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wnamalik/Desktop/skillovilla/Major assignment3/"/>
    </mc:Choice>
  </mc:AlternateContent>
  <xr:revisionPtr revIDLastSave="0" documentId="13_ncr:1_{703C5294-957E-974B-A71F-0C21815C53CB}" xr6:coauthVersionLast="47" xr6:coauthVersionMax="47" xr10:uidLastSave="{00000000-0000-0000-0000-000000000000}"/>
  <bookViews>
    <workbookView xWindow="0" yWindow="500" windowWidth="28800" windowHeight="15980" firstSheet="1" activeTab="8" xr2:uid="{D1A4A325-9C8F-3740-8BE6-6E488C3383EF}"/>
  </bookViews>
  <sheets>
    <sheet name="Instruction" sheetId="21" r:id="rId1"/>
    <sheet name="Revenue sheet" sheetId="20" r:id="rId2"/>
    <sheet name="Table" sheetId="1" r:id="rId3"/>
    <sheet name="QTY &amp; shipping cost" sheetId="18" r:id="rId4"/>
    <sheet name="State and cust type" sheetId="12" r:id="rId5"/>
    <sheet name="Cost and price details" sheetId="13" r:id="rId6"/>
    <sheet name="Account, order priority and cat" sheetId="4" r:id="rId7"/>
    <sheet name="Order date customer name" sheetId="3" r:id="rId8"/>
    <sheet name="Tax and discount slab" sheetId="17" r:id="rId9"/>
  </sheets>
  <definedNames>
    <definedName name="_xlnm._FilterDatabase" localSheetId="6" hidden="1">'Account, order priority and cat'!$A$1:$D$1038</definedName>
    <definedName name="_xlnm._FilterDatabase" localSheetId="5" hidden="1">'Cost and price details'!$A$1:$F$1038</definedName>
    <definedName name="_xlnm._FilterDatabase" localSheetId="7" hidden="1">'Order date customer name'!$A$1:$C$1038</definedName>
    <definedName name="_xlnm._FilterDatabase" localSheetId="3" hidden="1">'QTY &amp; shipping cost'!$A$1:$C$1038</definedName>
    <definedName name="_xlnm._FilterDatabase" localSheetId="1" hidden="1">'Revenue sheet'!$R$3:$V$2061</definedName>
    <definedName name="_xlnm._FilterDatabase" localSheetId="4" hidden="1">'State and cust type'!$A$1:$C$1038</definedName>
    <definedName name="_xlnm._FilterDatabase" localSheetId="2" hidden="1">Table!$I$4:$M$4</definedName>
    <definedName name="City">'Revenue sheet'!$S$4:$S$2061</definedName>
    <definedName name="Date">'Revenue sheet'!$R$4:$R$2061</definedName>
    <definedName name="Discount">'Revenue sheet'!$G$4:$G$2061</definedName>
    <definedName name="Final_Price">'Revenue sheet'!$H$4:$H$2061</definedName>
    <definedName name="Price">'Revenue sheet'!$F$4:$F$2061</definedName>
    <definedName name="Product">'Revenue sheet'!#REF!</definedName>
    <definedName name="Qty">'Revenue sheet'!$V$4:$V$2061</definedName>
    <definedName name="total_Revenue__final_price_x_qty">'Revenue sheet'!$I$4:$I$2061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20" l="1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8" i="20"/>
  <c r="U249" i="20"/>
  <c r="U250" i="20"/>
  <c r="U251" i="20"/>
  <c r="U252" i="20"/>
  <c r="U253" i="20"/>
  <c r="U254" i="20"/>
  <c r="U255" i="20"/>
  <c r="U256" i="20"/>
  <c r="U257" i="20"/>
  <c r="U258" i="20"/>
  <c r="U259" i="20"/>
  <c r="U260" i="20"/>
  <c r="U261" i="20"/>
  <c r="U262" i="20"/>
  <c r="U263" i="20"/>
  <c r="U264" i="20"/>
  <c r="U265" i="20"/>
  <c r="U266" i="20"/>
  <c r="U267" i="20"/>
  <c r="U268" i="20"/>
  <c r="U269" i="20"/>
  <c r="U270" i="20"/>
  <c r="U271" i="20"/>
  <c r="U272" i="20"/>
  <c r="U273" i="20"/>
  <c r="U274" i="20"/>
  <c r="U275" i="20"/>
  <c r="U276" i="20"/>
  <c r="U277" i="20"/>
  <c r="U278" i="20"/>
  <c r="U279" i="20"/>
  <c r="U280" i="20"/>
  <c r="U281" i="20"/>
  <c r="U282" i="20"/>
  <c r="U283" i="20"/>
  <c r="U284" i="20"/>
  <c r="U285" i="20"/>
  <c r="U286" i="20"/>
  <c r="U287" i="20"/>
  <c r="U288" i="20"/>
  <c r="U289" i="20"/>
  <c r="U290" i="20"/>
  <c r="U291" i="20"/>
  <c r="U292" i="20"/>
  <c r="U293" i="20"/>
  <c r="U294" i="20"/>
  <c r="U295" i="20"/>
  <c r="U296" i="20"/>
  <c r="U297" i="20"/>
  <c r="U298" i="20"/>
  <c r="U299" i="20"/>
  <c r="U300" i="20"/>
  <c r="U301" i="20"/>
  <c r="U302" i="20"/>
  <c r="U303" i="20"/>
  <c r="U304" i="20"/>
  <c r="U305" i="20"/>
  <c r="U306" i="20"/>
  <c r="U307" i="20"/>
  <c r="U308" i="20"/>
  <c r="U309" i="20"/>
  <c r="U310" i="20"/>
  <c r="U311" i="20"/>
  <c r="U312" i="20"/>
  <c r="U313" i="20"/>
  <c r="U314" i="20"/>
  <c r="U315" i="20"/>
  <c r="U316" i="20"/>
  <c r="U317" i="20"/>
  <c r="U318" i="20"/>
  <c r="U319" i="20"/>
  <c r="U320" i="20"/>
  <c r="U321" i="20"/>
  <c r="U322" i="20"/>
  <c r="U323" i="20"/>
  <c r="U324" i="20"/>
  <c r="U325" i="20"/>
  <c r="U326" i="20"/>
  <c r="U327" i="20"/>
  <c r="U328" i="20"/>
  <c r="U329" i="20"/>
  <c r="U330" i="20"/>
  <c r="U331" i="20"/>
  <c r="U332" i="20"/>
  <c r="U333" i="20"/>
  <c r="U334" i="20"/>
  <c r="U335" i="20"/>
  <c r="U336" i="20"/>
  <c r="U337" i="20"/>
  <c r="U338" i="20"/>
  <c r="U339" i="20"/>
  <c r="U340" i="20"/>
  <c r="U341" i="20"/>
  <c r="U342" i="20"/>
  <c r="U343" i="20"/>
  <c r="U344" i="20"/>
  <c r="U345" i="20"/>
  <c r="U346" i="20"/>
  <c r="U347" i="20"/>
  <c r="U348" i="20"/>
  <c r="U349" i="20"/>
  <c r="U350" i="20"/>
  <c r="U351" i="20"/>
  <c r="U352" i="20"/>
  <c r="U353" i="20"/>
  <c r="U354" i="20"/>
  <c r="U355" i="20"/>
  <c r="U356" i="20"/>
  <c r="U357" i="20"/>
  <c r="U358" i="20"/>
  <c r="U359" i="20"/>
  <c r="U360" i="20"/>
  <c r="U361" i="20"/>
  <c r="U362" i="20"/>
  <c r="U363" i="20"/>
  <c r="U364" i="20"/>
  <c r="U365" i="20"/>
  <c r="U366" i="20"/>
  <c r="U367" i="20"/>
  <c r="U368" i="20"/>
  <c r="U369" i="20"/>
  <c r="U370" i="20"/>
  <c r="U371" i="20"/>
  <c r="U372" i="20"/>
  <c r="U373" i="20"/>
  <c r="U374" i="20"/>
  <c r="U375" i="20"/>
  <c r="U376" i="20"/>
  <c r="U377" i="20"/>
  <c r="U378" i="20"/>
  <c r="U379" i="20"/>
  <c r="U380" i="20"/>
  <c r="U381" i="20"/>
  <c r="U382" i="20"/>
  <c r="U383" i="20"/>
  <c r="U384" i="20"/>
  <c r="U385" i="20"/>
  <c r="U386" i="20"/>
  <c r="U387" i="20"/>
  <c r="U388" i="20"/>
  <c r="U389" i="20"/>
  <c r="U390" i="20"/>
  <c r="U391" i="20"/>
  <c r="U392" i="20"/>
  <c r="U393" i="20"/>
  <c r="U394" i="20"/>
  <c r="U395" i="20"/>
  <c r="U396" i="20"/>
  <c r="U397" i="20"/>
  <c r="U398" i="20"/>
  <c r="U399" i="20"/>
  <c r="U400" i="20"/>
  <c r="U401" i="20"/>
  <c r="U402" i="20"/>
  <c r="U403" i="20"/>
  <c r="U404" i="20"/>
  <c r="U405" i="20"/>
  <c r="U406" i="20"/>
  <c r="U407" i="20"/>
  <c r="U408" i="20"/>
  <c r="U409" i="20"/>
  <c r="U410" i="20"/>
  <c r="U411" i="20"/>
  <c r="U412" i="20"/>
  <c r="U413" i="20"/>
  <c r="U414" i="20"/>
  <c r="U415" i="20"/>
  <c r="U416" i="20"/>
  <c r="U417" i="20"/>
  <c r="U418" i="20"/>
  <c r="U419" i="20"/>
  <c r="U420" i="20"/>
  <c r="U421" i="20"/>
  <c r="U422" i="20"/>
  <c r="U423" i="20"/>
  <c r="U424" i="20"/>
  <c r="U425" i="20"/>
  <c r="U426" i="20"/>
  <c r="U427" i="20"/>
  <c r="U428" i="20"/>
  <c r="U429" i="20"/>
  <c r="U430" i="20"/>
  <c r="U431" i="20"/>
  <c r="U432" i="20"/>
  <c r="U433" i="20"/>
  <c r="U434" i="20"/>
  <c r="U435" i="20"/>
  <c r="U436" i="20"/>
  <c r="U437" i="20"/>
  <c r="U438" i="20"/>
  <c r="U439" i="20"/>
  <c r="U440" i="20"/>
  <c r="U441" i="20"/>
  <c r="U442" i="20"/>
  <c r="U443" i="20"/>
  <c r="U444" i="20"/>
  <c r="U445" i="20"/>
  <c r="U446" i="20"/>
  <c r="U447" i="20"/>
  <c r="U448" i="20"/>
  <c r="U449" i="20"/>
  <c r="U450" i="20"/>
  <c r="U451" i="20"/>
  <c r="U452" i="20"/>
  <c r="U453" i="20"/>
  <c r="U454" i="20"/>
  <c r="U455" i="20"/>
  <c r="U456" i="20"/>
  <c r="U457" i="20"/>
  <c r="U458" i="20"/>
  <c r="U459" i="20"/>
  <c r="U460" i="20"/>
  <c r="U461" i="20"/>
  <c r="U462" i="20"/>
  <c r="U463" i="20"/>
  <c r="U464" i="20"/>
  <c r="U465" i="20"/>
  <c r="U466" i="20"/>
  <c r="U467" i="20"/>
  <c r="U468" i="20"/>
  <c r="U469" i="20"/>
  <c r="U470" i="20"/>
  <c r="U471" i="20"/>
  <c r="U472" i="20"/>
  <c r="U473" i="20"/>
  <c r="U474" i="20"/>
  <c r="U475" i="20"/>
  <c r="U476" i="20"/>
  <c r="U477" i="20"/>
  <c r="U478" i="20"/>
  <c r="U479" i="20"/>
  <c r="U480" i="20"/>
  <c r="U481" i="20"/>
  <c r="U482" i="20"/>
  <c r="U483" i="20"/>
  <c r="U484" i="20"/>
  <c r="U485" i="20"/>
  <c r="U486" i="20"/>
  <c r="U487" i="20"/>
  <c r="U488" i="20"/>
  <c r="U489" i="20"/>
  <c r="U490" i="20"/>
  <c r="U491" i="20"/>
  <c r="U492" i="20"/>
  <c r="U493" i="20"/>
  <c r="U494" i="20"/>
  <c r="U495" i="20"/>
  <c r="U496" i="20"/>
  <c r="U497" i="20"/>
  <c r="U498" i="20"/>
  <c r="U499" i="20"/>
  <c r="U500" i="20"/>
  <c r="U501" i="20"/>
  <c r="U502" i="20"/>
  <c r="U503" i="20"/>
  <c r="U504" i="20"/>
  <c r="U505" i="20"/>
  <c r="U506" i="20"/>
  <c r="U507" i="20"/>
  <c r="U508" i="20"/>
  <c r="U509" i="20"/>
  <c r="U510" i="20"/>
  <c r="U511" i="20"/>
  <c r="U512" i="20"/>
  <c r="U513" i="20"/>
  <c r="U514" i="20"/>
  <c r="U515" i="20"/>
  <c r="U516" i="20"/>
  <c r="U517" i="20"/>
  <c r="U518" i="20"/>
  <c r="U519" i="20"/>
  <c r="U520" i="20"/>
  <c r="U521" i="20"/>
  <c r="U522" i="20"/>
  <c r="U523" i="20"/>
  <c r="U524" i="20"/>
  <c r="U525" i="20"/>
  <c r="U526" i="20"/>
  <c r="U527" i="20"/>
  <c r="U528" i="20"/>
  <c r="U529" i="20"/>
  <c r="U530" i="20"/>
  <c r="U531" i="20"/>
  <c r="U532" i="20"/>
  <c r="U533" i="20"/>
  <c r="U534" i="20"/>
  <c r="U535" i="20"/>
  <c r="U536" i="20"/>
  <c r="U537" i="20"/>
  <c r="U538" i="20"/>
  <c r="U539" i="20"/>
  <c r="U540" i="20"/>
  <c r="U541" i="20"/>
  <c r="U542" i="20"/>
  <c r="U543" i="20"/>
  <c r="U544" i="20"/>
  <c r="U545" i="20"/>
  <c r="U546" i="20"/>
  <c r="U547" i="20"/>
  <c r="U548" i="20"/>
  <c r="U549" i="20"/>
  <c r="U550" i="20"/>
  <c r="U551" i="20"/>
  <c r="U552" i="20"/>
  <c r="U553" i="20"/>
  <c r="U554" i="20"/>
  <c r="U555" i="20"/>
  <c r="U556" i="20"/>
  <c r="U557" i="20"/>
  <c r="U558" i="20"/>
  <c r="U559" i="20"/>
  <c r="U560" i="20"/>
  <c r="U561" i="20"/>
  <c r="U562" i="20"/>
  <c r="U563" i="20"/>
  <c r="U564" i="20"/>
  <c r="U565" i="20"/>
  <c r="U566" i="20"/>
  <c r="U567" i="20"/>
  <c r="U568" i="20"/>
  <c r="U569" i="20"/>
  <c r="U570" i="20"/>
  <c r="U571" i="20"/>
  <c r="U572" i="20"/>
  <c r="U573" i="20"/>
  <c r="U574" i="20"/>
  <c r="U575" i="20"/>
  <c r="U576" i="20"/>
  <c r="U577" i="20"/>
  <c r="U578" i="20"/>
  <c r="U579" i="20"/>
  <c r="U580" i="20"/>
  <c r="U581" i="20"/>
  <c r="U582" i="20"/>
  <c r="U583" i="20"/>
  <c r="U584" i="20"/>
  <c r="U585" i="20"/>
  <c r="U586" i="20"/>
  <c r="U587" i="20"/>
  <c r="U588" i="20"/>
  <c r="U589" i="20"/>
  <c r="U590" i="20"/>
  <c r="U591" i="20"/>
  <c r="U592" i="20"/>
  <c r="U593" i="20"/>
  <c r="U594" i="20"/>
  <c r="U595" i="20"/>
  <c r="U596" i="20"/>
  <c r="U597" i="20"/>
  <c r="U598" i="20"/>
  <c r="U599" i="20"/>
  <c r="U600" i="20"/>
  <c r="U601" i="20"/>
  <c r="U602" i="20"/>
  <c r="U603" i="20"/>
  <c r="U604" i="20"/>
  <c r="U605" i="20"/>
  <c r="U606" i="20"/>
  <c r="U607" i="20"/>
  <c r="U608" i="20"/>
  <c r="U609" i="20"/>
  <c r="U610" i="20"/>
  <c r="U611" i="20"/>
  <c r="U612" i="20"/>
  <c r="U613" i="20"/>
  <c r="U614" i="20"/>
  <c r="U615" i="20"/>
  <c r="U616" i="20"/>
  <c r="U617" i="20"/>
  <c r="U618" i="20"/>
  <c r="U619" i="20"/>
  <c r="U620" i="20"/>
  <c r="U621" i="20"/>
  <c r="U622" i="20"/>
  <c r="U623" i="20"/>
  <c r="U624" i="20"/>
  <c r="U625" i="20"/>
  <c r="U626" i="20"/>
  <c r="U627" i="20"/>
  <c r="U628" i="20"/>
  <c r="U629" i="20"/>
  <c r="U630" i="20"/>
  <c r="U631" i="20"/>
  <c r="U632" i="20"/>
  <c r="U633" i="20"/>
  <c r="U634" i="20"/>
  <c r="U635" i="20"/>
  <c r="U636" i="20"/>
  <c r="U637" i="20"/>
  <c r="U638" i="20"/>
  <c r="U639" i="20"/>
  <c r="U640" i="20"/>
  <c r="U641" i="20"/>
  <c r="U642" i="20"/>
  <c r="U643" i="20"/>
  <c r="U644" i="20"/>
  <c r="U645" i="20"/>
  <c r="U646" i="20"/>
  <c r="U647" i="20"/>
  <c r="U648" i="20"/>
  <c r="U649" i="20"/>
  <c r="U650" i="20"/>
  <c r="U651" i="20"/>
  <c r="U652" i="20"/>
  <c r="U653" i="20"/>
  <c r="U654" i="20"/>
  <c r="U655" i="20"/>
  <c r="U656" i="20"/>
  <c r="U657" i="20"/>
  <c r="U658" i="20"/>
  <c r="U659" i="20"/>
  <c r="U660" i="20"/>
  <c r="U661" i="20"/>
  <c r="U662" i="20"/>
  <c r="U663" i="20"/>
  <c r="U664" i="20"/>
  <c r="U665" i="20"/>
  <c r="U666" i="20"/>
  <c r="U667" i="20"/>
  <c r="U668" i="20"/>
  <c r="U669" i="20"/>
  <c r="U670" i="20"/>
  <c r="U671" i="20"/>
  <c r="U672" i="20"/>
  <c r="U673" i="20"/>
  <c r="U674" i="20"/>
  <c r="U675" i="20"/>
  <c r="U676" i="20"/>
  <c r="U677" i="20"/>
  <c r="U678" i="20"/>
  <c r="U679" i="20"/>
  <c r="U680" i="20"/>
  <c r="U681" i="20"/>
  <c r="U682" i="20"/>
  <c r="U683" i="20"/>
  <c r="U684" i="20"/>
  <c r="U685" i="20"/>
  <c r="U686" i="20"/>
  <c r="U687" i="20"/>
  <c r="U688" i="20"/>
  <c r="U689" i="20"/>
  <c r="U690" i="20"/>
  <c r="U691" i="20"/>
  <c r="U692" i="20"/>
  <c r="U693" i="20"/>
  <c r="U694" i="20"/>
  <c r="U695" i="20"/>
  <c r="U696" i="20"/>
  <c r="U697" i="20"/>
  <c r="U698" i="20"/>
  <c r="U699" i="20"/>
  <c r="U700" i="20"/>
  <c r="U701" i="20"/>
  <c r="U702" i="20"/>
  <c r="U703" i="20"/>
  <c r="U704" i="20"/>
  <c r="U705" i="20"/>
  <c r="U706" i="20"/>
  <c r="U707" i="20"/>
  <c r="U708" i="20"/>
  <c r="U709" i="20"/>
  <c r="U710" i="20"/>
  <c r="U711" i="20"/>
  <c r="U712" i="20"/>
  <c r="U713" i="20"/>
  <c r="U714" i="20"/>
  <c r="U715" i="20"/>
  <c r="U716" i="20"/>
  <c r="U717" i="20"/>
  <c r="U718" i="20"/>
  <c r="U719" i="20"/>
  <c r="U720" i="20"/>
  <c r="U721" i="20"/>
  <c r="U722" i="20"/>
  <c r="U723" i="20"/>
  <c r="U724" i="20"/>
  <c r="U725" i="20"/>
  <c r="U726" i="20"/>
  <c r="U727" i="20"/>
  <c r="U728" i="20"/>
  <c r="U729" i="20"/>
  <c r="U730" i="20"/>
  <c r="U731" i="20"/>
  <c r="U732" i="20"/>
  <c r="U733" i="20"/>
  <c r="U734" i="20"/>
  <c r="U735" i="20"/>
  <c r="U736" i="20"/>
  <c r="U737" i="20"/>
  <c r="U738" i="20"/>
  <c r="U739" i="20"/>
  <c r="U740" i="20"/>
  <c r="U741" i="20"/>
  <c r="U742" i="20"/>
  <c r="U743" i="20"/>
  <c r="U744" i="20"/>
  <c r="U745" i="20"/>
  <c r="U746" i="20"/>
  <c r="U747" i="20"/>
  <c r="U748" i="20"/>
  <c r="U749" i="20"/>
  <c r="U750" i="20"/>
  <c r="U751" i="20"/>
  <c r="U752" i="20"/>
  <c r="U753" i="20"/>
  <c r="U754" i="20"/>
  <c r="U755" i="20"/>
  <c r="U756" i="20"/>
  <c r="U757" i="20"/>
  <c r="U758" i="20"/>
  <c r="U759" i="20"/>
  <c r="U760" i="20"/>
  <c r="U761" i="20"/>
  <c r="U762" i="20"/>
  <c r="U763" i="20"/>
  <c r="U764" i="20"/>
  <c r="U765" i="20"/>
  <c r="U766" i="20"/>
  <c r="U767" i="20"/>
  <c r="U768" i="20"/>
  <c r="U769" i="20"/>
  <c r="U770" i="20"/>
  <c r="U771" i="20"/>
  <c r="U772" i="20"/>
  <c r="U773" i="20"/>
  <c r="U774" i="20"/>
  <c r="U775" i="20"/>
  <c r="U776" i="20"/>
  <c r="U777" i="20"/>
  <c r="U778" i="20"/>
  <c r="U779" i="20"/>
  <c r="U780" i="20"/>
  <c r="U781" i="20"/>
  <c r="U782" i="20"/>
  <c r="U783" i="20"/>
  <c r="U784" i="20"/>
  <c r="U785" i="20"/>
  <c r="U786" i="20"/>
  <c r="U787" i="20"/>
  <c r="U788" i="20"/>
  <c r="U789" i="20"/>
  <c r="U790" i="20"/>
  <c r="U791" i="20"/>
  <c r="U792" i="20"/>
  <c r="U793" i="20"/>
  <c r="U794" i="20"/>
  <c r="U795" i="20"/>
  <c r="U796" i="20"/>
  <c r="U797" i="20"/>
  <c r="U798" i="20"/>
  <c r="U799" i="20"/>
  <c r="U800" i="20"/>
  <c r="U801" i="20"/>
  <c r="U802" i="20"/>
  <c r="U803" i="20"/>
  <c r="U804" i="20"/>
  <c r="U805" i="20"/>
  <c r="U806" i="20"/>
  <c r="U807" i="20"/>
  <c r="U808" i="20"/>
  <c r="U809" i="20"/>
  <c r="U810" i="20"/>
  <c r="U811" i="20"/>
  <c r="U812" i="20"/>
  <c r="U813" i="20"/>
  <c r="U814" i="20"/>
  <c r="U815" i="20"/>
  <c r="U816" i="20"/>
  <c r="U817" i="20"/>
  <c r="U818" i="20"/>
  <c r="U819" i="20"/>
  <c r="U820" i="20"/>
  <c r="U821" i="20"/>
  <c r="U822" i="20"/>
  <c r="U823" i="20"/>
  <c r="U824" i="20"/>
  <c r="U825" i="20"/>
  <c r="U826" i="20"/>
  <c r="U827" i="20"/>
  <c r="U828" i="20"/>
  <c r="U829" i="20"/>
  <c r="U830" i="20"/>
  <c r="U831" i="20"/>
  <c r="U832" i="20"/>
  <c r="U833" i="20"/>
  <c r="U834" i="20"/>
  <c r="U835" i="20"/>
  <c r="U836" i="20"/>
  <c r="U837" i="20"/>
  <c r="U838" i="20"/>
  <c r="U839" i="20"/>
  <c r="U840" i="20"/>
  <c r="U841" i="20"/>
  <c r="U842" i="20"/>
  <c r="U843" i="20"/>
  <c r="U844" i="20"/>
  <c r="U845" i="20"/>
  <c r="U846" i="20"/>
  <c r="U847" i="20"/>
  <c r="U848" i="20"/>
  <c r="U849" i="20"/>
  <c r="U850" i="20"/>
  <c r="U851" i="20"/>
  <c r="U852" i="20"/>
  <c r="U853" i="20"/>
  <c r="U854" i="20"/>
  <c r="U855" i="20"/>
  <c r="U856" i="20"/>
  <c r="U857" i="20"/>
  <c r="U858" i="20"/>
  <c r="U859" i="20"/>
  <c r="U860" i="20"/>
  <c r="U861" i="20"/>
  <c r="U862" i="20"/>
  <c r="U863" i="20"/>
  <c r="U864" i="20"/>
  <c r="U865" i="20"/>
  <c r="U866" i="20"/>
  <c r="U867" i="20"/>
  <c r="U868" i="20"/>
  <c r="U869" i="20"/>
  <c r="U870" i="20"/>
  <c r="U871" i="20"/>
  <c r="U872" i="20"/>
  <c r="U873" i="20"/>
  <c r="U874" i="20"/>
  <c r="U875" i="20"/>
  <c r="U876" i="20"/>
  <c r="U877" i="20"/>
  <c r="U878" i="20"/>
  <c r="U879" i="20"/>
  <c r="U880" i="20"/>
  <c r="U881" i="20"/>
  <c r="U882" i="20"/>
  <c r="U883" i="20"/>
  <c r="U884" i="20"/>
  <c r="U885" i="20"/>
  <c r="U886" i="20"/>
  <c r="U887" i="20"/>
  <c r="U888" i="20"/>
  <c r="U889" i="20"/>
  <c r="U890" i="20"/>
  <c r="U891" i="20"/>
  <c r="U892" i="20"/>
  <c r="U893" i="20"/>
  <c r="U894" i="20"/>
  <c r="U895" i="20"/>
  <c r="U896" i="20"/>
  <c r="U897" i="20"/>
  <c r="U898" i="20"/>
  <c r="U899" i="20"/>
  <c r="U900" i="20"/>
  <c r="U901" i="20"/>
  <c r="U902" i="20"/>
  <c r="U903" i="20"/>
  <c r="U904" i="20"/>
  <c r="U905" i="20"/>
  <c r="U906" i="20"/>
  <c r="U907" i="20"/>
  <c r="U908" i="20"/>
  <c r="U909" i="20"/>
  <c r="U910" i="20"/>
  <c r="U911" i="20"/>
  <c r="U912" i="20"/>
  <c r="U913" i="20"/>
  <c r="U914" i="20"/>
  <c r="U915" i="20"/>
  <c r="U916" i="20"/>
  <c r="U917" i="20"/>
  <c r="U918" i="20"/>
  <c r="U919" i="20"/>
  <c r="U920" i="20"/>
  <c r="U921" i="20"/>
  <c r="U922" i="20"/>
  <c r="U923" i="20"/>
  <c r="U924" i="20"/>
  <c r="U925" i="20"/>
  <c r="U926" i="20"/>
  <c r="U927" i="20"/>
  <c r="U928" i="20"/>
  <c r="U929" i="20"/>
  <c r="U930" i="20"/>
  <c r="U931" i="20"/>
  <c r="U932" i="20"/>
  <c r="U933" i="20"/>
  <c r="U934" i="20"/>
  <c r="U935" i="20"/>
  <c r="U936" i="20"/>
  <c r="U937" i="20"/>
  <c r="U938" i="20"/>
  <c r="U939" i="20"/>
  <c r="U940" i="20"/>
  <c r="U941" i="20"/>
  <c r="U942" i="20"/>
  <c r="U943" i="20"/>
  <c r="U944" i="20"/>
  <c r="U945" i="20"/>
  <c r="U946" i="20"/>
  <c r="U947" i="20"/>
  <c r="U948" i="20"/>
  <c r="U949" i="20"/>
  <c r="U950" i="20"/>
  <c r="U951" i="20"/>
  <c r="U952" i="20"/>
  <c r="U953" i="20"/>
  <c r="U954" i="20"/>
  <c r="U955" i="20"/>
  <c r="U956" i="20"/>
  <c r="U957" i="20"/>
  <c r="U958" i="20"/>
  <c r="U959" i="20"/>
  <c r="U960" i="20"/>
  <c r="U961" i="20"/>
  <c r="U962" i="20"/>
  <c r="U963" i="20"/>
  <c r="U964" i="20"/>
  <c r="U965" i="20"/>
  <c r="U966" i="20"/>
  <c r="U967" i="20"/>
  <c r="U968" i="20"/>
  <c r="U969" i="20"/>
  <c r="U970" i="20"/>
  <c r="U971" i="20"/>
  <c r="U972" i="20"/>
  <c r="U973" i="20"/>
  <c r="U974" i="20"/>
  <c r="U975" i="20"/>
  <c r="U976" i="20"/>
  <c r="U977" i="20"/>
  <c r="U978" i="20"/>
  <c r="U979" i="20"/>
  <c r="U980" i="20"/>
  <c r="U981" i="20"/>
  <c r="U982" i="20"/>
  <c r="U983" i="20"/>
  <c r="U984" i="20"/>
  <c r="U985" i="20"/>
  <c r="U986" i="20"/>
  <c r="U987" i="20"/>
  <c r="U988" i="20"/>
  <c r="U989" i="20"/>
  <c r="U990" i="20"/>
  <c r="U991" i="20"/>
  <c r="U992" i="20"/>
  <c r="U993" i="20"/>
  <c r="U994" i="20"/>
  <c r="U995" i="20"/>
  <c r="U996" i="20"/>
  <c r="U997" i="20"/>
  <c r="U998" i="20"/>
  <c r="U999" i="20"/>
  <c r="U1000" i="20"/>
  <c r="U1001" i="20"/>
  <c r="U1002" i="20"/>
  <c r="U1003" i="20"/>
  <c r="U1004" i="20"/>
  <c r="U1005" i="20"/>
  <c r="U1006" i="20"/>
  <c r="U1007" i="20"/>
  <c r="U1008" i="20"/>
  <c r="U1009" i="20"/>
  <c r="U1010" i="20"/>
  <c r="U1011" i="20"/>
  <c r="U1012" i="20"/>
  <c r="U1013" i="20"/>
  <c r="U1014" i="20"/>
  <c r="U1015" i="20"/>
  <c r="U1016" i="20"/>
  <c r="U1017" i="20"/>
  <c r="U1018" i="20"/>
  <c r="U1019" i="20"/>
  <c r="U1020" i="20"/>
  <c r="U1021" i="20"/>
  <c r="U1022" i="20"/>
  <c r="U1023" i="20"/>
  <c r="U1024" i="20"/>
  <c r="U1025" i="20"/>
  <c r="U1026" i="20"/>
  <c r="U1027" i="20"/>
  <c r="U1028" i="20"/>
  <c r="U1029" i="20"/>
  <c r="U1030" i="20"/>
  <c r="U1031" i="20"/>
  <c r="U1032" i="20"/>
  <c r="U1033" i="20"/>
  <c r="U1034" i="20"/>
  <c r="U1035" i="20"/>
  <c r="U1036" i="20"/>
  <c r="U1037" i="20"/>
  <c r="U1038" i="20"/>
  <c r="U1039" i="20"/>
  <c r="U1040" i="20"/>
  <c r="U1041" i="20"/>
  <c r="U1042" i="20"/>
  <c r="U1043" i="20"/>
  <c r="U1044" i="20"/>
  <c r="U1045" i="20"/>
  <c r="U1046" i="20"/>
  <c r="U1047" i="20"/>
  <c r="U1048" i="20"/>
  <c r="U1049" i="20"/>
  <c r="U1050" i="20"/>
  <c r="U1051" i="20"/>
  <c r="U1052" i="20"/>
  <c r="U1053" i="20"/>
  <c r="U1054" i="20"/>
  <c r="U1055" i="20"/>
  <c r="U1056" i="20"/>
  <c r="U1057" i="20"/>
  <c r="U1058" i="20"/>
  <c r="U1059" i="20"/>
  <c r="U1060" i="20"/>
  <c r="U1061" i="20"/>
  <c r="U1062" i="20"/>
  <c r="U1063" i="20"/>
  <c r="U1064" i="20"/>
  <c r="U1065" i="20"/>
  <c r="U1066" i="20"/>
  <c r="U1067" i="20"/>
  <c r="U1068" i="20"/>
  <c r="U1069" i="20"/>
  <c r="U1070" i="20"/>
  <c r="U1071" i="20"/>
  <c r="U1072" i="20"/>
  <c r="U1073" i="20"/>
  <c r="U1074" i="20"/>
  <c r="U1075" i="20"/>
  <c r="U1076" i="20"/>
  <c r="U1077" i="20"/>
  <c r="U1078" i="20"/>
  <c r="U1079" i="20"/>
  <c r="U1080" i="20"/>
  <c r="U1081" i="20"/>
  <c r="U1082" i="20"/>
  <c r="U1083" i="20"/>
  <c r="U1084" i="20"/>
  <c r="U1085" i="20"/>
  <c r="U1086" i="20"/>
  <c r="U1087" i="20"/>
  <c r="U1088" i="20"/>
  <c r="U1089" i="20"/>
  <c r="U1090" i="20"/>
  <c r="U1091" i="20"/>
  <c r="U1092" i="20"/>
  <c r="U1093" i="20"/>
  <c r="U1094" i="20"/>
  <c r="U1095" i="20"/>
  <c r="U1096" i="20"/>
  <c r="U1097" i="20"/>
  <c r="U1098" i="20"/>
  <c r="U1099" i="20"/>
  <c r="U1100" i="20"/>
  <c r="U1101" i="20"/>
  <c r="U1102" i="20"/>
  <c r="U1103" i="20"/>
  <c r="U1104" i="20"/>
  <c r="U1105" i="20"/>
  <c r="U1106" i="20"/>
  <c r="U1107" i="20"/>
  <c r="U1108" i="20"/>
  <c r="U1109" i="20"/>
  <c r="U1110" i="20"/>
  <c r="U1111" i="20"/>
  <c r="U1112" i="20"/>
  <c r="U1113" i="20"/>
  <c r="U1114" i="20"/>
  <c r="U1115" i="20"/>
  <c r="U1116" i="20"/>
  <c r="U1117" i="20"/>
  <c r="U1118" i="20"/>
  <c r="U1119" i="20"/>
  <c r="U1120" i="20"/>
  <c r="U1121" i="20"/>
  <c r="U1122" i="20"/>
  <c r="U1123" i="20"/>
  <c r="U1124" i="20"/>
  <c r="U1125" i="20"/>
  <c r="U1126" i="20"/>
  <c r="U1127" i="20"/>
  <c r="U1128" i="20"/>
  <c r="U1129" i="20"/>
  <c r="U1130" i="20"/>
  <c r="U1131" i="20"/>
  <c r="U1132" i="20"/>
  <c r="U1133" i="20"/>
  <c r="U1134" i="20"/>
  <c r="U1135" i="20"/>
  <c r="U1136" i="20"/>
  <c r="U1137" i="20"/>
  <c r="U1138" i="20"/>
  <c r="U1139" i="20"/>
  <c r="U1140" i="20"/>
  <c r="U1141" i="20"/>
  <c r="U1142" i="20"/>
  <c r="U1143" i="20"/>
  <c r="U1144" i="20"/>
  <c r="U1145" i="20"/>
  <c r="U1146" i="20"/>
  <c r="U1147" i="20"/>
  <c r="U1148" i="20"/>
  <c r="U1149" i="20"/>
  <c r="U1150" i="20"/>
  <c r="U1151" i="20"/>
  <c r="U1152" i="20"/>
  <c r="U1153" i="20"/>
  <c r="U1154" i="20"/>
  <c r="U1155" i="20"/>
  <c r="U1156" i="20"/>
  <c r="U1157" i="20"/>
  <c r="U1158" i="20"/>
  <c r="U1159" i="20"/>
  <c r="U1160" i="20"/>
  <c r="U1161" i="20"/>
  <c r="U1162" i="20"/>
  <c r="U1163" i="20"/>
  <c r="U1164" i="20"/>
  <c r="U1165" i="20"/>
  <c r="U1166" i="20"/>
  <c r="U1167" i="20"/>
  <c r="U1168" i="20"/>
  <c r="U1169" i="20"/>
  <c r="U1170" i="20"/>
  <c r="U1171" i="20"/>
  <c r="U1172" i="20"/>
  <c r="U1173" i="20"/>
  <c r="U1174" i="20"/>
  <c r="U1175" i="20"/>
  <c r="U1176" i="20"/>
  <c r="U1177" i="20"/>
  <c r="U1178" i="20"/>
  <c r="U1179" i="20"/>
  <c r="U1180" i="20"/>
  <c r="U1181" i="20"/>
  <c r="U1182" i="20"/>
  <c r="U1183" i="20"/>
  <c r="U1184" i="20"/>
  <c r="U1185" i="20"/>
  <c r="U1186" i="20"/>
  <c r="U1187" i="20"/>
  <c r="U1188" i="20"/>
  <c r="U1189" i="20"/>
  <c r="U1190" i="20"/>
  <c r="U1191" i="20"/>
  <c r="U1192" i="20"/>
  <c r="U1193" i="20"/>
  <c r="U1194" i="20"/>
  <c r="U1195" i="20"/>
  <c r="U1196" i="20"/>
  <c r="U1197" i="20"/>
  <c r="U1198" i="20"/>
  <c r="U1199" i="20"/>
  <c r="U1200" i="20"/>
  <c r="U1201" i="20"/>
  <c r="U1202" i="20"/>
  <c r="U1203" i="20"/>
  <c r="U1204" i="20"/>
  <c r="U1205" i="20"/>
  <c r="U1206" i="20"/>
  <c r="U1207" i="20"/>
  <c r="U1208" i="20"/>
  <c r="U1209" i="20"/>
  <c r="U1210" i="20"/>
  <c r="U1211" i="20"/>
  <c r="U1212" i="20"/>
  <c r="U1213" i="20"/>
  <c r="U1214" i="20"/>
  <c r="U1215" i="20"/>
  <c r="U1216" i="20"/>
  <c r="U1217" i="20"/>
  <c r="U1218" i="20"/>
  <c r="U1219" i="20"/>
  <c r="U1220" i="20"/>
  <c r="U1221" i="20"/>
  <c r="U1222" i="20"/>
  <c r="U1223" i="20"/>
  <c r="U1224" i="20"/>
  <c r="U1225" i="20"/>
  <c r="U1226" i="20"/>
  <c r="U1227" i="20"/>
  <c r="U1228" i="20"/>
  <c r="U1229" i="20"/>
  <c r="U1230" i="20"/>
  <c r="U1231" i="20"/>
  <c r="U1232" i="20"/>
  <c r="U1233" i="20"/>
  <c r="U1234" i="20"/>
  <c r="U1235" i="20"/>
  <c r="U1236" i="20"/>
  <c r="U1237" i="20"/>
  <c r="U1238" i="20"/>
  <c r="U1239" i="20"/>
  <c r="U1240" i="20"/>
  <c r="U1241" i="20"/>
  <c r="U1242" i="20"/>
  <c r="U1243" i="20"/>
  <c r="U1244" i="20"/>
  <c r="U1245" i="20"/>
  <c r="U1246" i="20"/>
  <c r="U1247" i="20"/>
  <c r="U1248" i="20"/>
  <c r="U1249" i="20"/>
  <c r="U1250" i="20"/>
  <c r="U1251" i="20"/>
  <c r="U1252" i="20"/>
  <c r="U1253" i="20"/>
  <c r="U1254" i="20"/>
  <c r="U1255" i="20"/>
  <c r="U1256" i="20"/>
  <c r="U1257" i="20"/>
  <c r="U1258" i="20"/>
  <c r="U1259" i="20"/>
  <c r="U1260" i="20"/>
  <c r="U1261" i="20"/>
  <c r="U1262" i="20"/>
  <c r="U1263" i="20"/>
  <c r="U1264" i="20"/>
  <c r="U1265" i="20"/>
  <c r="U1266" i="20"/>
  <c r="U1267" i="20"/>
  <c r="U1268" i="20"/>
  <c r="U1269" i="20"/>
  <c r="U1270" i="20"/>
  <c r="U1271" i="20"/>
  <c r="U1272" i="20"/>
  <c r="U1273" i="20"/>
  <c r="U1274" i="20"/>
  <c r="U1275" i="20"/>
  <c r="U1276" i="20"/>
  <c r="U1277" i="20"/>
  <c r="U1278" i="20"/>
  <c r="U1279" i="20"/>
  <c r="U1280" i="20"/>
  <c r="U1281" i="20"/>
  <c r="U1282" i="20"/>
  <c r="U1283" i="20"/>
  <c r="U1284" i="20"/>
  <c r="U1285" i="20"/>
  <c r="U1286" i="20"/>
  <c r="U1287" i="20"/>
  <c r="U1288" i="20"/>
  <c r="U1289" i="20"/>
  <c r="U1290" i="20"/>
  <c r="U1291" i="20"/>
  <c r="U1292" i="20"/>
  <c r="U1293" i="20"/>
  <c r="U1294" i="20"/>
  <c r="U1295" i="20"/>
  <c r="U1296" i="20"/>
  <c r="U1297" i="20"/>
  <c r="U1298" i="20"/>
  <c r="U1299" i="20"/>
  <c r="U1300" i="20"/>
  <c r="U1301" i="20"/>
  <c r="U1302" i="20"/>
  <c r="U1303" i="20"/>
  <c r="U1304" i="20"/>
  <c r="U1305" i="20"/>
  <c r="U1306" i="20"/>
  <c r="U1307" i="20"/>
  <c r="U1308" i="20"/>
  <c r="U1309" i="20"/>
  <c r="U1310" i="20"/>
  <c r="U1311" i="20"/>
  <c r="U1312" i="20"/>
  <c r="U1313" i="20"/>
  <c r="U1314" i="20"/>
  <c r="U1315" i="20"/>
  <c r="U1316" i="20"/>
  <c r="U1317" i="20"/>
  <c r="U1318" i="20"/>
  <c r="U1319" i="20"/>
  <c r="U1320" i="20"/>
  <c r="U1321" i="20"/>
  <c r="U1322" i="20"/>
  <c r="U1323" i="20"/>
  <c r="U1324" i="20"/>
  <c r="U1325" i="20"/>
  <c r="U1326" i="20"/>
  <c r="U1327" i="20"/>
  <c r="U1328" i="20"/>
  <c r="U1329" i="20"/>
  <c r="U1330" i="20"/>
  <c r="U1331" i="20"/>
  <c r="U1332" i="20"/>
  <c r="U1333" i="20"/>
  <c r="U1334" i="20"/>
  <c r="U1335" i="20"/>
  <c r="U1336" i="20"/>
  <c r="U1337" i="20"/>
  <c r="U1338" i="20"/>
  <c r="U1339" i="20"/>
  <c r="U1340" i="20"/>
  <c r="U1341" i="20"/>
  <c r="U1342" i="20"/>
  <c r="U1343" i="20"/>
  <c r="U1344" i="20"/>
  <c r="U1345" i="20"/>
  <c r="U1346" i="20"/>
  <c r="U1347" i="20"/>
  <c r="U1348" i="20"/>
  <c r="U1349" i="20"/>
  <c r="U1350" i="20"/>
  <c r="U1351" i="20"/>
  <c r="U1352" i="20"/>
  <c r="U1353" i="20"/>
  <c r="U1354" i="20"/>
  <c r="U1355" i="20"/>
  <c r="U1356" i="20"/>
  <c r="U1357" i="20"/>
  <c r="U1358" i="20"/>
  <c r="U1359" i="20"/>
  <c r="U1360" i="20"/>
  <c r="U1361" i="20"/>
  <c r="U1362" i="20"/>
  <c r="U1363" i="20"/>
  <c r="U1364" i="20"/>
  <c r="U1365" i="20"/>
  <c r="U1366" i="20"/>
  <c r="U1367" i="20"/>
  <c r="U1368" i="20"/>
  <c r="U1369" i="20"/>
  <c r="U1370" i="20"/>
  <c r="U1371" i="20"/>
  <c r="U1372" i="20"/>
  <c r="U1373" i="20"/>
  <c r="U1374" i="20"/>
  <c r="U1375" i="20"/>
  <c r="U1376" i="20"/>
  <c r="U1377" i="20"/>
  <c r="U1378" i="20"/>
  <c r="U1379" i="20"/>
  <c r="U1380" i="20"/>
  <c r="U1381" i="20"/>
  <c r="U1382" i="20"/>
  <c r="U1383" i="20"/>
  <c r="U1384" i="20"/>
  <c r="U1385" i="20"/>
  <c r="U1386" i="20"/>
  <c r="U1387" i="20"/>
  <c r="U1388" i="20"/>
  <c r="U1389" i="20"/>
  <c r="U1390" i="20"/>
  <c r="U1391" i="20"/>
  <c r="U1392" i="20"/>
  <c r="U1393" i="20"/>
  <c r="U1394" i="20"/>
  <c r="U1395" i="20"/>
  <c r="U1396" i="20"/>
  <c r="U1397" i="20"/>
  <c r="U1398" i="20"/>
  <c r="U1399" i="20"/>
  <c r="U1400" i="20"/>
  <c r="U1401" i="20"/>
  <c r="U1402" i="20"/>
  <c r="U1403" i="20"/>
  <c r="U1404" i="20"/>
  <c r="U1405" i="20"/>
  <c r="U1406" i="20"/>
  <c r="U1407" i="20"/>
  <c r="U1408" i="20"/>
  <c r="U1409" i="20"/>
  <c r="U1410" i="20"/>
  <c r="U1411" i="20"/>
  <c r="U1412" i="20"/>
  <c r="U1413" i="20"/>
  <c r="U1414" i="20"/>
  <c r="U1415" i="20"/>
  <c r="U1416" i="20"/>
  <c r="U1417" i="20"/>
  <c r="U1418" i="20"/>
  <c r="U1419" i="20"/>
  <c r="U1420" i="20"/>
  <c r="U1421" i="20"/>
  <c r="U1422" i="20"/>
  <c r="U1423" i="20"/>
  <c r="U1424" i="20"/>
  <c r="U1425" i="20"/>
  <c r="U1426" i="20"/>
  <c r="U1427" i="20"/>
  <c r="U1428" i="20"/>
  <c r="U1429" i="20"/>
  <c r="U1430" i="20"/>
  <c r="U1431" i="20"/>
  <c r="U1432" i="20"/>
  <c r="U1433" i="20"/>
  <c r="U1434" i="20"/>
  <c r="U1435" i="20"/>
  <c r="U1436" i="20"/>
  <c r="U1437" i="20"/>
  <c r="U1438" i="20"/>
  <c r="U1439" i="20"/>
  <c r="U1440" i="20"/>
  <c r="U1441" i="20"/>
  <c r="U1442" i="20"/>
  <c r="U1443" i="20"/>
  <c r="U1444" i="20"/>
  <c r="U1445" i="20"/>
  <c r="U1446" i="20"/>
  <c r="U1447" i="20"/>
  <c r="U1448" i="20"/>
  <c r="U1449" i="20"/>
  <c r="U1450" i="20"/>
  <c r="U1451" i="20"/>
  <c r="U1452" i="20"/>
  <c r="U1453" i="20"/>
  <c r="U1454" i="20"/>
  <c r="U1455" i="20"/>
  <c r="U1456" i="20"/>
  <c r="U1457" i="20"/>
  <c r="U1458" i="20"/>
  <c r="U1459" i="20"/>
  <c r="U1460" i="20"/>
  <c r="U1461" i="20"/>
  <c r="U1462" i="20"/>
  <c r="U1463" i="20"/>
  <c r="U1464" i="20"/>
  <c r="U1465" i="20"/>
  <c r="U1466" i="20"/>
  <c r="U1467" i="20"/>
  <c r="U1468" i="20"/>
  <c r="U1469" i="20"/>
  <c r="U1470" i="20"/>
  <c r="U1471" i="20"/>
  <c r="U1472" i="20"/>
  <c r="U1473" i="20"/>
  <c r="U1474" i="20"/>
  <c r="U1475" i="20"/>
  <c r="U1476" i="20"/>
  <c r="U1477" i="20"/>
  <c r="U1478" i="20"/>
  <c r="U1479" i="20"/>
  <c r="U1480" i="20"/>
  <c r="U1481" i="20"/>
  <c r="U1482" i="20"/>
  <c r="U1483" i="20"/>
  <c r="U1484" i="20"/>
  <c r="U1485" i="20"/>
  <c r="U1486" i="20"/>
  <c r="U1487" i="20"/>
  <c r="U1488" i="20"/>
  <c r="U1489" i="20"/>
  <c r="U1490" i="20"/>
  <c r="U1491" i="20"/>
  <c r="U1492" i="20"/>
  <c r="U1493" i="20"/>
  <c r="U1494" i="20"/>
  <c r="U1495" i="20"/>
  <c r="U1496" i="20"/>
  <c r="U1497" i="20"/>
  <c r="U1498" i="20"/>
  <c r="U1499" i="20"/>
  <c r="U1500" i="20"/>
  <c r="U1501" i="20"/>
  <c r="U1502" i="20"/>
  <c r="U1503" i="20"/>
  <c r="U1504" i="20"/>
  <c r="U1505" i="20"/>
  <c r="U1506" i="20"/>
  <c r="U1507" i="20"/>
  <c r="U1508" i="20"/>
  <c r="U1509" i="20"/>
  <c r="U1510" i="20"/>
  <c r="U1511" i="20"/>
  <c r="U1512" i="20"/>
  <c r="U1513" i="20"/>
  <c r="U1514" i="20"/>
  <c r="U1515" i="20"/>
  <c r="U1516" i="20"/>
  <c r="U1517" i="20"/>
  <c r="U1518" i="20"/>
  <c r="U1519" i="20"/>
  <c r="U1520" i="20"/>
  <c r="U1521" i="20"/>
  <c r="U1522" i="20"/>
  <c r="U1523" i="20"/>
  <c r="U1524" i="20"/>
  <c r="U1525" i="20"/>
  <c r="U1526" i="20"/>
  <c r="U1527" i="20"/>
  <c r="U1528" i="20"/>
  <c r="U1529" i="20"/>
  <c r="U1530" i="20"/>
  <c r="U1531" i="20"/>
  <c r="U1532" i="20"/>
  <c r="U1533" i="20"/>
  <c r="U1534" i="20"/>
  <c r="U1535" i="20"/>
  <c r="U1536" i="20"/>
  <c r="U1537" i="20"/>
  <c r="U1538" i="20"/>
  <c r="U1539" i="20"/>
  <c r="U1540" i="20"/>
  <c r="U1541" i="20"/>
  <c r="U1542" i="20"/>
  <c r="U1543" i="20"/>
  <c r="U1544" i="20"/>
  <c r="U1545" i="20"/>
  <c r="U1546" i="20"/>
  <c r="U1547" i="20"/>
  <c r="U1548" i="20"/>
  <c r="U1549" i="20"/>
  <c r="U1550" i="20"/>
  <c r="U1551" i="20"/>
  <c r="U1552" i="20"/>
  <c r="U1553" i="20"/>
  <c r="U1554" i="20"/>
  <c r="U1555" i="20"/>
  <c r="U1556" i="20"/>
  <c r="U1557" i="20"/>
  <c r="U1558" i="20"/>
  <c r="U1559" i="20"/>
  <c r="U1560" i="20"/>
  <c r="U1561" i="20"/>
  <c r="U1562" i="20"/>
  <c r="U1563" i="20"/>
  <c r="U1564" i="20"/>
  <c r="U1565" i="20"/>
  <c r="U1566" i="20"/>
  <c r="U1567" i="20"/>
  <c r="U1568" i="20"/>
  <c r="U1569" i="20"/>
  <c r="U1570" i="20"/>
  <c r="U1571" i="20"/>
  <c r="U1572" i="20"/>
  <c r="U1573" i="20"/>
  <c r="U1574" i="20"/>
  <c r="U1575" i="20"/>
  <c r="U1576" i="20"/>
  <c r="U1577" i="20"/>
  <c r="U1578" i="20"/>
  <c r="U1579" i="20"/>
  <c r="U1580" i="20"/>
  <c r="U1581" i="20"/>
  <c r="U1582" i="20"/>
  <c r="U1583" i="20"/>
  <c r="U1584" i="20"/>
  <c r="U1585" i="20"/>
  <c r="U1586" i="20"/>
  <c r="U1587" i="20"/>
  <c r="U1588" i="20"/>
  <c r="U1589" i="20"/>
  <c r="U1590" i="20"/>
  <c r="U1591" i="20"/>
  <c r="U1592" i="20"/>
  <c r="U1593" i="20"/>
  <c r="U1594" i="20"/>
  <c r="U1595" i="20"/>
  <c r="U1596" i="20"/>
  <c r="U1597" i="20"/>
  <c r="U1598" i="20"/>
  <c r="U1599" i="20"/>
  <c r="U1600" i="20"/>
  <c r="U1601" i="20"/>
  <c r="U1602" i="20"/>
  <c r="U1603" i="20"/>
  <c r="U1604" i="20"/>
  <c r="U1605" i="20"/>
  <c r="U1606" i="20"/>
  <c r="U1607" i="20"/>
  <c r="U1608" i="20"/>
  <c r="U1609" i="20"/>
  <c r="U1610" i="20"/>
  <c r="U1611" i="20"/>
  <c r="U1612" i="20"/>
  <c r="U1613" i="20"/>
  <c r="U1614" i="20"/>
  <c r="U1615" i="20"/>
  <c r="U1616" i="20"/>
  <c r="U1617" i="20"/>
  <c r="U1618" i="20"/>
  <c r="U1619" i="20"/>
  <c r="U1620" i="20"/>
  <c r="U1621" i="20"/>
  <c r="U1622" i="20"/>
  <c r="U1623" i="20"/>
  <c r="U1624" i="20"/>
  <c r="U1625" i="20"/>
  <c r="U1626" i="20"/>
  <c r="U1627" i="20"/>
  <c r="U1628" i="20"/>
  <c r="U1629" i="20"/>
  <c r="U1630" i="20"/>
  <c r="U1631" i="20"/>
  <c r="U1632" i="20"/>
  <c r="U1633" i="20"/>
  <c r="U1634" i="20"/>
  <c r="U1635" i="20"/>
  <c r="U1636" i="20"/>
  <c r="U1637" i="20"/>
  <c r="U1638" i="20"/>
  <c r="U1639" i="20"/>
  <c r="U1640" i="20"/>
  <c r="U1641" i="20"/>
  <c r="U1642" i="20"/>
  <c r="U1643" i="20"/>
  <c r="U1644" i="20"/>
  <c r="U1645" i="20"/>
  <c r="U1646" i="20"/>
  <c r="U1647" i="20"/>
  <c r="U1648" i="20"/>
  <c r="U1649" i="20"/>
  <c r="U1650" i="20"/>
  <c r="U1651" i="20"/>
  <c r="U1652" i="20"/>
  <c r="U1653" i="20"/>
  <c r="U1654" i="20"/>
  <c r="U1655" i="20"/>
  <c r="U1656" i="20"/>
  <c r="U1657" i="20"/>
  <c r="U1658" i="20"/>
  <c r="U1659" i="20"/>
  <c r="U1660" i="20"/>
  <c r="U1661" i="20"/>
  <c r="U1662" i="20"/>
  <c r="U1663" i="20"/>
  <c r="U1664" i="20"/>
  <c r="U1665" i="20"/>
  <c r="U1666" i="20"/>
  <c r="U1667" i="20"/>
  <c r="U1668" i="20"/>
  <c r="U1669" i="20"/>
  <c r="U1670" i="20"/>
  <c r="U1671" i="20"/>
  <c r="U1672" i="20"/>
  <c r="U1673" i="20"/>
  <c r="U1674" i="20"/>
  <c r="U1675" i="20"/>
  <c r="U1676" i="20"/>
  <c r="U1677" i="20"/>
  <c r="U1678" i="20"/>
  <c r="U1679" i="20"/>
  <c r="U1680" i="20"/>
  <c r="U1681" i="20"/>
  <c r="U1682" i="20"/>
  <c r="U1683" i="20"/>
  <c r="U1684" i="20"/>
  <c r="U1685" i="20"/>
  <c r="U1686" i="20"/>
  <c r="U1687" i="20"/>
  <c r="U1688" i="20"/>
  <c r="U1689" i="20"/>
  <c r="U1690" i="20"/>
  <c r="U1691" i="20"/>
  <c r="U1692" i="20"/>
  <c r="U1693" i="20"/>
  <c r="U1694" i="20"/>
  <c r="U1695" i="20"/>
  <c r="U1696" i="20"/>
  <c r="U1697" i="20"/>
  <c r="U1698" i="20"/>
  <c r="U1699" i="20"/>
  <c r="U1700" i="20"/>
  <c r="U1701" i="20"/>
  <c r="U1702" i="20"/>
  <c r="U1703" i="20"/>
  <c r="U1704" i="20"/>
  <c r="U1705" i="20"/>
  <c r="U1706" i="20"/>
  <c r="U1707" i="20"/>
  <c r="U1708" i="20"/>
  <c r="U1709" i="20"/>
  <c r="U1710" i="20"/>
  <c r="U1711" i="20"/>
  <c r="U1712" i="20"/>
  <c r="U1713" i="20"/>
  <c r="U1714" i="20"/>
  <c r="U1715" i="20"/>
  <c r="U1716" i="20"/>
  <c r="U1717" i="20"/>
  <c r="U1718" i="20"/>
  <c r="U1719" i="20"/>
  <c r="U1720" i="20"/>
  <c r="U1721" i="20"/>
  <c r="U1722" i="20"/>
  <c r="U1723" i="20"/>
  <c r="U1724" i="20"/>
  <c r="U1725" i="20"/>
  <c r="U1726" i="20"/>
  <c r="U1727" i="20"/>
  <c r="U1728" i="20"/>
  <c r="U1729" i="20"/>
  <c r="U1730" i="20"/>
  <c r="U1731" i="20"/>
  <c r="U1732" i="20"/>
  <c r="U1733" i="20"/>
  <c r="U1734" i="20"/>
  <c r="U1735" i="20"/>
  <c r="U1736" i="20"/>
  <c r="U1737" i="20"/>
  <c r="U1738" i="20"/>
  <c r="U1739" i="20"/>
  <c r="U1740" i="20"/>
  <c r="U1741" i="20"/>
  <c r="U1742" i="20"/>
  <c r="U1743" i="20"/>
  <c r="U1744" i="20"/>
  <c r="U1745" i="20"/>
  <c r="U1746" i="20"/>
  <c r="U1747" i="20"/>
  <c r="U1748" i="20"/>
  <c r="U1749" i="20"/>
  <c r="U1750" i="20"/>
  <c r="U1751" i="20"/>
  <c r="U1752" i="20"/>
  <c r="U1753" i="20"/>
  <c r="U1754" i="20"/>
  <c r="U1755" i="20"/>
  <c r="U1756" i="20"/>
  <c r="U1757" i="20"/>
  <c r="U1758" i="20"/>
  <c r="U1759" i="20"/>
  <c r="U1760" i="20"/>
  <c r="U1761" i="20"/>
  <c r="U1762" i="20"/>
  <c r="U1763" i="20"/>
  <c r="U1764" i="20"/>
  <c r="U1765" i="20"/>
  <c r="U1766" i="20"/>
  <c r="U1767" i="20"/>
  <c r="U1768" i="20"/>
  <c r="U1769" i="20"/>
  <c r="U1770" i="20"/>
  <c r="U1771" i="20"/>
  <c r="U1772" i="20"/>
  <c r="U1773" i="20"/>
  <c r="U1774" i="20"/>
  <c r="U1775" i="20"/>
  <c r="U1776" i="20"/>
  <c r="U1777" i="20"/>
  <c r="U1778" i="20"/>
  <c r="U1779" i="20"/>
  <c r="U1780" i="20"/>
  <c r="U1781" i="20"/>
  <c r="U1782" i="20"/>
  <c r="U1783" i="20"/>
  <c r="U1784" i="20"/>
  <c r="U1785" i="20"/>
  <c r="U1786" i="20"/>
  <c r="U1787" i="20"/>
  <c r="U1788" i="20"/>
  <c r="U1789" i="20"/>
  <c r="U1790" i="20"/>
  <c r="U1791" i="20"/>
  <c r="U1792" i="20"/>
  <c r="U1793" i="20"/>
  <c r="U1794" i="20"/>
  <c r="U1795" i="20"/>
  <c r="U1796" i="20"/>
  <c r="U1797" i="20"/>
  <c r="U1798" i="20"/>
  <c r="U1799" i="20"/>
  <c r="U1800" i="20"/>
  <c r="U1801" i="20"/>
  <c r="U1802" i="20"/>
  <c r="U1803" i="20"/>
  <c r="U1804" i="20"/>
  <c r="U1805" i="20"/>
  <c r="U1806" i="20"/>
  <c r="U1807" i="20"/>
  <c r="U1808" i="20"/>
  <c r="U1809" i="20"/>
  <c r="U1810" i="20"/>
  <c r="U1811" i="20"/>
  <c r="U1812" i="20"/>
  <c r="U1813" i="20"/>
  <c r="U1814" i="20"/>
  <c r="U1815" i="20"/>
  <c r="U1816" i="20"/>
  <c r="U1817" i="20"/>
  <c r="U1818" i="20"/>
  <c r="U1819" i="20"/>
  <c r="U1820" i="20"/>
  <c r="U1821" i="20"/>
  <c r="U1822" i="20"/>
  <c r="U1823" i="20"/>
  <c r="U1824" i="20"/>
  <c r="U1825" i="20"/>
  <c r="U1826" i="20"/>
  <c r="U1827" i="20"/>
  <c r="U1828" i="20"/>
  <c r="U1829" i="20"/>
  <c r="U1830" i="20"/>
  <c r="U1831" i="20"/>
  <c r="U1832" i="20"/>
  <c r="U1833" i="20"/>
  <c r="U1834" i="20"/>
  <c r="U1835" i="20"/>
  <c r="U1836" i="20"/>
  <c r="U1837" i="20"/>
  <c r="U1838" i="20"/>
  <c r="U1839" i="20"/>
  <c r="U1840" i="20"/>
  <c r="U1841" i="20"/>
  <c r="U1842" i="20"/>
  <c r="U1843" i="20"/>
  <c r="U1844" i="20"/>
  <c r="U1845" i="20"/>
  <c r="U1846" i="20"/>
  <c r="U1847" i="20"/>
  <c r="U1848" i="20"/>
  <c r="U1849" i="20"/>
  <c r="U1850" i="20"/>
  <c r="U1851" i="20"/>
  <c r="U1852" i="20"/>
  <c r="U1853" i="20"/>
  <c r="U1854" i="20"/>
  <c r="U1855" i="20"/>
  <c r="U1856" i="20"/>
  <c r="U1857" i="20"/>
  <c r="U1858" i="20"/>
  <c r="U1859" i="20"/>
  <c r="U1860" i="20"/>
  <c r="U1861" i="20"/>
  <c r="U1862" i="20"/>
  <c r="U1863" i="20"/>
  <c r="U1864" i="20"/>
  <c r="U1865" i="20"/>
  <c r="U1866" i="20"/>
  <c r="U1867" i="20"/>
  <c r="U1868" i="20"/>
  <c r="U1869" i="20"/>
  <c r="U1870" i="20"/>
  <c r="U1871" i="20"/>
  <c r="U1872" i="20"/>
  <c r="U1873" i="20"/>
  <c r="U1874" i="20"/>
  <c r="U1875" i="20"/>
  <c r="U1876" i="20"/>
  <c r="U1877" i="20"/>
  <c r="U1878" i="20"/>
  <c r="U1879" i="20"/>
  <c r="U1880" i="20"/>
  <c r="U1881" i="20"/>
  <c r="U1882" i="20"/>
  <c r="U1883" i="20"/>
  <c r="U1884" i="20"/>
  <c r="U1885" i="20"/>
  <c r="U1886" i="20"/>
  <c r="U1887" i="20"/>
  <c r="U1888" i="20"/>
  <c r="U1889" i="20"/>
  <c r="U1890" i="20"/>
  <c r="U1891" i="20"/>
  <c r="U1892" i="20"/>
  <c r="U1893" i="20"/>
  <c r="U1894" i="20"/>
  <c r="U1895" i="20"/>
  <c r="U1896" i="20"/>
  <c r="U1897" i="20"/>
  <c r="U1898" i="20"/>
  <c r="U1899" i="20"/>
  <c r="U1900" i="20"/>
  <c r="U1901" i="20"/>
  <c r="U1902" i="20"/>
  <c r="U1903" i="20"/>
  <c r="U1904" i="20"/>
  <c r="U1905" i="20"/>
  <c r="U1906" i="20"/>
  <c r="U1907" i="20"/>
  <c r="U1908" i="20"/>
  <c r="U1909" i="20"/>
  <c r="U1910" i="20"/>
  <c r="U1911" i="20"/>
  <c r="U1912" i="20"/>
  <c r="U1913" i="20"/>
  <c r="U1914" i="20"/>
  <c r="U1915" i="20"/>
  <c r="U1916" i="20"/>
  <c r="U1917" i="20"/>
  <c r="U1918" i="20"/>
  <c r="U1919" i="20"/>
  <c r="U1920" i="20"/>
  <c r="U1921" i="20"/>
  <c r="U1922" i="20"/>
  <c r="U1923" i="20"/>
  <c r="U1924" i="20"/>
  <c r="U1925" i="20"/>
  <c r="U1926" i="20"/>
  <c r="U1927" i="20"/>
  <c r="U1928" i="20"/>
  <c r="U1929" i="20"/>
  <c r="U1930" i="20"/>
  <c r="U1931" i="20"/>
  <c r="U1932" i="20"/>
  <c r="U1933" i="20"/>
  <c r="U1934" i="20"/>
  <c r="U1935" i="20"/>
  <c r="U1936" i="20"/>
  <c r="U1937" i="20"/>
  <c r="U1938" i="20"/>
  <c r="U1939" i="20"/>
  <c r="U1940" i="20"/>
  <c r="U1941" i="20"/>
  <c r="U1942" i="20"/>
  <c r="U1943" i="20"/>
  <c r="U1944" i="20"/>
  <c r="U1945" i="20"/>
  <c r="U1946" i="20"/>
  <c r="U1947" i="20"/>
  <c r="U1948" i="20"/>
  <c r="U1949" i="20"/>
  <c r="U1950" i="20"/>
  <c r="U1951" i="20"/>
  <c r="U1952" i="20"/>
  <c r="U1953" i="20"/>
  <c r="U1954" i="20"/>
  <c r="U1955" i="20"/>
  <c r="U1956" i="20"/>
  <c r="U1957" i="20"/>
  <c r="U1958" i="20"/>
  <c r="U1959" i="20"/>
  <c r="U1960" i="20"/>
  <c r="U1961" i="20"/>
  <c r="U1962" i="20"/>
  <c r="U1963" i="20"/>
  <c r="U1964" i="20"/>
  <c r="U1965" i="20"/>
  <c r="U1966" i="20"/>
  <c r="U1967" i="20"/>
  <c r="U1968" i="20"/>
  <c r="U1969" i="20"/>
  <c r="U1970" i="20"/>
  <c r="U1971" i="20"/>
  <c r="U1972" i="20"/>
  <c r="U1973" i="20"/>
  <c r="U1974" i="20"/>
  <c r="U1975" i="20"/>
  <c r="U1976" i="20"/>
  <c r="U1977" i="20"/>
  <c r="U1978" i="20"/>
  <c r="U1979" i="20"/>
  <c r="U1980" i="20"/>
  <c r="U1981" i="20"/>
  <c r="U1982" i="20"/>
  <c r="U1983" i="20"/>
  <c r="U1984" i="20"/>
  <c r="U1985" i="20"/>
  <c r="U1986" i="20"/>
  <c r="U1987" i="20"/>
  <c r="U1988" i="20"/>
  <c r="U1989" i="20"/>
  <c r="U1990" i="20"/>
  <c r="U1991" i="20"/>
  <c r="U1992" i="20"/>
  <c r="U1993" i="20"/>
  <c r="U1994" i="20"/>
  <c r="U1995" i="20"/>
  <c r="U1996" i="20"/>
  <c r="U1997" i="20"/>
  <c r="U1998" i="20"/>
  <c r="U1999" i="20"/>
  <c r="U2000" i="20"/>
  <c r="U2001" i="20"/>
  <c r="U2002" i="20"/>
  <c r="U2003" i="20"/>
  <c r="U2004" i="20"/>
  <c r="U2005" i="20"/>
  <c r="U2006" i="20"/>
  <c r="U2007" i="20"/>
  <c r="U2008" i="20"/>
  <c r="U2009" i="20"/>
  <c r="U2010" i="20"/>
  <c r="U2011" i="20"/>
  <c r="U2012" i="20"/>
  <c r="U2013" i="20"/>
  <c r="U2014" i="20"/>
  <c r="U2015" i="20"/>
  <c r="U2016" i="20"/>
  <c r="U2017" i="20"/>
  <c r="U2018" i="20"/>
  <c r="U2019" i="20"/>
  <c r="U2020" i="20"/>
  <c r="U2021" i="20"/>
  <c r="U2022" i="20"/>
  <c r="U2023" i="20"/>
  <c r="U2024" i="20"/>
  <c r="U2025" i="20"/>
  <c r="U2026" i="20"/>
  <c r="U2027" i="20"/>
  <c r="U2028" i="20"/>
  <c r="U2029" i="20"/>
  <c r="U2030" i="20"/>
  <c r="U2031" i="20"/>
  <c r="U2032" i="20"/>
  <c r="U2033" i="20"/>
  <c r="U2034" i="20"/>
  <c r="U2035" i="20"/>
  <c r="U2036" i="20"/>
  <c r="U2037" i="20"/>
  <c r="U2038" i="20"/>
  <c r="U2039" i="20"/>
  <c r="U2040" i="20"/>
  <c r="U2041" i="20"/>
  <c r="U2042" i="20"/>
  <c r="U2043" i="20"/>
  <c r="U2044" i="20"/>
  <c r="U2045" i="20"/>
  <c r="U2046" i="20"/>
  <c r="U2047" i="20"/>
  <c r="U2048" i="20"/>
  <c r="U2049" i="20"/>
  <c r="U2050" i="20"/>
  <c r="U2051" i="20"/>
  <c r="U2052" i="20"/>
  <c r="U2053" i="20"/>
  <c r="U2054" i="20"/>
  <c r="U2055" i="20"/>
  <c r="U2056" i="20"/>
  <c r="U2057" i="20"/>
  <c r="U2058" i="20"/>
  <c r="U2059" i="20"/>
  <c r="U2060" i="20"/>
  <c r="U2061" i="20"/>
  <c r="D5" i="20"/>
  <c r="E5" i="20" s="1"/>
  <c r="D6" i="20"/>
  <c r="E6" i="20" s="1"/>
  <c r="D7" i="20"/>
  <c r="E7" i="20" s="1"/>
  <c r="D8" i="20"/>
  <c r="E8" i="20" s="1"/>
  <c r="D9" i="20"/>
  <c r="E9" i="20" s="1"/>
  <c r="D10" i="20"/>
  <c r="E10" i="20" s="1"/>
  <c r="D11" i="20"/>
  <c r="E11" i="20" s="1"/>
  <c r="D12" i="20"/>
  <c r="E12" i="20" s="1"/>
  <c r="D13" i="20"/>
  <c r="E13" i="20" s="1"/>
  <c r="D14" i="20"/>
  <c r="E14" i="20" s="1"/>
  <c r="D15" i="20"/>
  <c r="E15" i="20" s="1"/>
  <c r="D16" i="20"/>
  <c r="E16" i="20" s="1"/>
  <c r="D17" i="20"/>
  <c r="E17" i="20" s="1"/>
  <c r="D18" i="20"/>
  <c r="E18" i="20" s="1"/>
  <c r="D19" i="20"/>
  <c r="E19" i="20" s="1"/>
  <c r="D20" i="20"/>
  <c r="E20" i="20" s="1"/>
  <c r="D21" i="20"/>
  <c r="E21" i="20" s="1"/>
  <c r="D22" i="20"/>
  <c r="E22" i="20" s="1"/>
  <c r="D23" i="20"/>
  <c r="E23" i="20" s="1"/>
  <c r="D24" i="20"/>
  <c r="E24" i="20" s="1"/>
  <c r="D25" i="20"/>
  <c r="E25" i="20" s="1"/>
  <c r="D26" i="20"/>
  <c r="E26" i="20" s="1"/>
  <c r="D27" i="20"/>
  <c r="E27" i="20" s="1"/>
  <c r="D28" i="20"/>
  <c r="E28" i="20" s="1"/>
  <c r="D29" i="20"/>
  <c r="E29" i="20" s="1"/>
  <c r="D30" i="20"/>
  <c r="E30" i="20" s="1"/>
  <c r="D31" i="20"/>
  <c r="E31" i="20" s="1"/>
  <c r="D32" i="20"/>
  <c r="E32" i="20" s="1"/>
  <c r="D33" i="20"/>
  <c r="E33" i="20" s="1"/>
  <c r="D34" i="20"/>
  <c r="E34" i="20" s="1"/>
  <c r="D35" i="20"/>
  <c r="E35" i="20" s="1"/>
  <c r="D36" i="20"/>
  <c r="E36" i="20" s="1"/>
  <c r="D37" i="20"/>
  <c r="E37" i="20" s="1"/>
  <c r="D38" i="20"/>
  <c r="E38" i="20" s="1"/>
  <c r="D39" i="20"/>
  <c r="E39" i="20" s="1"/>
  <c r="D40" i="20"/>
  <c r="E40" i="20" s="1"/>
  <c r="D41" i="20"/>
  <c r="E41" i="20" s="1"/>
  <c r="D42" i="20"/>
  <c r="E42" i="20" s="1"/>
  <c r="D43" i="20"/>
  <c r="E43" i="20" s="1"/>
  <c r="D44" i="20"/>
  <c r="E44" i="20" s="1"/>
  <c r="D45" i="20"/>
  <c r="E45" i="20" s="1"/>
  <c r="D46" i="20"/>
  <c r="E46" i="20" s="1"/>
  <c r="D47" i="20"/>
  <c r="E47" i="20" s="1"/>
  <c r="D48" i="20"/>
  <c r="E48" i="20" s="1"/>
  <c r="D49" i="20"/>
  <c r="E49" i="20" s="1"/>
  <c r="D50" i="20"/>
  <c r="E50" i="20" s="1"/>
  <c r="D51" i="20"/>
  <c r="E51" i="20" s="1"/>
  <c r="D52" i="20"/>
  <c r="E52" i="20" s="1"/>
  <c r="D53" i="20"/>
  <c r="E53" i="20" s="1"/>
  <c r="D54" i="20"/>
  <c r="E54" i="20" s="1"/>
  <c r="D55" i="20"/>
  <c r="E55" i="20" s="1"/>
  <c r="D56" i="20"/>
  <c r="E56" i="20" s="1"/>
  <c r="D57" i="20"/>
  <c r="E57" i="20" s="1"/>
  <c r="D58" i="20"/>
  <c r="E58" i="20" s="1"/>
  <c r="D59" i="20"/>
  <c r="E59" i="20" s="1"/>
  <c r="D60" i="20"/>
  <c r="E60" i="20" s="1"/>
  <c r="D61" i="20"/>
  <c r="E61" i="20" s="1"/>
  <c r="D62" i="20"/>
  <c r="E62" i="20" s="1"/>
  <c r="D63" i="20"/>
  <c r="E63" i="20" s="1"/>
  <c r="D64" i="20"/>
  <c r="E64" i="20" s="1"/>
  <c r="D65" i="20"/>
  <c r="E65" i="20" s="1"/>
  <c r="D66" i="20"/>
  <c r="E66" i="20" s="1"/>
  <c r="D67" i="20"/>
  <c r="E67" i="20" s="1"/>
  <c r="D68" i="20"/>
  <c r="E68" i="20" s="1"/>
  <c r="D69" i="20"/>
  <c r="E69" i="20" s="1"/>
  <c r="D70" i="20"/>
  <c r="E70" i="20" s="1"/>
  <c r="D71" i="20"/>
  <c r="E71" i="20" s="1"/>
  <c r="D72" i="20"/>
  <c r="E72" i="20" s="1"/>
  <c r="D73" i="20"/>
  <c r="E73" i="20" s="1"/>
  <c r="D74" i="20"/>
  <c r="E74" i="20" s="1"/>
  <c r="D75" i="20"/>
  <c r="E75" i="20" s="1"/>
  <c r="D76" i="20"/>
  <c r="E76" i="20" s="1"/>
  <c r="D77" i="20"/>
  <c r="E77" i="20" s="1"/>
  <c r="D78" i="20"/>
  <c r="E78" i="20" s="1"/>
  <c r="D79" i="20"/>
  <c r="E79" i="20" s="1"/>
  <c r="D80" i="20"/>
  <c r="E80" i="20" s="1"/>
  <c r="D81" i="20"/>
  <c r="E81" i="20" s="1"/>
  <c r="D82" i="20"/>
  <c r="E82" i="20" s="1"/>
  <c r="D83" i="20"/>
  <c r="E83" i="20" s="1"/>
  <c r="D84" i="20"/>
  <c r="E84" i="20" s="1"/>
  <c r="D85" i="20"/>
  <c r="E85" i="20" s="1"/>
  <c r="D86" i="20"/>
  <c r="E86" i="20" s="1"/>
  <c r="D87" i="20"/>
  <c r="E87" i="20" s="1"/>
  <c r="D88" i="20"/>
  <c r="E88" i="20" s="1"/>
  <c r="D89" i="20"/>
  <c r="E89" i="20" s="1"/>
  <c r="D90" i="20"/>
  <c r="E90" i="20" s="1"/>
  <c r="D91" i="20"/>
  <c r="E91" i="20" s="1"/>
  <c r="D92" i="20"/>
  <c r="E92" i="20" s="1"/>
  <c r="D93" i="20"/>
  <c r="E93" i="20" s="1"/>
  <c r="D94" i="20"/>
  <c r="E94" i="20" s="1"/>
  <c r="D95" i="20"/>
  <c r="E95" i="20" s="1"/>
  <c r="D96" i="20"/>
  <c r="E96" i="20" s="1"/>
  <c r="D97" i="20"/>
  <c r="E97" i="20" s="1"/>
  <c r="D98" i="20"/>
  <c r="E98" i="20" s="1"/>
  <c r="D99" i="20"/>
  <c r="E99" i="20" s="1"/>
  <c r="D100" i="20"/>
  <c r="E100" i="20" s="1"/>
  <c r="D101" i="20"/>
  <c r="E101" i="20" s="1"/>
  <c r="D102" i="20"/>
  <c r="E102" i="20" s="1"/>
  <c r="D103" i="20"/>
  <c r="E103" i="20" s="1"/>
  <c r="D104" i="20"/>
  <c r="E104" i="20" s="1"/>
  <c r="D105" i="20"/>
  <c r="E105" i="20" s="1"/>
  <c r="D106" i="20"/>
  <c r="E106" i="20" s="1"/>
  <c r="D107" i="20"/>
  <c r="E107" i="20" s="1"/>
  <c r="D108" i="20"/>
  <c r="E108" i="20" s="1"/>
  <c r="D109" i="20"/>
  <c r="E109" i="20" s="1"/>
  <c r="D110" i="20"/>
  <c r="E110" i="20" s="1"/>
  <c r="D111" i="20"/>
  <c r="E111" i="20" s="1"/>
  <c r="D112" i="20"/>
  <c r="E112" i="20" s="1"/>
  <c r="D113" i="20"/>
  <c r="E113" i="20" s="1"/>
  <c r="D114" i="20"/>
  <c r="E114" i="20" s="1"/>
  <c r="D115" i="20"/>
  <c r="E115" i="20" s="1"/>
  <c r="D116" i="20"/>
  <c r="E116" i="20" s="1"/>
  <c r="D117" i="20"/>
  <c r="E117" i="20" s="1"/>
  <c r="D118" i="20"/>
  <c r="E118" i="20" s="1"/>
  <c r="D119" i="20"/>
  <c r="E119" i="20" s="1"/>
  <c r="D120" i="20"/>
  <c r="E120" i="20" s="1"/>
  <c r="D121" i="20"/>
  <c r="E121" i="20" s="1"/>
  <c r="D122" i="20"/>
  <c r="E122" i="20" s="1"/>
  <c r="D123" i="20"/>
  <c r="E123" i="20" s="1"/>
  <c r="D124" i="20"/>
  <c r="E124" i="20" s="1"/>
  <c r="D125" i="20"/>
  <c r="E125" i="20" s="1"/>
  <c r="D126" i="20"/>
  <c r="E126" i="20" s="1"/>
  <c r="D127" i="20"/>
  <c r="E127" i="20" s="1"/>
  <c r="D128" i="20"/>
  <c r="E128" i="20" s="1"/>
  <c r="D129" i="20"/>
  <c r="E129" i="20" s="1"/>
  <c r="D130" i="20"/>
  <c r="E130" i="20" s="1"/>
  <c r="D131" i="20"/>
  <c r="E131" i="20" s="1"/>
  <c r="D132" i="20"/>
  <c r="E132" i="20" s="1"/>
  <c r="D133" i="20"/>
  <c r="E133" i="20" s="1"/>
  <c r="D134" i="20"/>
  <c r="E134" i="20" s="1"/>
  <c r="D135" i="20"/>
  <c r="E135" i="20" s="1"/>
  <c r="D136" i="20"/>
  <c r="E136" i="20" s="1"/>
  <c r="D137" i="20"/>
  <c r="E137" i="20" s="1"/>
  <c r="D138" i="20"/>
  <c r="E138" i="20" s="1"/>
  <c r="D139" i="20"/>
  <c r="E139" i="20" s="1"/>
  <c r="D140" i="20"/>
  <c r="E140" i="20" s="1"/>
  <c r="D141" i="20"/>
  <c r="E141" i="20" s="1"/>
  <c r="D142" i="20"/>
  <c r="E142" i="20" s="1"/>
  <c r="D143" i="20"/>
  <c r="E143" i="20" s="1"/>
  <c r="D144" i="20"/>
  <c r="E144" i="20" s="1"/>
  <c r="D145" i="20"/>
  <c r="E145" i="20" s="1"/>
  <c r="D146" i="20"/>
  <c r="E146" i="20" s="1"/>
  <c r="D147" i="20"/>
  <c r="E147" i="20" s="1"/>
  <c r="D148" i="20"/>
  <c r="E148" i="20" s="1"/>
  <c r="D149" i="20"/>
  <c r="E149" i="20" s="1"/>
  <c r="D150" i="20"/>
  <c r="E150" i="20" s="1"/>
  <c r="D151" i="20"/>
  <c r="E151" i="20" s="1"/>
  <c r="D152" i="20"/>
  <c r="E152" i="20" s="1"/>
  <c r="D153" i="20"/>
  <c r="E153" i="20" s="1"/>
  <c r="D154" i="20"/>
  <c r="E154" i="20" s="1"/>
  <c r="D155" i="20"/>
  <c r="E155" i="20" s="1"/>
  <c r="D156" i="20"/>
  <c r="E156" i="20" s="1"/>
  <c r="D157" i="20"/>
  <c r="E157" i="20" s="1"/>
  <c r="D158" i="20"/>
  <c r="E158" i="20" s="1"/>
  <c r="D159" i="20"/>
  <c r="E159" i="20" s="1"/>
  <c r="D160" i="20"/>
  <c r="E160" i="20" s="1"/>
  <c r="D161" i="20"/>
  <c r="E161" i="20" s="1"/>
  <c r="D162" i="20"/>
  <c r="E162" i="20" s="1"/>
  <c r="D163" i="20"/>
  <c r="E163" i="20" s="1"/>
  <c r="D164" i="20"/>
  <c r="E164" i="20" s="1"/>
  <c r="D165" i="20"/>
  <c r="E165" i="20" s="1"/>
  <c r="D166" i="20"/>
  <c r="E166" i="20" s="1"/>
  <c r="D167" i="20"/>
  <c r="E167" i="20" s="1"/>
  <c r="D168" i="20"/>
  <c r="E168" i="20" s="1"/>
  <c r="D169" i="20"/>
  <c r="E169" i="20" s="1"/>
  <c r="D170" i="20"/>
  <c r="E170" i="20" s="1"/>
  <c r="D171" i="20"/>
  <c r="E171" i="20" s="1"/>
  <c r="D172" i="20"/>
  <c r="E172" i="20" s="1"/>
  <c r="D173" i="20"/>
  <c r="E173" i="20" s="1"/>
  <c r="D174" i="20"/>
  <c r="E174" i="20" s="1"/>
  <c r="D175" i="20"/>
  <c r="E175" i="20" s="1"/>
  <c r="D176" i="20"/>
  <c r="E176" i="20" s="1"/>
  <c r="D177" i="20"/>
  <c r="E177" i="20" s="1"/>
  <c r="D178" i="20"/>
  <c r="E178" i="20" s="1"/>
  <c r="D179" i="20"/>
  <c r="E179" i="20" s="1"/>
  <c r="D180" i="20"/>
  <c r="E180" i="20" s="1"/>
  <c r="D181" i="20"/>
  <c r="E181" i="20" s="1"/>
  <c r="D182" i="20"/>
  <c r="E182" i="20" s="1"/>
  <c r="D183" i="20"/>
  <c r="E183" i="20" s="1"/>
  <c r="D184" i="20"/>
  <c r="E184" i="20" s="1"/>
  <c r="D185" i="20"/>
  <c r="E185" i="20" s="1"/>
  <c r="D186" i="20"/>
  <c r="E186" i="20" s="1"/>
  <c r="D187" i="20"/>
  <c r="E187" i="20" s="1"/>
  <c r="D188" i="20"/>
  <c r="E188" i="20" s="1"/>
  <c r="D189" i="20"/>
  <c r="E189" i="20" s="1"/>
  <c r="D190" i="20"/>
  <c r="E190" i="20" s="1"/>
  <c r="D191" i="20"/>
  <c r="E191" i="20" s="1"/>
  <c r="D192" i="20"/>
  <c r="E192" i="20" s="1"/>
  <c r="D193" i="20"/>
  <c r="E193" i="20" s="1"/>
  <c r="D194" i="20"/>
  <c r="E194" i="20" s="1"/>
  <c r="D195" i="20"/>
  <c r="E195" i="20" s="1"/>
  <c r="D196" i="20"/>
  <c r="E196" i="20" s="1"/>
  <c r="D197" i="20"/>
  <c r="E197" i="20" s="1"/>
  <c r="D198" i="20"/>
  <c r="E198" i="20" s="1"/>
  <c r="D199" i="20"/>
  <c r="E199" i="20" s="1"/>
  <c r="D200" i="20"/>
  <c r="E200" i="20" s="1"/>
  <c r="D201" i="20"/>
  <c r="E201" i="20" s="1"/>
  <c r="D202" i="20"/>
  <c r="E202" i="20" s="1"/>
  <c r="D203" i="20"/>
  <c r="E203" i="20" s="1"/>
  <c r="D204" i="20"/>
  <c r="E204" i="20" s="1"/>
  <c r="D205" i="20"/>
  <c r="E205" i="20" s="1"/>
  <c r="D206" i="20"/>
  <c r="E206" i="20" s="1"/>
  <c r="D207" i="20"/>
  <c r="E207" i="20" s="1"/>
  <c r="D208" i="20"/>
  <c r="E208" i="20" s="1"/>
  <c r="D209" i="20"/>
  <c r="E209" i="20" s="1"/>
  <c r="D210" i="20"/>
  <c r="E210" i="20" s="1"/>
  <c r="D211" i="20"/>
  <c r="E211" i="20" s="1"/>
  <c r="D212" i="20"/>
  <c r="E212" i="20" s="1"/>
  <c r="D213" i="20"/>
  <c r="E213" i="20" s="1"/>
  <c r="D214" i="20"/>
  <c r="E214" i="20" s="1"/>
  <c r="D215" i="20"/>
  <c r="E215" i="20" s="1"/>
  <c r="D216" i="20"/>
  <c r="E216" i="20" s="1"/>
  <c r="D217" i="20"/>
  <c r="E217" i="20" s="1"/>
  <c r="D218" i="20"/>
  <c r="E218" i="20" s="1"/>
  <c r="D219" i="20"/>
  <c r="E219" i="20" s="1"/>
  <c r="D220" i="20"/>
  <c r="E220" i="20" s="1"/>
  <c r="D221" i="20"/>
  <c r="E221" i="20" s="1"/>
  <c r="D222" i="20"/>
  <c r="E222" i="20" s="1"/>
  <c r="D223" i="20"/>
  <c r="E223" i="20" s="1"/>
  <c r="D224" i="20"/>
  <c r="E224" i="20" s="1"/>
  <c r="D225" i="20"/>
  <c r="E225" i="20" s="1"/>
  <c r="D226" i="20"/>
  <c r="E226" i="20" s="1"/>
  <c r="D227" i="20"/>
  <c r="E227" i="20" s="1"/>
  <c r="D228" i="20"/>
  <c r="E228" i="20" s="1"/>
  <c r="D229" i="20"/>
  <c r="E229" i="20" s="1"/>
  <c r="D230" i="20"/>
  <c r="E230" i="20" s="1"/>
  <c r="D231" i="20"/>
  <c r="E231" i="20" s="1"/>
  <c r="D232" i="20"/>
  <c r="E232" i="20" s="1"/>
  <c r="D233" i="20"/>
  <c r="E233" i="20" s="1"/>
  <c r="D234" i="20"/>
  <c r="E234" i="20" s="1"/>
  <c r="D235" i="20"/>
  <c r="E235" i="20" s="1"/>
  <c r="D236" i="20"/>
  <c r="E236" i="20" s="1"/>
  <c r="D237" i="20"/>
  <c r="E237" i="20" s="1"/>
  <c r="D238" i="20"/>
  <c r="E238" i="20" s="1"/>
  <c r="D239" i="20"/>
  <c r="E239" i="20" s="1"/>
  <c r="D240" i="20"/>
  <c r="E240" i="20" s="1"/>
  <c r="D241" i="20"/>
  <c r="E241" i="20" s="1"/>
  <c r="D242" i="20"/>
  <c r="E242" i="20" s="1"/>
  <c r="D243" i="20"/>
  <c r="E243" i="20" s="1"/>
  <c r="D244" i="20"/>
  <c r="E244" i="20" s="1"/>
  <c r="D245" i="20"/>
  <c r="E245" i="20" s="1"/>
  <c r="D246" i="20"/>
  <c r="E246" i="20" s="1"/>
  <c r="D247" i="20"/>
  <c r="E247" i="20" s="1"/>
  <c r="D248" i="20"/>
  <c r="E248" i="20" s="1"/>
  <c r="D249" i="20"/>
  <c r="E249" i="20" s="1"/>
  <c r="D250" i="20"/>
  <c r="E250" i="20" s="1"/>
  <c r="D251" i="20"/>
  <c r="E251" i="20" s="1"/>
  <c r="D252" i="20"/>
  <c r="E252" i="20" s="1"/>
  <c r="D253" i="20"/>
  <c r="E253" i="20" s="1"/>
  <c r="D254" i="20"/>
  <c r="E254" i="20" s="1"/>
  <c r="D255" i="20"/>
  <c r="E255" i="20" s="1"/>
  <c r="D256" i="20"/>
  <c r="E256" i="20" s="1"/>
  <c r="D257" i="20"/>
  <c r="E257" i="20" s="1"/>
  <c r="D258" i="20"/>
  <c r="E258" i="20" s="1"/>
  <c r="D259" i="20"/>
  <c r="E259" i="20" s="1"/>
  <c r="D260" i="20"/>
  <c r="E260" i="20" s="1"/>
  <c r="D261" i="20"/>
  <c r="E261" i="20" s="1"/>
  <c r="D262" i="20"/>
  <c r="E262" i="20" s="1"/>
  <c r="D263" i="20"/>
  <c r="E263" i="20" s="1"/>
  <c r="D264" i="20"/>
  <c r="E264" i="20" s="1"/>
  <c r="D265" i="20"/>
  <c r="E265" i="20" s="1"/>
  <c r="D266" i="20"/>
  <c r="E266" i="20" s="1"/>
  <c r="D267" i="20"/>
  <c r="E267" i="20" s="1"/>
  <c r="D268" i="20"/>
  <c r="E268" i="20" s="1"/>
  <c r="D269" i="20"/>
  <c r="E269" i="20" s="1"/>
  <c r="D270" i="20"/>
  <c r="E270" i="20" s="1"/>
  <c r="D271" i="20"/>
  <c r="E271" i="20" s="1"/>
  <c r="D272" i="20"/>
  <c r="E272" i="20" s="1"/>
  <c r="D273" i="20"/>
  <c r="E273" i="20" s="1"/>
  <c r="D274" i="20"/>
  <c r="E274" i="20" s="1"/>
  <c r="D275" i="20"/>
  <c r="E275" i="20" s="1"/>
  <c r="D276" i="20"/>
  <c r="E276" i="20" s="1"/>
  <c r="D277" i="20"/>
  <c r="E277" i="20" s="1"/>
  <c r="D278" i="20"/>
  <c r="E278" i="20" s="1"/>
  <c r="D279" i="20"/>
  <c r="E279" i="20" s="1"/>
  <c r="D280" i="20"/>
  <c r="E280" i="20" s="1"/>
  <c r="D281" i="20"/>
  <c r="E281" i="20" s="1"/>
  <c r="D282" i="20"/>
  <c r="E282" i="20" s="1"/>
  <c r="D283" i="20"/>
  <c r="E283" i="20" s="1"/>
  <c r="D284" i="20"/>
  <c r="E284" i="20" s="1"/>
  <c r="D285" i="20"/>
  <c r="E285" i="20" s="1"/>
  <c r="D286" i="20"/>
  <c r="E286" i="20" s="1"/>
  <c r="D287" i="20"/>
  <c r="E287" i="20" s="1"/>
  <c r="D288" i="20"/>
  <c r="E288" i="20" s="1"/>
  <c r="D289" i="20"/>
  <c r="E289" i="20" s="1"/>
  <c r="D290" i="20"/>
  <c r="E290" i="20" s="1"/>
  <c r="D291" i="20"/>
  <c r="E291" i="20" s="1"/>
  <c r="D292" i="20"/>
  <c r="E292" i="20" s="1"/>
  <c r="D293" i="20"/>
  <c r="E293" i="20" s="1"/>
  <c r="D294" i="20"/>
  <c r="E294" i="20" s="1"/>
  <c r="D295" i="20"/>
  <c r="E295" i="20" s="1"/>
  <c r="D296" i="20"/>
  <c r="E296" i="20" s="1"/>
  <c r="D297" i="20"/>
  <c r="E297" i="20" s="1"/>
  <c r="D298" i="20"/>
  <c r="E298" i="20" s="1"/>
  <c r="D299" i="20"/>
  <c r="E299" i="20" s="1"/>
  <c r="D300" i="20"/>
  <c r="E300" i="20" s="1"/>
  <c r="D301" i="20"/>
  <c r="E301" i="20" s="1"/>
  <c r="D302" i="20"/>
  <c r="E302" i="20" s="1"/>
  <c r="D303" i="20"/>
  <c r="E303" i="20" s="1"/>
  <c r="D304" i="20"/>
  <c r="E304" i="20" s="1"/>
  <c r="D305" i="20"/>
  <c r="E305" i="20" s="1"/>
  <c r="D306" i="20"/>
  <c r="E306" i="20" s="1"/>
  <c r="D307" i="20"/>
  <c r="E307" i="20" s="1"/>
  <c r="D308" i="20"/>
  <c r="E308" i="20" s="1"/>
  <c r="D309" i="20"/>
  <c r="E309" i="20" s="1"/>
  <c r="D310" i="20"/>
  <c r="E310" i="20" s="1"/>
  <c r="D311" i="20"/>
  <c r="E311" i="20" s="1"/>
  <c r="D312" i="20"/>
  <c r="E312" i="20" s="1"/>
  <c r="D313" i="20"/>
  <c r="E313" i="20" s="1"/>
  <c r="D314" i="20"/>
  <c r="E314" i="20" s="1"/>
  <c r="D315" i="20"/>
  <c r="E315" i="20" s="1"/>
  <c r="D316" i="20"/>
  <c r="E316" i="20" s="1"/>
  <c r="D317" i="20"/>
  <c r="E317" i="20" s="1"/>
  <c r="D318" i="20"/>
  <c r="E318" i="20" s="1"/>
  <c r="D319" i="20"/>
  <c r="E319" i="20" s="1"/>
  <c r="D320" i="20"/>
  <c r="E320" i="20" s="1"/>
  <c r="D321" i="20"/>
  <c r="E321" i="20" s="1"/>
  <c r="D322" i="20"/>
  <c r="E322" i="20" s="1"/>
  <c r="D323" i="20"/>
  <c r="E323" i="20" s="1"/>
  <c r="D324" i="20"/>
  <c r="E324" i="20" s="1"/>
  <c r="D325" i="20"/>
  <c r="E325" i="20" s="1"/>
  <c r="D326" i="20"/>
  <c r="E326" i="20" s="1"/>
  <c r="D327" i="20"/>
  <c r="E327" i="20" s="1"/>
  <c r="D328" i="20"/>
  <c r="E328" i="20" s="1"/>
  <c r="D329" i="20"/>
  <c r="E329" i="20" s="1"/>
  <c r="D330" i="20"/>
  <c r="E330" i="20" s="1"/>
  <c r="D331" i="20"/>
  <c r="E331" i="20" s="1"/>
  <c r="D332" i="20"/>
  <c r="E332" i="20" s="1"/>
  <c r="D333" i="20"/>
  <c r="E333" i="20" s="1"/>
  <c r="D334" i="20"/>
  <c r="E334" i="20" s="1"/>
  <c r="D335" i="20"/>
  <c r="E335" i="20" s="1"/>
  <c r="D336" i="20"/>
  <c r="E336" i="20" s="1"/>
  <c r="D337" i="20"/>
  <c r="E337" i="20" s="1"/>
  <c r="D338" i="20"/>
  <c r="E338" i="20" s="1"/>
  <c r="D339" i="20"/>
  <c r="E339" i="20" s="1"/>
  <c r="D340" i="20"/>
  <c r="E340" i="20" s="1"/>
  <c r="D341" i="20"/>
  <c r="E341" i="20" s="1"/>
  <c r="D342" i="20"/>
  <c r="E342" i="20" s="1"/>
  <c r="D343" i="20"/>
  <c r="E343" i="20" s="1"/>
  <c r="D344" i="20"/>
  <c r="E344" i="20" s="1"/>
  <c r="D345" i="20"/>
  <c r="E345" i="20" s="1"/>
  <c r="D346" i="20"/>
  <c r="E346" i="20" s="1"/>
  <c r="D347" i="20"/>
  <c r="E347" i="20" s="1"/>
  <c r="D348" i="20"/>
  <c r="E348" i="20" s="1"/>
  <c r="D349" i="20"/>
  <c r="E349" i="20" s="1"/>
  <c r="D350" i="20"/>
  <c r="E350" i="20" s="1"/>
  <c r="D351" i="20"/>
  <c r="E351" i="20" s="1"/>
  <c r="D352" i="20"/>
  <c r="E352" i="20" s="1"/>
  <c r="D353" i="20"/>
  <c r="E353" i="20" s="1"/>
  <c r="D354" i="20"/>
  <c r="E354" i="20" s="1"/>
  <c r="D355" i="20"/>
  <c r="E355" i="20" s="1"/>
  <c r="D356" i="20"/>
  <c r="E356" i="20" s="1"/>
  <c r="D357" i="20"/>
  <c r="E357" i="20" s="1"/>
  <c r="D358" i="20"/>
  <c r="E358" i="20" s="1"/>
  <c r="D359" i="20"/>
  <c r="E359" i="20" s="1"/>
  <c r="D360" i="20"/>
  <c r="E360" i="20" s="1"/>
  <c r="D361" i="20"/>
  <c r="E361" i="20" s="1"/>
  <c r="D362" i="20"/>
  <c r="E362" i="20" s="1"/>
  <c r="D363" i="20"/>
  <c r="E363" i="20" s="1"/>
  <c r="D364" i="20"/>
  <c r="E364" i="20" s="1"/>
  <c r="D365" i="20"/>
  <c r="E365" i="20" s="1"/>
  <c r="D366" i="20"/>
  <c r="E366" i="20" s="1"/>
  <c r="D367" i="20"/>
  <c r="E367" i="20" s="1"/>
  <c r="D368" i="20"/>
  <c r="E368" i="20" s="1"/>
  <c r="D369" i="20"/>
  <c r="E369" i="20" s="1"/>
  <c r="D370" i="20"/>
  <c r="E370" i="20" s="1"/>
  <c r="D371" i="20"/>
  <c r="E371" i="20" s="1"/>
  <c r="D372" i="20"/>
  <c r="E372" i="20" s="1"/>
  <c r="D373" i="20"/>
  <c r="E373" i="20" s="1"/>
  <c r="D374" i="20"/>
  <c r="E374" i="20" s="1"/>
  <c r="D375" i="20"/>
  <c r="E375" i="20" s="1"/>
  <c r="D376" i="20"/>
  <c r="E376" i="20" s="1"/>
  <c r="D377" i="20"/>
  <c r="E377" i="20" s="1"/>
  <c r="D378" i="20"/>
  <c r="E378" i="20" s="1"/>
  <c r="D379" i="20"/>
  <c r="E379" i="20" s="1"/>
  <c r="D380" i="20"/>
  <c r="E380" i="20" s="1"/>
  <c r="D381" i="20"/>
  <c r="E381" i="20" s="1"/>
  <c r="D382" i="20"/>
  <c r="E382" i="20" s="1"/>
  <c r="D383" i="20"/>
  <c r="E383" i="20" s="1"/>
  <c r="D384" i="20"/>
  <c r="E384" i="20" s="1"/>
  <c r="D385" i="20"/>
  <c r="E385" i="20" s="1"/>
  <c r="D386" i="20"/>
  <c r="E386" i="20" s="1"/>
  <c r="D387" i="20"/>
  <c r="E387" i="20" s="1"/>
  <c r="D388" i="20"/>
  <c r="E388" i="20" s="1"/>
  <c r="D389" i="20"/>
  <c r="E389" i="20" s="1"/>
  <c r="D390" i="20"/>
  <c r="E390" i="20" s="1"/>
  <c r="D391" i="20"/>
  <c r="E391" i="20" s="1"/>
  <c r="D392" i="20"/>
  <c r="E392" i="20" s="1"/>
  <c r="D393" i="20"/>
  <c r="E393" i="20" s="1"/>
  <c r="D394" i="20"/>
  <c r="E394" i="20" s="1"/>
  <c r="D395" i="20"/>
  <c r="E395" i="20" s="1"/>
  <c r="D396" i="20"/>
  <c r="E396" i="20" s="1"/>
  <c r="D397" i="20"/>
  <c r="E397" i="20" s="1"/>
  <c r="D398" i="20"/>
  <c r="E398" i="20" s="1"/>
  <c r="D399" i="20"/>
  <c r="E399" i="20" s="1"/>
  <c r="D400" i="20"/>
  <c r="E400" i="20" s="1"/>
  <c r="D401" i="20"/>
  <c r="E401" i="20" s="1"/>
  <c r="D402" i="20"/>
  <c r="E402" i="20" s="1"/>
  <c r="D403" i="20"/>
  <c r="E403" i="20" s="1"/>
  <c r="D404" i="20"/>
  <c r="E404" i="20" s="1"/>
  <c r="D405" i="20"/>
  <c r="E405" i="20" s="1"/>
  <c r="D406" i="20"/>
  <c r="E406" i="20" s="1"/>
  <c r="D407" i="20"/>
  <c r="E407" i="20" s="1"/>
  <c r="D408" i="20"/>
  <c r="E408" i="20" s="1"/>
  <c r="D409" i="20"/>
  <c r="E409" i="20" s="1"/>
  <c r="D410" i="20"/>
  <c r="E410" i="20" s="1"/>
  <c r="D411" i="20"/>
  <c r="E411" i="20" s="1"/>
  <c r="D412" i="20"/>
  <c r="E412" i="20" s="1"/>
  <c r="D413" i="20"/>
  <c r="E413" i="20" s="1"/>
  <c r="D414" i="20"/>
  <c r="E414" i="20" s="1"/>
  <c r="D415" i="20"/>
  <c r="E415" i="20" s="1"/>
  <c r="D416" i="20"/>
  <c r="E416" i="20" s="1"/>
  <c r="D417" i="20"/>
  <c r="E417" i="20" s="1"/>
  <c r="D418" i="20"/>
  <c r="E418" i="20" s="1"/>
  <c r="D419" i="20"/>
  <c r="E419" i="20" s="1"/>
  <c r="D420" i="20"/>
  <c r="E420" i="20" s="1"/>
  <c r="D421" i="20"/>
  <c r="E421" i="20" s="1"/>
  <c r="D422" i="20"/>
  <c r="E422" i="20" s="1"/>
  <c r="D423" i="20"/>
  <c r="E423" i="20" s="1"/>
  <c r="D424" i="20"/>
  <c r="E424" i="20" s="1"/>
  <c r="D425" i="20"/>
  <c r="E425" i="20" s="1"/>
  <c r="D426" i="20"/>
  <c r="E426" i="20" s="1"/>
  <c r="D427" i="20"/>
  <c r="E427" i="20" s="1"/>
  <c r="D428" i="20"/>
  <c r="E428" i="20" s="1"/>
  <c r="D429" i="20"/>
  <c r="E429" i="20" s="1"/>
  <c r="D430" i="20"/>
  <c r="E430" i="20" s="1"/>
  <c r="D431" i="20"/>
  <c r="E431" i="20" s="1"/>
  <c r="D432" i="20"/>
  <c r="E432" i="20" s="1"/>
  <c r="D433" i="20"/>
  <c r="E433" i="20" s="1"/>
  <c r="D434" i="20"/>
  <c r="E434" i="20" s="1"/>
  <c r="D435" i="20"/>
  <c r="E435" i="20" s="1"/>
  <c r="D436" i="20"/>
  <c r="E436" i="20" s="1"/>
  <c r="D437" i="20"/>
  <c r="E437" i="20" s="1"/>
  <c r="D438" i="20"/>
  <c r="E438" i="20" s="1"/>
  <c r="D439" i="20"/>
  <c r="E439" i="20" s="1"/>
  <c r="D440" i="20"/>
  <c r="E440" i="20" s="1"/>
  <c r="D441" i="20"/>
  <c r="E441" i="20" s="1"/>
  <c r="D442" i="20"/>
  <c r="E442" i="20" s="1"/>
  <c r="D443" i="20"/>
  <c r="E443" i="20" s="1"/>
  <c r="D444" i="20"/>
  <c r="E444" i="20" s="1"/>
  <c r="D445" i="20"/>
  <c r="E445" i="20" s="1"/>
  <c r="D446" i="20"/>
  <c r="E446" i="20" s="1"/>
  <c r="D447" i="20"/>
  <c r="E447" i="20" s="1"/>
  <c r="D448" i="20"/>
  <c r="E448" i="20" s="1"/>
  <c r="D449" i="20"/>
  <c r="E449" i="20" s="1"/>
  <c r="D450" i="20"/>
  <c r="E450" i="20" s="1"/>
  <c r="D451" i="20"/>
  <c r="E451" i="20" s="1"/>
  <c r="D452" i="20"/>
  <c r="E452" i="20" s="1"/>
  <c r="D453" i="20"/>
  <c r="E453" i="20" s="1"/>
  <c r="D454" i="20"/>
  <c r="E454" i="20" s="1"/>
  <c r="D455" i="20"/>
  <c r="E455" i="20" s="1"/>
  <c r="D456" i="20"/>
  <c r="E456" i="20" s="1"/>
  <c r="D457" i="20"/>
  <c r="E457" i="20" s="1"/>
  <c r="D458" i="20"/>
  <c r="E458" i="20" s="1"/>
  <c r="D459" i="20"/>
  <c r="E459" i="20" s="1"/>
  <c r="D460" i="20"/>
  <c r="E460" i="20" s="1"/>
  <c r="D461" i="20"/>
  <c r="E461" i="20" s="1"/>
  <c r="D462" i="20"/>
  <c r="E462" i="20" s="1"/>
  <c r="D463" i="20"/>
  <c r="E463" i="20" s="1"/>
  <c r="D464" i="20"/>
  <c r="E464" i="20" s="1"/>
  <c r="D465" i="20"/>
  <c r="E465" i="20" s="1"/>
  <c r="D466" i="20"/>
  <c r="E466" i="20" s="1"/>
  <c r="D467" i="20"/>
  <c r="E467" i="20" s="1"/>
  <c r="D468" i="20"/>
  <c r="E468" i="20" s="1"/>
  <c r="D469" i="20"/>
  <c r="E469" i="20" s="1"/>
  <c r="D470" i="20"/>
  <c r="E470" i="20" s="1"/>
  <c r="D471" i="20"/>
  <c r="E471" i="20" s="1"/>
  <c r="D472" i="20"/>
  <c r="E472" i="20" s="1"/>
  <c r="D473" i="20"/>
  <c r="E473" i="20" s="1"/>
  <c r="D474" i="20"/>
  <c r="E474" i="20" s="1"/>
  <c r="D475" i="20"/>
  <c r="E475" i="20" s="1"/>
  <c r="D476" i="20"/>
  <c r="E476" i="20" s="1"/>
  <c r="D477" i="20"/>
  <c r="E477" i="20" s="1"/>
  <c r="D478" i="20"/>
  <c r="E478" i="20" s="1"/>
  <c r="D479" i="20"/>
  <c r="E479" i="20" s="1"/>
  <c r="D480" i="20"/>
  <c r="E480" i="20" s="1"/>
  <c r="D481" i="20"/>
  <c r="E481" i="20" s="1"/>
  <c r="D482" i="20"/>
  <c r="E482" i="20" s="1"/>
  <c r="D483" i="20"/>
  <c r="E483" i="20" s="1"/>
  <c r="D484" i="20"/>
  <c r="E484" i="20" s="1"/>
  <c r="D485" i="20"/>
  <c r="E485" i="20" s="1"/>
  <c r="D486" i="20"/>
  <c r="E486" i="20" s="1"/>
  <c r="D487" i="20"/>
  <c r="E487" i="20" s="1"/>
  <c r="D488" i="20"/>
  <c r="E488" i="20" s="1"/>
  <c r="D489" i="20"/>
  <c r="E489" i="20" s="1"/>
  <c r="D490" i="20"/>
  <c r="E490" i="20" s="1"/>
  <c r="D491" i="20"/>
  <c r="E491" i="20" s="1"/>
  <c r="D492" i="20"/>
  <c r="E492" i="20" s="1"/>
  <c r="D493" i="20"/>
  <c r="E493" i="20" s="1"/>
  <c r="D494" i="20"/>
  <c r="E494" i="20" s="1"/>
  <c r="D495" i="20"/>
  <c r="E495" i="20" s="1"/>
  <c r="D496" i="20"/>
  <c r="E496" i="20" s="1"/>
  <c r="D497" i="20"/>
  <c r="E497" i="20" s="1"/>
  <c r="D498" i="20"/>
  <c r="E498" i="20" s="1"/>
  <c r="D499" i="20"/>
  <c r="E499" i="20" s="1"/>
  <c r="D500" i="20"/>
  <c r="E500" i="20" s="1"/>
  <c r="D501" i="20"/>
  <c r="E501" i="20" s="1"/>
  <c r="D502" i="20"/>
  <c r="E502" i="20" s="1"/>
  <c r="D503" i="20"/>
  <c r="E503" i="20" s="1"/>
  <c r="D504" i="20"/>
  <c r="E504" i="20" s="1"/>
  <c r="D505" i="20"/>
  <c r="E505" i="20" s="1"/>
  <c r="D506" i="20"/>
  <c r="E506" i="20" s="1"/>
  <c r="D507" i="20"/>
  <c r="E507" i="20" s="1"/>
  <c r="D508" i="20"/>
  <c r="E508" i="20" s="1"/>
  <c r="D509" i="20"/>
  <c r="E509" i="20" s="1"/>
  <c r="D510" i="20"/>
  <c r="E510" i="20" s="1"/>
  <c r="D511" i="20"/>
  <c r="E511" i="20" s="1"/>
  <c r="D512" i="20"/>
  <c r="E512" i="20" s="1"/>
  <c r="D513" i="20"/>
  <c r="E513" i="20" s="1"/>
  <c r="D514" i="20"/>
  <c r="E514" i="20" s="1"/>
  <c r="D515" i="20"/>
  <c r="E515" i="20" s="1"/>
  <c r="D516" i="20"/>
  <c r="E516" i="20" s="1"/>
  <c r="D517" i="20"/>
  <c r="E517" i="20" s="1"/>
  <c r="D518" i="20"/>
  <c r="E518" i="20" s="1"/>
  <c r="D519" i="20"/>
  <c r="E519" i="20" s="1"/>
  <c r="D520" i="20"/>
  <c r="E520" i="20" s="1"/>
  <c r="D521" i="20"/>
  <c r="E521" i="20" s="1"/>
  <c r="D522" i="20"/>
  <c r="E522" i="20" s="1"/>
  <c r="D523" i="20"/>
  <c r="E523" i="20" s="1"/>
  <c r="D524" i="20"/>
  <c r="E524" i="20" s="1"/>
  <c r="D525" i="20"/>
  <c r="E525" i="20" s="1"/>
  <c r="D526" i="20"/>
  <c r="E526" i="20" s="1"/>
  <c r="D527" i="20"/>
  <c r="E527" i="20" s="1"/>
  <c r="D528" i="20"/>
  <c r="E528" i="20" s="1"/>
  <c r="D529" i="20"/>
  <c r="E529" i="20" s="1"/>
  <c r="D530" i="20"/>
  <c r="E530" i="20" s="1"/>
  <c r="D531" i="20"/>
  <c r="E531" i="20" s="1"/>
  <c r="D532" i="20"/>
  <c r="E532" i="20" s="1"/>
  <c r="D533" i="20"/>
  <c r="E533" i="20" s="1"/>
  <c r="D534" i="20"/>
  <c r="E534" i="20" s="1"/>
  <c r="D535" i="20"/>
  <c r="E535" i="20" s="1"/>
  <c r="D536" i="20"/>
  <c r="E536" i="20" s="1"/>
  <c r="D537" i="20"/>
  <c r="E537" i="20" s="1"/>
  <c r="D538" i="20"/>
  <c r="E538" i="20" s="1"/>
  <c r="D539" i="20"/>
  <c r="E539" i="20" s="1"/>
  <c r="D540" i="20"/>
  <c r="E540" i="20" s="1"/>
  <c r="D541" i="20"/>
  <c r="E541" i="20" s="1"/>
  <c r="D542" i="20"/>
  <c r="E542" i="20" s="1"/>
  <c r="D543" i="20"/>
  <c r="E543" i="20" s="1"/>
  <c r="D544" i="20"/>
  <c r="E544" i="20" s="1"/>
  <c r="D545" i="20"/>
  <c r="E545" i="20" s="1"/>
  <c r="D546" i="20"/>
  <c r="E546" i="20" s="1"/>
  <c r="D547" i="20"/>
  <c r="E547" i="20" s="1"/>
  <c r="D548" i="20"/>
  <c r="E548" i="20" s="1"/>
  <c r="D549" i="20"/>
  <c r="E549" i="20" s="1"/>
  <c r="D550" i="20"/>
  <c r="E550" i="20" s="1"/>
  <c r="D551" i="20"/>
  <c r="E551" i="20" s="1"/>
  <c r="D552" i="20"/>
  <c r="E552" i="20" s="1"/>
  <c r="D553" i="20"/>
  <c r="E553" i="20" s="1"/>
  <c r="D554" i="20"/>
  <c r="E554" i="20" s="1"/>
  <c r="D555" i="20"/>
  <c r="E555" i="20" s="1"/>
  <c r="D556" i="20"/>
  <c r="E556" i="20" s="1"/>
  <c r="D557" i="20"/>
  <c r="E557" i="20" s="1"/>
  <c r="D558" i="20"/>
  <c r="E558" i="20" s="1"/>
  <c r="D559" i="20"/>
  <c r="E559" i="20" s="1"/>
  <c r="D560" i="20"/>
  <c r="E560" i="20" s="1"/>
  <c r="D561" i="20"/>
  <c r="E561" i="20" s="1"/>
  <c r="D562" i="20"/>
  <c r="E562" i="20" s="1"/>
  <c r="D563" i="20"/>
  <c r="E563" i="20" s="1"/>
  <c r="D564" i="20"/>
  <c r="E564" i="20" s="1"/>
  <c r="D565" i="20"/>
  <c r="E565" i="20" s="1"/>
  <c r="D566" i="20"/>
  <c r="E566" i="20" s="1"/>
  <c r="D567" i="20"/>
  <c r="E567" i="20" s="1"/>
  <c r="D568" i="20"/>
  <c r="E568" i="20" s="1"/>
  <c r="D569" i="20"/>
  <c r="E569" i="20" s="1"/>
  <c r="D570" i="20"/>
  <c r="E570" i="20" s="1"/>
  <c r="D571" i="20"/>
  <c r="E571" i="20" s="1"/>
  <c r="D572" i="20"/>
  <c r="E572" i="20" s="1"/>
  <c r="D573" i="20"/>
  <c r="E573" i="20" s="1"/>
  <c r="D574" i="20"/>
  <c r="E574" i="20" s="1"/>
  <c r="D575" i="20"/>
  <c r="E575" i="20" s="1"/>
  <c r="D576" i="20"/>
  <c r="E576" i="20" s="1"/>
  <c r="D577" i="20"/>
  <c r="E577" i="20" s="1"/>
  <c r="D578" i="20"/>
  <c r="E578" i="20" s="1"/>
  <c r="D579" i="20"/>
  <c r="E579" i="20" s="1"/>
  <c r="D580" i="20"/>
  <c r="E580" i="20" s="1"/>
  <c r="D581" i="20"/>
  <c r="E581" i="20" s="1"/>
  <c r="D582" i="20"/>
  <c r="E582" i="20" s="1"/>
  <c r="D583" i="20"/>
  <c r="E583" i="20" s="1"/>
  <c r="D584" i="20"/>
  <c r="E584" i="20" s="1"/>
  <c r="D585" i="20"/>
  <c r="E585" i="20" s="1"/>
  <c r="D586" i="20"/>
  <c r="E586" i="20" s="1"/>
  <c r="D587" i="20"/>
  <c r="E587" i="20" s="1"/>
  <c r="D588" i="20"/>
  <c r="E588" i="20" s="1"/>
  <c r="D589" i="20"/>
  <c r="E589" i="20" s="1"/>
  <c r="D590" i="20"/>
  <c r="E590" i="20" s="1"/>
  <c r="D591" i="20"/>
  <c r="E591" i="20" s="1"/>
  <c r="D592" i="20"/>
  <c r="E592" i="20" s="1"/>
  <c r="D593" i="20"/>
  <c r="E593" i="20" s="1"/>
  <c r="D594" i="20"/>
  <c r="E594" i="20" s="1"/>
  <c r="D595" i="20"/>
  <c r="E595" i="20" s="1"/>
  <c r="D596" i="20"/>
  <c r="E596" i="20" s="1"/>
  <c r="D597" i="20"/>
  <c r="E597" i="20" s="1"/>
  <c r="D598" i="20"/>
  <c r="E598" i="20" s="1"/>
  <c r="D599" i="20"/>
  <c r="E599" i="20" s="1"/>
  <c r="D600" i="20"/>
  <c r="E600" i="20" s="1"/>
  <c r="D601" i="20"/>
  <c r="E601" i="20" s="1"/>
  <c r="D602" i="20"/>
  <c r="E602" i="20" s="1"/>
  <c r="D603" i="20"/>
  <c r="E603" i="20" s="1"/>
  <c r="D604" i="20"/>
  <c r="E604" i="20" s="1"/>
  <c r="D605" i="20"/>
  <c r="E605" i="20" s="1"/>
  <c r="D606" i="20"/>
  <c r="E606" i="20" s="1"/>
  <c r="D607" i="20"/>
  <c r="E607" i="20" s="1"/>
  <c r="D608" i="20"/>
  <c r="E608" i="20" s="1"/>
  <c r="D609" i="20"/>
  <c r="E609" i="20" s="1"/>
  <c r="D610" i="20"/>
  <c r="E610" i="20" s="1"/>
  <c r="D611" i="20"/>
  <c r="E611" i="20" s="1"/>
  <c r="D612" i="20"/>
  <c r="E612" i="20" s="1"/>
  <c r="D613" i="20"/>
  <c r="E613" i="20" s="1"/>
  <c r="D614" i="20"/>
  <c r="E614" i="20" s="1"/>
  <c r="D615" i="20"/>
  <c r="E615" i="20" s="1"/>
  <c r="D616" i="20"/>
  <c r="E616" i="20" s="1"/>
  <c r="D617" i="20"/>
  <c r="E617" i="20" s="1"/>
  <c r="D618" i="20"/>
  <c r="E618" i="20" s="1"/>
  <c r="D619" i="20"/>
  <c r="E619" i="20" s="1"/>
  <c r="D620" i="20"/>
  <c r="E620" i="20" s="1"/>
  <c r="D621" i="20"/>
  <c r="E621" i="20" s="1"/>
  <c r="D622" i="20"/>
  <c r="E622" i="20" s="1"/>
  <c r="D623" i="20"/>
  <c r="E623" i="20" s="1"/>
  <c r="D624" i="20"/>
  <c r="E624" i="20" s="1"/>
  <c r="D625" i="20"/>
  <c r="E625" i="20" s="1"/>
  <c r="D626" i="20"/>
  <c r="E626" i="20" s="1"/>
  <c r="D627" i="20"/>
  <c r="E627" i="20" s="1"/>
  <c r="D628" i="20"/>
  <c r="E628" i="20" s="1"/>
  <c r="D629" i="20"/>
  <c r="E629" i="20" s="1"/>
  <c r="D630" i="20"/>
  <c r="E630" i="20" s="1"/>
  <c r="D631" i="20"/>
  <c r="E631" i="20" s="1"/>
  <c r="D632" i="20"/>
  <c r="E632" i="20" s="1"/>
  <c r="D633" i="20"/>
  <c r="E633" i="20" s="1"/>
  <c r="D634" i="20"/>
  <c r="E634" i="20" s="1"/>
  <c r="D635" i="20"/>
  <c r="E635" i="20" s="1"/>
  <c r="D636" i="20"/>
  <c r="E636" i="20" s="1"/>
  <c r="D637" i="20"/>
  <c r="E637" i="20" s="1"/>
  <c r="D638" i="20"/>
  <c r="E638" i="20" s="1"/>
  <c r="D639" i="20"/>
  <c r="E639" i="20" s="1"/>
  <c r="D640" i="20"/>
  <c r="E640" i="20" s="1"/>
  <c r="D641" i="20"/>
  <c r="E641" i="20" s="1"/>
  <c r="D642" i="20"/>
  <c r="E642" i="20" s="1"/>
  <c r="D643" i="20"/>
  <c r="E643" i="20" s="1"/>
  <c r="D644" i="20"/>
  <c r="E644" i="20" s="1"/>
  <c r="D645" i="20"/>
  <c r="E645" i="20" s="1"/>
  <c r="D646" i="20"/>
  <c r="E646" i="20" s="1"/>
  <c r="D647" i="20"/>
  <c r="E647" i="20" s="1"/>
  <c r="D648" i="20"/>
  <c r="E648" i="20" s="1"/>
  <c r="D649" i="20"/>
  <c r="E649" i="20" s="1"/>
  <c r="D650" i="20"/>
  <c r="E650" i="20" s="1"/>
  <c r="D651" i="20"/>
  <c r="E651" i="20" s="1"/>
  <c r="D652" i="20"/>
  <c r="E652" i="20" s="1"/>
  <c r="D653" i="20"/>
  <c r="E653" i="20" s="1"/>
  <c r="D654" i="20"/>
  <c r="E654" i="20" s="1"/>
  <c r="D655" i="20"/>
  <c r="E655" i="20" s="1"/>
  <c r="D656" i="20"/>
  <c r="E656" i="20" s="1"/>
  <c r="D657" i="20"/>
  <c r="E657" i="20" s="1"/>
  <c r="D658" i="20"/>
  <c r="E658" i="20" s="1"/>
  <c r="D659" i="20"/>
  <c r="E659" i="20" s="1"/>
  <c r="D660" i="20"/>
  <c r="E660" i="20" s="1"/>
  <c r="D661" i="20"/>
  <c r="E661" i="20" s="1"/>
  <c r="D662" i="20"/>
  <c r="E662" i="20" s="1"/>
  <c r="D663" i="20"/>
  <c r="E663" i="20" s="1"/>
  <c r="D664" i="20"/>
  <c r="E664" i="20" s="1"/>
  <c r="D665" i="20"/>
  <c r="E665" i="20" s="1"/>
  <c r="D666" i="20"/>
  <c r="E666" i="20" s="1"/>
  <c r="D667" i="20"/>
  <c r="E667" i="20" s="1"/>
  <c r="D668" i="20"/>
  <c r="E668" i="20" s="1"/>
  <c r="D669" i="20"/>
  <c r="E669" i="20" s="1"/>
  <c r="D670" i="20"/>
  <c r="E670" i="20" s="1"/>
  <c r="D671" i="20"/>
  <c r="E671" i="20" s="1"/>
  <c r="D672" i="20"/>
  <c r="E672" i="20" s="1"/>
  <c r="D673" i="20"/>
  <c r="E673" i="20" s="1"/>
  <c r="D674" i="20"/>
  <c r="E674" i="20" s="1"/>
  <c r="D675" i="20"/>
  <c r="E675" i="20" s="1"/>
  <c r="D676" i="20"/>
  <c r="E676" i="20" s="1"/>
  <c r="D677" i="20"/>
  <c r="E677" i="20" s="1"/>
  <c r="D678" i="20"/>
  <c r="E678" i="20" s="1"/>
  <c r="D679" i="20"/>
  <c r="E679" i="20" s="1"/>
  <c r="D680" i="20"/>
  <c r="E680" i="20" s="1"/>
  <c r="D681" i="20"/>
  <c r="E681" i="20" s="1"/>
  <c r="D682" i="20"/>
  <c r="E682" i="20" s="1"/>
  <c r="D683" i="20"/>
  <c r="E683" i="20" s="1"/>
  <c r="D684" i="20"/>
  <c r="E684" i="20" s="1"/>
  <c r="D685" i="20"/>
  <c r="E685" i="20" s="1"/>
  <c r="D686" i="20"/>
  <c r="E686" i="20" s="1"/>
  <c r="D687" i="20"/>
  <c r="E687" i="20" s="1"/>
  <c r="D688" i="20"/>
  <c r="E688" i="20" s="1"/>
  <c r="D689" i="20"/>
  <c r="E689" i="20" s="1"/>
  <c r="D690" i="20"/>
  <c r="E690" i="20" s="1"/>
  <c r="D691" i="20"/>
  <c r="E691" i="20" s="1"/>
  <c r="D692" i="20"/>
  <c r="E692" i="20" s="1"/>
  <c r="D693" i="20"/>
  <c r="E693" i="20" s="1"/>
  <c r="D694" i="20"/>
  <c r="E694" i="20" s="1"/>
  <c r="D695" i="20"/>
  <c r="E695" i="20" s="1"/>
  <c r="D696" i="20"/>
  <c r="E696" i="20" s="1"/>
  <c r="D697" i="20"/>
  <c r="E697" i="20" s="1"/>
  <c r="D698" i="20"/>
  <c r="E698" i="20" s="1"/>
  <c r="D699" i="20"/>
  <c r="E699" i="20" s="1"/>
  <c r="D700" i="20"/>
  <c r="E700" i="20" s="1"/>
  <c r="D701" i="20"/>
  <c r="E701" i="20" s="1"/>
  <c r="D702" i="20"/>
  <c r="E702" i="20" s="1"/>
  <c r="D703" i="20"/>
  <c r="E703" i="20" s="1"/>
  <c r="D704" i="20"/>
  <c r="E704" i="20" s="1"/>
  <c r="D705" i="20"/>
  <c r="E705" i="20" s="1"/>
  <c r="D706" i="20"/>
  <c r="E706" i="20" s="1"/>
  <c r="D707" i="20"/>
  <c r="E707" i="20" s="1"/>
  <c r="D708" i="20"/>
  <c r="E708" i="20" s="1"/>
  <c r="D709" i="20"/>
  <c r="E709" i="20" s="1"/>
  <c r="D710" i="20"/>
  <c r="E710" i="20" s="1"/>
  <c r="D711" i="20"/>
  <c r="E711" i="20" s="1"/>
  <c r="D712" i="20"/>
  <c r="E712" i="20" s="1"/>
  <c r="D713" i="20"/>
  <c r="E713" i="20" s="1"/>
  <c r="D714" i="20"/>
  <c r="E714" i="20" s="1"/>
  <c r="D715" i="20"/>
  <c r="E715" i="20" s="1"/>
  <c r="D716" i="20"/>
  <c r="E716" i="20" s="1"/>
  <c r="D717" i="20"/>
  <c r="E717" i="20" s="1"/>
  <c r="D718" i="20"/>
  <c r="E718" i="20" s="1"/>
  <c r="D719" i="20"/>
  <c r="E719" i="20" s="1"/>
  <c r="D720" i="20"/>
  <c r="E720" i="20" s="1"/>
  <c r="D721" i="20"/>
  <c r="E721" i="20" s="1"/>
  <c r="D722" i="20"/>
  <c r="E722" i="20" s="1"/>
  <c r="D723" i="20"/>
  <c r="E723" i="20" s="1"/>
  <c r="D724" i="20"/>
  <c r="E724" i="20" s="1"/>
  <c r="D725" i="20"/>
  <c r="E725" i="20" s="1"/>
  <c r="D726" i="20"/>
  <c r="E726" i="20" s="1"/>
  <c r="D727" i="20"/>
  <c r="E727" i="20" s="1"/>
  <c r="D728" i="20"/>
  <c r="E728" i="20" s="1"/>
  <c r="D729" i="20"/>
  <c r="E729" i="20" s="1"/>
  <c r="D730" i="20"/>
  <c r="E730" i="20" s="1"/>
  <c r="D731" i="20"/>
  <c r="E731" i="20" s="1"/>
  <c r="D732" i="20"/>
  <c r="E732" i="20" s="1"/>
  <c r="D733" i="20"/>
  <c r="E733" i="20" s="1"/>
  <c r="D734" i="20"/>
  <c r="E734" i="20" s="1"/>
  <c r="D735" i="20"/>
  <c r="E735" i="20" s="1"/>
  <c r="D736" i="20"/>
  <c r="E736" i="20" s="1"/>
  <c r="D737" i="20"/>
  <c r="E737" i="20" s="1"/>
  <c r="D738" i="20"/>
  <c r="E738" i="20" s="1"/>
  <c r="D739" i="20"/>
  <c r="E739" i="20" s="1"/>
  <c r="D740" i="20"/>
  <c r="E740" i="20" s="1"/>
  <c r="D741" i="20"/>
  <c r="E741" i="20" s="1"/>
  <c r="D742" i="20"/>
  <c r="E742" i="20" s="1"/>
  <c r="D743" i="20"/>
  <c r="E743" i="20" s="1"/>
  <c r="D744" i="20"/>
  <c r="E744" i="20" s="1"/>
  <c r="D745" i="20"/>
  <c r="E745" i="20" s="1"/>
  <c r="D746" i="20"/>
  <c r="E746" i="20" s="1"/>
  <c r="D747" i="20"/>
  <c r="E747" i="20" s="1"/>
  <c r="D748" i="20"/>
  <c r="E748" i="20" s="1"/>
  <c r="D749" i="20"/>
  <c r="E749" i="20" s="1"/>
  <c r="D750" i="20"/>
  <c r="E750" i="20" s="1"/>
  <c r="D751" i="20"/>
  <c r="E751" i="20" s="1"/>
  <c r="D752" i="20"/>
  <c r="E752" i="20" s="1"/>
  <c r="D753" i="20"/>
  <c r="E753" i="20" s="1"/>
  <c r="D754" i="20"/>
  <c r="E754" i="20" s="1"/>
  <c r="D755" i="20"/>
  <c r="E755" i="20" s="1"/>
  <c r="D756" i="20"/>
  <c r="E756" i="20" s="1"/>
  <c r="D757" i="20"/>
  <c r="E757" i="20" s="1"/>
  <c r="D758" i="20"/>
  <c r="E758" i="20" s="1"/>
  <c r="D759" i="20"/>
  <c r="E759" i="20" s="1"/>
  <c r="D760" i="20"/>
  <c r="E760" i="20" s="1"/>
  <c r="D761" i="20"/>
  <c r="E761" i="20" s="1"/>
  <c r="D762" i="20"/>
  <c r="E762" i="20" s="1"/>
  <c r="D763" i="20"/>
  <c r="E763" i="20" s="1"/>
  <c r="D764" i="20"/>
  <c r="E764" i="20" s="1"/>
  <c r="D765" i="20"/>
  <c r="E765" i="20" s="1"/>
  <c r="D766" i="20"/>
  <c r="E766" i="20" s="1"/>
  <c r="D767" i="20"/>
  <c r="E767" i="20" s="1"/>
  <c r="D768" i="20"/>
  <c r="E768" i="20" s="1"/>
  <c r="D769" i="20"/>
  <c r="E769" i="20" s="1"/>
  <c r="D770" i="20"/>
  <c r="E770" i="20" s="1"/>
  <c r="D771" i="20"/>
  <c r="E771" i="20" s="1"/>
  <c r="D772" i="20"/>
  <c r="E772" i="20" s="1"/>
  <c r="D773" i="20"/>
  <c r="E773" i="20" s="1"/>
  <c r="D774" i="20"/>
  <c r="E774" i="20" s="1"/>
  <c r="D775" i="20"/>
  <c r="E775" i="20" s="1"/>
  <c r="D776" i="20"/>
  <c r="E776" i="20" s="1"/>
  <c r="D777" i="20"/>
  <c r="E777" i="20" s="1"/>
  <c r="D778" i="20"/>
  <c r="E778" i="20" s="1"/>
  <c r="D779" i="20"/>
  <c r="E779" i="20" s="1"/>
  <c r="D780" i="20"/>
  <c r="E780" i="20" s="1"/>
  <c r="D781" i="20"/>
  <c r="E781" i="20" s="1"/>
  <c r="D782" i="20"/>
  <c r="E782" i="20" s="1"/>
  <c r="D783" i="20"/>
  <c r="E783" i="20" s="1"/>
  <c r="D784" i="20"/>
  <c r="E784" i="20" s="1"/>
  <c r="D785" i="20"/>
  <c r="E785" i="20" s="1"/>
  <c r="D786" i="20"/>
  <c r="E786" i="20" s="1"/>
  <c r="D787" i="20"/>
  <c r="E787" i="20" s="1"/>
  <c r="D788" i="20"/>
  <c r="E788" i="20" s="1"/>
  <c r="D789" i="20"/>
  <c r="E789" i="20" s="1"/>
  <c r="D790" i="20"/>
  <c r="E790" i="20" s="1"/>
  <c r="D791" i="20"/>
  <c r="E791" i="20" s="1"/>
  <c r="D792" i="20"/>
  <c r="E792" i="20" s="1"/>
  <c r="D793" i="20"/>
  <c r="E793" i="20" s="1"/>
  <c r="D794" i="20"/>
  <c r="E794" i="20" s="1"/>
  <c r="D795" i="20"/>
  <c r="E795" i="20" s="1"/>
  <c r="D796" i="20"/>
  <c r="E796" i="20" s="1"/>
  <c r="D797" i="20"/>
  <c r="E797" i="20" s="1"/>
  <c r="D798" i="20"/>
  <c r="E798" i="20" s="1"/>
  <c r="D799" i="20"/>
  <c r="E799" i="20" s="1"/>
  <c r="D800" i="20"/>
  <c r="E800" i="20" s="1"/>
  <c r="D801" i="20"/>
  <c r="E801" i="20" s="1"/>
  <c r="D802" i="20"/>
  <c r="E802" i="20" s="1"/>
  <c r="D803" i="20"/>
  <c r="E803" i="20" s="1"/>
  <c r="D804" i="20"/>
  <c r="E804" i="20" s="1"/>
  <c r="D805" i="20"/>
  <c r="E805" i="20" s="1"/>
  <c r="D806" i="20"/>
  <c r="E806" i="20" s="1"/>
  <c r="D807" i="20"/>
  <c r="E807" i="20" s="1"/>
  <c r="D808" i="20"/>
  <c r="E808" i="20" s="1"/>
  <c r="D809" i="20"/>
  <c r="E809" i="20" s="1"/>
  <c r="D810" i="20"/>
  <c r="E810" i="20" s="1"/>
  <c r="D811" i="20"/>
  <c r="E811" i="20" s="1"/>
  <c r="D812" i="20"/>
  <c r="E812" i="20" s="1"/>
  <c r="D813" i="20"/>
  <c r="E813" i="20" s="1"/>
  <c r="D814" i="20"/>
  <c r="E814" i="20" s="1"/>
  <c r="D815" i="20"/>
  <c r="E815" i="20" s="1"/>
  <c r="D816" i="20"/>
  <c r="E816" i="20" s="1"/>
  <c r="D817" i="20"/>
  <c r="E817" i="20" s="1"/>
  <c r="D818" i="20"/>
  <c r="E818" i="20" s="1"/>
  <c r="D819" i="20"/>
  <c r="E819" i="20" s="1"/>
  <c r="D820" i="20"/>
  <c r="E820" i="20" s="1"/>
  <c r="D821" i="20"/>
  <c r="E821" i="20" s="1"/>
  <c r="D822" i="20"/>
  <c r="E822" i="20" s="1"/>
  <c r="D823" i="20"/>
  <c r="E823" i="20" s="1"/>
  <c r="D824" i="20"/>
  <c r="E824" i="20" s="1"/>
  <c r="D825" i="20"/>
  <c r="E825" i="20" s="1"/>
  <c r="D826" i="20"/>
  <c r="E826" i="20" s="1"/>
  <c r="D827" i="20"/>
  <c r="E827" i="20" s="1"/>
  <c r="D828" i="20"/>
  <c r="E828" i="20" s="1"/>
  <c r="D829" i="20"/>
  <c r="E829" i="20" s="1"/>
  <c r="D830" i="20"/>
  <c r="E830" i="20" s="1"/>
  <c r="D831" i="20"/>
  <c r="E831" i="20" s="1"/>
  <c r="D832" i="20"/>
  <c r="E832" i="20" s="1"/>
  <c r="D833" i="20"/>
  <c r="E833" i="20" s="1"/>
  <c r="D834" i="20"/>
  <c r="E834" i="20" s="1"/>
  <c r="D835" i="20"/>
  <c r="E835" i="20" s="1"/>
  <c r="D836" i="20"/>
  <c r="E836" i="20" s="1"/>
  <c r="D837" i="20"/>
  <c r="E837" i="20" s="1"/>
  <c r="D838" i="20"/>
  <c r="E838" i="20" s="1"/>
  <c r="D839" i="20"/>
  <c r="E839" i="20" s="1"/>
  <c r="D840" i="20"/>
  <c r="E840" i="20" s="1"/>
  <c r="D841" i="20"/>
  <c r="E841" i="20" s="1"/>
  <c r="D842" i="20"/>
  <c r="E842" i="20" s="1"/>
  <c r="D843" i="20"/>
  <c r="E843" i="20" s="1"/>
  <c r="D844" i="20"/>
  <c r="E844" i="20" s="1"/>
  <c r="D845" i="20"/>
  <c r="E845" i="20" s="1"/>
  <c r="D846" i="20"/>
  <c r="E846" i="20" s="1"/>
  <c r="D847" i="20"/>
  <c r="E847" i="20" s="1"/>
  <c r="D848" i="20"/>
  <c r="E848" i="20" s="1"/>
  <c r="D849" i="20"/>
  <c r="E849" i="20" s="1"/>
  <c r="D850" i="20"/>
  <c r="E850" i="20" s="1"/>
  <c r="D851" i="20"/>
  <c r="E851" i="20" s="1"/>
  <c r="D852" i="20"/>
  <c r="E852" i="20" s="1"/>
  <c r="D853" i="20"/>
  <c r="E853" i="20" s="1"/>
  <c r="D854" i="20"/>
  <c r="E854" i="20" s="1"/>
  <c r="D855" i="20"/>
  <c r="E855" i="20" s="1"/>
  <c r="D856" i="20"/>
  <c r="E856" i="20" s="1"/>
  <c r="D857" i="20"/>
  <c r="E857" i="20" s="1"/>
  <c r="D858" i="20"/>
  <c r="E858" i="20" s="1"/>
  <c r="D859" i="20"/>
  <c r="E859" i="20" s="1"/>
  <c r="D860" i="20"/>
  <c r="E860" i="20" s="1"/>
  <c r="D861" i="20"/>
  <c r="E861" i="20" s="1"/>
  <c r="D862" i="20"/>
  <c r="E862" i="20" s="1"/>
  <c r="D863" i="20"/>
  <c r="E863" i="20" s="1"/>
  <c r="D864" i="20"/>
  <c r="E864" i="20" s="1"/>
  <c r="D865" i="20"/>
  <c r="E865" i="20" s="1"/>
  <c r="D866" i="20"/>
  <c r="E866" i="20" s="1"/>
  <c r="D867" i="20"/>
  <c r="E867" i="20" s="1"/>
  <c r="D868" i="20"/>
  <c r="E868" i="20" s="1"/>
  <c r="D869" i="20"/>
  <c r="E869" i="20" s="1"/>
  <c r="D870" i="20"/>
  <c r="E870" i="20" s="1"/>
  <c r="D871" i="20"/>
  <c r="E871" i="20" s="1"/>
  <c r="D872" i="20"/>
  <c r="E872" i="20" s="1"/>
  <c r="D873" i="20"/>
  <c r="E873" i="20" s="1"/>
  <c r="D874" i="20"/>
  <c r="E874" i="20" s="1"/>
  <c r="D875" i="20"/>
  <c r="E875" i="20" s="1"/>
  <c r="D876" i="20"/>
  <c r="E876" i="20" s="1"/>
  <c r="D877" i="20"/>
  <c r="E877" i="20" s="1"/>
  <c r="D878" i="20"/>
  <c r="E878" i="20" s="1"/>
  <c r="D879" i="20"/>
  <c r="E879" i="20" s="1"/>
  <c r="D880" i="20"/>
  <c r="E880" i="20" s="1"/>
  <c r="D881" i="20"/>
  <c r="E881" i="20" s="1"/>
  <c r="D882" i="20"/>
  <c r="E882" i="20" s="1"/>
  <c r="D883" i="20"/>
  <c r="E883" i="20" s="1"/>
  <c r="D884" i="20"/>
  <c r="E884" i="20" s="1"/>
  <c r="D885" i="20"/>
  <c r="E885" i="20" s="1"/>
  <c r="D886" i="20"/>
  <c r="E886" i="20" s="1"/>
  <c r="D887" i="20"/>
  <c r="E887" i="20" s="1"/>
  <c r="D888" i="20"/>
  <c r="E888" i="20" s="1"/>
  <c r="D889" i="20"/>
  <c r="E889" i="20" s="1"/>
  <c r="D890" i="20"/>
  <c r="E890" i="20" s="1"/>
  <c r="D891" i="20"/>
  <c r="E891" i="20" s="1"/>
  <c r="D892" i="20"/>
  <c r="E892" i="20" s="1"/>
  <c r="D893" i="20"/>
  <c r="E893" i="20" s="1"/>
  <c r="D894" i="20"/>
  <c r="E894" i="20" s="1"/>
  <c r="D895" i="20"/>
  <c r="E895" i="20" s="1"/>
  <c r="D896" i="20"/>
  <c r="E896" i="20" s="1"/>
  <c r="D897" i="20"/>
  <c r="E897" i="20" s="1"/>
  <c r="D898" i="20"/>
  <c r="E898" i="20" s="1"/>
  <c r="D899" i="20"/>
  <c r="E899" i="20" s="1"/>
  <c r="D900" i="20"/>
  <c r="E900" i="20" s="1"/>
  <c r="D901" i="20"/>
  <c r="E901" i="20" s="1"/>
  <c r="D902" i="20"/>
  <c r="E902" i="20" s="1"/>
  <c r="D903" i="20"/>
  <c r="E903" i="20" s="1"/>
  <c r="D904" i="20"/>
  <c r="E904" i="20" s="1"/>
  <c r="D905" i="20"/>
  <c r="E905" i="20" s="1"/>
  <c r="D906" i="20"/>
  <c r="E906" i="20" s="1"/>
  <c r="D907" i="20"/>
  <c r="E907" i="20" s="1"/>
  <c r="D908" i="20"/>
  <c r="E908" i="20" s="1"/>
  <c r="D909" i="20"/>
  <c r="E909" i="20" s="1"/>
  <c r="D910" i="20"/>
  <c r="E910" i="20" s="1"/>
  <c r="D911" i="20"/>
  <c r="E911" i="20" s="1"/>
  <c r="D912" i="20"/>
  <c r="E912" i="20" s="1"/>
  <c r="D913" i="20"/>
  <c r="E913" i="20" s="1"/>
  <c r="D914" i="20"/>
  <c r="E914" i="20" s="1"/>
  <c r="D915" i="20"/>
  <c r="E915" i="20" s="1"/>
  <c r="D916" i="20"/>
  <c r="E916" i="20" s="1"/>
  <c r="D917" i="20"/>
  <c r="E917" i="20" s="1"/>
  <c r="D918" i="20"/>
  <c r="E918" i="20" s="1"/>
  <c r="D919" i="20"/>
  <c r="E919" i="20" s="1"/>
  <c r="D920" i="20"/>
  <c r="E920" i="20" s="1"/>
  <c r="D921" i="20"/>
  <c r="E921" i="20" s="1"/>
  <c r="D922" i="20"/>
  <c r="E922" i="20" s="1"/>
  <c r="D923" i="20"/>
  <c r="E923" i="20" s="1"/>
  <c r="D924" i="20"/>
  <c r="E924" i="20" s="1"/>
  <c r="D925" i="20"/>
  <c r="E925" i="20" s="1"/>
  <c r="D926" i="20"/>
  <c r="E926" i="20" s="1"/>
  <c r="D927" i="20"/>
  <c r="E927" i="20" s="1"/>
  <c r="D928" i="20"/>
  <c r="E928" i="20" s="1"/>
  <c r="D929" i="20"/>
  <c r="E929" i="20" s="1"/>
  <c r="D930" i="20"/>
  <c r="E930" i="20" s="1"/>
  <c r="D931" i="20"/>
  <c r="E931" i="20" s="1"/>
  <c r="D932" i="20"/>
  <c r="E932" i="20" s="1"/>
  <c r="D933" i="20"/>
  <c r="E933" i="20" s="1"/>
  <c r="D934" i="20"/>
  <c r="E934" i="20" s="1"/>
  <c r="D935" i="20"/>
  <c r="E935" i="20" s="1"/>
  <c r="D936" i="20"/>
  <c r="E936" i="20" s="1"/>
  <c r="D937" i="20"/>
  <c r="E937" i="20" s="1"/>
  <c r="D938" i="20"/>
  <c r="E938" i="20" s="1"/>
  <c r="D939" i="20"/>
  <c r="E939" i="20" s="1"/>
  <c r="D940" i="20"/>
  <c r="E940" i="20" s="1"/>
  <c r="D941" i="20"/>
  <c r="E941" i="20" s="1"/>
  <c r="D942" i="20"/>
  <c r="E942" i="20" s="1"/>
  <c r="D943" i="20"/>
  <c r="E943" i="20" s="1"/>
  <c r="D944" i="20"/>
  <c r="E944" i="20" s="1"/>
  <c r="D945" i="20"/>
  <c r="E945" i="20" s="1"/>
  <c r="D946" i="20"/>
  <c r="E946" i="20" s="1"/>
  <c r="D947" i="20"/>
  <c r="E947" i="20" s="1"/>
  <c r="D948" i="20"/>
  <c r="E948" i="20" s="1"/>
  <c r="D949" i="20"/>
  <c r="E949" i="20" s="1"/>
  <c r="D950" i="20"/>
  <c r="E950" i="20" s="1"/>
  <c r="D951" i="20"/>
  <c r="E951" i="20" s="1"/>
  <c r="D952" i="20"/>
  <c r="E952" i="20" s="1"/>
  <c r="D953" i="20"/>
  <c r="E953" i="20" s="1"/>
  <c r="D954" i="20"/>
  <c r="E954" i="20" s="1"/>
  <c r="D955" i="20"/>
  <c r="E955" i="20" s="1"/>
  <c r="D956" i="20"/>
  <c r="E956" i="20" s="1"/>
  <c r="D957" i="20"/>
  <c r="E957" i="20" s="1"/>
  <c r="D958" i="20"/>
  <c r="E958" i="20" s="1"/>
  <c r="D959" i="20"/>
  <c r="E959" i="20" s="1"/>
  <c r="D960" i="20"/>
  <c r="E960" i="20" s="1"/>
  <c r="D961" i="20"/>
  <c r="E961" i="20" s="1"/>
  <c r="D962" i="20"/>
  <c r="E962" i="20" s="1"/>
  <c r="D963" i="20"/>
  <c r="E963" i="20" s="1"/>
  <c r="D964" i="20"/>
  <c r="E964" i="20" s="1"/>
  <c r="D965" i="20"/>
  <c r="E965" i="20" s="1"/>
  <c r="D966" i="20"/>
  <c r="E966" i="20" s="1"/>
  <c r="D967" i="20"/>
  <c r="E967" i="20" s="1"/>
  <c r="D968" i="20"/>
  <c r="E968" i="20" s="1"/>
  <c r="D969" i="20"/>
  <c r="E969" i="20" s="1"/>
  <c r="D970" i="20"/>
  <c r="E970" i="20" s="1"/>
  <c r="D971" i="20"/>
  <c r="E971" i="20" s="1"/>
  <c r="D972" i="20"/>
  <c r="E972" i="20" s="1"/>
  <c r="D973" i="20"/>
  <c r="E973" i="20" s="1"/>
  <c r="D974" i="20"/>
  <c r="E974" i="20" s="1"/>
  <c r="D975" i="20"/>
  <c r="E975" i="20" s="1"/>
  <c r="D976" i="20"/>
  <c r="E976" i="20" s="1"/>
  <c r="D977" i="20"/>
  <c r="E977" i="20" s="1"/>
  <c r="D978" i="20"/>
  <c r="E978" i="20" s="1"/>
  <c r="D979" i="20"/>
  <c r="E979" i="20" s="1"/>
  <c r="D980" i="20"/>
  <c r="E980" i="20" s="1"/>
  <c r="D981" i="20"/>
  <c r="E981" i="20" s="1"/>
  <c r="D982" i="20"/>
  <c r="E982" i="20" s="1"/>
  <c r="D983" i="20"/>
  <c r="E983" i="20" s="1"/>
  <c r="D984" i="20"/>
  <c r="E984" i="20" s="1"/>
  <c r="D985" i="20"/>
  <c r="E985" i="20" s="1"/>
  <c r="D986" i="20"/>
  <c r="E986" i="20" s="1"/>
  <c r="D987" i="20"/>
  <c r="E987" i="20" s="1"/>
  <c r="D988" i="20"/>
  <c r="E988" i="20" s="1"/>
  <c r="D989" i="20"/>
  <c r="E989" i="20" s="1"/>
  <c r="D990" i="20"/>
  <c r="E990" i="20" s="1"/>
  <c r="D991" i="20"/>
  <c r="E991" i="20" s="1"/>
  <c r="D992" i="20"/>
  <c r="E992" i="20" s="1"/>
  <c r="D993" i="20"/>
  <c r="E993" i="20" s="1"/>
  <c r="D994" i="20"/>
  <c r="E994" i="20" s="1"/>
  <c r="D995" i="20"/>
  <c r="E995" i="20" s="1"/>
  <c r="D996" i="20"/>
  <c r="E996" i="20" s="1"/>
  <c r="D997" i="20"/>
  <c r="E997" i="20" s="1"/>
  <c r="D998" i="20"/>
  <c r="E998" i="20" s="1"/>
  <c r="D999" i="20"/>
  <c r="E999" i="20" s="1"/>
  <c r="D1000" i="20"/>
  <c r="E1000" i="20" s="1"/>
  <c r="D1001" i="20"/>
  <c r="E1001" i="20" s="1"/>
  <c r="D1002" i="20"/>
  <c r="E1002" i="20" s="1"/>
  <c r="D1003" i="20"/>
  <c r="E1003" i="20" s="1"/>
  <c r="D1004" i="20"/>
  <c r="E1004" i="20" s="1"/>
  <c r="D1005" i="20"/>
  <c r="E1005" i="20" s="1"/>
  <c r="D1006" i="20"/>
  <c r="E1006" i="20" s="1"/>
  <c r="D1007" i="20"/>
  <c r="E1007" i="20" s="1"/>
  <c r="D1008" i="20"/>
  <c r="E1008" i="20" s="1"/>
  <c r="D1009" i="20"/>
  <c r="E1009" i="20" s="1"/>
  <c r="D1010" i="20"/>
  <c r="E1010" i="20" s="1"/>
  <c r="D1011" i="20"/>
  <c r="E1011" i="20" s="1"/>
  <c r="D1012" i="20"/>
  <c r="E1012" i="20" s="1"/>
  <c r="D1013" i="20"/>
  <c r="E1013" i="20" s="1"/>
  <c r="D1014" i="20"/>
  <c r="E1014" i="20" s="1"/>
  <c r="D1015" i="20"/>
  <c r="E1015" i="20" s="1"/>
  <c r="D1016" i="20"/>
  <c r="E1016" i="20" s="1"/>
  <c r="D1017" i="20"/>
  <c r="E1017" i="20" s="1"/>
  <c r="D1018" i="20"/>
  <c r="E1018" i="20" s="1"/>
  <c r="D1019" i="20"/>
  <c r="E1019" i="20" s="1"/>
  <c r="D1020" i="20"/>
  <c r="E1020" i="20" s="1"/>
  <c r="D1021" i="20"/>
  <c r="E1021" i="20" s="1"/>
  <c r="D1022" i="20"/>
  <c r="E1022" i="20" s="1"/>
  <c r="D1023" i="20"/>
  <c r="E1023" i="20" s="1"/>
  <c r="D1024" i="20"/>
  <c r="E1024" i="20" s="1"/>
  <c r="D1025" i="20"/>
  <c r="E1025" i="20" s="1"/>
  <c r="D1026" i="20"/>
  <c r="E1026" i="20" s="1"/>
  <c r="D1027" i="20"/>
  <c r="E1027" i="20" s="1"/>
  <c r="D1028" i="20"/>
  <c r="E1028" i="20" s="1"/>
  <c r="D1029" i="20"/>
  <c r="E1029" i="20" s="1"/>
  <c r="D1030" i="20"/>
  <c r="E1030" i="20" s="1"/>
  <c r="D1031" i="20"/>
  <c r="E1031" i="20" s="1"/>
  <c r="D1032" i="20"/>
  <c r="E1032" i="20" s="1"/>
  <c r="D1033" i="20"/>
  <c r="E1033" i="20" s="1"/>
  <c r="D1034" i="20"/>
  <c r="E1034" i="20" s="1"/>
  <c r="D1035" i="20"/>
  <c r="E1035" i="20" s="1"/>
  <c r="D1036" i="20"/>
  <c r="E1036" i="20" s="1"/>
  <c r="D1037" i="20"/>
  <c r="E1037" i="20" s="1"/>
  <c r="D1038" i="20"/>
  <c r="E1038" i="20" s="1"/>
  <c r="D1039" i="20"/>
  <c r="E1039" i="20" s="1"/>
  <c r="D1040" i="20"/>
  <c r="E1040" i="20" s="1"/>
  <c r="D1041" i="20"/>
  <c r="E1041" i="20" s="1"/>
  <c r="D1042" i="20"/>
  <c r="E1042" i="20" s="1"/>
  <c r="D1043" i="20"/>
  <c r="E1043" i="20" s="1"/>
  <c r="D1044" i="20"/>
  <c r="E1044" i="20" s="1"/>
  <c r="D1045" i="20"/>
  <c r="E1045" i="20" s="1"/>
  <c r="D1046" i="20"/>
  <c r="E1046" i="20" s="1"/>
  <c r="D1047" i="20"/>
  <c r="E1047" i="20" s="1"/>
  <c r="D1048" i="20"/>
  <c r="E1048" i="20" s="1"/>
  <c r="D1049" i="20"/>
  <c r="E1049" i="20" s="1"/>
  <c r="D1050" i="20"/>
  <c r="E1050" i="20" s="1"/>
  <c r="D1051" i="20"/>
  <c r="E1051" i="20" s="1"/>
  <c r="D1052" i="20"/>
  <c r="E1052" i="20" s="1"/>
  <c r="D1053" i="20"/>
  <c r="E1053" i="20" s="1"/>
  <c r="D1054" i="20"/>
  <c r="E1054" i="20" s="1"/>
  <c r="D1055" i="20"/>
  <c r="E1055" i="20" s="1"/>
  <c r="D1056" i="20"/>
  <c r="E1056" i="20" s="1"/>
  <c r="D1057" i="20"/>
  <c r="E1057" i="20" s="1"/>
  <c r="D1058" i="20"/>
  <c r="E1058" i="20" s="1"/>
  <c r="D1059" i="20"/>
  <c r="E1059" i="20" s="1"/>
  <c r="D1060" i="20"/>
  <c r="E1060" i="20" s="1"/>
  <c r="D1061" i="20"/>
  <c r="E1061" i="20" s="1"/>
  <c r="D1062" i="20"/>
  <c r="E1062" i="20" s="1"/>
  <c r="D1063" i="20"/>
  <c r="E1063" i="20" s="1"/>
  <c r="D1064" i="20"/>
  <c r="E1064" i="20" s="1"/>
  <c r="D1065" i="20"/>
  <c r="E1065" i="20" s="1"/>
  <c r="D1066" i="20"/>
  <c r="E1066" i="20" s="1"/>
  <c r="D1067" i="20"/>
  <c r="E1067" i="20" s="1"/>
  <c r="D1068" i="20"/>
  <c r="E1068" i="20" s="1"/>
  <c r="D1069" i="20"/>
  <c r="E1069" i="20" s="1"/>
  <c r="D1070" i="20"/>
  <c r="E1070" i="20" s="1"/>
  <c r="D1071" i="20"/>
  <c r="E1071" i="20" s="1"/>
  <c r="D1072" i="20"/>
  <c r="E1072" i="20" s="1"/>
  <c r="D1073" i="20"/>
  <c r="E1073" i="20" s="1"/>
  <c r="D1074" i="20"/>
  <c r="E1074" i="20" s="1"/>
  <c r="D1075" i="20"/>
  <c r="E1075" i="20" s="1"/>
  <c r="D1076" i="20"/>
  <c r="E1076" i="20" s="1"/>
  <c r="D1077" i="20"/>
  <c r="E1077" i="20" s="1"/>
  <c r="D1078" i="20"/>
  <c r="E1078" i="20" s="1"/>
  <c r="D1079" i="20"/>
  <c r="E1079" i="20" s="1"/>
  <c r="D1080" i="20"/>
  <c r="E1080" i="20" s="1"/>
  <c r="D1081" i="20"/>
  <c r="E1081" i="20" s="1"/>
  <c r="D1082" i="20"/>
  <c r="E1082" i="20" s="1"/>
  <c r="D1083" i="20"/>
  <c r="E1083" i="20" s="1"/>
  <c r="D1084" i="20"/>
  <c r="E1084" i="20" s="1"/>
  <c r="D1085" i="20"/>
  <c r="E1085" i="20" s="1"/>
  <c r="D1086" i="20"/>
  <c r="E1086" i="20" s="1"/>
  <c r="D1087" i="20"/>
  <c r="E1087" i="20" s="1"/>
  <c r="D1088" i="20"/>
  <c r="E1088" i="20" s="1"/>
  <c r="D1089" i="20"/>
  <c r="E1089" i="20" s="1"/>
  <c r="D1090" i="20"/>
  <c r="E1090" i="20" s="1"/>
  <c r="D1091" i="20"/>
  <c r="E1091" i="20" s="1"/>
  <c r="D1092" i="20"/>
  <c r="E1092" i="20" s="1"/>
  <c r="D1093" i="20"/>
  <c r="E1093" i="20" s="1"/>
  <c r="D1094" i="20"/>
  <c r="E1094" i="20" s="1"/>
  <c r="D1095" i="20"/>
  <c r="E1095" i="20" s="1"/>
  <c r="D1096" i="20"/>
  <c r="E1096" i="20" s="1"/>
  <c r="D1097" i="20"/>
  <c r="E1097" i="20" s="1"/>
  <c r="D1098" i="20"/>
  <c r="E1098" i="20" s="1"/>
  <c r="D1099" i="20"/>
  <c r="E1099" i="20" s="1"/>
  <c r="D1100" i="20"/>
  <c r="E1100" i="20" s="1"/>
  <c r="D1101" i="20"/>
  <c r="E1101" i="20" s="1"/>
  <c r="D1102" i="20"/>
  <c r="E1102" i="20" s="1"/>
  <c r="D1103" i="20"/>
  <c r="E1103" i="20" s="1"/>
  <c r="D1104" i="20"/>
  <c r="E1104" i="20" s="1"/>
  <c r="D1105" i="20"/>
  <c r="E1105" i="20" s="1"/>
  <c r="D1106" i="20"/>
  <c r="E1106" i="20" s="1"/>
  <c r="D1107" i="20"/>
  <c r="E1107" i="20" s="1"/>
  <c r="D1108" i="20"/>
  <c r="E1108" i="20" s="1"/>
  <c r="D1109" i="20"/>
  <c r="E1109" i="20" s="1"/>
  <c r="D1110" i="20"/>
  <c r="E1110" i="20" s="1"/>
  <c r="D1111" i="20"/>
  <c r="E1111" i="20" s="1"/>
  <c r="D1112" i="20"/>
  <c r="E1112" i="20" s="1"/>
  <c r="D1113" i="20"/>
  <c r="E1113" i="20" s="1"/>
  <c r="D1114" i="20"/>
  <c r="E1114" i="20" s="1"/>
  <c r="D1115" i="20"/>
  <c r="E1115" i="20" s="1"/>
  <c r="D1116" i="20"/>
  <c r="E1116" i="20" s="1"/>
  <c r="D1117" i="20"/>
  <c r="E1117" i="20" s="1"/>
  <c r="D1118" i="20"/>
  <c r="E1118" i="20" s="1"/>
  <c r="D1119" i="20"/>
  <c r="E1119" i="20" s="1"/>
  <c r="D1120" i="20"/>
  <c r="E1120" i="20" s="1"/>
  <c r="D1121" i="20"/>
  <c r="E1121" i="20" s="1"/>
  <c r="D1122" i="20"/>
  <c r="E1122" i="20" s="1"/>
  <c r="D1123" i="20"/>
  <c r="E1123" i="20" s="1"/>
  <c r="D1124" i="20"/>
  <c r="E1124" i="20" s="1"/>
  <c r="D1125" i="20"/>
  <c r="E1125" i="20" s="1"/>
  <c r="D1126" i="20"/>
  <c r="E1126" i="20" s="1"/>
  <c r="D1127" i="20"/>
  <c r="E1127" i="20" s="1"/>
  <c r="D1128" i="20"/>
  <c r="E1128" i="20" s="1"/>
  <c r="D1129" i="20"/>
  <c r="E1129" i="20" s="1"/>
  <c r="D1130" i="20"/>
  <c r="E1130" i="20" s="1"/>
  <c r="D1131" i="20"/>
  <c r="E1131" i="20" s="1"/>
  <c r="D1132" i="20"/>
  <c r="E1132" i="20" s="1"/>
  <c r="D1133" i="20"/>
  <c r="E1133" i="20" s="1"/>
  <c r="D1134" i="20"/>
  <c r="E1134" i="20" s="1"/>
  <c r="D1135" i="20"/>
  <c r="E1135" i="20" s="1"/>
  <c r="D1136" i="20"/>
  <c r="E1136" i="20" s="1"/>
  <c r="D1137" i="20"/>
  <c r="E1137" i="20" s="1"/>
  <c r="D1138" i="20"/>
  <c r="E1138" i="20" s="1"/>
  <c r="D1139" i="20"/>
  <c r="E1139" i="20" s="1"/>
  <c r="D1140" i="20"/>
  <c r="E1140" i="20" s="1"/>
  <c r="D1141" i="20"/>
  <c r="E1141" i="20" s="1"/>
  <c r="D1142" i="20"/>
  <c r="E1142" i="20" s="1"/>
  <c r="D1143" i="20"/>
  <c r="E1143" i="20" s="1"/>
  <c r="D1144" i="20"/>
  <c r="E1144" i="20" s="1"/>
  <c r="D1145" i="20"/>
  <c r="E1145" i="20" s="1"/>
  <c r="D1146" i="20"/>
  <c r="E1146" i="20" s="1"/>
  <c r="D1147" i="20"/>
  <c r="E1147" i="20" s="1"/>
  <c r="D1148" i="20"/>
  <c r="E1148" i="20" s="1"/>
  <c r="D1149" i="20"/>
  <c r="E1149" i="20" s="1"/>
  <c r="D1150" i="20"/>
  <c r="E1150" i="20" s="1"/>
  <c r="D1151" i="20"/>
  <c r="E1151" i="20" s="1"/>
  <c r="D1152" i="20"/>
  <c r="E1152" i="20" s="1"/>
  <c r="D1153" i="20"/>
  <c r="E1153" i="20" s="1"/>
  <c r="D1154" i="20"/>
  <c r="E1154" i="20" s="1"/>
  <c r="D1155" i="20"/>
  <c r="E1155" i="20" s="1"/>
  <c r="D1156" i="20"/>
  <c r="E1156" i="20" s="1"/>
  <c r="D1157" i="20"/>
  <c r="E1157" i="20" s="1"/>
  <c r="D1158" i="20"/>
  <c r="E1158" i="20" s="1"/>
  <c r="D1159" i="20"/>
  <c r="E1159" i="20" s="1"/>
  <c r="D1160" i="20"/>
  <c r="E1160" i="20" s="1"/>
  <c r="D1161" i="20"/>
  <c r="E1161" i="20" s="1"/>
  <c r="D1162" i="20"/>
  <c r="E1162" i="20" s="1"/>
  <c r="D1163" i="20"/>
  <c r="E1163" i="20" s="1"/>
  <c r="D1164" i="20"/>
  <c r="E1164" i="20" s="1"/>
  <c r="D1165" i="20"/>
  <c r="E1165" i="20" s="1"/>
  <c r="D1166" i="20"/>
  <c r="E1166" i="20" s="1"/>
  <c r="D1167" i="20"/>
  <c r="E1167" i="20" s="1"/>
  <c r="D1168" i="20"/>
  <c r="E1168" i="20" s="1"/>
  <c r="D1169" i="20"/>
  <c r="E1169" i="20" s="1"/>
  <c r="D1170" i="20"/>
  <c r="E1170" i="20" s="1"/>
  <c r="D1171" i="20"/>
  <c r="E1171" i="20" s="1"/>
  <c r="D1172" i="20"/>
  <c r="E1172" i="20" s="1"/>
  <c r="D1173" i="20"/>
  <c r="E1173" i="20" s="1"/>
  <c r="D1174" i="20"/>
  <c r="E1174" i="20" s="1"/>
  <c r="D1175" i="20"/>
  <c r="E1175" i="20" s="1"/>
  <c r="D1176" i="20"/>
  <c r="E1176" i="20" s="1"/>
  <c r="D1177" i="20"/>
  <c r="E1177" i="20" s="1"/>
  <c r="D1178" i="20"/>
  <c r="E1178" i="20" s="1"/>
  <c r="D1179" i="20"/>
  <c r="E1179" i="20" s="1"/>
  <c r="D1180" i="20"/>
  <c r="E1180" i="20" s="1"/>
  <c r="D1181" i="20"/>
  <c r="E1181" i="20" s="1"/>
  <c r="D1182" i="20"/>
  <c r="E1182" i="20" s="1"/>
  <c r="D1183" i="20"/>
  <c r="E1183" i="20" s="1"/>
  <c r="D1184" i="20"/>
  <c r="E1184" i="20" s="1"/>
  <c r="D1185" i="20"/>
  <c r="E1185" i="20" s="1"/>
  <c r="D1186" i="20"/>
  <c r="E1186" i="20" s="1"/>
  <c r="D1187" i="20"/>
  <c r="E1187" i="20" s="1"/>
  <c r="D1188" i="20"/>
  <c r="E1188" i="20" s="1"/>
  <c r="D1189" i="20"/>
  <c r="E1189" i="20" s="1"/>
  <c r="D1190" i="20"/>
  <c r="E1190" i="20" s="1"/>
  <c r="D1191" i="20"/>
  <c r="E1191" i="20" s="1"/>
  <c r="D1192" i="20"/>
  <c r="E1192" i="20" s="1"/>
  <c r="D1193" i="20"/>
  <c r="E1193" i="20" s="1"/>
  <c r="D1194" i="20"/>
  <c r="E1194" i="20" s="1"/>
  <c r="D1195" i="20"/>
  <c r="E1195" i="20" s="1"/>
  <c r="D1196" i="20"/>
  <c r="E1196" i="20" s="1"/>
  <c r="D1197" i="20"/>
  <c r="E1197" i="20" s="1"/>
  <c r="D1198" i="20"/>
  <c r="E1198" i="20" s="1"/>
  <c r="D1199" i="20"/>
  <c r="E1199" i="20" s="1"/>
  <c r="D1200" i="20"/>
  <c r="E1200" i="20" s="1"/>
  <c r="D1201" i="20"/>
  <c r="E1201" i="20" s="1"/>
  <c r="D1202" i="20"/>
  <c r="E1202" i="20" s="1"/>
  <c r="D1203" i="20"/>
  <c r="E1203" i="20" s="1"/>
  <c r="D1204" i="20"/>
  <c r="E1204" i="20" s="1"/>
  <c r="D1205" i="20"/>
  <c r="E1205" i="20" s="1"/>
  <c r="D1206" i="20"/>
  <c r="E1206" i="20" s="1"/>
  <c r="D1207" i="20"/>
  <c r="E1207" i="20" s="1"/>
  <c r="D1208" i="20"/>
  <c r="E1208" i="20" s="1"/>
  <c r="D1209" i="20"/>
  <c r="E1209" i="20" s="1"/>
  <c r="D1210" i="20"/>
  <c r="E1210" i="20" s="1"/>
  <c r="D1211" i="20"/>
  <c r="E1211" i="20" s="1"/>
  <c r="D1212" i="20"/>
  <c r="E1212" i="20" s="1"/>
  <c r="D1213" i="20"/>
  <c r="E1213" i="20" s="1"/>
  <c r="D1214" i="20"/>
  <c r="E1214" i="20" s="1"/>
  <c r="D1215" i="20"/>
  <c r="E1215" i="20" s="1"/>
  <c r="D1216" i="20"/>
  <c r="E1216" i="20" s="1"/>
  <c r="D1217" i="20"/>
  <c r="E1217" i="20" s="1"/>
  <c r="D1218" i="20"/>
  <c r="E1218" i="20" s="1"/>
  <c r="D1219" i="20"/>
  <c r="E1219" i="20" s="1"/>
  <c r="D1220" i="20"/>
  <c r="E1220" i="20" s="1"/>
  <c r="D1221" i="20"/>
  <c r="E1221" i="20" s="1"/>
  <c r="D1222" i="20"/>
  <c r="E1222" i="20" s="1"/>
  <c r="D1223" i="20"/>
  <c r="E1223" i="20" s="1"/>
  <c r="D1224" i="20"/>
  <c r="E1224" i="20" s="1"/>
  <c r="D1225" i="20"/>
  <c r="E1225" i="20" s="1"/>
  <c r="D1226" i="20"/>
  <c r="E1226" i="20" s="1"/>
  <c r="D1227" i="20"/>
  <c r="E1227" i="20" s="1"/>
  <c r="D1228" i="20"/>
  <c r="E1228" i="20" s="1"/>
  <c r="D1229" i="20"/>
  <c r="E1229" i="20" s="1"/>
  <c r="D1230" i="20"/>
  <c r="E1230" i="20" s="1"/>
  <c r="D1231" i="20"/>
  <c r="E1231" i="20" s="1"/>
  <c r="D1232" i="20"/>
  <c r="E1232" i="20" s="1"/>
  <c r="D1233" i="20"/>
  <c r="E1233" i="20" s="1"/>
  <c r="D1234" i="20"/>
  <c r="E1234" i="20" s="1"/>
  <c r="D1235" i="20"/>
  <c r="E1235" i="20" s="1"/>
  <c r="D1236" i="20"/>
  <c r="E1236" i="20" s="1"/>
  <c r="D1237" i="20"/>
  <c r="E1237" i="20" s="1"/>
  <c r="D1238" i="20"/>
  <c r="E1238" i="20" s="1"/>
  <c r="D1239" i="20"/>
  <c r="E1239" i="20" s="1"/>
  <c r="D1240" i="20"/>
  <c r="E1240" i="20" s="1"/>
  <c r="D1241" i="20"/>
  <c r="E1241" i="20" s="1"/>
  <c r="D1242" i="20"/>
  <c r="E1242" i="20" s="1"/>
  <c r="D1243" i="20"/>
  <c r="E1243" i="20" s="1"/>
  <c r="D1244" i="20"/>
  <c r="E1244" i="20" s="1"/>
  <c r="D1245" i="20"/>
  <c r="E1245" i="20" s="1"/>
  <c r="D1246" i="20"/>
  <c r="E1246" i="20" s="1"/>
  <c r="D1247" i="20"/>
  <c r="E1247" i="20" s="1"/>
  <c r="D1248" i="20"/>
  <c r="E1248" i="20" s="1"/>
  <c r="D1249" i="20"/>
  <c r="E1249" i="20" s="1"/>
  <c r="D1250" i="20"/>
  <c r="E1250" i="20" s="1"/>
  <c r="D1251" i="20"/>
  <c r="E1251" i="20" s="1"/>
  <c r="D1252" i="20"/>
  <c r="E1252" i="20" s="1"/>
  <c r="D1253" i="20"/>
  <c r="E1253" i="20" s="1"/>
  <c r="D1254" i="20"/>
  <c r="E1254" i="20" s="1"/>
  <c r="D1255" i="20"/>
  <c r="E1255" i="20" s="1"/>
  <c r="D1256" i="20"/>
  <c r="E1256" i="20" s="1"/>
  <c r="D1257" i="20"/>
  <c r="E1257" i="20" s="1"/>
  <c r="D1258" i="20"/>
  <c r="E1258" i="20" s="1"/>
  <c r="D1259" i="20"/>
  <c r="E1259" i="20" s="1"/>
  <c r="D1260" i="20"/>
  <c r="E1260" i="20" s="1"/>
  <c r="D1261" i="20"/>
  <c r="E1261" i="20" s="1"/>
  <c r="D1262" i="20"/>
  <c r="E1262" i="20" s="1"/>
  <c r="D1263" i="20"/>
  <c r="E1263" i="20" s="1"/>
  <c r="D1264" i="20"/>
  <c r="E1264" i="20" s="1"/>
  <c r="D1265" i="20"/>
  <c r="E1265" i="20" s="1"/>
  <c r="D1266" i="20"/>
  <c r="E1266" i="20" s="1"/>
  <c r="D1267" i="20"/>
  <c r="E1267" i="20" s="1"/>
  <c r="D1268" i="20"/>
  <c r="E1268" i="20" s="1"/>
  <c r="D1269" i="20"/>
  <c r="E1269" i="20" s="1"/>
  <c r="D1270" i="20"/>
  <c r="E1270" i="20" s="1"/>
  <c r="D1271" i="20"/>
  <c r="E1271" i="20" s="1"/>
  <c r="D1272" i="20"/>
  <c r="E1272" i="20" s="1"/>
  <c r="D1273" i="20"/>
  <c r="E1273" i="20" s="1"/>
  <c r="D1274" i="20"/>
  <c r="E1274" i="20" s="1"/>
  <c r="D1275" i="20"/>
  <c r="E1275" i="20" s="1"/>
  <c r="D1276" i="20"/>
  <c r="E1276" i="20" s="1"/>
  <c r="D1277" i="20"/>
  <c r="E1277" i="20" s="1"/>
  <c r="D1278" i="20"/>
  <c r="E1278" i="20" s="1"/>
  <c r="D1279" i="20"/>
  <c r="E1279" i="20" s="1"/>
  <c r="D1280" i="20"/>
  <c r="E1280" i="20" s="1"/>
  <c r="D1281" i="20"/>
  <c r="E1281" i="20" s="1"/>
  <c r="D1282" i="20"/>
  <c r="E1282" i="20" s="1"/>
  <c r="D1283" i="20"/>
  <c r="E1283" i="20" s="1"/>
  <c r="D1284" i="20"/>
  <c r="E1284" i="20" s="1"/>
  <c r="D1285" i="20"/>
  <c r="E1285" i="20" s="1"/>
  <c r="D1286" i="20"/>
  <c r="E1286" i="20" s="1"/>
  <c r="D1287" i="20"/>
  <c r="E1287" i="20" s="1"/>
  <c r="D1288" i="20"/>
  <c r="E1288" i="20" s="1"/>
  <c r="D1289" i="20"/>
  <c r="E1289" i="20" s="1"/>
  <c r="D1290" i="20"/>
  <c r="E1290" i="20" s="1"/>
  <c r="D1291" i="20"/>
  <c r="E1291" i="20" s="1"/>
  <c r="D1292" i="20"/>
  <c r="E1292" i="20" s="1"/>
  <c r="D1293" i="20"/>
  <c r="E1293" i="20" s="1"/>
  <c r="D1294" i="20"/>
  <c r="E1294" i="20" s="1"/>
  <c r="D1295" i="20"/>
  <c r="E1295" i="20" s="1"/>
  <c r="D1296" i="20"/>
  <c r="E1296" i="20" s="1"/>
  <c r="D1297" i="20"/>
  <c r="E1297" i="20" s="1"/>
  <c r="D1298" i="20"/>
  <c r="E1298" i="20" s="1"/>
  <c r="D1299" i="20"/>
  <c r="E1299" i="20" s="1"/>
  <c r="D1300" i="20"/>
  <c r="E1300" i="20" s="1"/>
  <c r="D1301" i="20"/>
  <c r="E1301" i="20" s="1"/>
  <c r="D1302" i="20"/>
  <c r="E1302" i="20" s="1"/>
  <c r="D1303" i="20"/>
  <c r="E1303" i="20" s="1"/>
  <c r="D1304" i="20"/>
  <c r="E1304" i="20" s="1"/>
  <c r="D1305" i="20"/>
  <c r="E1305" i="20" s="1"/>
  <c r="D1306" i="20"/>
  <c r="E1306" i="20" s="1"/>
  <c r="D1307" i="20"/>
  <c r="E1307" i="20" s="1"/>
  <c r="D1308" i="20"/>
  <c r="E1308" i="20" s="1"/>
  <c r="D1309" i="20"/>
  <c r="E1309" i="20" s="1"/>
  <c r="D1310" i="20"/>
  <c r="E1310" i="20" s="1"/>
  <c r="D1311" i="20"/>
  <c r="E1311" i="20" s="1"/>
  <c r="D1312" i="20"/>
  <c r="E1312" i="20" s="1"/>
  <c r="D1313" i="20"/>
  <c r="E1313" i="20" s="1"/>
  <c r="D1314" i="20"/>
  <c r="E1314" i="20" s="1"/>
  <c r="D1315" i="20"/>
  <c r="E1315" i="20" s="1"/>
  <c r="D1316" i="20"/>
  <c r="E1316" i="20" s="1"/>
  <c r="D1317" i="20"/>
  <c r="E1317" i="20" s="1"/>
  <c r="D1318" i="20"/>
  <c r="E1318" i="20" s="1"/>
  <c r="D1319" i="20"/>
  <c r="E1319" i="20" s="1"/>
  <c r="D1320" i="20"/>
  <c r="E1320" i="20" s="1"/>
  <c r="D1321" i="20"/>
  <c r="E1321" i="20" s="1"/>
  <c r="D1322" i="20"/>
  <c r="E1322" i="20" s="1"/>
  <c r="D1323" i="20"/>
  <c r="E1323" i="20" s="1"/>
  <c r="D1324" i="20"/>
  <c r="E1324" i="20" s="1"/>
  <c r="D1325" i="20"/>
  <c r="E1325" i="20" s="1"/>
  <c r="D1326" i="20"/>
  <c r="E1326" i="20" s="1"/>
  <c r="D1327" i="20"/>
  <c r="E1327" i="20" s="1"/>
  <c r="D1328" i="20"/>
  <c r="E1328" i="20" s="1"/>
  <c r="D1329" i="20"/>
  <c r="E1329" i="20" s="1"/>
  <c r="D1330" i="20"/>
  <c r="E1330" i="20" s="1"/>
  <c r="D1331" i="20"/>
  <c r="E1331" i="20" s="1"/>
  <c r="D1332" i="20"/>
  <c r="E1332" i="20" s="1"/>
  <c r="D1333" i="20"/>
  <c r="E1333" i="20" s="1"/>
  <c r="D1334" i="20"/>
  <c r="E1334" i="20" s="1"/>
  <c r="D1335" i="20"/>
  <c r="E1335" i="20" s="1"/>
  <c r="D1336" i="20"/>
  <c r="E1336" i="20" s="1"/>
  <c r="D1337" i="20"/>
  <c r="E1337" i="20" s="1"/>
  <c r="D1338" i="20"/>
  <c r="E1338" i="20" s="1"/>
  <c r="D1339" i="20"/>
  <c r="E1339" i="20" s="1"/>
  <c r="D1340" i="20"/>
  <c r="E1340" i="20" s="1"/>
  <c r="D1341" i="20"/>
  <c r="E1341" i="20" s="1"/>
  <c r="D1342" i="20"/>
  <c r="E1342" i="20" s="1"/>
  <c r="D1343" i="20"/>
  <c r="E1343" i="20" s="1"/>
  <c r="D1344" i="20"/>
  <c r="E1344" i="20" s="1"/>
  <c r="D1345" i="20"/>
  <c r="E1345" i="20" s="1"/>
  <c r="D1346" i="20"/>
  <c r="E1346" i="20" s="1"/>
  <c r="D1347" i="20"/>
  <c r="E1347" i="20" s="1"/>
  <c r="D1348" i="20"/>
  <c r="E1348" i="20" s="1"/>
  <c r="D1349" i="20"/>
  <c r="E1349" i="20" s="1"/>
  <c r="D1350" i="20"/>
  <c r="E1350" i="20" s="1"/>
  <c r="D1351" i="20"/>
  <c r="E1351" i="20" s="1"/>
  <c r="D1352" i="20"/>
  <c r="E1352" i="20" s="1"/>
  <c r="D1353" i="20"/>
  <c r="E1353" i="20" s="1"/>
  <c r="D1354" i="20"/>
  <c r="E1354" i="20" s="1"/>
  <c r="D1355" i="20"/>
  <c r="E1355" i="20" s="1"/>
  <c r="D1356" i="20"/>
  <c r="E1356" i="20" s="1"/>
  <c r="D1357" i="20"/>
  <c r="E1357" i="20" s="1"/>
  <c r="D1358" i="20"/>
  <c r="E1358" i="20" s="1"/>
  <c r="D1359" i="20"/>
  <c r="E1359" i="20" s="1"/>
  <c r="D1360" i="20"/>
  <c r="E1360" i="20" s="1"/>
  <c r="D1361" i="20"/>
  <c r="E1361" i="20" s="1"/>
  <c r="D1362" i="20"/>
  <c r="E1362" i="20" s="1"/>
  <c r="D1363" i="20"/>
  <c r="E1363" i="20" s="1"/>
  <c r="D1364" i="20"/>
  <c r="E1364" i="20" s="1"/>
  <c r="D1365" i="20"/>
  <c r="E1365" i="20" s="1"/>
  <c r="D1366" i="20"/>
  <c r="E1366" i="20" s="1"/>
  <c r="D1367" i="20"/>
  <c r="E1367" i="20" s="1"/>
  <c r="D1368" i="20"/>
  <c r="E1368" i="20" s="1"/>
  <c r="D1369" i="20"/>
  <c r="E1369" i="20" s="1"/>
  <c r="D1370" i="20"/>
  <c r="E1370" i="20" s="1"/>
  <c r="D1371" i="20"/>
  <c r="E1371" i="20" s="1"/>
  <c r="D1372" i="20"/>
  <c r="E1372" i="20" s="1"/>
  <c r="D1373" i="20"/>
  <c r="E1373" i="20" s="1"/>
  <c r="D1374" i="20"/>
  <c r="E1374" i="20" s="1"/>
  <c r="D1375" i="20"/>
  <c r="E1375" i="20" s="1"/>
  <c r="D1376" i="20"/>
  <c r="E1376" i="20" s="1"/>
  <c r="D1377" i="20"/>
  <c r="E1377" i="20" s="1"/>
  <c r="D1378" i="20"/>
  <c r="E1378" i="20" s="1"/>
  <c r="D1379" i="20"/>
  <c r="E1379" i="20" s="1"/>
  <c r="D1380" i="20"/>
  <c r="E1380" i="20" s="1"/>
  <c r="D1381" i="20"/>
  <c r="E1381" i="20" s="1"/>
  <c r="D1382" i="20"/>
  <c r="E1382" i="20" s="1"/>
  <c r="D1383" i="20"/>
  <c r="E1383" i="20" s="1"/>
  <c r="D1384" i="20"/>
  <c r="E1384" i="20" s="1"/>
  <c r="D1385" i="20"/>
  <c r="E1385" i="20" s="1"/>
  <c r="D1386" i="20"/>
  <c r="E1386" i="20" s="1"/>
  <c r="D1387" i="20"/>
  <c r="E1387" i="20" s="1"/>
  <c r="D1388" i="20"/>
  <c r="E1388" i="20" s="1"/>
  <c r="D1389" i="20"/>
  <c r="E1389" i="20" s="1"/>
  <c r="D1390" i="20"/>
  <c r="E1390" i="20" s="1"/>
  <c r="D1391" i="20"/>
  <c r="E1391" i="20" s="1"/>
  <c r="D1392" i="20"/>
  <c r="E1392" i="20" s="1"/>
  <c r="D1393" i="20"/>
  <c r="E1393" i="20" s="1"/>
  <c r="D1394" i="20"/>
  <c r="E1394" i="20" s="1"/>
  <c r="D1395" i="20"/>
  <c r="E1395" i="20" s="1"/>
  <c r="D1396" i="20"/>
  <c r="E1396" i="20" s="1"/>
  <c r="D1397" i="20"/>
  <c r="E1397" i="20" s="1"/>
  <c r="D1398" i="20"/>
  <c r="E1398" i="20" s="1"/>
  <c r="D1399" i="20"/>
  <c r="E1399" i="20" s="1"/>
  <c r="D1400" i="20"/>
  <c r="E1400" i="20" s="1"/>
  <c r="D1401" i="20"/>
  <c r="E1401" i="20" s="1"/>
  <c r="D1402" i="20"/>
  <c r="E1402" i="20" s="1"/>
  <c r="D1403" i="20"/>
  <c r="E1403" i="20" s="1"/>
  <c r="D1404" i="20"/>
  <c r="E1404" i="20" s="1"/>
  <c r="D1405" i="20"/>
  <c r="E1405" i="20" s="1"/>
  <c r="D1406" i="20"/>
  <c r="E1406" i="20" s="1"/>
  <c r="D1407" i="20"/>
  <c r="E1407" i="20" s="1"/>
  <c r="D1408" i="20"/>
  <c r="E1408" i="20" s="1"/>
  <c r="D1409" i="20"/>
  <c r="E1409" i="20" s="1"/>
  <c r="D1410" i="20"/>
  <c r="E1410" i="20" s="1"/>
  <c r="D1411" i="20"/>
  <c r="E1411" i="20" s="1"/>
  <c r="D1412" i="20"/>
  <c r="E1412" i="20" s="1"/>
  <c r="D1413" i="20"/>
  <c r="E1413" i="20" s="1"/>
  <c r="D1414" i="20"/>
  <c r="E1414" i="20" s="1"/>
  <c r="D1415" i="20"/>
  <c r="E1415" i="20" s="1"/>
  <c r="D1416" i="20"/>
  <c r="E1416" i="20" s="1"/>
  <c r="D1417" i="20"/>
  <c r="E1417" i="20" s="1"/>
  <c r="D1418" i="20"/>
  <c r="E1418" i="20" s="1"/>
  <c r="D1419" i="20"/>
  <c r="E1419" i="20" s="1"/>
  <c r="D1420" i="20"/>
  <c r="E1420" i="20" s="1"/>
  <c r="D1421" i="20"/>
  <c r="E1421" i="20" s="1"/>
  <c r="D1422" i="20"/>
  <c r="E1422" i="20" s="1"/>
  <c r="D1423" i="20"/>
  <c r="E1423" i="20" s="1"/>
  <c r="D1424" i="20"/>
  <c r="E1424" i="20" s="1"/>
  <c r="D1425" i="20"/>
  <c r="E1425" i="20" s="1"/>
  <c r="D1426" i="20"/>
  <c r="E1426" i="20" s="1"/>
  <c r="D1427" i="20"/>
  <c r="E1427" i="20" s="1"/>
  <c r="D1428" i="20"/>
  <c r="E1428" i="20" s="1"/>
  <c r="D1429" i="20"/>
  <c r="E1429" i="20" s="1"/>
  <c r="D1430" i="20"/>
  <c r="E1430" i="20" s="1"/>
  <c r="D1431" i="20"/>
  <c r="E1431" i="20" s="1"/>
  <c r="D1432" i="20"/>
  <c r="E1432" i="20" s="1"/>
  <c r="D1433" i="20"/>
  <c r="E1433" i="20" s="1"/>
  <c r="D1434" i="20"/>
  <c r="E1434" i="20" s="1"/>
  <c r="D1435" i="20"/>
  <c r="E1435" i="20" s="1"/>
  <c r="D1436" i="20"/>
  <c r="E1436" i="20" s="1"/>
  <c r="D1437" i="20"/>
  <c r="E1437" i="20" s="1"/>
  <c r="D1438" i="20"/>
  <c r="E1438" i="20" s="1"/>
  <c r="D1439" i="20"/>
  <c r="E1439" i="20" s="1"/>
  <c r="D1440" i="20"/>
  <c r="E1440" i="20" s="1"/>
  <c r="D1441" i="20"/>
  <c r="E1441" i="20" s="1"/>
  <c r="D1442" i="20"/>
  <c r="E1442" i="20" s="1"/>
  <c r="D1443" i="20"/>
  <c r="E1443" i="20" s="1"/>
  <c r="D1444" i="20"/>
  <c r="E1444" i="20" s="1"/>
  <c r="D1445" i="20"/>
  <c r="E1445" i="20" s="1"/>
  <c r="D1446" i="20"/>
  <c r="E1446" i="20" s="1"/>
  <c r="D1447" i="20"/>
  <c r="E1447" i="20" s="1"/>
  <c r="D1448" i="20"/>
  <c r="E1448" i="20" s="1"/>
  <c r="D1449" i="20"/>
  <c r="E1449" i="20" s="1"/>
  <c r="D1450" i="20"/>
  <c r="E1450" i="20" s="1"/>
  <c r="D1451" i="20"/>
  <c r="E1451" i="20" s="1"/>
  <c r="D1452" i="20"/>
  <c r="E1452" i="20" s="1"/>
  <c r="D1453" i="20"/>
  <c r="E1453" i="20" s="1"/>
  <c r="D1454" i="20"/>
  <c r="E1454" i="20" s="1"/>
  <c r="D1455" i="20"/>
  <c r="E1455" i="20" s="1"/>
  <c r="D1456" i="20"/>
  <c r="E1456" i="20" s="1"/>
  <c r="D1457" i="20"/>
  <c r="E1457" i="20" s="1"/>
  <c r="D1458" i="20"/>
  <c r="E1458" i="20" s="1"/>
  <c r="D1459" i="20"/>
  <c r="E1459" i="20" s="1"/>
  <c r="D1460" i="20"/>
  <c r="E1460" i="20" s="1"/>
  <c r="D1461" i="20"/>
  <c r="E1461" i="20" s="1"/>
  <c r="D1462" i="20"/>
  <c r="E1462" i="20" s="1"/>
  <c r="D1463" i="20"/>
  <c r="E1463" i="20" s="1"/>
  <c r="D1464" i="20"/>
  <c r="E1464" i="20" s="1"/>
  <c r="D1465" i="20"/>
  <c r="E1465" i="20" s="1"/>
  <c r="D1466" i="20"/>
  <c r="E1466" i="20" s="1"/>
  <c r="D1467" i="20"/>
  <c r="E1467" i="20" s="1"/>
  <c r="D1468" i="20"/>
  <c r="E1468" i="20" s="1"/>
  <c r="D1469" i="20"/>
  <c r="E1469" i="20" s="1"/>
  <c r="D1470" i="20"/>
  <c r="E1470" i="20" s="1"/>
  <c r="D1471" i="20"/>
  <c r="E1471" i="20" s="1"/>
  <c r="D1472" i="20"/>
  <c r="E1472" i="20" s="1"/>
  <c r="D1473" i="20"/>
  <c r="E1473" i="20" s="1"/>
  <c r="D1474" i="20"/>
  <c r="E1474" i="20" s="1"/>
  <c r="D1475" i="20"/>
  <c r="E1475" i="20" s="1"/>
  <c r="D1476" i="20"/>
  <c r="E1476" i="20" s="1"/>
  <c r="D1477" i="20"/>
  <c r="E1477" i="20" s="1"/>
  <c r="D1478" i="20"/>
  <c r="E1478" i="20" s="1"/>
  <c r="D1479" i="20"/>
  <c r="E1479" i="20" s="1"/>
  <c r="D1480" i="20"/>
  <c r="E1480" i="20" s="1"/>
  <c r="D1481" i="20"/>
  <c r="E1481" i="20" s="1"/>
  <c r="D1482" i="20"/>
  <c r="E1482" i="20" s="1"/>
  <c r="D1483" i="20"/>
  <c r="E1483" i="20" s="1"/>
  <c r="D1484" i="20"/>
  <c r="E1484" i="20" s="1"/>
  <c r="D1485" i="20"/>
  <c r="E1485" i="20" s="1"/>
  <c r="D1486" i="20"/>
  <c r="E1486" i="20" s="1"/>
  <c r="D1487" i="20"/>
  <c r="E1487" i="20" s="1"/>
  <c r="D1488" i="20"/>
  <c r="E1488" i="20" s="1"/>
  <c r="D1489" i="20"/>
  <c r="E1489" i="20" s="1"/>
  <c r="D1490" i="20"/>
  <c r="E1490" i="20" s="1"/>
  <c r="D1491" i="20"/>
  <c r="E1491" i="20" s="1"/>
  <c r="D1492" i="20"/>
  <c r="E1492" i="20" s="1"/>
  <c r="D1493" i="20"/>
  <c r="E1493" i="20" s="1"/>
  <c r="D1494" i="20"/>
  <c r="E1494" i="20" s="1"/>
  <c r="D1495" i="20"/>
  <c r="E1495" i="20" s="1"/>
  <c r="D1496" i="20"/>
  <c r="E1496" i="20" s="1"/>
  <c r="D1497" i="20"/>
  <c r="E1497" i="20" s="1"/>
  <c r="D1498" i="20"/>
  <c r="E1498" i="20" s="1"/>
  <c r="D1499" i="20"/>
  <c r="E1499" i="20" s="1"/>
  <c r="D1500" i="20"/>
  <c r="E1500" i="20" s="1"/>
  <c r="D1501" i="20"/>
  <c r="E1501" i="20" s="1"/>
  <c r="D1502" i="20"/>
  <c r="E1502" i="20" s="1"/>
  <c r="D1503" i="20"/>
  <c r="E1503" i="20" s="1"/>
  <c r="D1504" i="20"/>
  <c r="E1504" i="20" s="1"/>
  <c r="D1505" i="20"/>
  <c r="E1505" i="20" s="1"/>
  <c r="D1506" i="20"/>
  <c r="E1506" i="20" s="1"/>
  <c r="D1507" i="20"/>
  <c r="E1507" i="20" s="1"/>
  <c r="D1508" i="20"/>
  <c r="E1508" i="20" s="1"/>
  <c r="D1509" i="20"/>
  <c r="E1509" i="20" s="1"/>
  <c r="D1510" i="20"/>
  <c r="E1510" i="20" s="1"/>
  <c r="D1511" i="20"/>
  <c r="E1511" i="20" s="1"/>
  <c r="D1512" i="20"/>
  <c r="E1512" i="20" s="1"/>
  <c r="D1513" i="20"/>
  <c r="E1513" i="20" s="1"/>
  <c r="D1514" i="20"/>
  <c r="E1514" i="20" s="1"/>
  <c r="D1515" i="20"/>
  <c r="E1515" i="20" s="1"/>
  <c r="D1516" i="20"/>
  <c r="E1516" i="20" s="1"/>
  <c r="D1517" i="20"/>
  <c r="E1517" i="20" s="1"/>
  <c r="D1518" i="20"/>
  <c r="E1518" i="20" s="1"/>
  <c r="D1519" i="20"/>
  <c r="E1519" i="20" s="1"/>
  <c r="D1520" i="20"/>
  <c r="E1520" i="20" s="1"/>
  <c r="D1521" i="20"/>
  <c r="E1521" i="20" s="1"/>
  <c r="D1522" i="20"/>
  <c r="E1522" i="20" s="1"/>
  <c r="D1523" i="20"/>
  <c r="E1523" i="20" s="1"/>
  <c r="D1524" i="20"/>
  <c r="E1524" i="20" s="1"/>
  <c r="D1525" i="20"/>
  <c r="E1525" i="20" s="1"/>
  <c r="D1526" i="20"/>
  <c r="E1526" i="20" s="1"/>
  <c r="D1527" i="20"/>
  <c r="E1527" i="20" s="1"/>
  <c r="D1528" i="20"/>
  <c r="E1528" i="20" s="1"/>
  <c r="D1529" i="20"/>
  <c r="E1529" i="20" s="1"/>
  <c r="D1530" i="20"/>
  <c r="E1530" i="20" s="1"/>
  <c r="D1531" i="20"/>
  <c r="E1531" i="20" s="1"/>
  <c r="D1532" i="20"/>
  <c r="E1532" i="20" s="1"/>
  <c r="D1533" i="20"/>
  <c r="E1533" i="20" s="1"/>
  <c r="D1534" i="20"/>
  <c r="E1534" i="20" s="1"/>
  <c r="D1535" i="20"/>
  <c r="E1535" i="20" s="1"/>
  <c r="D1536" i="20"/>
  <c r="E1536" i="20" s="1"/>
  <c r="D1537" i="20"/>
  <c r="E1537" i="20" s="1"/>
  <c r="D1538" i="20"/>
  <c r="E1538" i="20" s="1"/>
  <c r="D1539" i="20"/>
  <c r="E1539" i="20" s="1"/>
  <c r="D1540" i="20"/>
  <c r="E1540" i="20" s="1"/>
  <c r="D1541" i="20"/>
  <c r="E1541" i="20" s="1"/>
  <c r="D1542" i="20"/>
  <c r="E1542" i="20" s="1"/>
  <c r="D1543" i="20"/>
  <c r="E1543" i="20" s="1"/>
  <c r="D1544" i="20"/>
  <c r="E1544" i="20" s="1"/>
  <c r="D1545" i="20"/>
  <c r="E1545" i="20" s="1"/>
  <c r="D1546" i="20"/>
  <c r="E1546" i="20" s="1"/>
  <c r="D1547" i="20"/>
  <c r="E1547" i="20" s="1"/>
  <c r="D1548" i="20"/>
  <c r="E1548" i="20" s="1"/>
  <c r="D1549" i="20"/>
  <c r="E1549" i="20" s="1"/>
  <c r="D1550" i="20"/>
  <c r="E1550" i="20" s="1"/>
  <c r="D1551" i="20"/>
  <c r="E1551" i="20" s="1"/>
  <c r="D1552" i="20"/>
  <c r="E1552" i="20" s="1"/>
  <c r="D1553" i="20"/>
  <c r="E1553" i="20" s="1"/>
  <c r="D1554" i="20"/>
  <c r="E1554" i="20" s="1"/>
  <c r="D1555" i="20"/>
  <c r="E1555" i="20" s="1"/>
  <c r="D1556" i="20"/>
  <c r="E1556" i="20" s="1"/>
  <c r="D1557" i="20"/>
  <c r="E1557" i="20" s="1"/>
  <c r="D1558" i="20"/>
  <c r="E1558" i="20" s="1"/>
  <c r="D1559" i="20"/>
  <c r="E1559" i="20" s="1"/>
  <c r="D1560" i="20"/>
  <c r="E1560" i="20" s="1"/>
  <c r="D1561" i="20"/>
  <c r="E1561" i="20" s="1"/>
  <c r="D1562" i="20"/>
  <c r="E1562" i="20" s="1"/>
  <c r="D1563" i="20"/>
  <c r="E1563" i="20" s="1"/>
  <c r="D1564" i="20"/>
  <c r="E1564" i="20" s="1"/>
  <c r="D1565" i="20"/>
  <c r="E1565" i="20" s="1"/>
  <c r="D1566" i="20"/>
  <c r="E1566" i="20" s="1"/>
  <c r="D1567" i="20"/>
  <c r="E1567" i="20" s="1"/>
  <c r="D1568" i="20"/>
  <c r="E1568" i="20" s="1"/>
  <c r="D1569" i="20"/>
  <c r="E1569" i="20" s="1"/>
  <c r="D1570" i="20"/>
  <c r="E1570" i="20" s="1"/>
  <c r="D1571" i="20"/>
  <c r="E1571" i="20" s="1"/>
  <c r="D1572" i="20"/>
  <c r="E1572" i="20" s="1"/>
  <c r="D1573" i="20"/>
  <c r="E1573" i="20" s="1"/>
  <c r="D1574" i="20"/>
  <c r="E1574" i="20" s="1"/>
  <c r="D1575" i="20"/>
  <c r="E1575" i="20" s="1"/>
  <c r="D1576" i="20"/>
  <c r="E1576" i="20" s="1"/>
  <c r="D1577" i="20"/>
  <c r="E1577" i="20" s="1"/>
  <c r="D1578" i="20"/>
  <c r="E1578" i="20" s="1"/>
  <c r="D1579" i="20"/>
  <c r="E1579" i="20" s="1"/>
  <c r="D1580" i="20"/>
  <c r="E1580" i="20" s="1"/>
  <c r="D1581" i="20"/>
  <c r="E1581" i="20" s="1"/>
  <c r="D1582" i="20"/>
  <c r="E1582" i="20" s="1"/>
  <c r="D1583" i="20"/>
  <c r="E1583" i="20" s="1"/>
  <c r="D1584" i="20"/>
  <c r="E1584" i="20" s="1"/>
  <c r="D1585" i="20"/>
  <c r="E1585" i="20" s="1"/>
  <c r="D1586" i="20"/>
  <c r="E1586" i="20" s="1"/>
  <c r="D1587" i="20"/>
  <c r="E1587" i="20" s="1"/>
  <c r="D1588" i="20"/>
  <c r="E1588" i="20" s="1"/>
  <c r="D1589" i="20"/>
  <c r="E1589" i="20" s="1"/>
  <c r="D1590" i="20"/>
  <c r="E1590" i="20" s="1"/>
  <c r="D1591" i="20"/>
  <c r="E1591" i="20" s="1"/>
  <c r="D1592" i="20"/>
  <c r="E1592" i="20" s="1"/>
  <c r="D1593" i="20"/>
  <c r="E1593" i="20" s="1"/>
  <c r="D1594" i="20"/>
  <c r="E1594" i="20" s="1"/>
  <c r="D1595" i="20"/>
  <c r="E1595" i="20" s="1"/>
  <c r="D1596" i="20"/>
  <c r="E1596" i="20" s="1"/>
  <c r="D1597" i="20"/>
  <c r="E1597" i="20" s="1"/>
  <c r="D1598" i="20"/>
  <c r="E1598" i="20" s="1"/>
  <c r="D1599" i="20"/>
  <c r="E1599" i="20" s="1"/>
  <c r="D1600" i="20"/>
  <c r="E1600" i="20" s="1"/>
  <c r="D1601" i="20"/>
  <c r="E1601" i="20" s="1"/>
  <c r="D1602" i="20"/>
  <c r="E1602" i="20" s="1"/>
  <c r="D1603" i="20"/>
  <c r="E1603" i="20" s="1"/>
  <c r="D1604" i="20"/>
  <c r="E1604" i="20" s="1"/>
  <c r="D1605" i="20"/>
  <c r="E1605" i="20" s="1"/>
  <c r="D1606" i="20"/>
  <c r="E1606" i="20" s="1"/>
  <c r="D1607" i="20"/>
  <c r="E1607" i="20" s="1"/>
  <c r="D1608" i="20"/>
  <c r="E1608" i="20" s="1"/>
  <c r="D1609" i="20"/>
  <c r="E1609" i="20" s="1"/>
  <c r="D1610" i="20"/>
  <c r="E1610" i="20" s="1"/>
  <c r="D1611" i="20"/>
  <c r="E1611" i="20" s="1"/>
  <c r="D1612" i="20"/>
  <c r="E1612" i="20" s="1"/>
  <c r="D1613" i="20"/>
  <c r="E1613" i="20" s="1"/>
  <c r="D1614" i="20"/>
  <c r="E1614" i="20" s="1"/>
  <c r="D1615" i="20"/>
  <c r="E1615" i="20" s="1"/>
  <c r="D1616" i="20"/>
  <c r="E1616" i="20" s="1"/>
  <c r="D1617" i="20"/>
  <c r="E1617" i="20" s="1"/>
  <c r="D1618" i="20"/>
  <c r="E1618" i="20" s="1"/>
  <c r="D1619" i="20"/>
  <c r="E1619" i="20" s="1"/>
  <c r="D1620" i="20"/>
  <c r="E1620" i="20" s="1"/>
  <c r="D1621" i="20"/>
  <c r="E1621" i="20" s="1"/>
  <c r="D1622" i="20"/>
  <c r="E1622" i="20" s="1"/>
  <c r="D1623" i="20"/>
  <c r="E1623" i="20" s="1"/>
  <c r="D1624" i="20"/>
  <c r="E1624" i="20" s="1"/>
  <c r="D1625" i="20"/>
  <c r="E1625" i="20" s="1"/>
  <c r="D1626" i="20"/>
  <c r="E1626" i="20" s="1"/>
  <c r="D1627" i="20"/>
  <c r="E1627" i="20" s="1"/>
  <c r="D1628" i="20"/>
  <c r="E1628" i="20" s="1"/>
  <c r="D1629" i="20"/>
  <c r="E1629" i="20" s="1"/>
  <c r="D1630" i="20"/>
  <c r="E1630" i="20" s="1"/>
  <c r="D1631" i="20"/>
  <c r="E1631" i="20" s="1"/>
  <c r="D1632" i="20"/>
  <c r="E1632" i="20" s="1"/>
  <c r="D1633" i="20"/>
  <c r="E1633" i="20" s="1"/>
  <c r="D1634" i="20"/>
  <c r="E1634" i="20" s="1"/>
  <c r="D1635" i="20"/>
  <c r="E1635" i="20" s="1"/>
  <c r="D1636" i="20"/>
  <c r="E1636" i="20" s="1"/>
  <c r="D1637" i="20"/>
  <c r="E1637" i="20" s="1"/>
  <c r="D1638" i="20"/>
  <c r="E1638" i="20" s="1"/>
  <c r="D1639" i="20"/>
  <c r="E1639" i="20" s="1"/>
  <c r="D1640" i="20"/>
  <c r="E1640" i="20" s="1"/>
  <c r="D1641" i="20"/>
  <c r="E1641" i="20" s="1"/>
  <c r="D1642" i="20"/>
  <c r="E1642" i="20" s="1"/>
  <c r="D1643" i="20"/>
  <c r="E1643" i="20" s="1"/>
  <c r="D1644" i="20"/>
  <c r="E1644" i="20" s="1"/>
  <c r="D1645" i="20"/>
  <c r="E1645" i="20" s="1"/>
  <c r="D1646" i="20"/>
  <c r="E1646" i="20" s="1"/>
  <c r="D1647" i="20"/>
  <c r="E1647" i="20" s="1"/>
  <c r="D1648" i="20"/>
  <c r="E1648" i="20" s="1"/>
  <c r="D1649" i="20"/>
  <c r="E1649" i="20" s="1"/>
  <c r="D1650" i="20"/>
  <c r="E1650" i="20" s="1"/>
  <c r="D1651" i="20"/>
  <c r="E1651" i="20" s="1"/>
  <c r="D1652" i="20"/>
  <c r="E1652" i="20" s="1"/>
  <c r="D1653" i="20"/>
  <c r="E1653" i="20" s="1"/>
  <c r="D1654" i="20"/>
  <c r="E1654" i="20" s="1"/>
  <c r="D1655" i="20"/>
  <c r="E1655" i="20" s="1"/>
  <c r="D1656" i="20"/>
  <c r="E1656" i="20" s="1"/>
  <c r="D1657" i="20"/>
  <c r="E1657" i="20" s="1"/>
  <c r="D1658" i="20"/>
  <c r="E1658" i="20" s="1"/>
  <c r="D1659" i="20"/>
  <c r="E1659" i="20" s="1"/>
  <c r="D1660" i="20"/>
  <c r="E1660" i="20" s="1"/>
  <c r="D1661" i="20"/>
  <c r="E1661" i="20" s="1"/>
  <c r="D1662" i="20"/>
  <c r="E1662" i="20" s="1"/>
  <c r="D1663" i="20"/>
  <c r="E1663" i="20" s="1"/>
  <c r="D1664" i="20"/>
  <c r="E1664" i="20" s="1"/>
  <c r="D1665" i="20"/>
  <c r="E1665" i="20" s="1"/>
  <c r="D1666" i="20"/>
  <c r="E1666" i="20" s="1"/>
  <c r="D1667" i="20"/>
  <c r="E1667" i="20" s="1"/>
  <c r="D1668" i="20"/>
  <c r="E1668" i="20" s="1"/>
  <c r="D1669" i="20"/>
  <c r="E1669" i="20" s="1"/>
  <c r="D1670" i="20"/>
  <c r="E1670" i="20" s="1"/>
  <c r="D1671" i="20"/>
  <c r="E1671" i="20" s="1"/>
  <c r="D1672" i="20"/>
  <c r="E1672" i="20" s="1"/>
  <c r="D1673" i="20"/>
  <c r="E1673" i="20" s="1"/>
  <c r="D1674" i="20"/>
  <c r="E1674" i="20" s="1"/>
  <c r="D1675" i="20"/>
  <c r="E1675" i="20" s="1"/>
  <c r="D1676" i="20"/>
  <c r="E1676" i="20" s="1"/>
  <c r="D1677" i="20"/>
  <c r="E1677" i="20" s="1"/>
  <c r="D1678" i="20"/>
  <c r="E1678" i="20" s="1"/>
  <c r="D1679" i="20"/>
  <c r="E1679" i="20" s="1"/>
  <c r="D1680" i="20"/>
  <c r="E1680" i="20" s="1"/>
  <c r="D1681" i="20"/>
  <c r="E1681" i="20" s="1"/>
  <c r="D1682" i="20"/>
  <c r="E1682" i="20" s="1"/>
  <c r="D1683" i="20"/>
  <c r="E1683" i="20" s="1"/>
  <c r="D1684" i="20"/>
  <c r="E1684" i="20" s="1"/>
  <c r="D1685" i="20"/>
  <c r="E1685" i="20" s="1"/>
  <c r="D1686" i="20"/>
  <c r="E1686" i="20" s="1"/>
  <c r="D1687" i="20"/>
  <c r="E1687" i="20" s="1"/>
  <c r="D1688" i="20"/>
  <c r="E1688" i="20" s="1"/>
  <c r="D1689" i="20"/>
  <c r="E1689" i="20" s="1"/>
  <c r="D1690" i="20"/>
  <c r="E1690" i="20" s="1"/>
  <c r="D1691" i="20"/>
  <c r="E1691" i="20" s="1"/>
  <c r="D1692" i="20"/>
  <c r="E1692" i="20" s="1"/>
  <c r="D1693" i="20"/>
  <c r="E1693" i="20" s="1"/>
  <c r="D1694" i="20"/>
  <c r="E1694" i="20" s="1"/>
  <c r="D1695" i="20"/>
  <c r="E1695" i="20" s="1"/>
  <c r="D1696" i="20"/>
  <c r="E1696" i="20" s="1"/>
  <c r="D1697" i="20"/>
  <c r="E1697" i="20" s="1"/>
  <c r="D1698" i="20"/>
  <c r="E1698" i="20" s="1"/>
  <c r="D1699" i="20"/>
  <c r="E1699" i="20" s="1"/>
  <c r="D1700" i="20"/>
  <c r="E1700" i="20" s="1"/>
  <c r="D1701" i="20"/>
  <c r="E1701" i="20" s="1"/>
  <c r="D1702" i="20"/>
  <c r="E1702" i="20" s="1"/>
  <c r="D1703" i="20"/>
  <c r="E1703" i="20" s="1"/>
  <c r="D1704" i="20"/>
  <c r="E1704" i="20" s="1"/>
  <c r="D1705" i="20"/>
  <c r="E1705" i="20" s="1"/>
  <c r="D1706" i="20"/>
  <c r="E1706" i="20" s="1"/>
  <c r="D1707" i="20"/>
  <c r="E1707" i="20" s="1"/>
  <c r="D1708" i="20"/>
  <c r="E1708" i="20" s="1"/>
  <c r="D1709" i="20"/>
  <c r="E1709" i="20" s="1"/>
  <c r="D1710" i="20"/>
  <c r="E1710" i="20" s="1"/>
  <c r="D1711" i="20"/>
  <c r="E1711" i="20" s="1"/>
  <c r="D1712" i="20"/>
  <c r="E1712" i="20" s="1"/>
  <c r="D1713" i="20"/>
  <c r="E1713" i="20" s="1"/>
  <c r="D1714" i="20"/>
  <c r="E1714" i="20" s="1"/>
  <c r="D1715" i="20"/>
  <c r="E1715" i="20" s="1"/>
  <c r="D1716" i="20"/>
  <c r="E1716" i="20" s="1"/>
  <c r="D1717" i="20"/>
  <c r="E1717" i="20" s="1"/>
  <c r="D1718" i="20"/>
  <c r="E1718" i="20" s="1"/>
  <c r="D1719" i="20"/>
  <c r="E1719" i="20" s="1"/>
  <c r="D1720" i="20"/>
  <c r="E1720" i="20" s="1"/>
  <c r="D1721" i="20"/>
  <c r="E1721" i="20" s="1"/>
  <c r="D1722" i="20"/>
  <c r="E1722" i="20" s="1"/>
  <c r="D1723" i="20"/>
  <c r="E1723" i="20" s="1"/>
  <c r="D1724" i="20"/>
  <c r="E1724" i="20" s="1"/>
  <c r="D1725" i="20"/>
  <c r="E1725" i="20" s="1"/>
  <c r="D1726" i="20"/>
  <c r="E1726" i="20" s="1"/>
  <c r="D1727" i="20"/>
  <c r="E1727" i="20" s="1"/>
  <c r="D1728" i="20"/>
  <c r="E1728" i="20" s="1"/>
  <c r="D1729" i="20"/>
  <c r="E1729" i="20" s="1"/>
  <c r="D1730" i="20"/>
  <c r="E1730" i="20" s="1"/>
  <c r="D1731" i="20"/>
  <c r="E1731" i="20" s="1"/>
  <c r="D1732" i="20"/>
  <c r="E1732" i="20" s="1"/>
  <c r="D1733" i="20"/>
  <c r="E1733" i="20" s="1"/>
  <c r="D1734" i="20"/>
  <c r="E1734" i="20" s="1"/>
  <c r="D1735" i="20"/>
  <c r="E1735" i="20" s="1"/>
  <c r="D1736" i="20"/>
  <c r="E1736" i="20" s="1"/>
  <c r="D1737" i="20"/>
  <c r="E1737" i="20" s="1"/>
  <c r="D1738" i="20"/>
  <c r="E1738" i="20" s="1"/>
  <c r="D1739" i="20"/>
  <c r="E1739" i="20" s="1"/>
  <c r="D1740" i="20"/>
  <c r="E1740" i="20" s="1"/>
  <c r="D1741" i="20"/>
  <c r="E1741" i="20" s="1"/>
  <c r="D1742" i="20"/>
  <c r="E1742" i="20" s="1"/>
  <c r="D1743" i="20"/>
  <c r="E1743" i="20" s="1"/>
  <c r="D1744" i="20"/>
  <c r="E1744" i="20" s="1"/>
  <c r="D1745" i="20"/>
  <c r="E1745" i="20" s="1"/>
  <c r="D1746" i="20"/>
  <c r="E1746" i="20" s="1"/>
  <c r="D1747" i="20"/>
  <c r="E1747" i="20" s="1"/>
  <c r="D1748" i="20"/>
  <c r="E1748" i="20" s="1"/>
  <c r="D1749" i="20"/>
  <c r="E1749" i="20" s="1"/>
  <c r="D1750" i="20"/>
  <c r="E1750" i="20" s="1"/>
  <c r="D1751" i="20"/>
  <c r="E1751" i="20" s="1"/>
  <c r="D1752" i="20"/>
  <c r="E1752" i="20" s="1"/>
  <c r="D1753" i="20"/>
  <c r="E1753" i="20" s="1"/>
  <c r="D1754" i="20"/>
  <c r="E1754" i="20" s="1"/>
  <c r="D1755" i="20"/>
  <c r="E1755" i="20" s="1"/>
  <c r="D1756" i="20"/>
  <c r="E1756" i="20" s="1"/>
  <c r="D1757" i="20"/>
  <c r="E1757" i="20" s="1"/>
  <c r="D1758" i="20"/>
  <c r="E1758" i="20" s="1"/>
  <c r="D1759" i="20"/>
  <c r="E1759" i="20" s="1"/>
  <c r="D1760" i="20"/>
  <c r="E1760" i="20" s="1"/>
  <c r="D1761" i="20"/>
  <c r="E1761" i="20" s="1"/>
  <c r="D1762" i="20"/>
  <c r="E1762" i="20" s="1"/>
  <c r="D1763" i="20"/>
  <c r="E1763" i="20" s="1"/>
  <c r="D1764" i="20"/>
  <c r="E1764" i="20" s="1"/>
  <c r="D1765" i="20"/>
  <c r="E1765" i="20" s="1"/>
  <c r="D1766" i="20"/>
  <c r="E1766" i="20" s="1"/>
  <c r="D1767" i="20"/>
  <c r="E1767" i="20" s="1"/>
  <c r="D1768" i="20"/>
  <c r="E1768" i="20" s="1"/>
  <c r="D1769" i="20"/>
  <c r="E1769" i="20" s="1"/>
  <c r="D1770" i="20"/>
  <c r="E1770" i="20" s="1"/>
  <c r="D1771" i="20"/>
  <c r="E1771" i="20" s="1"/>
  <c r="D1772" i="20"/>
  <c r="E1772" i="20" s="1"/>
  <c r="D1773" i="20"/>
  <c r="E1773" i="20" s="1"/>
  <c r="D1774" i="20"/>
  <c r="E1774" i="20" s="1"/>
  <c r="D1775" i="20"/>
  <c r="E1775" i="20" s="1"/>
  <c r="D1776" i="20"/>
  <c r="E1776" i="20" s="1"/>
  <c r="D1777" i="20"/>
  <c r="E1777" i="20" s="1"/>
  <c r="D1778" i="20"/>
  <c r="E1778" i="20" s="1"/>
  <c r="D1779" i="20"/>
  <c r="E1779" i="20" s="1"/>
  <c r="D1780" i="20"/>
  <c r="E1780" i="20" s="1"/>
  <c r="D1781" i="20"/>
  <c r="E1781" i="20" s="1"/>
  <c r="D1782" i="20"/>
  <c r="E1782" i="20" s="1"/>
  <c r="D1783" i="20"/>
  <c r="E1783" i="20" s="1"/>
  <c r="D1784" i="20"/>
  <c r="E1784" i="20" s="1"/>
  <c r="D1785" i="20"/>
  <c r="E1785" i="20" s="1"/>
  <c r="D1786" i="20"/>
  <c r="E1786" i="20" s="1"/>
  <c r="D1787" i="20"/>
  <c r="E1787" i="20" s="1"/>
  <c r="D1788" i="20"/>
  <c r="E1788" i="20" s="1"/>
  <c r="D1789" i="20"/>
  <c r="E1789" i="20" s="1"/>
  <c r="D1790" i="20"/>
  <c r="E1790" i="20" s="1"/>
  <c r="D1791" i="20"/>
  <c r="E1791" i="20" s="1"/>
  <c r="D1792" i="20"/>
  <c r="E1792" i="20" s="1"/>
  <c r="D1793" i="20"/>
  <c r="E1793" i="20" s="1"/>
  <c r="D1794" i="20"/>
  <c r="E1794" i="20" s="1"/>
  <c r="D1795" i="20"/>
  <c r="E1795" i="20" s="1"/>
  <c r="D1796" i="20"/>
  <c r="E1796" i="20" s="1"/>
  <c r="D1797" i="20"/>
  <c r="E1797" i="20" s="1"/>
  <c r="D1798" i="20"/>
  <c r="E1798" i="20" s="1"/>
  <c r="D1799" i="20"/>
  <c r="E1799" i="20" s="1"/>
  <c r="D1800" i="20"/>
  <c r="E1800" i="20" s="1"/>
  <c r="D1801" i="20"/>
  <c r="E1801" i="20" s="1"/>
  <c r="D1802" i="20"/>
  <c r="E1802" i="20" s="1"/>
  <c r="D1803" i="20"/>
  <c r="E1803" i="20" s="1"/>
  <c r="D1804" i="20"/>
  <c r="E1804" i="20" s="1"/>
  <c r="D1805" i="20"/>
  <c r="E1805" i="20" s="1"/>
  <c r="D1806" i="20"/>
  <c r="E1806" i="20" s="1"/>
  <c r="D1807" i="20"/>
  <c r="E1807" i="20" s="1"/>
  <c r="D1808" i="20"/>
  <c r="E1808" i="20" s="1"/>
  <c r="D1809" i="20"/>
  <c r="E1809" i="20" s="1"/>
  <c r="D1810" i="20"/>
  <c r="E1810" i="20" s="1"/>
  <c r="D1811" i="20"/>
  <c r="E1811" i="20" s="1"/>
  <c r="D1812" i="20"/>
  <c r="E1812" i="20" s="1"/>
  <c r="D1813" i="20"/>
  <c r="E1813" i="20" s="1"/>
  <c r="D1814" i="20"/>
  <c r="E1814" i="20" s="1"/>
  <c r="D1815" i="20"/>
  <c r="E1815" i="20" s="1"/>
  <c r="D1816" i="20"/>
  <c r="E1816" i="20" s="1"/>
  <c r="D1817" i="20"/>
  <c r="E1817" i="20" s="1"/>
  <c r="D1818" i="20"/>
  <c r="E1818" i="20" s="1"/>
  <c r="D1819" i="20"/>
  <c r="E1819" i="20" s="1"/>
  <c r="D1820" i="20"/>
  <c r="E1820" i="20" s="1"/>
  <c r="D1821" i="20"/>
  <c r="E1821" i="20" s="1"/>
  <c r="D1822" i="20"/>
  <c r="E1822" i="20" s="1"/>
  <c r="D1823" i="20"/>
  <c r="E1823" i="20" s="1"/>
  <c r="D1824" i="20"/>
  <c r="E1824" i="20" s="1"/>
  <c r="D1825" i="20"/>
  <c r="E1825" i="20" s="1"/>
  <c r="D1826" i="20"/>
  <c r="E1826" i="20" s="1"/>
  <c r="D1827" i="20"/>
  <c r="E1827" i="20" s="1"/>
  <c r="D1828" i="20"/>
  <c r="E1828" i="20" s="1"/>
  <c r="D1829" i="20"/>
  <c r="E1829" i="20" s="1"/>
  <c r="D1830" i="20"/>
  <c r="E1830" i="20" s="1"/>
  <c r="D1831" i="20"/>
  <c r="E1831" i="20" s="1"/>
  <c r="D1832" i="20"/>
  <c r="E1832" i="20" s="1"/>
  <c r="D1833" i="20"/>
  <c r="E1833" i="20" s="1"/>
  <c r="D1834" i="20"/>
  <c r="E1834" i="20" s="1"/>
  <c r="D1835" i="20"/>
  <c r="E1835" i="20" s="1"/>
  <c r="D1836" i="20"/>
  <c r="E1836" i="20" s="1"/>
  <c r="D1837" i="20"/>
  <c r="E1837" i="20" s="1"/>
  <c r="D1838" i="20"/>
  <c r="E1838" i="20" s="1"/>
  <c r="D1839" i="20"/>
  <c r="E1839" i="20" s="1"/>
  <c r="D1840" i="20"/>
  <c r="E1840" i="20" s="1"/>
  <c r="D1841" i="20"/>
  <c r="E1841" i="20" s="1"/>
  <c r="D1842" i="20"/>
  <c r="E1842" i="20" s="1"/>
  <c r="D1843" i="20"/>
  <c r="E1843" i="20" s="1"/>
  <c r="D1844" i="20"/>
  <c r="E1844" i="20" s="1"/>
  <c r="D1845" i="20"/>
  <c r="E1845" i="20" s="1"/>
  <c r="D1846" i="20"/>
  <c r="E1846" i="20" s="1"/>
  <c r="D1847" i="20"/>
  <c r="E1847" i="20" s="1"/>
  <c r="D1848" i="20"/>
  <c r="E1848" i="20" s="1"/>
  <c r="D1849" i="20"/>
  <c r="E1849" i="20" s="1"/>
  <c r="D1850" i="20"/>
  <c r="E1850" i="20" s="1"/>
  <c r="D1851" i="20"/>
  <c r="E1851" i="20" s="1"/>
  <c r="D1852" i="20"/>
  <c r="E1852" i="20" s="1"/>
  <c r="D1853" i="20"/>
  <c r="E1853" i="20" s="1"/>
  <c r="D1854" i="20"/>
  <c r="E1854" i="20" s="1"/>
  <c r="D1855" i="20"/>
  <c r="E1855" i="20" s="1"/>
  <c r="D1856" i="20"/>
  <c r="E1856" i="20" s="1"/>
  <c r="D1857" i="20"/>
  <c r="E1857" i="20" s="1"/>
  <c r="D1858" i="20"/>
  <c r="E1858" i="20" s="1"/>
  <c r="D1859" i="20"/>
  <c r="E1859" i="20" s="1"/>
  <c r="D1860" i="20"/>
  <c r="E1860" i="20" s="1"/>
  <c r="D1861" i="20"/>
  <c r="E1861" i="20" s="1"/>
  <c r="D1862" i="20"/>
  <c r="E1862" i="20" s="1"/>
  <c r="D1863" i="20"/>
  <c r="E1863" i="20" s="1"/>
  <c r="D1864" i="20"/>
  <c r="E1864" i="20" s="1"/>
  <c r="D1865" i="20"/>
  <c r="E1865" i="20" s="1"/>
  <c r="D1866" i="20"/>
  <c r="E1866" i="20" s="1"/>
  <c r="D1867" i="20"/>
  <c r="E1867" i="20" s="1"/>
  <c r="D1868" i="20"/>
  <c r="E1868" i="20" s="1"/>
  <c r="D1869" i="20"/>
  <c r="E1869" i="20" s="1"/>
  <c r="D1870" i="20"/>
  <c r="E1870" i="20" s="1"/>
  <c r="D1871" i="20"/>
  <c r="E1871" i="20" s="1"/>
  <c r="D1872" i="20"/>
  <c r="E1872" i="20" s="1"/>
  <c r="D1873" i="20"/>
  <c r="E1873" i="20" s="1"/>
  <c r="D1874" i="20"/>
  <c r="E1874" i="20" s="1"/>
  <c r="D1875" i="20"/>
  <c r="E1875" i="20" s="1"/>
  <c r="D1876" i="20"/>
  <c r="E1876" i="20" s="1"/>
  <c r="D1877" i="20"/>
  <c r="E1877" i="20" s="1"/>
  <c r="D1878" i="20"/>
  <c r="E1878" i="20" s="1"/>
  <c r="D1879" i="20"/>
  <c r="E1879" i="20" s="1"/>
  <c r="D1880" i="20"/>
  <c r="E1880" i="20" s="1"/>
  <c r="D1881" i="20"/>
  <c r="E1881" i="20" s="1"/>
  <c r="D1882" i="20"/>
  <c r="E1882" i="20" s="1"/>
  <c r="D1883" i="20"/>
  <c r="E1883" i="20" s="1"/>
  <c r="D1884" i="20"/>
  <c r="E1884" i="20" s="1"/>
  <c r="D1885" i="20"/>
  <c r="E1885" i="20" s="1"/>
  <c r="D1886" i="20"/>
  <c r="E1886" i="20" s="1"/>
  <c r="D1887" i="20"/>
  <c r="E1887" i="20" s="1"/>
  <c r="D1888" i="20"/>
  <c r="E1888" i="20" s="1"/>
  <c r="D1889" i="20"/>
  <c r="E1889" i="20" s="1"/>
  <c r="D1890" i="20"/>
  <c r="E1890" i="20" s="1"/>
  <c r="D1891" i="20"/>
  <c r="E1891" i="20" s="1"/>
  <c r="D1892" i="20"/>
  <c r="E1892" i="20" s="1"/>
  <c r="D1893" i="20"/>
  <c r="E1893" i="20" s="1"/>
  <c r="D1894" i="20"/>
  <c r="E1894" i="20" s="1"/>
  <c r="D1895" i="20"/>
  <c r="E1895" i="20" s="1"/>
  <c r="D1896" i="20"/>
  <c r="E1896" i="20" s="1"/>
  <c r="D1897" i="20"/>
  <c r="E1897" i="20" s="1"/>
  <c r="D1898" i="20"/>
  <c r="E1898" i="20" s="1"/>
  <c r="D1899" i="20"/>
  <c r="E1899" i="20" s="1"/>
  <c r="D1900" i="20"/>
  <c r="E1900" i="20" s="1"/>
  <c r="D1901" i="20"/>
  <c r="E1901" i="20" s="1"/>
  <c r="D1902" i="20"/>
  <c r="E1902" i="20" s="1"/>
  <c r="D1903" i="20"/>
  <c r="E1903" i="20" s="1"/>
  <c r="D1904" i="20"/>
  <c r="E1904" i="20" s="1"/>
  <c r="D1905" i="20"/>
  <c r="E1905" i="20" s="1"/>
  <c r="D1906" i="20"/>
  <c r="E1906" i="20" s="1"/>
  <c r="D1907" i="20"/>
  <c r="E1907" i="20" s="1"/>
  <c r="D1908" i="20"/>
  <c r="E1908" i="20" s="1"/>
  <c r="D1909" i="20"/>
  <c r="E1909" i="20" s="1"/>
  <c r="D1910" i="20"/>
  <c r="E1910" i="20" s="1"/>
  <c r="D1911" i="20"/>
  <c r="E1911" i="20" s="1"/>
  <c r="D1912" i="20"/>
  <c r="E1912" i="20" s="1"/>
  <c r="D1913" i="20"/>
  <c r="E1913" i="20" s="1"/>
  <c r="D1914" i="20"/>
  <c r="E1914" i="20" s="1"/>
  <c r="D1915" i="20"/>
  <c r="E1915" i="20" s="1"/>
  <c r="D1916" i="20"/>
  <c r="E1916" i="20" s="1"/>
  <c r="D1917" i="20"/>
  <c r="E1917" i="20" s="1"/>
  <c r="D1918" i="20"/>
  <c r="E1918" i="20" s="1"/>
  <c r="D1919" i="20"/>
  <c r="E1919" i="20" s="1"/>
  <c r="D1920" i="20"/>
  <c r="E1920" i="20" s="1"/>
  <c r="D1921" i="20"/>
  <c r="E1921" i="20" s="1"/>
  <c r="D1922" i="20"/>
  <c r="E1922" i="20" s="1"/>
  <c r="D1923" i="20"/>
  <c r="E1923" i="20" s="1"/>
  <c r="D1924" i="20"/>
  <c r="E1924" i="20" s="1"/>
  <c r="D1925" i="20"/>
  <c r="E1925" i="20" s="1"/>
  <c r="D1926" i="20"/>
  <c r="E1926" i="20" s="1"/>
  <c r="D1927" i="20"/>
  <c r="E1927" i="20" s="1"/>
  <c r="D1928" i="20"/>
  <c r="E1928" i="20" s="1"/>
  <c r="D1929" i="20"/>
  <c r="E1929" i="20" s="1"/>
  <c r="D1930" i="20"/>
  <c r="E1930" i="20" s="1"/>
  <c r="D1931" i="20"/>
  <c r="E1931" i="20" s="1"/>
  <c r="D1932" i="20"/>
  <c r="E1932" i="20" s="1"/>
  <c r="D1933" i="20"/>
  <c r="E1933" i="20" s="1"/>
  <c r="D1934" i="20"/>
  <c r="E1934" i="20" s="1"/>
  <c r="D1935" i="20"/>
  <c r="E1935" i="20" s="1"/>
  <c r="D1936" i="20"/>
  <c r="E1936" i="20" s="1"/>
  <c r="D1937" i="20"/>
  <c r="E1937" i="20" s="1"/>
  <c r="D1938" i="20"/>
  <c r="E1938" i="20" s="1"/>
  <c r="D1939" i="20"/>
  <c r="E1939" i="20" s="1"/>
  <c r="D1940" i="20"/>
  <c r="E1940" i="20" s="1"/>
  <c r="D1941" i="20"/>
  <c r="E1941" i="20" s="1"/>
  <c r="D1942" i="20"/>
  <c r="E1942" i="20" s="1"/>
  <c r="D1943" i="20"/>
  <c r="E1943" i="20" s="1"/>
  <c r="D1944" i="20"/>
  <c r="E1944" i="20" s="1"/>
  <c r="D1945" i="20"/>
  <c r="E1945" i="20" s="1"/>
  <c r="D1946" i="20"/>
  <c r="E1946" i="20" s="1"/>
  <c r="D1947" i="20"/>
  <c r="E1947" i="20" s="1"/>
  <c r="D1948" i="20"/>
  <c r="E1948" i="20" s="1"/>
  <c r="D1949" i="20"/>
  <c r="E1949" i="20" s="1"/>
  <c r="D1950" i="20"/>
  <c r="E1950" i="20" s="1"/>
  <c r="D1951" i="20"/>
  <c r="E1951" i="20" s="1"/>
  <c r="D1952" i="20"/>
  <c r="E1952" i="20" s="1"/>
  <c r="D1953" i="20"/>
  <c r="E1953" i="20" s="1"/>
  <c r="D1954" i="20"/>
  <c r="E1954" i="20" s="1"/>
  <c r="D1955" i="20"/>
  <c r="E1955" i="20" s="1"/>
  <c r="D1956" i="20"/>
  <c r="E1956" i="20" s="1"/>
  <c r="D1957" i="20"/>
  <c r="E1957" i="20" s="1"/>
  <c r="D1958" i="20"/>
  <c r="E1958" i="20" s="1"/>
  <c r="D1959" i="20"/>
  <c r="E1959" i="20" s="1"/>
  <c r="D1960" i="20"/>
  <c r="E1960" i="20" s="1"/>
  <c r="D1961" i="20"/>
  <c r="E1961" i="20" s="1"/>
  <c r="D1962" i="20"/>
  <c r="E1962" i="20" s="1"/>
  <c r="D1963" i="20"/>
  <c r="E1963" i="20" s="1"/>
  <c r="D1964" i="20"/>
  <c r="E1964" i="20" s="1"/>
  <c r="D1965" i="20"/>
  <c r="E1965" i="20" s="1"/>
  <c r="D1966" i="20"/>
  <c r="E1966" i="20" s="1"/>
  <c r="D1967" i="20"/>
  <c r="E1967" i="20" s="1"/>
  <c r="D1968" i="20"/>
  <c r="E1968" i="20" s="1"/>
  <c r="D1969" i="20"/>
  <c r="E1969" i="20" s="1"/>
  <c r="D1970" i="20"/>
  <c r="E1970" i="20" s="1"/>
  <c r="D1971" i="20"/>
  <c r="E1971" i="20" s="1"/>
  <c r="D1972" i="20"/>
  <c r="E1972" i="20" s="1"/>
  <c r="D1973" i="20"/>
  <c r="E1973" i="20" s="1"/>
  <c r="D1974" i="20"/>
  <c r="E1974" i="20" s="1"/>
  <c r="D1975" i="20"/>
  <c r="E1975" i="20" s="1"/>
  <c r="D1976" i="20"/>
  <c r="E1976" i="20" s="1"/>
  <c r="D1977" i="20"/>
  <c r="E1977" i="20" s="1"/>
  <c r="D1978" i="20"/>
  <c r="E1978" i="20" s="1"/>
  <c r="D1979" i="20"/>
  <c r="E1979" i="20" s="1"/>
  <c r="D1980" i="20"/>
  <c r="E1980" i="20" s="1"/>
  <c r="D1981" i="20"/>
  <c r="E1981" i="20" s="1"/>
  <c r="D1982" i="20"/>
  <c r="E1982" i="20" s="1"/>
  <c r="D1983" i="20"/>
  <c r="E1983" i="20" s="1"/>
  <c r="D1984" i="20"/>
  <c r="E1984" i="20" s="1"/>
  <c r="D1985" i="20"/>
  <c r="E1985" i="20" s="1"/>
  <c r="D1986" i="20"/>
  <c r="E1986" i="20" s="1"/>
  <c r="D1987" i="20"/>
  <c r="E1987" i="20" s="1"/>
  <c r="D1988" i="20"/>
  <c r="E1988" i="20" s="1"/>
  <c r="D1989" i="20"/>
  <c r="E1989" i="20" s="1"/>
  <c r="D1990" i="20"/>
  <c r="E1990" i="20" s="1"/>
  <c r="D1991" i="20"/>
  <c r="E1991" i="20" s="1"/>
  <c r="D1992" i="20"/>
  <c r="E1992" i="20" s="1"/>
  <c r="D1993" i="20"/>
  <c r="E1993" i="20" s="1"/>
  <c r="D1994" i="20"/>
  <c r="E1994" i="20" s="1"/>
  <c r="D1995" i="20"/>
  <c r="E1995" i="20" s="1"/>
  <c r="D1996" i="20"/>
  <c r="E1996" i="20" s="1"/>
  <c r="D1997" i="20"/>
  <c r="E1997" i="20" s="1"/>
  <c r="D1998" i="20"/>
  <c r="E1998" i="20" s="1"/>
  <c r="D1999" i="20"/>
  <c r="E1999" i="20" s="1"/>
  <c r="D2000" i="20"/>
  <c r="E2000" i="20" s="1"/>
  <c r="D2001" i="20"/>
  <c r="E2001" i="20" s="1"/>
  <c r="D2002" i="20"/>
  <c r="E2002" i="20" s="1"/>
  <c r="D2003" i="20"/>
  <c r="E2003" i="20" s="1"/>
  <c r="D2004" i="20"/>
  <c r="E2004" i="20" s="1"/>
  <c r="D2005" i="20"/>
  <c r="E2005" i="20" s="1"/>
  <c r="D2006" i="20"/>
  <c r="E2006" i="20" s="1"/>
  <c r="D2007" i="20"/>
  <c r="E2007" i="20" s="1"/>
  <c r="D2008" i="20"/>
  <c r="E2008" i="20" s="1"/>
  <c r="D2009" i="20"/>
  <c r="E2009" i="20" s="1"/>
  <c r="D2010" i="20"/>
  <c r="E2010" i="20" s="1"/>
  <c r="D2011" i="20"/>
  <c r="E2011" i="20" s="1"/>
  <c r="D2012" i="20"/>
  <c r="E2012" i="20" s="1"/>
  <c r="D2013" i="20"/>
  <c r="E2013" i="20" s="1"/>
  <c r="D2014" i="20"/>
  <c r="E2014" i="20" s="1"/>
  <c r="D2015" i="20"/>
  <c r="E2015" i="20" s="1"/>
  <c r="D2016" i="20"/>
  <c r="E2016" i="20" s="1"/>
  <c r="D2017" i="20"/>
  <c r="E2017" i="20" s="1"/>
  <c r="D2018" i="20"/>
  <c r="E2018" i="20" s="1"/>
  <c r="D2019" i="20"/>
  <c r="E2019" i="20" s="1"/>
  <c r="D2020" i="20"/>
  <c r="E2020" i="20" s="1"/>
  <c r="D2021" i="20"/>
  <c r="E2021" i="20" s="1"/>
  <c r="D2022" i="20"/>
  <c r="E2022" i="20" s="1"/>
  <c r="D2023" i="20"/>
  <c r="E2023" i="20" s="1"/>
  <c r="D2024" i="20"/>
  <c r="E2024" i="20" s="1"/>
  <c r="D2025" i="20"/>
  <c r="E2025" i="20" s="1"/>
  <c r="D2026" i="20"/>
  <c r="E2026" i="20" s="1"/>
  <c r="D2027" i="20"/>
  <c r="E2027" i="20" s="1"/>
  <c r="D2028" i="20"/>
  <c r="E2028" i="20" s="1"/>
  <c r="D2029" i="20"/>
  <c r="E2029" i="20" s="1"/>
  <c r="D2030" i="20"/>
  <c r="E2030" i="20" s="1"/>
  <c r="D2031" i="20"/>
  <c r="E2031" i="20" s="1"/>
  <c r="D2032" i="20"/>
  <c r="E2032" i="20" s="1"/>
  <c r="D2033" i="20"/>
  <c r="E2033" i="20" s="1"/>
  <c r="D2034" i="20"/>
  <c r="E2034" i="20" s="1"/>
  <c r="D2035" i="20"/>
  <c r="E2035" i="20" s="1"/>
  <c r="D2036" i="20"/>
  <c r="E2036" i="20" s="1"/>
  <c r="D2037" i="20"/>
  <c r="E2037" i="20" s="1"/>
  <c r="D2038" i="20"/>
  <c r="E2038" i="20" s="1"/>
  <c r="D2039" i="20"/>
  <c r="E2039" i="20" s="1"/>
  <c r="D2040" i="20"/>
  <c r="E2040" i="20" s="1"/>
  <c r="D2041" i="20"/>
  <c r="E2041" i="20" s="1"/>
  <c r="D2042" i="20"/>
  <c r="E2042" i="20" s="1"/>
  <c r="D2043" i="20"/>
  <c r="E2043" i="20" s="1"/>
  <c r="D2044" i="20"/>
  <c r="E2044" i="20" s="1"/>
  <c r="D2045" i="20"/>
  <c r="E2045" i="20" s="1"/>
  <c r="D2046" i="20"/>
  <c r="E2046" i="20" s="1"/>
  <c r="D2047" i="20"/>
  <c r="E2047" i="20" s="1"/>
  <c r="D2048" i="20"/>
  <c r="E2048" i="20" s="1"/>
  <c r="D2049" i="20"/>
  <c r="E2049" i="20" s="1"/>
  <c r="D2050" i="20"/>
  <c r="E2050" i="20" s="1"/>
  <c r="D2051" i="20"/>
  <c r="E2051" i="20" s="1"/>
  <c r="D2052" i="20"/>
  <c r="E2052" i="20" s="1"/>
  <c r="D2053" i="20"/>
  <c r="E2053" i="20" s="1"/>
  <c r="D2054" i="20"/>
  <c r="E2054" i="20" s="1"/>
  <c r="D2055" i="20"/>
  <c r="E2055" i="20" s="1"/>
  <c r="D2056" i="20"/>
  <c r="E2056" i="20" s="1"/>
  <c r="D2057" i="20"/>
  <c r="E2057" i="20" s="1"/>
  <c r="D2058" i="20"/>
  <c r="E2058" i="20" s="1"/>
  <c r="D2059" i="20"/>
  <c r="E2059" i="20" s="1"/>
  <c r="D2060" i="20"/>
  <c r="E2060" i="20" s="1"/>
  <c r="D2061" i="20"/>
  <c r="E2061" i="20" s="1"/>
  <c r="D4" i="20"/>
  <c r="E4" i="20" s="1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193" i="20"/>
  <c r="G1194" i="20"/>
  <c r="G1195" i="20"/>
  <c r="G1196" i="20"/>
  <c r="G1197" i="20"/>
  <c r="G1198" i="20"/>
  <c r="G1199" i="20"/>
  <c r="G1200" i="20"/>
  <c r="G1201" i="20"/>
  <c r="G1202" i="20"/>
  <c r="G1203" i="20"/>
  <c r="G1204" i="20"/>
  <c r="G1205" i="20"/>
  <c r="G1206" i="20"/>
  <c r="G1207" i="20"/>
  <c r="G1208" i="20"/>
  <c r="G1209" i="20"/>
  <c r="G1210" i="20"/>
  <c r="G1211" i="20"/>
  <c r="G1212" i="20"/>
  <c r="G1213" i="20"/>
  <c r="G1214" i="20"/>
  <c r="G1215" i="20"/>
  <c r="G1216" i="20"/>
  <c r="G1217" i="20"/>
  <c r="G1218" i="20"/>
  <c r="G1219" i="20"/>
  <c r="G1220" i="20"/>
  <c r="G1221" i="20"/>
  <c r="G1222" i="20"/>
  <c r="G1223" i="20"/>
  <c r="G1224" i="20"/>
  <c r="G1225" i="20"/>
  <c r="G1226" i="20"/>
  <c r="G1227" i="20"/>
  <c r="G1228" i="20"/>
  <c r="G1229" i="20"/>
  <c r="G1230" i="20"/>
  <c r="G1231" i="20"/>
  <c r="G1232" i="20"/>
  <c r="G1233" i="20"/>
  <c r="G1234" i="20"/>
  <c r="G1235" i="20"/>
  <c r="G1236" i="20"/>
  <c r="G1237" i="20"/>
  <c r="G1238" i="20"/>
  <c r="G1239" i="20"/>
  <c r="G1240" i="20"/>
  <c r="G1241" i="20"/>
  <c r="G1242" i="20"/>
  <c r="G1243" i="20"/>
  <c r="G1244" i="20"/>
  <c r="G1245" i="20"/>
  <c r="G1246" i="20"/>
  <c r="G1247" i="20"/>
  <c r="G1248" i="20"/>
  <c r="G1249" i="20"/>
  <c r="G1250" i="20"/>
  <c r="G1251" i="20"/>
  <c r="G1252" i="20"/>
  <c r="G1253" i="20"/>
  <c r="G1254" i="20"/>
  <c r="G1255" i="20"/>
  <c r="G1256" i="20"/>
  <c r="G1257" i="20"/>
  <c r="G1258" i="20"/>
  <c r="G1259" i="20"/>
  <c r="G1260" i="20"/>
  <c r="G1261" i="20"/>
  <c r="G1262" i="20"/>
  <c r="G1263" i="20"/>
  <c r="G1264" i="20"/>
  <c r="G1265" i="20"/>
  <c r="G1266" i="20"/>
  <c r="G1267" i="20"/>
  <c r="G1268" i="20"/>
  <c r="G1269" i="20"/>
  <c r="G1270" i="20"/>
  <c r="G1271" i="20"/>
  <c r="G1272" i="20"/>
  <c r="G1273" i="20"/>
  <c r="G1274" i="20"/>
  <c r="G1275" i="20"/>
  <c r="G1276" i="20"/>
  <c r="G1277" i="20"/>
  <c r="G1278" i="20"/>
  <c r="G1279" i="20"/>
  <c r="G1280" i="20"/>
  <c r="G1281" i="20"/>
  <c r="G1282" i="20"/>
  <c r="G1283" i="20"/>
  <c r="G1284" i="20"/>
  <c r="G1285" i="20"/>
  <c r="G1286" i="20"/>
  <c r="G1287" i="20"/>
  <c r="G1288" i="20"/>
  <c r="G1289" i="20"/>
  <c r="G1290" i="20"/>
  <c r="G1291" i="20"/>
  <c r="G1292" i="20"/>
  <c r="G1293" i="20"/>
  <c r="G1294" i="20"/>
  <c r="G1295" i="20"/>
  <c r="G1296" i="20"/>
  <c r="G1297" i="20"/>
  <c r="G1298" i="20"/>
  <c r="G1299" i="20"/>
  <c r="G1300" i="20"/>
  <c r="G1301" i="20"/>
  <c r="G1302" i="20"/>
  <c r="G1303" i="20"/>
  <c r="G1304" i="20"/>
  <c r="G1305" i="20"/>
  <c r="G1306" i="20"/>
  <c r="G1307" i="20"/>
  <c r="G1308" i="20"/>
  <c r="G1309" i="20"/>
  <c r="G1310" i="20"/>
  <c r="G1311" i="20"/>
  <c r="G1312" i="20"/>
  <c r="G1313" i="20"/>
  <c r="G1314" i="20"/>
  <c r="G1315" i="20"/>
  <c r="G1316" i="20"/>
  <c r="G1317" i="20"/>
  <c r="G1318" i="20"/>
  <c r="G1319" i="20"/>
  <c r="G1320" i="20"/>
  <c r="G1321" i="20"/>
  <c r="G1322" i="20"/>
  <c r="G1323" i="20"/>
  <c r="G1324" i="20"/>
  <c r="G1325" i="20"/>
  <c r="G1326" i="20"/>
  <c r="G1327" i="20"/>
  <c r="G1328" i="20"/>
  <c r="G1329" i="20"/>
  <c r="G1330" i="20"/>
  <c r="G1331" i="20"/>
  <c r="G1332" i="20"/>
  <c r="G1333" i="20"/>
  <c r="G1334" i="20"/>
  <c r="G1335" i="20"/>
  <c r="G1336" i="20"/>
  <c r="G1337" i="20"/>
  <c r="G1338" i="20"/>
  <c r="G1339" i="20"/>
  <c r="G1340" i="20"/>
  <c r="G1341" i="20"/>
  <c r="G1342" i="20"/>
  <c r="G1343" i="20"/>
  <c r="G1344" i="20"/>
  <c r="G1345" i="20"/>
  <c r="G1346" i="20"/>
  <c r="G1347" i="20"/>
  <c r="G1348" i="20"/>
  <c r="G1349" i="20"/>
  <c r="G1350" i="20"/>
  <c r="G1351" i="20"/>
  <c r="G1352" i="20"/>
  <c r="G1353" i="20"/>
  <c r="G1354" i="20"/>
  <c r="G1355" i="20"/>
  <c r="G1356" i="20"/>
  <c r="G1357" i="20"/>
  <c r="G1358" i="20"/>
  <c r="G1359" i="20"/>
  <c r="G1360" i="20"/>
  <c r="G1361" i="20"/>
  <c r="G1362" i="20"/>
  <c r="G1363" i="20"/>
  <c r="G1364" i="20"/>
  <c r="G1365" i="20"/>
  <c r="G1366" i="20"/>
  <c r="G1367" i="20"/>
  <c r="G1368" i="20"/>
  <c r="G1369" i="20"/>
  <c r="G1370" i="20"/>
  <c r="G1371" i="20"/>
  <c r="G1372" i="20"/>
  <c r="G1373" i="20"/>
  <c r="G1374" i="20"/>
  <c r="G1375" i="20"/>
  <c r="G1376" i="20"/>
  <c r="G1377" i="20"/>
  <c r="G1378" i="20"/>
  <c r="G1379" i="20"/>
  <c r="G1380" i="20"/>
  <c r="G1381" i="20"/>
  <c r="G1382" i="20"/>
  <c r="G1383" i="20"/>
  <c r="G1384" i="20"/>
  <c r="G1385" i="20"/>
  <c r="G1386" i="20"/>
  <c r="G1387" i="20"/>
  <c r="G1388" i="20"/>
  <c r="G1389" i="20"/>
  <c r="G1390" i="20"/>
  <c r="G1391" i="20"/>
  <c r="G1392" i="20"/>
  <c r="G1393" i="20"/>
  <c r="G1394" i="20"/>
  <c r="G1395" i="20"/>
  <c r="G1396" i="20"/>
  <c r="G1397" i="20"/>
  <c r="G1398" i="20"/>
  <c r="G1399" i="20"/>
  <c r="G1400" i="20"/>
  <c r="G1401" i="20"/>
  <c r="G1402" i="20"/>
  <c r="G1403" i="20"/>
  <c r="G1404" i="20"/>
  <c r="G1405" i="20"/>
  <c r="G1406" i="20"/>
  <c r="G1407" i="20"/>
  <c r="G1408" i="20"/>
  <c r="G1409" i="20"/>
  <c r="G1410" i="20"/>
  <c r="G1411" i="20"/>
  <c r="G1412" i="20"/>
  <c r="G1413" i="20"/>
  <c r="G1414" i="20"/>
  <c r="G1415" i="20"/>
  <c r="G1416" i="20"/>
  <c r="G1417" i="20"/>
  <c r="G1418" i="20"/>
  <c r="G1419" i="20"/>
  <c r="G1420" i="20"/>
  <c r="G1421" i="20"/>
  <c r="G1422" i="20"/>
  <c r="G1423" i="20"/>
  <c r="G1424" i="20"/>
  <c r="G1425" i="20"/>
  <c r="G1426" i="20"/>
  <c r="G1427" i="20"/>
  <c r="G1428" i="20"/>
  <c r="G1429" i="20"/>
  <c r="G1430" i="20"/>
  <c r="G1431" i="20"/>
  <c r="G1432" i="20"/>
  <c r="G1433" i="20"/>
  <c r="G1434" i="20"/>
  <c r="G1435" i="20"/>
  <c r="G1436" i="20"/>
  <c r="G1437" i="20"/>
  <c r="G1438" i="20"/>
  <c r="G1439" i="20"/>
  <c r="G1440" i="20"/>
  <c r="G1441" i="20"/>
  <c r="G1442" i="20"/>
  <c r="G1443" i="20"/>
  <c r="G1444" i="20"/>
  <c r="G1445" i="20"/>
  <c r="G1446" i="20"/>
  <c r="G1447" i="20"/>
  <c r="G1448" i="20"/>
  <c r="G1449" i="20"/>
  <c r="G1450" i="20"/>
  <c r="G1451" i="20"/>
  <c r="G1452" i="20"/>
  <c r="G1453" i="20"/>
  <c r="G1454" i="20"/>
  <c r="G1455" i="20"/>
  <c r="G1456" i="20"/>
  <c r="G1457" i="20"/>
  <c r="G1458" i="20"/>
  <c r="G1459" i="20"/>
  <c r="G1460" i="20"/>
  <c r="G1461" i="20"/>
  <c r="G1462" i="20"/>
  <c r="G1463" i="20"/>
  <c r="G1464" i="20"/>
  <c r="G1465" i="20"/>
  <c r="G1466" i="20"/>
  <c r="G1467" i="20"/>
  <c r="G1468" i="20"/>
  <c r="G1469" i="20"/>
  <c r="G1470" i="20"/>
  <c r="G1471" i="20"/>
  <c r="G1472" i="20"/>
  <c r="G1473" i="20"/>
  <c r="G1474" i="20"/>
  <c r="G1475" i="20"/>
  <c r="G1476" i="20"/>
  <c r="G1477" i="20"/>
  <c r="G1478" i="20"/>
  <c r="G1479" i="20"/>
  <c r="G1480" i="20"/>
  <c r="G1481" i="20"/>
  <c r="G1482" i="20"/>
  <c r="G1483" i="20"/>
  <c r="G1484" i="20"/>
  <c r="G1485" i="20"/>
  <c r="G1486" i="20"/>
  <c r="G1487" i="20"/>
  <c r="G1488" i="20"/>
  <c r="G1489" i="20"/>
  <c r="G1490" i="20"/>
  <c r="G1491" i="20"/>
  <c r="G1492" i="20"/>
  <c r="G1493" i="20"/>
  <c r="G1494" i="20"/>
  <c r="G1495" i="20"/>
  <c r="G1496" i="20"/>
  <c r="G1497" i="20"/>
  <c r="G1498" i="20"/>
  <c r="G1499" i="20"/>
  <c r="G1500" i="20"/>
  <c r="G1501" i="20"/>
  <c r="G1502" i="20"/>
  <c r="G1503" i="20"/>
  <c r="G1504" i="20"/>
  <c r="G1505" i="20"/>
  <c r="G1506" i="20"/>
  <c r="G1507" i="20"/>
  <c r="G1508" i="20"/>
  <c r="G1509" i="20"/>
  <c r="G1510" i="20"/>
  <c r="G1511" i="20"/>
  <c r="G1512" i="20"/>
  <c r="G1513" i="20"/>
  <c r="G1514" i="20"/>
  <c r="G1515" i="20"/>
  <c r="G1516" i="20"/>
  <c r="G1517" i="20"/>
  <c r="G1518" i="20"/>
  <c r="G1519" i="20"/>
  <c r="G1520" i="20"/>
  <c r="G1521" i="20"/>
  <c r="G1522" i="20"/>
  <c r="G1523" i="20"/>
  <c r="G1524" i="20"/>
  <c r="G1525" i="20"/>
  <c r="G1526" i="20"/>
  <c r="G1527" i="20"/>
  <c r="G1528" i="20"/>
  <c r="G1529" i="20"/>
  <c r="G1530" i="20"/>
  <c r="G1531" i="20"/>
  <c r="G1532" i="20"/>
  <c r="G1533" i="20"/>
  <c r="G1534" i="20"/>
  <c r="G1535" i="20"/>
  <c r="G1536" i="20"/>
  <c r="G1537" i="20"/>
  <c r="G1538" i="20"/>
  <c r="G1539" i="20"/>
  <c r="G1540" i="20"/>
  <c r="G1541" i="20"/>
  <c r="G1542" i="20"/>
  <c r="G1543" i="20"/>
  <c r="G1544" i="20"/>
  <c r="G1545" i="20"/>
  <c r="G1546" i="20"/>
  <c r="G1547" i="20"/>
  <c r="G1548" i="20"/>
  <c r="G1549" i="20"/>
  <c r="G1550" i="20"/>
  <c r="G1551" i="20"/>
  <c r="G1552" i="20"/>
  <c r="G1553" i="20"/>
  <c r="G1554" i="20"/>
  <c r="G1555" i="20"/>
  <c r="G1556" i="20"/>
  <c r="G1557" i="20"/>
  <c r="G1558" i="20"/>
  <c r="G1559" i="20"/>
  <c r="G1560" i="20"/>
  <c r="G1561" i="20"/>
  <c r="G1562" i="20"/>
  <c r="G1563" i="20"/>
  <c r="G1564" i="20"/>
  <c r="G1565" i="20"/>
  <c r="G1566" i="20"/>
  <c r="G1567" i="20"/>
  <c r="G1568" i="20"/>
  <c r="G1569" i="20"/>
  <c r="G1570" i="20"/>
  <c r="G1571" i="20"/>
  <c r="G1572" i="20"/>
  <c r="G1573" i="20"/>
  <c r="G1574" i="20"/>
  <c r="G1575" i="20"/>
  <c r="G1576" i="20"/>
  <c r="G1577" i="20"/>
  <c r="G1578" i="20"/>
  <c r="G1579" i="20"/>
  <c r="G1580" i="20"/>
  <c r="G1581" i="20"/>
  <c r="G1582" i="20"/>
  <c r="G1583" i="20"/>
  <c r="G1584" i="20"/>
  <c r="G1585" i="20"/>
  <c r="G1586" i="20"/>
  <c r="G1587" i="20"/>
  <c r="G1588" i="20"/>
  <c r="G1589" i="20"/>
  <c r="G1590" i="20"/>
  <c r="G1591" i="20"/>
  <c r="G1592" i="20"/>
  <c r="G1593" i="20"/>
  <c r="G1594" i="20"/>
  <c r="G1595" i="20"/>
  <c r="G1596" i="20"/>
  <c r="G1597" i="20"/>
  <c r="G1598" i="20"/>
  <c r="G1599" i="20"/>
  <c r="G1600" i="20"/>
  <c r="G1601" i="20"/>
  <c r="G1602" i="20"/>
  <c r="G1603" i="20"/>
  <c r="G1604" i="20"/>
  <c r="G1605" i="20"/>
  <c r="G1606" i="20"/>
  <c r="G1607" i="20"/>
  <c r="G1608" i="20"/>
  <c r="G1609" i="20"/>
  <c r="G1610" i="20"/>
  <c r="G1611" i="20"/>
  <c r="G1612" i="20"/>
  <c r="G1613" i="20"/>
  <c r="G1614" i="20"/>
  <c r="G1615" i="20"/>
  <c r="G1616" i="20"/>
  <c r="G1617" i="20"/>
  <c r="G1618" i="20"/>
  <c r="G1619" i="20"/>
  <c r="G1620" i="20"/>
  <c r="G1621" i="20"/>
  <c r="G1622" i="20"/>
  <c r="G1623" i="20"/>
  <c r="G1624" i="20"/>
  <c r="G1625" i="20"/>
  <c r="G1626" i="20"/>
  <c r="G1627" i="20"/>
  <c r="G1628" i="20"/>
  <c r="G1629" i="20"/>
  <c r="G1630" i="20"/>
  <c r="G1631" i="20"/>
  <c r="G1632" i="20"/>
  <c r="G1633" i="20"/>
  <c r="G1634" i="20"/>
  <c r="G1635" i="20"/>
  <c r="G1636" i="20"/>
  <c r="G1637" i="20"/>
  <c r="G1638" i="20"/>
  <c r="G1639" i="20"/>
  <c r="G1640" i="20"/>
  <c r="G1641" i="20"/>
  <c r="G1642" i="20"/>
  <c r="G1643" i="20"/>
  <c r="G1644" i="20"/>
  <c r="G1645" i="20"/>
  <c r="G1646" i="20"/>
  <c r="G1647" i="20"/>
  <c r="G1648" i="20"/>
  <c r="G1649" i="20"/>
  <c r="G1650" i="20"/>
  <c r="G1651" i="20"/>
  <c r="G1652" i="20"/>
  <c r="G1653" i="20"/>
  <c r="G1654" i="20"/>
  <c r="G1655" i="20"/>
  <c r="G1656" i="20"/>
  <c r="G1657" i="20"/>
  <c r="G1658" i="20"/>
  <c r="G1659" i="20"/>
  <c r="G1660" i="20"/>
  <c r="G1661" i="20"/>
  <c r="G1662" i="20"/>
  <c r="G1663" i="20"/>
  <c r="G1664" i="20"/>
  <c r="G1665" i="20"/>
  <c r="G1666" i="20"/>
  <c r="G1667" i="20"/>
  <c r="G1668" i="20"/>
  <c r="G1669" i="20"/>
  <c r="G1670" i="20"/>
  <c r="G1671" i="20"/>
  <c r="G1672" i="20"/>
  <c r="G1673" i="20"/>
  <c r="G1674" i="20"/>
  <c r="G1675" i="20"/>
  <c r="G1676" i="20"/>
  <c r="G1677" i="20"/>
  <c r="G1678" i="20"/>
  <c r="G1679" i="20"/>
  <c r="G1680" i="20"/>
  <c r="G1681" i="20"/>
  <c r="G1682" i="20"/>
  <c r="G1683" i="20"/>
  <c r="G1684" i="20"/>
  <c r="G1685" i="20"/>
  <c r="G1686" i="20"/>
  <c r="G1687" i="20"/>
  <c r="G1688" i="20"/>
  <c r="G1689" i="20"/>
  <c r="G1690" i="20"/>
  <c r="G1691" i="20"/>
  <c r="G1692" i="20"/>
  <c r="G1693" i="20"/>
  <c r="G1694" i="20"/>
  <c r="G1695" i="20"/>
  <c r="G1696" i="20"/>
  <c r="G1697" i="20"/>
  <c r="G1698" i="20"/>
  <c r="G1699" i="20"/>
  <c r="G1700" i="20"/>
  <c r="G1701" i="20"/>
  <c r="G1702" i="20"/>
  <c r="G1703" i="20"/>
  <c r="G1704" i="20"/>
  <c r="G1705" i="20"/>
  <c r="G1706" i="20"/>
  <c r="G1707" i="20"/>
  <c r="G1708" i="20"/>
  <c r="G1709" i="20"/>
  <c r="G1710" i="20"/>
  <c r="G1711" i="20"/>
  <c r="G1712" i="20"/>
  <c r="G1713" i="20"/>
  <c r="G1714" i="20"/>
  <c r="G1715" i="20"/>
  <c r="G1716" i="20"/>
  <c r="G1717" i="20"/>
  <c r="G1718" i="20"/>
  <c r="G1719" i="20"/>
  <c r="G1720" i="20"/>
  <c r="G1721" i="20"/>
  <c r="G1722" i="20"/>
  <c r="G1723" i="20"/>
  <c r="G1724" i="20"/>
  <c r="G1725" i="20"/>
  <c r="G1726" i="20"/>
  <c r="G1727" i="20"/>
  <c r="G1728" i="20"/>
  <c r="G1729" i="20"/>
  <c r="G1730" i="20"/>
  <c r="G1731" i="20"/>
  <c r="G1732" i="20"/>
  <c r="G1733" i="20"/>
  <c r="G1734" i="20"/>
  <c r="G1735" i="20"/>
  <c r="G1736" i="20"/>
  <c r="G1737" i="20"/>
  <c r="G1738" i="20"/>
  <c r="G1739" i="20"/>
  <c r="G1740" i="20"/>
  <c r="G1741" i="20"/>
  <c r="G1742" i="20"/>
  <c r="G1743" i="20"/>
  <c r="G1744" i="20"/>
  <c r="G1745" i="20"/>
  <c r="G1746" i="20"/>
  <c r="G1747" i="20"/>
  <c r="G1748" i="20"/>
  <c r="G1749" i="20"/>
  <c r="G1750" i="20"/>
  <c r="G1751" i="20"/>
  <c r="G1752" i="20"/>
  <c r="G1753" i="20"/>
  <c r="G1754" i="20"/>
  <c r="G1755" i="20"/>
  <c r="G1756" i="20"/>
  <c r="G1757" i="20"/>
  <c r="G1758" i="20"/>
  <c r="G1759" i="20"/>
  <c r="G1760" i="20"/>
  <c r="G1761" i="20"/>
  <c r="G1762" i="20"/>
  <c r="G1763" i="20"/>
  <c r="G1764" i="20"/>
  <c r="G1765" i="20"/>
  <c r="G1766" i="20"/>
  <c r="G1767" i="20"/>
  <c r="G1768" i="20"/>
  <c r="G1769" i="20"/>
  <c r="G1770" i="20"/>
  <c r="G1771" i="20"/>
  <c r="G1772" i="20"/>
  <c r="G1773" i="20"/>
  <c r="G1774" i="20"/>
  <c r="G1775" i="20"/>
  <c r="G1776" i="20"/>
  <c r="G1777" i="20"/>
  <c r="G1778" i="20"/>
  <c r="G1779" i="20"/>
  <c r="G1780" i="20"/>
  <c r="G1781" i="20"/>
  <c r="G1782" i="20"/>
  <c r="G1783" i="20"/>
  <c r="G1784" i="20"/>
  <c r="G1785" i="20"/>
  <c r="G1786" i="20"/>
  <c r="G1787" i="20"/>
  <c r="G1788" i="20"/>
  <c r="G1789" i="20"/>
  <c r="G1790" i="20"/>
  <c r="G1791" i="20"/>
  <c r="G1792" i="20"/>
  <c r="G1793" i="20"/>
  <c r="G1794" i="20"/>
  <c r="G1795" i="20"/>
  <c r="G1796" i="20"/>
  <c r="G1797" i="20"/>
  <c r="G1798" i="20"/>
  <c r="G1799" i="20"/>
  <c r="G1800" i="20"/>
  <c r="G1801" i="20"/>
  <c r="G1802" i="20"/>
  <c r="G1803" i="20"/>
  <c r="G1804" i="20"/>
  <c r="G1805" i="20"/>
  <c r="G1806" i="20"/>
  <c r="G1807" i="20"/>
  <c r="G1808" i="20"/>
  <c r="G1809" i="20"/>
  <c r="G1810" i="20"/>
  <c r="G1811" i="20"/>
  <c r="G1812" i="20"/>
  <c r="G1813" i="20"/>
  <c r="G1814" i="20"/>
  <c r="G1815" i="20"/>
  <c r="G1816" i="20"/>
  <c r="G1817" i="20"/>
  <c r="G1818" i="20"/>
  <c r="G1819" i="20"/>
  <c r="G1820" i="20"/>
  <c r="G1821" i="20"/>
  <c r="G1822" i="20"/>
  <c r="G1823" i="20"/>
  <c r="G1824" i="20"/>
  <c r="G1825" i="20"/>
  <c r="G1826" i="20"/>
  <c r="G1827" i="20"/>
  <c r="G1828" i="20"/>
  <c r="G1829" i="20"/>
  <c r="G1830" i="20"/>
  <c r="G1831" i="20"/>
  <c r="G1832" i="20"/>
  <c r="G1833" i="20"/>
  <c r="G1834" i="20"/>
  <c r="G1835" i="20"/>
  <c r="G1836" i="20"/>
  <c r="G1837" i="20"/>
  <c r="G1838" i="20"/>
  <c r="G1839" i="20"/>
  <c r="G1840" i="20"/>
  <c r="G1841" i="20"/>
  <c r="G1842" i="20"/>
  <c r="G1843" i="20"/>
  <c r="G1844" i="20"/>
  <c r="G1845" i="20"/>
  <c r="G1846" i="20"/>
  <c r="G1847" i="20"/>
  <c r="G1848" i="20"/>
  <c r="G1849" i="20"/>
  <c r="G1850" i="20"/>
  <c r="G1851" i="20"/>
  <c r="G1852" i="20"/>
  <c r="G1853" i="20"/>
  <c r="G1854" i="20"/>
  <c r="G1855" i="20"/>
  <c r="G1856" i="20"/>
  <c r="G1857" i="20"/>
  <c r="G1858" i="20"/>
  <c r="G1859" i="20"/>
  <c r="G1860" i="20"/>
  <c r="G1861" i="20"/>
  <c r="G1862" i="20"/>
  <c r="G1863" i="20"/>
  <c r="G1864" i="20"/>
  <c r="G1865" i="20"/>
  <c r="G1866" i="20"/>
  <c r="G1867" i="20"/>
  <c r="G1868" i="20"/>
  <c r="G1869" i="20"/>
  <c r="G1870" i="20"/>
  <c r="G1871" i="20"/>
  <c r="G1872" i="20"/>
  <c r="G1873" i="20"/>
  <c r="G1874" i="20"/>
  <c r="G1875" i="20"/>
  <c r="G1876" i="20"/>
  <c r="G1877" i="20"/>
  <c r="G1878" i="20"/>
  <c r="G1879" i="20"/>
  <c r="G1880" i="20"/>
  <c r="G1881" i="20"/>
  <c r="G1882" i="20"/>
  <c r="G1883" i="20"/>
  <c r="G1884" i="20"/>
  <c r="G1885" i="20"/>
  <c r="G1886" i="20"/>
  <c r="G1887" i="20"/>
  <c r="G1888" i="20"/>
  <c r="G1889" i="20"/>
  <c r="G1890" i="20"/>
  <c r="G1891" i="20"/>
  <c r="G1892" i="20"/>
  <c r="G1893" i="20"/>
  <c r="G1894" i="20"/>
  <c r="G1895" i="20"/>
  <c r="G1896" i="20"/>
  <c r="G1897" i="20"/>
  <c r="G1898" i="20"/>
  <c r="G1899" i="20"/>
  <c r="G1900" i="20"/>
  <c r="G1901" i="20"/>
  <c r="G1902" i="20"/>
  <c r="G1903" i="20"/>
  <c r="G1904" i="20"/>
  <c r="G1905" i="20"/>
  <c r="G1906" i="20"/>
  <c r="G1907" i="20"/>
  <c r="G1908" i="20"/>
  <c r="G1909" i="20"/>
  <c r="G1910" i="20"/>
  <c r="G1911" i="20"/>
  <c r="G1912" i="20"/>
  <c r="G1913" i="20"/>
  <c r="G1914" i="20"/>
  <c r="G1915" i="20"/>
  <c r="G1916" i="20"/>
  <c r="G1917" i="20"/>
  <c r="G1918" i="20"/>
  <c r="G1919" i="20"/>
  <c r="G1920" i="20"/>
  <c r="G1921" i="20"/>
  <c r="G1922" i="20"/>
  <c r="G1923" i="20"/>
  <c r="G1924" i="20"/>
  <c r="G1925" i="20"/>
  <c r="G1926" i="20"/>
  <c r="G1927" i="20"/>
  <c r="G1928" i="20"/>
  <c r="G1929" i="20"/>
  <c r="G1930" i="20"/>
  <c r="G1931" i="20"/>
  <c r="G1932" i="20"/>
  <c r="G1933" i="20"/>
  <c r="G1934" i="20"/>
  <c r="G1935" i="20"/>
  <c r="G1936" i="20"/>
  <c r="G1937" i="20"/>
  <c r="G1938" i="20"/>
  <c r="G1939" i="20"/>
  <c r="G1940" i="20"/>
  <c r="G1941" i="20"/>
  <c r="G1942" i="20"/>
  <c r="G1943" i="20"/>
  <c r="G1944" i="20"/>
  <c r="G1945" i="20"/>
  <c r="G1946" i="20"/>
  <c r="G1947" i="20"/>
  <c r="G1948" i="20"/>
  <c r="G1949" i="20"/>
  <c r="G1950" i="20"/>
  <c r="G1951" i="20"/>
  <c r="G1952" i="20"/>
  <c r="G1953" i="20"/>
  <c r="G1954" i="20"/>
  <c r="G1955" i="20"/>
  <c r="G1956" i="20"/>
  <c r="G1957" i="20"/>
  <c r="G1958" i="20"/>
  <c r="G1959" i="20"/>
  <c r="G1960" i="20"/>
  <c r="G1961" i="20"/>
  <c r="G1962" i="20"/>
  <c r="G1963" i="20"/>
  <c r="G1964" i="20"/>
  <c r="G1965" i="20"/>
  <c r="G1966" i="20"/>
  <c r="G1967" i="20"/>
  <c r="G1968" i="20"/>
  <c r="G1969" i="20"/>
  <c r="G1970" i="20"/>
  <c r="G1971" i="20"/>
  <c r="G1972" i="20"/>
  <c r="G1973" i="20"/>
  <c r="G1974" i="20"/>
  <c r="G1975" i="20"/>
  <c r="G1976" i="20"/>
  <c r="G1977" i="20"/>
  <c r="G1978" i="20"/>
  <c r="G1979" i="20"/>
  <c r="G1980" i="20"/>
  <c r="G1981" i="20"/>
  <c r="G1982" i="20"/>
  <c r="G1983" i="20"/>
  <c r="G1984" i="20"/>
  <c r="G1985" i="20"/>
  <c r="G1986" i="20"/>
  <c r="G1987" i="20"/>
  <c r="G1988" i="20"/>
  <c r="G1989" i="20"/>
  <c r="G1990" i="20"/>
  <c r="G1991" i="20"/>
  <c r="G1992" i="20"/>
  <c r="G1993" i="20"/>
  <c r="G1994" i="20"/>
  <c r="G1995" i="20"/>
  <c r="G1996" i="20"/>
  <c r="G1997" i="20"/>
  <c r="G1998" i="20"/>
  <c r="G1999" i="20"/>
  <c r="G2000" i="20"/>
  <c r="G2001" i="20"/>
  <c r="G2002" i="20"/>
  <c r="G2003" i="20"/>
  <c r="G2004" i="20"/>
  <c r="G2005" i="20"/>
  <c r="G2006" i="20"/>
  <c r="G2007" i="20"/>
  <c r="G2008" i="20"/>
  <c r="G2009" i="20"/>
  <c r="G2010" i="20"/>
  <c r="G2011" i="20"/>
  <c r="G2012" i="20"/>
  <c r="G2013" i="20"/>
  <c r="G2014" i="20"/>
  <c r="G2015" i="20"/>
  <c r="G2016" i="20"/>
  <c r="G2017" i="20"/>
  <c r="G2018" i="20"/>
  <c r="G2019" i="20"/>
  <c r="G2020" i="20"/>
  <c r="G2021" i="20"/>
  <c r="G2022" i="20"/>
  <c r="G2023" i="20"/>
  <c r="G2024" i="20"/>
  <c r="G2025" i="20"/>
  <c r="G2026" i="20"/>
  <c r="G2027" i="20"/>
  <c r="G2028" i="20"/>
  <c r="G2029" i="20"/>
  <c r="G2030" i="20"/>
  <c r="G2031" i="20"/>
  <c r="G2032" i="20"/>
  <c r="G2033" i="20"/>
  <c r="G2034" i="20"/>
  <c r="G2035" i="20"/>
  <c r="G2036" i="20"/>
  <c r="G2037" i="20"/>
  <c r="G2038" i="20"/>
  <c r="G2039" i="20"/>
  <c r="G2040" i="20"/>
  <c r="G2041" i="20"/>
  <c r="G2042" i="20"/>
  <c r="G2043" i="20"/>
  <c r="G2044" i="20"/>
  <c r="G2045" i="20"/>
  <c r="G2046" i="20"/>
  <c r="G2047" i="20"/>
  <c r="G2048" i="20"/>
  <c r="G2049" i="20"/>
  <c r="G2050" i="20"/>
  <c r="G2051" i="20"/>
  <c r="G2052" i="20"/>
  <c r="G2053" i="20"/>
  <c r="G2054" i="20"/>
  <c r="G2055" i="20"/>
  <c r="G2056" i="20"/>
  <c r="G2057" i="20"/>
  <c r="G2058" i="20"/>
  <c r="G2059" i="20"/>
  <c r="G2060" i="20"/>
  <c r="G2061" i="20"/>
  <c r="G5" i="20"/>
  <c r="G6" i="20"/>
  <c r="G7" i="20"/>
  <c r="G8" i="20"/>
  <c r="G9" i="20"/>
  <c r="G4" i="20"/>
  <c r="F5" i="20"/>
  <c r="F6" i="20"/>
  <c r="F7" i="20"/>
  <c r="H7" i="20" s="1"/>
  <c r="I7" i="20" s="1"/>
  <c r="F8" i="20"/>
  <c r="F9" i="20"/>
  <c r="F10" i="20"/>
  <c r="F11" i="20"/>
  <c r="H11" i="20" s="1"/>
  <c r="I11" i="20" s="1"/>
  <c r="F12" i="20"/>
  <c r="F13" i="20"/>
  <c r="H13" i="20" s="1"/>
  <c r="I13" i="20" s="1"/>
  <c r="F14" i="20"/>
  <c r="F15" i="20"/>
  <c r="H15" i="20" s="1"/>
  <c r="I15" i="20" s="1"/>
  <c r="F16" i="20"/>
  <c r="F17" i="20"/>
  <c r="H17" i="20" s="1"/>
  <c r="I17" i="20" s="1"/>
  <c r="F18" i="20"/>
  <c r="F19" i="20"/>
  <c r="H19" i="20" s="1"/>
  <c r="I19" i="20" s="1"/>
  <c r="F20" i="20"/>
  <c r="F21" i="20"/>
  <c r="F22" i="20"/>
  <c r="F23" i="20"/>
  <c r="H23" i="20" s="1"/>
  <c r="I23" i="20" s="1"/>
  <c r="F24" i="20"/>
  <c r="F25" i="20"/>
  <c r="F26" i="20"/>
  <c r="F27" i="20"/>
  <c r="H27" i="20" s="1"/>
  <c r="I27" i="20" s="1"/>
  <c r="F28" i="20"/>
  <c r="F29" i="20"/>
  <c r="F30" i="20"/>
  <c r="F31" i="20"/>
  <c r="H31" i="20" s="1"/>
  <c r="I31" i="20" s="1"/>
  <c r="F32" i="20"/>
  <c r="F33" i="20"/>
  <c r="F34" i="20"/>
  <c r="F35" i="20"/>
  <c r="H35" i="20" s="1"/>
  <c r="I35" i="20" s="1"/>
  <c r="F36" i="20"/>
  <c r="F37" i="20"/>
  <c r="F38" i="20"/>
  <c r="F39" i="20"/>
  <c r="H39" i="20" s="1"/>
  <c r="I39" i="20" s="1"/>
  <c r="F40" i="20"/>
  <c r="F41" i="20"/>
  <c r="F42" i="20"/>
  <c r="F43" i="20"/>
  <c r="H43" i="20" s="1"/>
  <c r="I43" i="20" s="1"/>
  <c r="F44" i="20"/>
  <c r="F45" i="20"/>
  <c r="F46" i="20"/>
  <c r="F47" i="20"/>
  <c r="H47" i="20" s="1"/>
  <c r="I47" i="20" s="1"/>
  <c r="F48" i="20"/>
  <c r="F49" i="20"/>
  <c r="F50" i="20"/>
  <c r="F51" i="20"/>
  <c r="H51" i="20" s="1"/>
  <c r="I51" i="20" s="1"/>
  <c r="F52" i="20"/>
  <c r="F53" i="20"/>
  <c r="F54" i="20"/>
  <c r="F55" i="20"/>
  <c r="H55" i="20" s="1"/>
  <c r="I55" i="20" s="1"/>
  <c r="F56" i="20"/>
  <c r="F57" i="20"/>
  <c r="F58" i="20"/>
  <c r="F59" i="20"/>
  <c r="H59" i="20" s="1"/>
  <c r="I59" i="20" s="1"/>
  <c r="F60" i="20"/>
  <c r="F61" i="20"/>
  <c r="F62" i="20"/>
  <c r="F63" i="20"/>
  <c r="H63" i="20" s="1"/>
  <c r="I63" i="20" s="1"/>
  <c r="F64" i="20"/>
  <c r="F65" i="20"/>
  <c r="F66" i="20"/>
  <c r="F67" i="20"/>
  <c r="H67" i="20" s="1"/>
  <c r="I67" i="20" s="1"/>
  <c r="F68" i="20"/>
  <c r="F69" i="20"/>
  <c r="F70" i="20"/>
  <c r="F71" i="20"/>
  <c r="H71" i="20" s="1"/>
  <c r="I71" i="20" s="1"/>
  <c r="F72" i="20"/>
  <c r="F73" i="20"/>
  <c r="F74" i="20"/>
  <c r="F75" i="20"/>
  <c r="H75" i="20" s="1"/>
  <c r="I75" i="20" s="1"/>
  <c r="F76" i="20"/>
  <c r="F77" i="20"/>
  <c r="F78" i="20"/>
  <c r="F79" i="20"/>
  <c r="H79" i="20" s="1"/>
  <c r="I79" i="20" s="1"/>
  <c r="F80" i="20"/>
  <c r="F81" i="20"/>
  <c r="F82" i="20"/>
  <c r="F83" i="20"/>
  <c r="H83" i="20" s="1"/>
  <c r="I83" i="20" s="1"/>
  <c r="F84" i="20"/>
  <c r="F85" i="20"/>
  <c r="F86" i="20"/>
  <c r="F87" i="20"/>
  <c r="H87" i="20" s="1"/>
  <c r="I87" i="20" s="1"/>
  <c r="F88" i="20"/>
  <c r="F89" i="20"/>
  <c r="F90" i="20"/>
  <c r="F91" i="20"/>
  <c r="H91" i="20" s="1"/>
  <c r="I91" i="20" s="1"/>
  <c r="F92" i="20"/>
  <c r="F93" i="20"/>
  <c r="F94" i="20"/>
  <c r="F95" i="20"/>
  <c r="H95" i="20" s="1"/>
  <c r="I95" i="20" s="1"/>
  <c r="F96" i="20"/>
  <c r="F97" i="20"/>
  <c r="F98" i="20"/>
  <c r="F99" i="20"/>
  <c r="H99" i="20" s="1"/>
  <c r="I99" i="20" s="1"/>
  <c r="F100" i="20"/>
  <c r="F101" i="20"/>
  <c r="F102" i="20"/>
  <c r="F103" i="20"/>
  <c r="H103" i="20" s="1"/>
  <c r="I103" i="20" s="1"/>
  <c r="F104" i="20"/>
  <c r="F105" i="20"/>
  <c r="F106" i="20"/>
  <c r="F107" i="20"/>
  <c r="H107" i="20" s="1"/>
  <c r="I107" i="20" s="1"/>
  <c r="F108" i="20"/>
  <c r="F109" i="20"/>
  <c r="F110" i="20"/>
  <c r="F111" i="20"/>
  <c r="H111" i="20" s="1"/>
  <c r="I111" i="20" s="1"/>
  <c r="F112" i="20"/>
  <c r="F113" i="20"/>
  <c r="F114" i="20"/>
  <c r="F115" i="20"/>
  <c r="H115" i="20" s="1"/>
  <c r="I115" i="20" s="1"/>
  <c r="F116" i="20"/>
  <c r="F117" i="20"/>
  <c r="F118" i="20"/>
  <c r="F119" i="20"/>
  <c r="H119" i="20" s="1"/>
  <c r="I119" i="20" s="1"/>
  <c r="F120" i="20"/>
  <c r="F121" i="20"/>
  <c r="F122" i="20"/>
  <c r="F123" i="20"/>
  <c r="H123" i="20" s="1"/>
  <c r="I123" i="20" s="1"/>
  <c r="F124" i="20"/>
  <c r="F125" i="20"/>
  <c r="F126" i="20"/>
  <c r="F127" i="20"/>
  <c r="H127" i="20" s="1"/>
  <c r="I127" i="20" s="1"/>
  <c r="F128" i="20"/>
  <c r="F129" i="20"/>
  <c r="F130" i="20"/>
  <c r="F131" i="20"/>
  <c r="H131" i="20" s="1"/>
  <c r="I131" i="20" s="1"/>
  <c r="F132" i="20"/>
  <c r="F133" i="20"/>
  <c r="F134" i="20"/>
  <c r="F135" i="20"/>
  <c r="H135" i="20" s="1"/>
  <c r="I135" i="20" s="1"/>
  <c r="F136" i="20"/>
  <c r="F137" i="20"/>
  <c r="F138" i="20"/>
  <c r="F139" i="20"/>
  <c r="H139" i="20" s="1"/>
  <c r="I139" i="20" s="1"/>
  <c r="F140" i="20"/>
  <c r="F141" i="20"/>
  <c r="F142" i="20"/>
  <c r="F143" i="20"/>
  <c r="H143" i="20" s="1"/>
  <c r="I143" i="20" s="1"/>
  <c r="F144" i="20"/>
  <c r="F145" i="20"/>
  <c r="F146" i="20"/>
  <c r="F147" i="20"/>
  <c r="H147" i="20" s="1"/>
  <c r="I147" i="20" s="1"/>
  <c r="F148" i="20"/>
  <c r="F149" i="20"/>
  <c r="F150" i="20"/>
  <c r="F151" i="20"/>
  <c r="H151" i="20" s="1"/>
  <c r="I151" i="20" s="1"/>
  <c r="F152" i="20"/>
  <c r="F153" i="20"/>
  <c r="F154" i="20"/>
  <c r="F155" i="20"/>
  <c r="H155" i="20" s="1"/>
  <c r="I155" i="20" s="1"/>
  <c r="F156" i="20"/>
  <c r="F157" i="20"/>
  <c r="F158" i="20"/>
  <c r="F159" i="20"/>
  <c r="H159" i="20" s="1"/>
  <c r="I159" i="20" s="1"/>
  <c r="F160" i="20"/>
  <c r="F161" i="20"/>
  <c r="F162" i="20"/>
  <c r="F163" i="20"/>
  <c r="H163" i="20" s="1"/>
  <c r="I163" i="20" s="1"/>
  <c r="F164" i="20"/>
  <c r="F165" i="20"/>
  <c r="F166" i="20"/>
  <c r="F167" i="20"/>
  <c r="H167" i="20" s="1"/>
  <c r="I167" i="20" s="1"/>
  <c r="F168" i="20"/>
  <c r="F169" i="20"/>
  <c r="F170" i="20"/>
  <c r="F171" i="20"/>
  <c r="H171" i="20" s="1"/>
  <c r="I171" i="20" s="1"/>
  <c r="F172" i="20"/>
  <c r="F173" i="20"/>
  <c r="F174" i="20"/>
  <c r="F175" i="20"/>
  <c r="H175" i="20" s="1"/>
  <c r="I175" i="20" s="1"/>
  <c r="F176" i="20"/>
  <c r="F177" i="20"/>
  <c r="F178" i="20"/>
  <c r="F179" i="20"/>
  <c r="H179" i="20" s="1"/>
  <c r="I179" i="20" s="1"/>
  <c r="F180" i="20"/>
  <c r="F181" i="20"/>
  <c r="F182" i="20"/>
  <c r="F183" i="20"/>
  <c r="H183" i="20" s="1"/>
  <c r="I183" i="20" s="1"/>
  <c r="F184" i="20"/>
  <c r="F185" i="20"/>
  <c r="F186" i="20"/>
  <c r="F187" i="20"/>
  <c r="H187" i="20" s="1"/>
  <c r="I187" i="20" s="1"/>
  <c r="F188" i="20"/>
  <c r="F189" i="20"/>
  <c r="F190" i="20"/>
  <c r="F191" i="20"/>
  <c r="H191" i="20" s="1"/>
  <c r="I191" i="20" s="1"/>
  <c r="F192" i="20"/>
  <c r="F193" i="20"/>
  <c r="F194" i="20"/>
  <c r="F195" i="20"/>
  <c r="H195" i="20" s="1"/>
  <c r="I195" i="20" s="1"/>
  <c r="F196" i="20"/>
  <c r="F197" i="20"/>
  <c r="F198" i="20"/>
  <c r="F199" i="20"/>
  <c r="H199" i="20" s="1"/>
  <c r="I199" i="20" s="1"/>
  <c r="F200" i="20"/>
  <c r="F201" i="20"/>
  <c r="F202" i="20"/>
  <c r="F203" i="20"/>
  <c r="H203" i="20" s="1"/>
  <c r="I203" i="20" s="1"/>
  <c r="F204" i="20"/>
  <c r="F205" i="20"/>
  <c r="F206" i="20"/>
  <c r="F207" i="20"/>
  <c r="H207" i="20" s="1"/>
  <c r="I207" i="20" s="1"/>
  <c r="F208" i="20"/>
  <c r="F209" i="20"/>
  <c r="F210" i="20"/>
  <c r="F211" i="20"/>
  <c r="H211" i="20" s="1"/>
  <c r="I211" i="20" s="1"/>
  <c r="F212" i="20"/>
  <c r="F213" i="20"/>
  <c r="F214" i="20"/>
  <c r="F215" i="20"/>
  <c r="H215" i="20" s="1"/>
  <c r="I215" i="20" s="1"/>
  <c r="F216" i="20"/>
  <c r="F217" i="20"/>
  <c r="F218" i="20"/>
  <c r="F219" i="20"/>
  <c r="H219" i="20" s="1"/>
  <c r="I219" i="20" s="1"/>
  <c r="F220" i="20"/>
  <c r="F221" i="20"/>
  <c r="F222" i="20"/>
  <c r="F223" i="20"/>
  <c r="H223" i="20" s="1"/>
  <c r="I223" i="20" s="1"/>
  <c r="F224" i="20"/>
  <c r="F225" i="20"/>
  <c r="F226" i="20"/>
  <c r="F227" i="20"/>
  <c r="H227" i="20" s="1"/>
  <c r="I227" i="20" s="1"/>
  <c r="F228" i="20"/>
  <c r="F229" i="20"/>
  <c r="F230" i="20"/>
  <c r="F231" i="20"/>
  <c r="H231" i="20" s="1"/>
  <c r="I231" i="20" s="1"/>
  <c r="F232" i="20"/>
  <c r="F233" i="20"/>
  <c r="F234" i="20"/>
  <c r="F235" i="20"/>
  <c r="H235" i="20" s="1"/>
  <c r="I235" i="20" s="1"/>
  <c r="F236" i="20"/>
  <c r="F237" i="20"/>
  <c r="F238" i="20"/>
  <c r="F239" i="20"/>
  <c r="H239" i="20" s="1"/>
  <c r="I239" i="20" s="1"/>
  <c r="F240" i="20"/>
  <c r="F241" i="20"/>
  <c r="F242" i="20"/>
  <c r="F243" i="20"/>
  <c r="H243" i="20" s="1"/>
  <c r="I243" i="20" s="1"/>
  <c r="F244" i="20"/>
  <c r="F245" i="20"/>
  <c r="F246" i="20"/>
  <c r="F247" i="20"/>
  <c r="H247" i="20" s="1"/>
  <c r="I247" i="20" s="1"/>
  <c r="F248" i="20"/>
  <c r="F249" i="20"/>
  <c r="F250" i="20"/>
  <c r="F251" i="20"/>
  <c r="H251" i="20" s="1"/>
  <c r="I251" i="20" s="1"/>
  <c r="F252" i="20"/>
  <c r="F253" i="20"/>
  <c r="F254" i="20"/>
  <c r="F255" i="20"/>
  <c r="H255" i="20" s="1"/>
  <c r="I255" i="20" s="1"/>
  <c r="F256" i="20"/>
  <c r="F257" i="20"/>
  <c r="F258" i="20"/>
  <c r="F259" i="20"/>
  <c r="H259" i="20" s="1"/>
  <c r="I259" i="20" s="1"/>
  <c r="F260" i="20"/>
  <c r="F261" i="20"/>
  <c r="F262" i="20"/>
  <c r="F263" i="20"/>
  <c r="H263" i="20" s="1"/>
  <c r="I263" i="20" s="1"/>
  <c r="F264" i="20"/>
  <c r="F265" i="20"/>
  <c r="F266" i="20"/>
  <c r="F267" i="20"/>
  <c r="H267" i="20" s="1"/>
  <c r="I267" i="20" s="1"/>
  <c r="F268" i="20"/>
  <c r="F269" i="20"/>
  <c r="F270" i="20"/>
  <c r="F271" i="20"/>
  <c r="H271" i="20" s="1"/>
  <c r="I271" i="20" s="1"/>
  <c r="F272" i="20"/>
  <c r="F273" i="20"/>
  <c r="F274" i="20"/>
  <c r="F275" i="20"/>
  <c r="H275" i="20" s="1"/>
  <c r="I275" i="20" s="1"/>
  <c r="F276" i="20"/>
  <c r="F277" i="20"/>
  <c r="F278" i="20"/>
  <c r="F279" i="20"/>
  <c r="H279" i="20" s="1"/>
  <c r="I279" i="20" s="1"/>
  <c r="F280" i="20"/>
  <c r="F281" i="20"/>
  <c r="F282" i="20"/>
  <c r="F283" i="20"/>
  <c r="H283" i="20" s="1"/>
  <c r="I283" i="20" s="1"/>
  <c r="F284" i="20"/>
  <c r="F285" i="20"/>
  <c r="F286" i="20"/>
  <c r="F287" i="20"/>
  <c r="H287" i="20" s="1"/>
  <c r="I287" i="20" s="1"/>
  <c r="F288" i="20"/>
  <c r="F289" i="20"/>
  <c r="F290" i="20"/>
  <c r="F291" i="20"/>
  <c r="H291" i="20" s="1"/>
  <c r="I291" i="20" s="1"/>
  <c r="F292" i="20"/>
  <c r="F293" i="20"/>
  <c r="F294" i="20"/>
  <c r="F295" i="20"/>
  <c r="H295" i="20" s="1"/>
  <c r="I295" i="20" s="1"/>
  <c r="F296" i="20"/>
  <c r="F297" i="20"/>
  <c r="F298" i="20"/>
  <c r="F299" i="20"/>
  <c r="H299" i="20" s="1"/>
  <c r="I299" i="20" s="1"/>
  <c r="F300" i="20"/>
  <c r="F301" i="20"/>
  <c r="F302" i="20"/>
  <c r="F303" i="20"/>
  <c r="H303" i="20" s="1"/>
  <c r="I303" i="20" s="1"/>
  <c r="F304" i="20"/>
  <c r="F305" i="20"/>
  <c r="F306" i="20"/>
  <c r="F307" i="20"/>
  <c r="H307" i="20" s="1"/>
  <c r="I307" i="20" s="1"/>
  <c r="F308" i="20"/>
  <c r="F309" i="20"/>
  <c r="F310" i="20"/>
  <c r="F311" i="20"/>
  <c r="H311" i="20" s="1"/>
  <c r="I311" i="20" s="1"/>
  <c r="F312" i="20"/>
  <c r="F313" i="20"/>
  <c r="F314" i="20"/>
  <c r="F315" i="20"/>
  <c r="H315" i="20" s="1"/>
  <c r="I315" i="20" s="1"/>
  <c r="F316" i="20"/>
  <c r="F317" i="20"/>
  <c r="F318" i="20"/>
  <c r="F319" i="20"/>
  <c r="H319" i="20" s="1"/>
  <c r="I319" i="20" s="1"/>
  <c r="F320" i="20"/>
  <c r="F321" i="20"/>
  <c r="F322" i="20"/>
  <c r="F323" i="20"/>
  <c r="H323" i="20" s="1"/>
  <c r="I323" i="20" s="1"/>
  <c r="F324" i="20"/>
  <c r="F325" i="20"/>
  <c r="F326" i="20"/>
  <c r="F327" i="20"/>
  <c r="H327" i="20" s="1"/>
  <c r="I327" i="20" s="1"/>
  <c r="F328" i="20"/>
  <c r="F329" i="20"/>
  <c r="F330" i="20"/>
  <c r="F331" i="20"/>
  <c r="H331" i="20" s="1"/>
  <c r="I331" i="20" s="1"/>
  <c r="F332" i="20"/>
  <c r="F333" i="20"/>
  <c r="F334" i="20"/>
  <c r="F335" i="20"/>
  <c r="H335" i="20" s="1"/>
  <c r="I335" i="20" s="1"/>
  <c r="F336" i="20"/>
  <c r="F337" i="20"/>
  <c r="F338" i="20"/>
  <c r="F339" i="20"/>
  <c r="H339" i="20" s="1"/>
  <c r="I339" i="20" s="1"/>
  <c r="F340" i="20"/>
  <c r="F341" i="20"/>
  <c r="F342" i="20"/>
  <c r="F343" i="20"/>
  <c r="H343" i="20" s="1"/>
  <c r="I343" i="20" s="1"/>
  <c r="F344" i="20"/>
  <c r="F345" i="20"/>
  <c r="F346" i="20"/>
  <c r="F347" i="20"/>
  <c r="H347" i="20" s="1"/>
  <c r="I347" i="20" s="1"/>
  <c r="F348" i="20"/>
  <c r="F349" i="20"/>
  <c r="F350" i="20"/>
  <c r="F351" i="20"/>
  <c r="H351" i="20" s="1"/>
  <c r="I351" i="20" s="1"/>
  <c r="F352" i="20"/>
  <c r="F353" i="20"/>
  <c r="F354" i="20"/>
  <c r="F355" i="20"/>
  <c r="H355" i="20" s="1"/>
  <c r="I355" i="20" s="1"/>
  <c r="F356" i="20"/>
  <c r="F357" i="20"/>
  <c r="F358" i="20"/>
  <c r="F359" i="20"/>
  <c r="H359" i="20" s="1"/>
  <c r="I359" i="20" s="1"/>
  <c r="F360" i="20"/>
  <c r="F361" i="20"/>
  <c r="F362" i="20"/>
  <c r="F363" i="20"/>
  <c r="H363" i="20" s="1"/>
  <c r="I363" i="20" s="1"/>
  <c r="F364" i="20"/>
  <c r="F365" i="20"/>
  <c r="F366" i="20"/>
  <c r="F367" i="20"/>
  <c r="H367" i="20" s="1"/>
  <c r="I367" i="20" s="1"/>
  <c r="F368" i="20"/>
  <c r="F369" i="20"/>
  <c r="F370" i="20"/>
  <c r="F371" i="20"/>
  <c r="H371" i="20" s="1"/>
  <c r="I371" i="20" s="1"/>
  <c r="F372" i="20"/>
  <c r="F373" i="20"/>
  <c r="F374" i="20"/>
  <c r="F375" i="20"/>
  <c r="H375" i="20" s="1"/>
  <c r="I375" i="20" s="1"/>
  <c r="F376" i="20"/>
  <c r="F377" i="20"/>
  <c r="F378" i="20"/>
  <c r="F379" i="20"/>
  <c r="H379" i="20" s="1"/>
  <c r="I379" i="20" s="1"/>
  <c r="F380" i="20"/>
  <c r="F381" i="20"/>
  <c r="F382" i="20"/>
  <c r="F383" i="20"/>
  <c r="H383" i="20" s="1"/>
  <c r="I383" i="20" s="1"/>
  <c r="F384" i="20"/>
  <c r="F385" i="20"/>
  <c r="F386" i="20"/>
  <c r="F387" i="20"/>
  <c r="H387" i="20" s="1"/>
  <c r="I387" i="20" s="1"/>
  <c r="F388" i="20"/>
  <c r="F389" i="20"/>
  <c r="F390" i="20"/>
  <c r="F391" i="20"/>
  <c r="H391" i="20" s="1"/>
  <c r="I391" i="20" s="1"/>
  <c r="F392" i="20"/>
  <c r="F393" i="20"/>
  <c r="F394" i="20"/>
  <c r="F395" i="20"/>
  <c r="H395" i="20" s="1"/>
  <c r="I395" i="20" s="1"/>
  <c r="F396" i="20"/>
  <c r="F397" i="20"/>
  <c r="F398" i="20"/>
  <c r="F399" i="20"/>
  <c r="H399" i="20" s="1"/>
  <c r="I399" i="20" s="1"/>
  <c r="F400" i="20"/>
  <c r="F401" i="20"/>
  <c r="F402" i="20"/>
  <c r="F403" i="20"/>
  <c r="H403" i="20" s="1"/>
  <c r="I403" i="20" s="1"/>
  <c r="F404" i="20"/>
  <c r="F405" i="20"/>
  <c r="F406" i="20"/>
  <c r="F407" i="20"/>
  <c r="H407" i="20" s="1"/>
  <c r="I407" i="20" s="1"/>
  <c r="F408" i="20"/>
  <c r="F409" i="20"/>
  <c r="F410" i="20"/>
  <c r="F411" i="20"/>
  <c r="H411" i="20" s="1"/>
  <c r="I411" i="20" s="1"/>
  <c r="F412" i="20"/>
  <c r="F413" i="20"/>
  <c r="F414" i="20"/>
  <c r="F415" i="20"/>
  <c r="H415" i="20" s="1"/>
  <c r="I415" i="20" s="1"/>
  <c r="F416" i="20"/>
  <c r="F417" i="20"/>
  <c r="F418" i="20"/>
  <c r="F419" i="20"/>
  <c r="H419" i="20" s="1"/>
  <c r="I419" i="20" s="1"/>
  <c r="F420" i="20"/>
  <c r="F421" i="20"/>
  <c r="F422" i="20"/>
  <c r="F423" i="20"/>
  <c r="H423" i="20" s="1"/>
  <c r="I423" i="20" s="1"/>
  <c r="F424" i="20"/>
  <c r="F425" i="20"/>
  <c r="F426" i="20"/>
  <c r="F427" i="20"/>
  <c r="H427" i="20" s="1"/>
  <c r="I427" i="20" s="1"/>
  <c r="F428" i="20"/>
  <c r="F429" i="20"/>
  <c r="F430" i="20"/>
  <c r="F431" i="20"/>
  <c r="H431" i="20" s="1"/>
  <c r="I431" i="20" s="1"/>
  <c r="F432" i="20"/>
  <c r="F433" i="20"/>
  <c r="F434" i="20"/>
  <c r="F435" i="20"/>
  <c r="H435" i="20" s="1"/>
  <c r="I435" i="20" s="1"/>
  <c r="F436" i="20"/>
  <c r="F437" i="20"/>
  <c r="F438" i="20"/>
  <c r="F439" i="20"/>
  <c r="H439" i="20" s="1"/>
  <c r="I439" i="20" s="1"/>
  <c r="F440" i="20"/>
  <c r="F441" i="20"/>
  <c r="F442" i="20"/>
  <c r="F443" i="20"/>
  <c r="H443" i="20" s="1"/>
  <c r="I443" i="20" s="1"/>
  <c r="F444" i="20"/>
  <c r="F445" i="20"/>
  <c r="F446" i="20"/>
  <c r="F447" i="20"/>
  <c r="H447" i="20" s="1"/>
  <c r="I447" i="20" s="1"/>
  <c r="F448" i="20"/>
  <c r="F449" i="20"/>
  <c r="F450" i="20"/>
  <c r="F451" i="20"/>
  <c r="H451" i="20" s="1"/>
  <c r="I451" i="20" s="1"/>
  <c r="F452" i="20"/>
  <c r="F453" i="20"/>
  <c r="F454" i="20"/>
  <c r="F455" i="20"/>
  <c r="H455" i="20" s="1"/>
  <c r="I455" i="20" s="1"/>
  <c r="F456" i="20"/>
  <c r="F457" i="20"/>
  <c r="F458" i="20"/>
  <c r="F459" i="20"/>
  <c r="H459" i="20" s="1"/>
  <c r="I459" i="20" s="1"/>
  <c r="F460" i="20"/>
  <c r="F461" i="20"/>
  <c r="F462" i="20"/>
  <c r="F463" i="20"/>
  <c r="H463" i="20" s="1"/>
  <c r="I463" i="20" s="1"/>
  <c r="F464" i="20"/>
  <c r="F465" i="20"/>
  <c r="F466" i="20"/>
  <c r="F467" i="20"/>
  <c r="H467" i="20" s="1"/>
  <c r="I467" i="20" s="1"/>
  <c r="F468" i="20"/>
  <c r="F469" i="20"/>
  <c r="F470" i="20"/>
  <c r="F471" i="20"/>
  <c r="H471" i="20" s="1"/>
  <c r="I471" i="20" s="1"/>
  <c r="F472" i="20"/>
  <c r="F473" i="20"/>
  <c r="F474" i="20"/>
  <c r="F475" i="20"/>
  <c r="H475" i="20" s="1"/>
  <c r="I475" i="20" s="1"/>
  <c r="F476" i="20"/>
  <c r="F477" i="20"/>
  <c r="F478" i="20"/>
  <c r="F479" i="20"/>
  <c r="H479" i="20" s="1"/>
  <c r="I479" i="20" s="1"/>
  <c r="F480" i="20"/>
  <c r="F481" i="20"/>
  <c r="F482" i="20"/>
  <c r="F483" i="20"/>
  <c r="H483" i="20" s="1"/>
  <c r="I483" i="20" s="1"/>
  <c r="F484" i="20"/>
  <c r="F485" i="20"/>
  <c r="F486" i="20"/>
  <c r="F487" i="20"/>
  <c r="H487" i="20" s="1"/>
  <c r="I487" i="20" s="1"/>
  <c r="F488" i="20"/>
  <c r="F489" i="20"/>
  <c r="F490" i="20"/>
  <c r="F491" i="20"/>
  <c r="H491" i="20" s="1"/>
  <c r="I491" i="20" s="1"/>
  <c r="F492" i="20"/>
  <c r="F493" i="20"/>
  <c r="F494" i="20"/>
  <c r="F495" i="20"/>
  <c r="H495" i="20" s="1"/>
  <c r="I495" i="20" s="1"/>
  <c r="F496" i="20"/>
  <c r="F497" i="20"/>
  <c r="F498" i="20"/>
  <c r="F499" i="20"/>
  <c r="H499" i="20" s="1"/>
  <c r="I499" i="20" s="1"/>
  <c r="F500" i="20"/>
  <c r="F501" i="20"/>
  <c r="F502" i="20"/>
  <c r="F503" i="20"/>
  <c r="H503" i="20" s="1"/>
  <c r="I503" i="20" s="1"/>
  <c r="F504" i="20"/>
  <c r="F505" i="20"/>
  <c r="F506" i="20"/>
  <c r="F507" i="20"/>
  <c r="H507" i="20" s="1"/>
  <c r="I507" i="20" s="1"/>
  <c r="F508" i="20"/>
  <c r="F509" i="20"/>
  <c r="F510" i="20"/>
  <c r="F511" i="20"/>
  <c r="H511" i="20" s="1"/>
  <c r="I511" i="20" s="1"/>
  <c r="F512" i="20"/>
  <c r="F513" i="20"/>
  <c r="F514" i="20"/>
  <c r="F515" i="20"/>
  <c r="H515" i="20" s="1"/>
  <c r="I515" i="20" s="1"/>
  <c r="F516" i="20"/>
  <c r="F517" i="20"/>
  <c r="F518" i="20"/>
  <c r="F519" i="20"/>
  <c r="H519" i="20" s="1"/>
  <c r="I519" i="20" s="1"/>
  <c r="F520" i="20"/>
  <c r="F521" i="20"/>
  <c r="F522" i="20"/>
  <c r="F523" i="20"/>
  <c r="H523" i="20" s="1"/>
  <c r="I523" i="20" s="1"/>
  <c r="F524" i="20"/>
  <c r="F525" i="20"/>
  <c r="F526" i="20"/>
  <c r="F527" i="20"/>
  <c r="H527" i="20" s="1"/>
  <c r="I527" i="20" s="1"/>
  <c r="F528" i="20"/>
  <c r="F529" i="20"/>
  <c r="F530" i="20"/>
  <c r="F531" i="20"/>
  <c r="H531" i="20" s="1"/>
  <c r="I531" i="20" s="1"/>
  <c r="F532" i="20"/>
  <c r="F533" i="20"/>
  <c r="F534" i="20"/>
  <c r="F535" i="20"/>
  <c r="H535" i="20" s="1"/>
  <c r="I535" i="20" s="1"/>
  <c r="F536" i="20"/>
  <c r="F537" i="20"/>
  <c r="F538" i="20"/>
  <c r="F539" i="20"/>
  <c r="H539" i="20" s="1"/>
  <c r="I539" i="20" s="1"/>
  <c r="F540" i="20"/>
  <c r="F541" i="20"/>
  <c r="F542" i="20"/>
  <c r="F543" i="20"/>
  <c r="H543" i="20" s="1"/>
  <c r="I543" i="20" s="1"/>
  <c r="F544" i="20"/>
  <c r="F545" i="20"/>
  <c r="F546" i="20"/>
  <c r="F547" i="20"/>
  <c r="H547" i="20" s="1"/>
  <c r="I547" i="20" s="1"/>
  <c r="F548" i="20"/>
  <c r="F549" i="20"/>
  <c r="F550" i="20"/>
  <c r="F551" i="20"/>
  <c r="H551" i="20" s="1"/>
  <c r="I551" i="20" s="1"/>
  <c r="F552" i="20"/>
  <c r="F553" i="20"/>
  <c r="F554" i="20"/>
  <c r="F555" i="20"/>
  <c r="H555" i="20" s="1"/>
  <c r="I555" i="20" s="1"/>
  <c r="F556" i="20"/>
  <c r="F557" i="20"/>
  <c r="F558" i="20"/>
  <c r="F559" i="20"/>
  <c r="H559" i="20" s="1"/>
  <c r="I559" i="20" s="1"/>
  <c r="F560" i="20"/>
  <c r="F561" i="20"/>
  <c r="F562" i="20"/>
  <c r="F563" i="20"/>
  <c r="H563" i="20" s="1"/>
  <c r="I563" i="20" s="1"/>
  <c r="F564" i="20"/>
  <c r="F565" i="20"/>
  <c r="F566" i="20"/>
  <c r="F567" i="20"/>
  <c r="H567" i="20" s="1"/>
  <c r="I567" i="20" s="1"/>
  <c r="F568" i="20"/>
  <c r="F569" i="20"/>
  <c r="F570" i="20"/>
  <c r="F571" i="20"/>
  <c r="H571" i="20" s="1"/>
  <c r="I571" i="20" s="1"/>
  <c r="F572" i="20"/>
  <c r="F573" i="20"/>
  <c r="F574" i="20"/>
  <c r="F575" i="20"/>
  <c r="H575" i="20" s="1"/>
  <c r="I575" i="20" s="1"/>
  <c r="F576" i="20"/>
  <c r="F577" i="20"/>
  <c r="F578" i="20"/>
  <c r="F579" i="20"/>
  <c r="H579" i="20" s="1"/>
  <c r="I579" i="20" s="1"/>
  <c r="F580" i="20"/>
  <c r="F581" i="20"/>
  <c r="F582" i="20"/>
  <c r="F583" i="20"/>
  <c r="H583" i="20" s="1"/>
  <c r="I583" i="20" s="1"/>
  <c r="F584" i="20"/>
  <c r="F585" i="20"/>
  <c r="F586" i="20"/>
  <c r="F587" i="20"/>
  <c r="H587" i="20" s="1"/>
  <c r="I587" i="20" s="1"/>
  <c r="F588" i="20"/>
  <c r="F589" i="20"/>
  <c r="F590" i="20"/>
  <c r="F591" i="20"/>
  <c r="H591" i="20" s="1"/>
  <c r="I591" i="20" s="1"/>
  <c r="F592" i="20"/>
  <c r="F593" i="20"/>
  <c r="F594" i="20"/>
  <c r="F595" i="20"/>
  <c r="H595" i="20" s="1"/>
  <c r="I595" i="20" s="1"/>
  <c r="F596" i="20"/>
  <c r="F597" i="20"/>
  <c r="F598" i="20"/>
  <c r="F599" i="20"/>
  <c r="H599" i="20" s="1"/>
  <c r="I599" i="20" s="1"/>
  <c r="F600" i="20"/>
  <c r="F601" i="20"/>
  <c r="F602" i="20"/>
  <c r="F603" i="20"/>
  <c r="H603" i="20" s="1"/>
  <c r="I603" i="20" s="1"/>
  <c r="F604" i="20"/>
  <c r="F605" i="20"/>
  <c r="F606" i="20"/>
  <c r="F607" i="20"/>
  <c r="H607" i="20" s="1"/>
  <c r="I607" i="20" s="1"/>
  <c r="F608" i="20"/>
  <c r="F609" i="20"/>
  <c r="F610" i="20"/>
  <c r="F611" i="20"/>
  <c r="H611" i="20" s="1"/>
  <c r="I611" i="20" s="1"/>
  <c r="F612" i="20"/>
  <c r="F613" i="20"/>
  <c r="F614" i="20"/>
  <c r="F615" i="20"/>
  <c r="H615" i="20" s="1"/>
  <c r="I615" i="20" s="1"/>
  <c r="F616" i="20"/>
  <c r="F617" i="20"/>
  <c r="F618" i="20"/>
  <c r="F619" i="20"/>
  <c r="H619" i="20" s="1"/>
  <c r="I619" i="20" s="1"/>
  <c r="F620" i="20"/>
  <c r="F621" i="20"/>
  <c r="F622" i="20"/>
  <c r="F623" i="20"/>
  <c r="H623" i="20" s="1"/>
  <c r="I623" i="20" s="1"/>
  <c r="F624" i="20"/>
  <c r="F625" i="20"/>
  <c r="F626" i="20"/>
  <c r="F627" i="20"/>
  <c r="H627" i="20" s="1"/>
  <c r="I627" i="20" s="1"/>
  <c r="F628" i="20"/>
  <c r="F629" i="20"/>
  <c r="F630" i="20"/>
  <c r="F631" i="20"/>
  <c r="H631" i="20" s="1"/>
  <c r="I631" i="20" s="1"/>
  <c r="F632" i="20"/>
  <c r="F633" i="20"/>
  <c r="F634" i="20"/>
  <c r="F635" i="20"/>
  <c r="H635" i="20" s="1"/>
  <c r="I635" i="20" s="1"/>
  <c r="F636" i="20"/>
  <c r="F637" i="20"/>
  <c r="F638" i="20"/>
  <c r="F639" i="20"/>
  <c r="H639" i="20" s="1"/>
  <c r="I639" i="20" s="1"/>
  <c r="F640" i="20"/>
  <c r="F641" i="20"/>
  <c r="F642" i="20"/>
  <c r="F643" i="20"/>
  <c r="H643" i="20" s="1"/>
  <c r="I643" i="20" s="1"/>
  <c r="F644" i="20"/>
  <c r="F645" i="20"/>
  <c r="F646" i="20"/>
  <c r="F647" i="20"/>
  <c r="H647" i="20" s="1"/>
  <c r="I647" i="20" s="1"/>
  <c r="F648" i="20"/>
  <c r="F649" i="20"/>
  <c r="F650" i="20"/>
  <c r="F651" i="20"/>
  <c r="H651" i="20" s="1"/>
  <c r="I651" i="20" s="1"/>
  <c r="F652" i="20"/>
  <c r="F653" i="20"/>
  <c r="F654" i="20"/>
  <c r="F655" i="20"/>
  <c r="H655" i="20" s="1"/>
  <c r="I655" i="20" s="1"/>
  <c r="F656" i="20"/>
  <c r="F657" i="20"/>
  <c r="F658" i="20"/>
  <c r="F659" i="20"/>
  <c r="H659" i="20" s="1"/>
  <c r="I659" i="20" s="1"/>
  <c r="F660" i="20"/>
  <c r="F661" i="20"/>
  <c r="F662" i="20"/>
  <c r="F663" i="20"/>
  <c r="H663" i="20" s="1"/>
  <c r="I663" i="20" s="1"/>
  <c r="F664" i="20"/>
  <c r="F665" i="20"/>
  <c r="F666" i="20"/>
  <c r="F667" i="20"/>
  <c r="H667" i="20" s="1"/>
  <c r="I667" i="20" s="1"/>
  <c r="F668" i="20"/>
  <c r="F669" i="20"/>
  <c r="F670" i="20"/>
  <c r="F671" i="20"/>
  <c r="H671" i="20" s="1"/>
  <c r="I671" i="20" s="1"/>
  <c r="F672" i="20"/>
  <c r="F673" i="20"/>
  <c r="F674" i="20"/>
  <c r="F675" i="20"/>
  <c r="H675" i="20" s="1"/>
  <c r="I675" i="20" s="1"/>
  <c r="F676" i="20"/>
  <c r="F677" i="20"/>
  <c r="F678" i="20"/>
  <c r="F679" i="20"/>
  <c r="H679" i="20" s="1"/>
  <c r="I679" i="20" s="1"/>
  <c r="F680" i="20"/>
  <c r="F681" i="20"/>
  <c r="F682" i="20"/>
  <c r="F683" i="20"/>
  <c r="H683" i="20" s="1"/>
  <c r="I683" i="20" s="1"/>
  <c r="F684" i="20"/>
  <c r="F685" i="20"/>
  <c r="F686" i="20"/>
  <c r="F687" i="20"/>
  <c r="H687" i="20" s="1"/>
  <c r="I687" i="20" s="1"/>
  <c r="F688" i="20"/>
  <c r="F689" i="20"/>
  <c r="F690" i="20"/>
  <c r="F691" i="20"/>
  <c r="H691" i="20" s="1"/>
  <c r="I691" i="20" s="1"/>
  <c r="F692" i="20"/>
  <c r="F693" i="20"/>
  <c r="F694" i="20"/>
  <c r="F695" i="20"/>
  <c r="H695" i="20" s="1"/>
  <c r="I695" i="20" s="1"/>
  <c r="F696" i="20"/>
  <c r="F697" i="20"/>
  <c r="F698" i="20"/>
  <c r="F699" i="20"/>
  <c r="H699" i="20" s="1"/>
  <c r="I699" i="20" s="1"/>
  <c r="F700" i="20"/>
  <c r="F701" i="20"/>
  <c r="F702" i="20"/>
  <c r="F703" i="20"/>
  <c r="H703" i="20" s="1"/>
  <c r="I703" i="20" s="1"/>
  <c r="F704" i="20"/>
  <c r="F705" i="20"/>
  <c r="F706" i="20"/>
  <c r="F707" i="20"/>
  <c r="H707" i="20" s="1"/>
  <c r="I707" i="20" s="1"/>
  <c r="F708" i="20"/>
  <c r="F709" i="20"/>
  <c r="F710" i="20"/>
  <c r="F711" i="20"/>
  <c r="H711" i="20" s="1"/>
  <c r="I711" i="20" s="1"/>
  <c r="F712" i="20"/>
  <c r="F713" i="20"/>
  <c r="F714" i="20"/>
  <c r="F715" i="20"/>
  <c r="H715" i="20" s="1"/>
  <c r="I715" i="20" s="1"/>
  <c r="F716" i="20"/>
  <c r="F717" i="20"/>
  <c r="F718" i="20"/>
  <c r="F719" i="20"/>
  <c r="H719" i="20" s="1"/>
  <c r="I719" i="20" s="1"/>
  <c r="F720" i="20"/>
  <c r="F721" i="20"/>
  <c r="F722" i="20"/>
  <c r="F723" i="20"/>
  <c r="H723" i="20" s="1"/>
  <c r="I723" i="20" s="1"/>
  <c r="F724" i="20"/>
  <c r="F725" i="20"/>
  <c r="F726" i="20"/>
  <c r="F727" i="20"/>
  <c r="H727" i="20" s="1"/>
  <c r="I727" i="20" s="1"/>
  <c r="F728" i="20"/>
  <c r="F729" i="20"/>
  <c r="F730" i="20"/>
  <c r="F731" i="20"/>
  <c r="H731" i="20" s="1"/>
  <c r="I731" i="20" s="1"/>
  <c r="F732" i="20"/>
  <c r="F733" i="20"/>
  <c r="F734" i="20"/>
  <c r="F735" i="20"/>
  <c r="H735" i="20" s="1"/>
  <c r="I735" i="20" s="1"/>
  <c r="F736" i="20"/>
  <c r="F737" i="20"/>
  <c r="F738" i="20"/>
  <c r="F739" i="20"/>
  <c r="H739" i="20" s="1"/>
  <c r="I739" i="20" s="1"/>
  <c r="F740" i="20"/>
  <c r="F741" i="20"/>
  <c r="F742" i="20"/>
  <c r="F743" i="20"/>
  <c r="H743" i="20" s="1"/>
  <c r="I743" i="20" s="1"/>
  <c r="F744" i="20"/>
  <c r="F745" i="20"/>
  <c r="F746" i="20"/>
  <c r="F747" i="20"/>
  <c r="H747" i="20" s="1"/>
  <c r="I747" i="20" s="1"/>
  <c r="F748" i="20"/>
  <c r="F749" i="20"/>
  <c r="F750" i="20"/>
  <c r="F751" i="20"/>
  <c r="H751" i="20" s="1"/>
  <c r="I751" i="20" s="1"/>
  <c r="F752" i="20"/>
  <c r="F753" i="20"/>
  <c r="F754" i="20"/>
  <c r="F755" i="20"/>
  <c r="H755" i="20" s="1"/>
  <c r="I755" i="20" s="1"/>
  <c r="F756" i="20"/>
  <c r="F757" i="20"/>
  <c r="F758" i="20"/>
  <c r="F759" i="20"/>
  <c r="H759" i="20" s="1"/>
  <c r="I759" i="20" s="1"/>
  <c r="F760" i="20"/>
  <c r="F761" i="20"/>
  <c r="F762" i="20"/>
  <c r="F763" i="20"/>
  <c r="H763" i="20" s="1"/>
  <c r="I763" i="20" s="1"/>
  <c r="F764" i="20"/>
  <c r="F765" i="20"/>
  <c r="F766" i="20"/>
  <c r="F767" i="20"/>
  <c r="H767" i="20" s="1"/>
  <c r="I767" i="20" s="1"/>
  <c r="F768" i="20"/>
  <c r="F769" i="20"/>
  <c r="F770" i="20"/>
  <c r="F771" i="20"/>
  <c r="H771" i="20" s="1"/>
  <c r="I771" i="20" s="1"/>
  <c r="F772" i="20"/>
  <c r="F773" i="20"/>
  <c r="F774" i="20"/>
  <c r="F775" i="20"/>
  <c r="H775" i="20" s="1"/>
  <c r="I775" i="20" s="1"/>
  <c r="F776" i="20"/>
  <c r="F777" i="20"/>
  <c r="F778" i="20"/>
  <c r="F779" i="20"/>
  <c r="H779" i="20" s="1"/>
  <c r="I779" i="20" s="1"/>
  <c r="F780" i="20"/>
  <c r="F781" i="20"/>
  <c r="F782" i="20"/>
  <c r="F783" i="20"/>
  <c r="H783" i="20" s="1"/>
  <c r="I783" i="20" s="1"/>
  <c r="F784" i="20"/>
  <c r="F785" i="20"/>
  <c r="F786" i="20"/>
  <c r="F787" i="20"/>
  <c r="H787" i="20" s="1"/>
  <c r="I787" i="20" s="1"/>
  <c r="F788" i="20"/>
  <c r="F789" i="20"/>
  <c r="F790" i="20"/>
  <c r="F791" i="20"/>
  <c r="H791" i="20" s="1"/>
  <c r="I791" i="20" s="1"/>
  <c r="F792" i="20"/>
  <c r="F793" i="20"/>
  <c r="F794" i="20"/>
  <c r="F795" i="20"/>
  <c r="H795" i="20" s="1"/>
  <c r="I795" i="20" s="1"/>
  <c r="F796" i="20"/>
  <c r="F797" i="20"/>
  <c r="F798" i="20"/>
  <c r="F799" i="20"/>
  <c r="H799" i="20" s="1"/>
  <c r="I799" i="20" s="1"/>
  <c r="F800" i="20"/>
  <c r="F801" i="20"/>
  <c r="F802" i="20"/>
  <c r="F803" i="20"/>
  <c r="H803" i="20" s="1"/>
  <c r="I803" i="20" s="1"/>
  <c r="F804" i="20"/>
  <c r="F805" i="20"/>
  <c r="F806" i="20"/>
  <c r="F807" i="20"/>
  <c r="H807" i="20" s="1"/>
  <c r="I807" i="20" s="1"/>
  <c r="F808" i="20"/>
  <c r="F809" i="20"/>
  <c r="F810" i="20"/>
  <c r="F811" i="20"/>
  <c r="H811" i="20" s="1"/>
  <c r="I811" i="20" s="1"/>
  <c r="F812" i="20"/>
  <c r="F813" i="20"/>
  <c r="F814" i="20"/>
  <c r="F815" i="20"/>
  <c r="H815" i="20" s="1"/>
  <c r="I815" i="20" s="1"/>
  <c r="F816" i="20"/>
  <c r="F817" i="20"/>
  <c r="F818" i="20"/>
  <c r="F819" i="20"/>
  <c r="H819" i="20" s="1"/>
  <c r="I819" i="20" s="1"/>
  <c r="F820" i="20"/>
  <c r="F821" i="20"/>
  <c r="F822" i="20"/>
  <c r="F823" i="20"/>
  <c r="H823" i="20" s="1"/>
  <c r="I823" i="20" s="1"/>
  <c r="F824" i="20"/>
  <c r="F825" i="20"/>
  <c r="F826" i="20"/>
  <c r="F827" i="20"/>
  <c r="H827" i="20" s="1"/>
  <c r="I827" i="20" s="1"/>
  <c r="F828" i="20"/>
  <c r="F829" i="20"/>
  <c r="F830" i="20"/>
  <c r="F831" i="20"/>
  <c r="H831" i="20" s="1"/>
  <c r="I831" i="20" s="1"/>
  <c r="F832" i="20"/>
  <c r="F833" i="20"/>
  <c r="F834" i="20"/>
  <c r="F835" i="20"/>
  <c r="H835" i="20" s="1"/>
  <c r="I835" i="20" s="1"/>
  <c r="F836" i="20"/>
  <c r="F837" i="20"/>
  <c r="F838" i="20"/>
  <c r="F839" i="20"/>
  <c r="H839" i="20" s="1"/>
  <c r="I839" i="20" s="1"/>
  <c r="F840" i="20"/>
  <c r="F841" i="20"/>
  <c r="F842" i="20"/>
  <c r="F843" i="20"/>
  <c r="H843" i="20" s="1"/>
  <c r="I843" i="20" s="1"/>
  <c r="F844" i="20"/>
  <c r="F845" i="20"/>
  <c r="F846" i="20"/>
  <c r="F847" i="20"/>
  <c r="H847" i="20" s="1"/>
  <c r="I847" i="20" s="1"/>
  <c r="F848" i="20"/>
  <c r="F849" i="20"/>
  <c r="F850" i="20"/>
  <c r="F851" i="20"/>
  <c r="H851" i="20" s="1"/>
  <c r="I851" i="20" s="1"/>
  <c r="F852" i="20"/>
  <c r="F853" i="20"/>
  <c r="F854" i="20"/>
  <c r="F855" i="20"/>
  <c r="H855" i="20" s="1"/>
  <c r="I855" i="20" s="1"/>
  <c r="F856" i="20"/>
  <c r="F857" i="20"/>
  <c r="F858" i="20"/>
  <c r="F859" i="20"/>
  <c r="H859" i="20" s="1"/>
  <c r="I859" i="20" s="1"/>
  <c r="F860" i="20"/>
  <c r="F861" i="20"/>
  <c r="F862" i="20"/>
  <c r="F863" i="20"/>
  <c r="H863" i="20" s="1"/>
  <c r="I863" i="20" s="1"/>
  <c r="F864" i="20"/>
  <c r="F865" i="20"/>
  <c r="F866" i="20"/>
  <c r="F867" i="20"/>
  <c r="H867" i="20" s="1"/>
  <c r="I867" i="20" s="1"/>
  <c r="F868" i="20"/>
  <c r="F869" i="20"/>
  <c r="F870" i="20"/>
  <c r="F871" i="20"/>
  <c r="H871" i="20" s="1"/>
  <c r="I871" i="20" s="1"/>
  <c r="F872" i="20"/>
  <c r="F873" i="20"/>
  <c r="F874" i="20"/>
  <c r="F875" i="20"/>
  <c r="H875" i="20" s="1"/>
  <c r="I875" i="20" s="1"/>
  <c r="F876" i="20"/>
  <c r="F877" i="20"/>
  <c r="F878" i="20"/>
  <c r="F879" i="20"/>
  <c r="H879" i="20" s="1"/>
  <c r="I879" i="20" s="1"/>
  <c r="F880" i="20"/>
  <c r="F881" i="20"/>
  <c r="F882" i="20"/>
  <c r="F883" i="20"/>
  <c r="H883" i="20" s="1"/>
  <c r="I883" i="20" s="1"/>
  <c r="F884" i="20"/>
  <c r="F885" i="20"/>
  <c r="F886" i="20"/>
  <c r="F887" i="20"/>
  <c r="H887" i="20" s="1"/>
  <c r="I887" i="20" s="1"/>
  <c r="F888" i="20"/>
  <c r="F889" i="20"/>
  <c r="F890" i="20"/>
  <c r="F891" i="20"/>
  <c r="H891" i="20" s="1"/>
  <c r="I891" i="20" s="1"/>
  <c r="F892" i="20"/>
  <c r="F893" i="20"/>
  <c r="F894" i="20"/>
  <c r="F895" i="20"/>
  <c r="H895" i="20" s="1"/>
  <c r="I895" i="20" s="1"/>
  <c r="F896" i="20"/>
  <c r="F897" i="20"/>
  <c r="F898" i="20"/>
  <c r="F899" i="20"/>
  <c r="H899" i="20" s="1"/>
  <c r="I899" i="20" s="1"/>
  <c r="F900" i="20"/>
  <c r="F901" i="20"/>
  <c r="F902" i="20"/>
  <c r="F903" i="20"/>
  <c r="H903" i="20" s="1"/>
  <c r="I903" i="20" s="1"/>
  <c r="F904" i="20"/>
  <c r="F905" i="20"/>
  <c r="F906" i="20"/>
  <c r="F907" i="20"/>
  <c r="H907" i="20" s="1"/>
  <c r="I907" i="20" s="1"/>
  <c r="F908" i="20"/>
  <c r="F909" i="20"/>
  <c r="F910" i="20"/>
  <c r="F911" i="20"/>
  <c r="H911" i="20" s="1"/>
  <c r="I911" i="20" s="1"/>
  <c r="F912" i="20"/>
  <c r="F913" i="20"/>
  <c r="F914" i="20"/>
  <c r="F915" i="20"/>
  <c r="H915" i="20" s="1"/>
  <c r="I915" i="20" s="1"/>
  <c r="F916" i="20"/>
  <c r="F917" i="20"/>
  <c r="F918" i="20"/>
  <c r="F919" i="20"/>
  <c r="H919" i="20" s="1"/>
  <c r="I919" i="20" s="1"/>
  <c r="F920" i="20"/>
  <c r="F921" i="20"/>
  <c r="F922" i="20"/>
  <c r="F923" i="20"/>
  <c r="H923" i="20" s="1"/>
  <c r="I923" i="20" s="1"/>
  <c r="F924" i="20"/>
  <c r="F925" i="20"/>
  <c r="F926" i="20"/>
  <c r="F927" i="20"/>
  <c r="H927" i="20" s="1"/>
  <c r="I927" i="20" s="1"/>
  <c r="F928" i="20"/>
  <c r="F929" i="20"/>
  <c r="F930" i="20"/>
  <c r="F931" i="20"/>
  <c r="H931" i="20" s="1"/>
  <c r="I931" i="20" s="1"/>
  <c r="F932" i="20"/>
  <c r="F933" i="20"/>
  <c r="F934" i="20"/>
  <c r="F935" i="20"/>
  <c r="H935" i="20" s="1"/>
  <c r="I935" i="20" s="1"/>
  <c r="F936" i="20"/>
  <c r="F937" i="20"/>
  <c r="F938" i="20"/>
  <c r="F939" i="20"/>
  <c r="H939" i="20" s="1"/>
  <c r="I939" i="20" s="1"/>
  <c r="F940" i="20"/>
  <c r="F941" i="20"/>
  <c r="F942" i="20"/>
  <c r="F943" i="20"/>
  <c r="H943" i="20" s="1"/>
  <c r="I943" i="20" s="1"/>
  <c r="F944" i="20"/>
  <c r="F945" i="20"/>
  <c r="F946" i="20"/>
  <c r="F947" i="20"/>
  <c r="H947" i="20" s="1"/>
  <c r="I947" i="20" s="1"/>
  <c r="F948" i="20"/>
  <c r="F949" i="20"/>
  <c r="F950" i="20"/>
  <c r="F951" i="20"/>
  <c r="H951" i="20" s="1"/>
  <c r="I951" i="20" s="1"/>
  <c r="F952" i="20"/>
  <c r="F953" i="20"/>
  <c r="F954" i="20"/>
  <c r="F955" i="20"/>
  <c r="H955" i="20" s="1"/>
  <c r="I955" i="20" s="1"/>
  <c r="F956" i="20"/>
  <c r="F957" i="20"/>
  <c r="F958" i="20"/>
  <c r="F959" i="20"/>
  <c r="H959" i="20" s="1"/>
  <c r="I959" i="20" s="1"/>
  <c r="F960" i="20"/>
  <c r="F961" i="20"/>
  <c r="F962" i="20"/>
  <c r="F963" i="20"/>
  <c r="H963" i="20" s="1"/>
  <c r="I963" i="20" s="1"/>
  <c r="F964" i="20"/>
  <c r="F965" i="20"/>
  <c r="F966" i="20"/>
  <c r="F967" i="20"/>
  <c r="H967" i="20" s="1"/>
  <c r="I967" i="20" s="1"/>
  <c r="F968" i="20"/>
  <c r="F969" i="20"/>
  <c r="F970" i="20"/>
  <c r="F971" i="20"/>
  <c r="H971" i="20" s="1"/>
  <c r="I971" i="20" s="1"/>
  <c r="F972" i="20"/>
  <c r="F973" i="20"/>
  <c r="F974" i="20"/>
  <c r="F975" i="20"/>
  <c r="H975" i="20" s="1"/>
  <c r="I975" i="20" s="1"/>
  <c r="F976" i="20"/>
  <c r="F977" i="20"/>
  <c r="F978" i="20"/>
  <c r="F979" i="20"/>
  <c r="H979" i="20" s="1"/>
  <c r="I979" i="20" s="1"/>
  <c r="F980" i="20"/>
  <c r="F981" i="20"/>
  <c r="F982" i="20"/>
  <c r="F983" i="20"/>
  <c r="H983" i="20" s="1"/>
  <c r="I983" i="20" s="1"/>
  <c r="F984" i="20"/>
  <c r="F985" i="20"/>
  <c r="F986" i="20"/>
  <c r="F987" i="20"/>
  <c r="H987" i="20" s="1"/>
  <c r="I987" i="20" s="1"/>
  <c r="F988" i="20"/>
  <c r="F989" i="20"/>
  <c r="F990" i="20"/>
  <c r="F991" i="20"/>
  <c r="H991" i="20" s="1"/>
  <c r="I991" i="20" s="1"/>
  <c r="F992" i="20"/>
  <c r="F993" i="20"/>
  <c r="F994" i="20"/>
  <c r="F995" i="20"/>
  <c r="H995" i="20" s="1"/>
  <c r="I995" i="20" s="1"/>
  <c r="F996" i="20"/>
  <c r="F997" i="20"/>
  <c r="F998" i="20"/>
  <c r="F999" i="20"/>
  <c r="H999" i="20" s="1"/>
  <c r="I999" i="20" s="1"/>
  <c r="F1000" i="20"/>
  <c r="F1001" i="20"/>
  <c r="F1002" i="20"/>
  <c r="F1003" i="20"/>
  <c r="H1003" i="20" s="1"/>
  <c r="I1003" i="20" s="1"/>
  <c r="F1004" i="20"/>
  <c r="F1005" i="20"/>
  <c r="F1006" i="20"/>
  <c r="F1007" i="20"/>
  <c r="H1007" i="20" s="1"/>
  <c r="I1007" i="20" s="1"/>
  <c r="F1008" i="20"/>
  <c r="F1009" i="20"/>
  <c r="F1010" i="20"/>
  <c r="F1011" i="20"/>
  <c r="H1011" i="20" s="1"/>
  <c r="I1011" i="20" s="1"/>
  <c r="F1012" i="20"/>
  <c r="F1013" i="20"/>
  <c r="F1014" i="20"/>
  <c r="F1015" i="20"/>
  <c r="H1015" i="20" s="1"/>
  <c r="I1015" i="20" s="1"/>
  <c r="F1016" i="20"/>
  <c r="F1017" i="20"/>
  <c r="F1018" i="20"/>
  <c r="F1019" i="20"/>
  <c r="H1019" i="20" s="1"/>
  <c r="I1019" i="20" s="1"/>
  <c r="F1020" i="20"/>
  <c r="F1021" i="20"/>
  <c r="F1022" i="20"/>
  <c r="F1023" i="20"/>
  <c r="H1023" i="20" s="1"/>
  <c r="I1023" i="20" s="1"/>
  <c r="F1024" i="20"/>
  <c r="F1025" i="20"/>
  <c r="F1026" i="20"/>
  <c r="F1027" i="20"/>
  <c r="H1027" i="20" s="1"/>
  <c r="I1027" i="20" s="1"/>
  <c r="F1028" i="20"/>
  <c r="F1029" i="20"/>
  <c r="F1030" i="20"/>
  <c r="F1031" i="20"/>
  <c r="H1031" i="20" s="1"/>
  <c r="I1031" i="20" s="1"/>
  <c r="F1032" i="20"/>
  <c r="F1033" i="20"/>
  <c r="F1034" i="20"/>
  <c r="F1035" i="20"/>
  <c r="H1035" i="20" s="1"/>
  <c r="I1035" i="20" s="1"/>
  <c r="F1036" i="20"/>
  <c r="F1037" i="20"/>
  <c r="F1038" i="20"/>
  <c r="F1039" i="20"/>
  <c r="H1039" i="20" s="1"/>
  <c r="I1039" i="20" s="1"/>
  <c r="F1040" i="20"/>
  <c r="F1041" i="20"/>
  <c r="F1042" i="20"/>
  <c r="F1043" i="20"/>
  <c r="H1043" i="20" s="1"/>
  <c r="I1043" i="20" s="1"/>
  <c r="F1044" i="20"/>
  <c r="F1045" i="20"/>
  <c r="F1046" i="20"/>
  <c r="F1047" i="20"/>
  <c r="H1047" i="20" s="1"/>
  <c r="I1047" i="20" s="1"/>
  <c r="F1048" i="20"/>
  <c r="F1049" i="20"/>
  <c r="F1050" i="20"/>
  <c r="F1051" i="20"/>
  <c r="H1051" i="20" s="1"/>
  <c r="I1051" i="20" s="1"/>
  <c r="F1052" i="20"/>
  <c r="F1053" i="20"/>
  <c r="F1054" i="20"/>
  <c r="F1055" i="20"/>
  <c r="H1055" i="20" s="1"/>
  <c r="I1055" i="20" s="1"/>
  <c r="F1056" i="20"/>
  <c r="F1057" i="20"/>
  <c r="F1058" i="20"/>
  <c r="F1059" i="20"/>
  <c r="H1059" i="20" s="1"/>
  <c r="I1059" i="20" s="1"/>
  <c r="F1060" i="20"/>
  <c r="F1061" i="20"/>
  <c r="F1062" i="20"/>
  <c r="F1063" i="20"/>
  <c r="H1063" i="20" s="1"/>
  <c r="I1063" i="20" s="1"/>
  <c r="F1064" i="20"/>
  <c r="F1065" i="20"/>
  <c r="F1066" i="20"/>
  <c r="F1067" i="20"/>
  <c r="H1067" i="20" s="1"/>
  <c r="I1067" i="20" s="1"/>
  <c r="F1068" i="20"/>
  <c r="F1069" i="20"/>
  <c r="F1070" i="20"/>
  <c r="F1071" i="20"/>
  <c r="H1071" i="20" s="1"/>
  <c r="I1071" i="20" s="1"/>
  <c r="F1072" i="20"/>
  <c r="F1073" i="20"/>
  <c r="F1074" i="20"/>
  <c r="F1075" i="20"/>
  <c r="H1075" i="20" s="1"/>
  <c r="I1075" i="20" s="1"/>
  <c r="F1076" i="20"/>
  <c r="F1077" i="20"/>
  <c r="F1078" i="20"/>
  <c r="F1079" i="20"/>
  <c r="H1079" i="20" s="1"/>
  <c r="I1079" i="20" s="1"/>
  <c r="F1080" i="20"/>
  <c r="F1081" i="20"/>
  <c r="F1082" i="20"/>
  <c r="F1083" i="20"/>
  <c r="H1083" i="20" s="1"/>
  <c r="I1083" i="20" s="1"/>
  <c r="F1084" i="20"/>
  <c r="F1085" i="20"/>
  <c r="F1086" i="20"/>
  <c r="F1087" i="20"/>
  <c r="H1087" i="20" s="1"/>
  <c r="I1087" i="20" s="1"/>
  <c r="F1088" i="20"/>
  <c r="F1089" i="20"/>
  <c r="F1090" i="20"/>
  <c r="F1091" i="20"/>
  <c r="H1091" i="20" s="1"/>
  <c r="I1091" i="20" s="1"/>
  <c r="F1092" i="20"/>
  <c r="F1093" i="20"/>
  <c r="F1094" i="20"/>
  <c r="F1095" i="20"/>
  <c r="H1095" i="20" s="1"/>
  <c r="I1095" i="20" s="1"/>
  <c r="F1096" i="20"/>
  <c r="F1097" i="20"/>
  <c r="F1098" i="20"/>
  <c r="F1099" i="20"/>
  <c r="H1099" i="20" s="1"/>
  <c r="I1099" i="20" s="1"/>
  <c r="F1100" i="20"/>
  <c r="F1101" i="20"/>
  <c r="F1102" i="20"/>
  <c r="F1103" i="20"/>
  <c r="H1103" i="20" s="1"/>
  <c r="I1103" i="20" s="1"/>
  <c r="F1104" i="20"/>
  <c r="F1105" i="20"/>
  <c r="F1106" i="20"/>
  <c r="F1107" i="20"/>
  <c r="H1107" i="20" s="1"/>
  <c r="I1107" i="20" s="1"/>
  <c r="F1108" i="20"/>
  <c r="F1109" i="20"/>
  <c r="F1110" i="20"/>
  <c r="F1111" i="20"/>
  <c r="H1111" i="20" s="1"/>
  <c r="I1111" i="20" s="1"/>
  <c r="F1112" i="20"/>
  <c r="F1113" i="20"/>
  <c r="F1114" i="20"/>
  <c r="F1115" i="20"/>
  <c r="H1115" i="20" s="1"/>
  <c r="I1115" i="20" s="1"/>
  <c r="F1116" i="20"/>
  <c r="F1117" i="20"/>
  <c r="F1118" i="20"/>
  <c r="F1119" i="20"/>
  <c r="H1119" i="20" s="1"/>
  <c r="I1119" i="20" s="1"/>
  <c r="F1120" i="20"/>
  <c r="F1121" i="20"/>
  <c r="F1122" i="20"/>
  <c r="F1123" i="20"/>
  <c r="H1123" i="20" s="1"/>
  <c r="I1123" i="20" s="1"/>
  <c r="F1124" i="20"/>
  <c r="F1125" i="20"/>
  <c r="F1126" i="20"/>
  <c r="F1127" i="20"/>
  <c r="H1127" i="20" s="1"/>
  <c r="I1127" i="20" s="1"/>
  <c r="F1128" i="20"/>
  <c r="F1129" i="20"/>
  <c r="F1130" i="20"/>
  <c r="F1131" i="20"/>
  <c r="H1131" i="20" s="1"/>
  <c r="I1131" i="20" s="1"/>
  <c r="F1132" i="20"/>
  <c r="F1133" i="20"/>
  <c r="F1134" i="20"/>
  <c r="F1135" i="20"/>
  <c r="H1135" i="20" s="1"/>
  <c r="I1135" i="20" s="1"/>
  <c r="F1136" i="20"/>
  <c r="F1137" i="20"/>
  <c r="F1138" i="20"/>
  <c r="F1139" i="20"/>
  <c r="H1139" i="20" s="1"/>
  <c r="I1139" i="20" s="1"/>
  <c r="F1140" i="20"/>
  <c r="F1141" i="20"/>
  <c r="F1142" i="20"/>
  <c r="F1143" i="20"/>
  <c r="H1143" i="20" s="1"/>
  <c r="I1143" i="20" s="1"/>
  <c r="F1144" i="20"/>
  <c r="F1145" i="20"/>
  <c r="F1146" i="20"/>
  <c r="F1147" i="20"/>
  <c r="H1147" i="20" s="1"/>
  <c r="I1147" i="20" s="1"/>
  <c r="F1148" i="20"/>
  <c r="F1149" i="20"/>
  <c r="F1150" i="20"/>
  <c r="F1151" i="20"/>
  <c r="H1151" i="20" s="1"/>
  <c r="I1151" i="20" s="1"/>
  <c r="F1152" i="20"/>
  <c r="F1153" i="20"/>
  <c r="F1154" i="20"/>
  <c r="F1155" i="20"/>
  <c r="H1155" i="20" s="1"/>
  <c r="I1155" i="20" s="1"/>
  <c r="F1156" i="20"/>
  <c r="F1157" i="20"/>
  <c r="F1158" i="20"/>
  <c r="F1159" i="20"/>
  <c r="H1159" i="20" s="1"/>
  <c r="I1159" i="20" s="1"/>
  <c r="F1160" i="20"/>
  <c r="F1161" i="20"/>
  <c r="F1162" i="20"/>
  <c r="F1163" i="20"/>
  <c r="H1163" i="20" s="1"/>
  <c r="I1163" i="20" s="1"/>
  <c r="F1164" i="20"/>
  <c r="F1165" i="20"/>
  <c r="F1166" i="20"/>
  <c r="F1167" i="20"/>
  <c r="H1167" i="20" s="1"/>
  <c r="I1167" i="20" s="1"/>
  <c r="F1168" i="20"/>
  <c r="F1169" i="20"/>
  <c r="F1170" i="20"/>
  <c r="F1171" i="20"/>
  <c r="H1171" i="20" s="1"/>
  <c r="I1171" i="20" s="1"/>
  <c r="F1172" i="20"/>
  <c r="F1173" i="20"/>
  <c r="F1174" i="20"/>
  <c r="F1175" i="20"/>
  <c r="H1175" i="20" s="1"/>
  <c r="I1175" i="20" s="1"/>
  <c r="F1176" i="20"/>
  <c r="F1177" i="20"/>
  <c r="F1178" i="20"/>
  <c r="F1179" i="20"/>
  <c r="H1179" i="20" s="1"/>
  <c r="I1179" i="20" s="1"/>
  <c r="F1180" i="20"/>
  <c r="F1181" i="20"/>
  <c r="F1182" i="20"/>
  <c r="F1183" i="20"/>
  <c r="H1183" i="20" s="1"/>
  <c r="I1183" i="20" s="1"/>
  <c r="F1184" i="20"/>
  <c r="F1185" i="20"/>
  <c r="F1186" i="20"/>
  <c r="F1187" i="20"/>
  <c r="H1187" i="20" s="1"/>
  <c r="I1187" i="20" s="1"/>
  <c r="F1188" i="20"/>
  <c r="F1189" i="20"/>
  <c r="F1190" i="20"/>
  <c r="F1191" i="20"/>
  <c r="H1191" i="20" s="1"/>
  <c r="I1191" i="20" s="1"/>
  <c r="F1192" i="20"/>
  <c r="F1193" i="20"/>
  <c r="F1194" i="20"/>
  <c r="F1195" i="20"/>
  <c r="H1195" i="20" s="1"/>
  <c r="I1195" i="20" s="1"/>
  <c r="F1196" i="20"/>
  <c r="F1197" i="20"/>
  <c r="F1198" i="20"/>
  <c r="F1199" i="20"/>
  <c r="H1199" i="20" s="1"/>
  <c r="I1199" i="20" s="1"/>
  <c r="F1200" i="20"/>
  <c r="F1201" i="20"/>
  <c r="F1202" i="20"/>
  <c r="F1203" i="20"/>
  <c r="H1203" i="20" s="1"/>
  <c r="I1203" i="20" s="1"/>
  <c r="F1204" i="20"/>
  <c r="F1205" i="20"/>
  <c r="F1206" i="20"/>
  <c r="F1207" i="20"/>
  <c r="H1207" i="20" s="1"/>
  <c r="I1207" i="20" s="1"/>
  <c r="F1208" i="20"/>
  <c r="F1209" i="20"/>
  <c r="F1210" i="20"/>
  <c r="F1211" i="20"/>
  <c r="H1211" i="20" s="1"/>
  <c r="I1211" i="20" s="1"/>
  <c r="F1212" i="20"/>
  <c r="F1213" i="20"/>
  <c r="F1214" i="20"/>
  <c r="F1215" i="20"/>
  <c r="H1215" i="20" s="1"/>
  <c r="I1215" i="20" s="1"/>
  <c r="F1216" i="20"/>
  <c r="F1217" i="20"/>
  <c r="F1218" i="20"/>
  <c r="F1219" i="20"/>
  <c r="H1219" i="20" s="1"/>
  <c r="I1219" i="20" s="1"/>
  <c r="F1220" i="20"/>
  <c r="F1221" i="20"/>
  <c r="F1222" i="20"/>
  <c r="F1223" i="20"/>
  <c r="H1223" i="20" s="1"/>
  <c r="I1223" i="20" s="1"/>
  <c r="F1224" i="20"/>
  <c r="F1225" i="20"/>
  <c r="F1226" i="20"/>
  <c r="F1227" i="20"/>
  <c r="H1227" i="20" s="1"/>
  <c r="I1227" i="20" s="1"/>
  <c r="F1228" i="20"/>
  <c r="F1229" i="20"/>
  <c r="F1230" i="20"/>
  <c r="F1231" i="20"/>
  <c r="H1231" i="20" s="1"/>
  <c r="I1231" i="20" s="1"/>
  <c r="F1232" i="20"/>
  <c r="F1233" i="20"/>
  <c r="F1234" i="20"/>
  <c r="F1235" i="20"/>
  <c r="H1235" i="20" s="1"/>
  <c r="I1235" i="20" s="1"/>
  <c r="F1236" i="20"/>
  <c r="F1237" i="20"/>
  <c r="F1238" i="20"/>
  <c r="F1239" i="20"/>
  <c r="H1239" i="20" s="1"/>
  <c r="I1239" i="20" s="1"/>
  <c r="F1240" i="20"/>
  <c r="F1241" i="20"/>
  <c r="F1242" i="20"/>
  <c r="F1243" i="20"/>
  <c r="H1243" i="20" s="1"/>
  <c r="I1243" i="20" s="1"/>
  <c r="F1244" i="20"/>
  <c r="F1245" i="20"/>
  <c r="F1246" i="20"/>
  <c r="F1247" i="20"/>
  <c r="H1247" i="20" s="1"/>
  <c r="I1247" i="20" s="1"/>
  <c r="F1248" i="20"/>
  <c r="F1249" i="20"/>
  <c r="F1250" i="20"/>
  <c r="F1251" i="20"/>
  <c r="H1251" i="20" s="1"/>
  <c r="I1251" i="20" s="1"/>
  <c r="F1252" i="20"/>
  <c r="F1253" i="20"/>
  <c r="F1254" i="20"/>
  <c r="F1255" i="20"/>
  <c r="H1255" i="20" s="1"/>
  <c r="I1255" i="20" s="1"/>
  <c r="F1256" i="20"/>
  <c r="F1257" i="20"/>
  <c r="F1258" i="20"/>
  <c r="F1259" i="20"/>
  <c r="H1259" i="20" s="1"/>
  <c r="I1259" i="20" s="1"/>
  <c r="F1260" i="20"/>
  <c r="F1261" i="20"/>
  <c r="F1262" i="20"/>
  <c r="F1263" i="20"/>
  <c r="H1263" i="20" s="1"/>
  <c r="I1263" i="20" s="1"/>
  <c r="F1264" i="20"/>
  <c r="F1265" i="20"/>
  <c r="F1266" i="20"/>
  <c r="F1267" i="20"/>
  <c r="H1267" i="20" s="1"/>
  <c r="I1267" i="20" s="1"/>
  <c r="F1268" i="20"/>
  <c r="F1269" i="20"/>
  <c r="F1270" i="20"/>
  <c r="F1271" i="20"/>
  <c r="H1271" i="20" s="1"/>
  <c r="I1271" i="20" s="1"/>
  <c r="F1272" i="20"/>
  <c r="F1273" i="20"/>
  <c r="F1274" i="20"/>
  <c r="F1275" i="20"/>
  <c r="H1275" i="20" s="1"/>
  <c r="I1275" i="20" s="1"/>
  <c r="F1276" i="20"/>
  <c r="F1277" i="20"/>
  <c r="F1278" i="20"/>
  <c r="F1279" i="20"/>
  <c r="H1279" i="20" s="1"/>
  <c r="I1279" i="20" s="1"/>
  <c r="F1280" i="20"/>
  <c r="F1281" i="20"/>
  <c r="F1282" i="20"/>
  <c r="F1283" i="20"/>
  <c r="H1283" i="20" s="1"/>
  <c r="I1283" i="20" s="1"/>
  <c r="F1284" i="20"/>
  <c r="F1285" i="20"/>
  <c r="F1286" i="20"/>
  <c r="F1287" i="20"/>
  <c r="H1287" i="20" s="1"/>
  <c r="I1287" i="20" s="1"/>
  <c r="F1288" i="20"/>
  <c r="F1289" i="20"/>
  <c r="F1290" i="20"/>
  <c r="F1291" i="20"/>
  <c r="H1291" i="20" s="1"/>
  <c r="I1291" i="20" s="1"/>
  <c r="F1292" i="20"/>
  <c r="F1293" i="20"/>
  <c r="F1294" i="20"/>
  <c r="F1295" i="20"/>
  <c r="H1295" i="20" s="1"/>
  <c r="I1295" i="20" s="1"/>
  <c r="F1296" i="20"/>
  <c r="F1297" i="20"/>
  <c r="F1298" i="20"/>
  <c r="F1299" i="20"/>
  <c r="H1299" i="20" s="1"/>
  <c r="I1299" i="20" s="1"/>
  <c r="F1300" i="20"/>
  <c r="F1301" i="20"/>
  <c r="F1302" i="20"/>
  <c r="F1303" i="20"/>
  <c r="H1303" i="20" s="1"/>
  <c r="I1303" i="20" s="1"/>
  <c r="F1304" i="20"/>
  <c r="F1305" i="20"/>
  <c r="F1306" i="20"/>
  <c r="F1307" i="20"/>
  <c r="H1307" i="20" s="1"/>
  <c r="I1307" i="20" s="1"/>
  <c r="F1308" i="20"/>
  <c r="F1309" i="20"/>
  <c r="F1310" i="20"/>
  <c r="F1311" i="20"/>
  <c r="H1311" i="20" s="1"/>
  <c r="I1311" i="20" s="1"/>
  <c r="F1312" i="20"/>
  <c r="F1313" i="20"/>
  <c r="F1314" i="20"/>
  <c r="F1315" i="20"/>
  <c r="H1315" i="20" s="1"/>
  <c r="I1315" i="20" s="1"/>
  <c r="F1316" i="20"/>
  <c r="F1317" i="20"/>
  <c r="F1318" i="20"/>
  <c r="F1319" i="20"/>
  <c r="H1319" i="20" s="1"/>
  <c r="I1319" i="20" s="1"/>
  <c r="F1320" i="20"/>
  <c r="F1321" i="20"/>
  <c r="F1322" i="20"/>
  <c r="F1323" i="20"/>
  <c r="H1323" i="20" s="1"/>
  <c r="I1323" i="20" s="1"/>
  <c r="F1324" i="20"/>
  <c r="F1325" i="20"/>
  <c r="F1326" i="20"/>
  <c r="F1327" i="20"/>
  <c r="H1327" i="20" s="1"/>
  <c r="I1327" i="20" s="1"/>
  <c r="F1328" i="20"/>
  <c r="F1329" i="20"/>
  <c r="F1330" i="20"/>
  <c r="F1331" i="20"/>
  <c r="H1331" i="20" s="1"/>
  <c r="I1331" i="20" s="1"/>
  <c r="F1332" i="20"/>
  <c r="F1333" i="20"/>
  <c r="F1334" i="20"/>
  <c r="F1335" i="20"/>
  <c r="H1335" i="20" s="1"/>
  <c r="I1335" i="20" s="1"/>
  <c r="F1336" i="20"/>
  <c r="F1337" i="20"/>
  <c r="F1338" i="20"/>
  <c r="F1339" i="20"/>
  <c r="H1339" i="20" s="1"/>
  <c r="I1339" i="20" s="1"/>
  <c r="F1340" i="20"/>
  <c r="F1341" i="20"/>
  <c r="F1342" i="20"/>
  <c r="F1343" i="20"/>
  <c r="H1343" i="20" s="1"/>
  <c r="I1343" i="20" s="1"/>
  <c r="F1344" i="20"/>
  <c r="F1345" i="20"/>
  <c r="F1346" i="20"/>
  <c r="F1347" i="20"/>
  <c r="H1347" i="20" s="1"/>
  <c r="I1347" i="20" s="1"/>
  <c r="F1348" i="20"/>
  <c r="F1349" i="20"/>
  <c r="F1350" i="20"/>
  <c r="F1351" i="20"/>
  <c r="H1351" i="20" s="1"/>
  <c r="I1351" i="20" s="1"/>
  <c r="F1352" i="20"/>
  <c r="F1353" i="20"/>
  <c r="F1354" i="20"/>
  <c r="F1355" i="20"/>
  <c r="H1355" i="20" s="1"/>
  <c r="I1355" i="20" s="1"/>
  <c r="F1356" i="20"/>
  <c r="F1357" i="20"/>
  <c r="F1358" i="20"/>
  <c r="F1359" i="20"/>
  <c r="H1359" i="20" s="1"/>
  <c r="I1359" i="20" s="1"/>
  <c r="F1360" i="20"/>
  <c r="F1361" i="20"/>
  <c r="F1362" i="20"/>
  <c r="F1363" i="20"/>
  <c r="H1363" i="20" s="1"/>
  <c r="I1363" i="20" s="1"/>
  <c r="F1364" i="20"/>
  <c r="F1365" i="20"/>
  <c r="F1366" i="20"/>
  <c r="F1367" i="20"/>
  <c r="H1367" i="20" s="1"/>
  <c r="I1367" i="20" s="1"/>
  <c r="F1368" i="20"/>
  <c r="F1369" i="20"/>
  <c r="F1370" i="20"/>
  <c r="F1371" i="20"/>
  <c r="H1371" i="20" s="1"/>
  <c r="I1371" i="20" s="1"/>
  <c r="F1372" i="20"/>
  <c r="F1373" i="20"/>
  <c r="F1374" i="20"/>
  <c r="F1375" i="20"/>
  <c r="H1375" i="20" s="1"/>
  <c r="I1375" i="20" s="1"/>
  <c r="F1376" i="20"/>
  <c r="F1377" i="20"/>
  <c r="F1378" i="20"/>
  <c r="F1379" i="20"/>
  <c r="H1379" i="20" s="1"/>
  <c r="I1379" i="20" s="1"/>
  <c r="F1380" i="20"/>
  <c r="F1381" i="20"/>
  <c r="F1382" i="20"/>
  <c r="F1383" i="20"/>
  <c r="H1383" i="20" s="1"/>
  <c r="I1383" i="20" s="1"/>
  <c r="F1384" i="20"/>
  <c r="F1385" i="20"/>
  <c r="F1386" i="20"/>
  <c r="F1387" i="20"/>
  <c r="H1387" i="20" s="1"/>
  <c r="I1387" i="20" s="1"/>
  <c r="F1388" i="20"/>
  <c r="F1389" i="20"/>
  <c r="F1390" i="20"/>
  <c r="F1391" i="20"/>
  <c r="H1391" i="20" s="1"/>
  <c r="I1391" i="20" s="1"/>
  <c r="F1392" i="20"/>
  <c r="F1393" i="20"/>
  <c r="F1394" i="20"/>
  <c r="F1395" i="20"/>
  <c r="H1395" i="20" s="1"/>
  <c r="I1395" i="20" s="1"/>
  <c r="F1396" i="20"/>
  <c r="F1397" i="20"/>
  <c r="F1398" i="20"/>
  <c r="F1399" i="20"/>
  <c r="H1399" i="20" s="1"/>
  <c r="I1399" i="20" s="1"/>
  <c r="F1400" i="20"/>
  <c r="F1401" i="20"/>
  <c r="F1402" i="20"/>
  <c r="F1403" i="20"/>
  <c r="H1403" i="20" s="1"/>
  <c r="I1403" i="20" s="1"/>
  <c r="F1404" i="20"/>
  <c r="F1405" i="20"/>
  <c r="F1406" i="20"/>
  <c r="F1407" i="20"/>
  <c r="H1407" i="20" s="1"/>
  <c r="I1407" i="20" s="1"/>
  <c r="F1408" i="20"/>
  <c r="F1409" i="20"/>
  <c r="F1410" i="20"/>
  <c r="F1411" i="20"/>
  <c r="H1411" i="20" s="1"/>
  <c r="I1411" i="20" s="1"/>
  <c r="F1412" i="20"/>
  <c r="F1413" i="20"/>
  <c r="F1414" i="20"/>
  <c r="F1415" i="20"/>
  <c r="H1415" i="20" s="1"/>
  <c r="I1415" i="20" s="1"/>
  <c r="F1416" i="20"/>
  <c r="F1417" i="20"/>
  <c r="F1418" i="20"/>
  <c r="F1419" i="20"/>
  <c r="H1419" i="20" s="1"/>
  <c r="I1419" i="20" s="1"/>
  <c r="F1420" i="20"/>
  <c r="F1421" i="20"/>
  <c r="F1422" i="20"/>
  <c r="F1423" i="20"/>
  <c r="H1423" i="20" s="1"/>
  <c r="I1423" i="20" s="1"/>
  <c r="F1424" i="20"/>
  <c r="F1425" i="20"/>
  <c r="F1426" i="20"/>
  <c r="F1427" i="20"/>
  <c r="H1427" i="20" s="1"/>
  <c r="I1427" i="20" s="1"/>
  <c r="F1428" i="20"/>
  <c r="F1429" i="20"/>
  <c r="F1430" i="20"/>
  <c r="F1431" i="20"/>
  <c r="H1431" i="20" s="1"/>
  <c r="I1431" i="20" s="1"/>
  <c r="F1432" i="20"/>
  <c r="F1433" i="20"/>
  <c r="F1434" i="20"/>
  <c r="F1435" i="20"/>
  <c r="H1435" i="20" s="1"/>
  <c r="I1435" i="20" s="1"/>
  <c r="F1436" i="20"/>
  <c r="F1437" i="20"/>
  <c r="F1438" i="20"/>
  <c r="F1439" i="20"/>
  <c r="H1439" i="20" s="1"/>
  <c r="I1439" i="20" s="1"/>
  <c r="F1440" i="20"/>
  <c r="F1441" i="20"/>
  <c r="F1442" i="20"/>
  <c r="F1443" i="20"/>
  <c r="H1443" i="20" s="1"/>
  <c r="I1443" i="20" s="1"/>
  <c r="F1444" i="20"/>
  <c r="F1445" i="20"/>
  <c r="F1446" i="20"/>
  <c r="F1447" i="20"/>
  <c r="H1447" i="20" s="1"/>
  <c r="I1447" i="20" s="1"/>
  <c r="F1448" i="20"/>
  <c r="F1449" i="20"/>
  <c r="F1450" i="20"/>
  <c r="F1451" i="20"/>
  <c r="H1451" i="20" s="1"/>
  <c r="I1451" i="20" s="1"/>
  <c r="F1452" i="20"/>
  <c r="F1453" i="20"/>
  <c r="F1454" i="20"/>
  <c r="F1455" i="20"/>
  <c r="H1455" i="20" s="1"/>
  <c r="I1455" i="20" s="1"/>
  <c r="F1456" i="20"/>
  <c r="F1457" i="20"/>
  <c r="F1458" i="20"/>
  <c r="F1459" i="20"/>
  <c r="H1459" i="20" s="1"/>
  <c r="I1459" i="20" s="1"/>
  <c r="F1460" i="20"/>
  <c r="F1461" i="20"/>
  <c r="F1462" i="20"/>
  <c r="F1463" i="20"/>
  <c r="H1463" i="20" s="1"/>
  <c r="I1463" i="20" s="1"/>
  <c r="F1464" i="20"/>
  <c r="F1465" i="20"/>
  <c r="F1466" i="20"/>
  <c r="F1467" i="20"/>
  <c r="H1467" i="20" s="1"/>
  <c r="I1467" i="20" s="1"/>
  <c r="F1468" i="20"/>
  <c r="F1469" i="20"/>
  <c r="F1470" i="20"/>
  <c r="F1471" i="20"/>
  <c r="H1471" i="20" s="1"/>
  <c r="I1471" i="20" s="1"/>
  <c r="F1472" i="20"/>
  <c r="F1473" i="20"/>
  <c r="F1474" i="20"/>
  <c r="F1475" i="20"/>
  <c r="H1475" i="20" s="1"/>
  <c r="I1475" i="20" s="1"/>
  <c r="F1476" i="20"/>
  <c r="F1477" i="20"/>
  <c r="F1478" i="20"/>
  <c r="F1479" i="20"/>
  <c r="H1479" i="20" s="1"/>
  <c r="I1479" i="20" s="1"/>
  <c r="F1480" i="20"/>
  <c r="F1481" i="20"/>
  <c r="F1482" i="20"/>
  <c r="F1483" i="20"/>
  <c r="H1483" i="20" s="1"/>
  <c r="I1483" i="20" s="1"/>
  <c r="F1484" i="20"/>
  <c r="F1485" i="20"/>
  <c r="F1486" i="20"/>
  <c r="F1487" i="20"/>
  <c r="H1487" i="20" s="1"/>
  <c r="I1487" i="20" s="1"/>
  <c r="F1488" i="20"/>
  <c r="F1489" i="20"/>
  <c r="F1490" i="20"/>
  <c r="F1491" i="20"/>
  <c r="H1491" i="20" s="1"/>
  <c r="I1491" i="20" s="1"/>
  <c r="F1492" i="20"/>
  <c r="F1493" i="20"/>
  <c r="F1494" i="20"/>
  <c r="F1495" i="20"/>
  <c r="H1495" i="20" s="1"/>
  <c r="I1495" i="20" s="1"/>
  <c r="F1496" i="20"/>
  <c r="F1497" i="20"/>
  <c r="F1498" i="20"/>
  <c r="F1499" i="20"/>
  <c r="H1499" i="20" s="1"/>
  <c r="I1499" i="20" s="1"/>
  <c r="F1500" i="20"/>
  <c r="F1501" i="20"/>
  <c r="F1502" i="20"/>
  <c r="F1503" i="20"/>
  <c r="H1503" i="20" s="1"/>
  <c r="I1503" i="20" s="1"/>
  <c r="F1504" i="20"/>
  <c r="F1505" i="20"/>
  <c r="F1506" i="20"/>
  <c r="F1507" i="20"/>
  <c r="H1507" i="20" s="1"/>
  <c r="I1507" i="20" s="1"/>
  <c r="F1508" i="20"/>
  <c r="F1509" i="20"/>
  <c r="F1510" i="20"/>
  <c r="F1511" i="20"/>
  <c r="H1511" i="20" s="1"/>
  <c r="I1511" i="20" s="1"/>
  <c r="F1512" i="20"/>
  <c r="F1513" i="20"/>
  <c r="F1514" i="20"/>
  <c r="F1515" i="20"/>
  <c r="H1515" i="20" s="1"/>
  <c r="I1515" i="20" s="1"/>
  <c r="F1516" i="20"/>
  <c r="F1517" i="20"/>
  <c r="F1518" i="20"/>
  <c r="F1519" i="20"/>
  <c r="H1519" i="20" s="1"/>
  <c r="I1519" i="20" s="1"/>
  <c r="F1520" i="20"/>
  <c r="F1521" i="20"/>
  <c r="F1522" i="20"/>
  <c r="F1523" i="20"/>
  <c r="H1523" i="20" s="1"/>
  <c r="I1523" i="20" s="1"/>
  <c r="F1524" i="20"/>
  <c r="F1525" i="20"/>
  <c r="F1526" i="20"/>
  <c r="F1527" i="20"/>
  <c r="H1527" i="20" s="1"/>
  <c r="I1527" i="20" s="1"/>
  <c r="F1528" i="20"/>
  <c r="F1529" i="20"/>
  <c r="F1530" i="20"/>
  <c r="F1531" i="20"/>
  <c r="H1531" i="20" s="1"/>
  <c r="I1531" i="20" s="1"/>
  <c r="F1532" i="20"/>
  <c r="F1533" i="20"/>
  <c r="F1534" i="20"/>
  <c r="F1535" i="20"/>
  <c r="H1535" i="20" s="1"/>
  <c r="I1535" i="20" s="1"/>
  <c r="F1536" i="20"/>
  <c r="F1537" i="20"/>
  <c r="F1538" i="20"/>
  <c r="F1539" i="20"/>
  <c r="H1539" i="20" s="1"/>
  <c r="I1539" i="20" s="1"/>
  <c r="F1540" i="20"/>
  <c r="F1541" i="20"/>
  <c r="F1542" i="20"/>
  <c r="F1543" i="20"/>
  <c r="H1543" i="20" s="1"/>
  <c r="I1543" i="20" s="1"/>
  <c r="F1544" i="20"/>
  <c r="F1545" i="20"/>
  <c r="F1546" i="20"/>
  <c r="F1547" i="20"/>
  <c r="H1547" i="20" s="1"/>
  <c r="I1547" i="20" s="1"/>
  <c r="F1548" i="20"/>
  <c r="F1549" i="20"/>
  <c r="F1550" i="20"/>
  <c r="F1551" i="20"/>
  <c r="H1551" i="20" s="1"/>
  <c r="I1551" i="20" s="1"/>
  <c r="F1552" i="20"/>
  <c r="F1553" i="20"/>
  <c r="F1554" i="20"/>
  <c r="F1555" i="20"/>
  <c r="H1555" i="20" s="1"/>
  <c r="I1555" i="20" s="1"/>
  <c r="F1556" i="20"/>
  <c r="F1557" i="20"/>
  <c r="F1558" i="20"/>
  <c r="F1559" i="20"/>
  <c r="H1559" i="20" s="1"/>
  <c r="I1559" i="20" s="1"/>
  <c r="F1560" i="20"/>
  <c r="F1561" i="20"/>
  <c r="F1562" i="20"/>
  <c r="F1563" i="20"/>
  <c r="H1563" i="20" s="1"/>
  <c r="I1563" i="20" s="1"/>
  <c r="F1564" i="20"/>
  <c r="F1565" i="20"/>
  <c r="F1566" i="20"/>
  <c r="F1567" i="20"/>
  <c r="H1567" i="20" s="1"/>
  <c r="I1567" i="20" s="1"/>
  <c r="F1568" i="20"/>
  <c r="F1569" i="20"/>
  <c r="F1570" i="20"/>
  <c r="F1571" i="20"/>
  <c r="H1571" i="20" s="1"/>
  <c r="I1571" i="20" s="1"/>
  <c r="F1572" i="20"/>
  <c r="F1573" i="20"/>
  <c r="F1574" i="20"/>
  <c r="F1575" i="20"/>
  <c r="H1575" i="20" s="1"/>
  <c r="I1575" i="20" s="1"/>
  <c r="F1576" i="20"/>
  <c r="F1577" i="20"/>
  <c r="F1578" i="20"/>
  <c r="F1579" i="20"/>
  <c r="H1579" i="20" s="1"/>
  <c r="I1579" i="20" s="1"/>
  <c r="F1580" i="20"/>
  <c r="F1581" i="20"/>
  <c r="F1582" i="20"/>
  <c r="F1583" i="20"/>
  <c r="H1583" i="20" s="1"/>
  <c r="I1583" i="20" s="1"/>
  <c r="F1584" i="20"/>
  <c r="F1585" i="20"/>
  <c r="F1586" i="20"/>
  <c r="F1587" i="20"/>
  <c r="H1587" i="20" s="1"/>
  <c r="I1587" i="20" s="1"/>
  <c r="F1588" i="20"/>
  <c r="F1589" i="20"/>
  <c r="F1590" i="20"/>
  <c r="F1591" i="20"/>
  <c r="H1591" i="20" s="1"/>
  <c r="I1591" i="20" s="1"/>
  <c r="F1592" i="20"/>
  <c r="F1593" i="20"/>
  <c r="F1594" i="20"/>
  <c r="F1595" i="20"/>
  <c r="H1595" i="20" s="1"/>
  <c r="I1595" i="20" s="1"/>
  <c r="F1596" i="20"/>
  <c r="F1597" i="20"/>
  <c r="F1598" i="20"/>
  <c r="F1599" i="20"/>
  <c r="H1599" i="20" s="1"/>
  <c r="I1599" i="20" s="1"/>
  <c r="F1600" i="20"/>
  <c r="F1601" i="20"/>
  <c r="F1602" i="20"/>
  <c r="F1603" i="20"/>
  <c r="H1603" i="20" s="1"/>
  <c r="I1603" i="20" s="1"/>
  <c r="F1604" i="20"/>
  <c r="F1605" i="20"/>
  <c r="F1606" i="20"/>
  <c r="F1607" i="20"/>
  <c r="H1607" i="20" s="1"/>
  <c r="I1607" i="20" s="1"/>
  <c r="F1608" i="20"/>
  <c r="F1609" i="20"/>
  <c r="F1610" i="20"/>
  <c r="F1611" i="20"/>
  <c r="H1611" i="20" s="1"/>
  <c r="I1611" i="20" s="1"/>
  <c r="F1612" i="20"/>
  <c r="F1613" i="20"/>
  <c r="F1614" i="20"/>
  <c r="F1615" i="20"/>
  <c r="H1615" i="20" s="1"/>
  <c r="I1615" i="20" s="1"/>
  <c r="F1616" i="20"/>
  <c r="F1617" i="20"/>
  <c r="F1618" i="20"/>
  <c r="F1619" i="20"/>
  <c r="H1619" i="20" s="1"/>
  <c r="I1619" i="20" s="1"/>
  <c r="F1620" i="20"/>
  <c r="F1621" i="20"/>
  <c r="F1622" i="20"/>
  <c r="F1623" i="20"/>
  <c r="H1623" i="20" s="1"/>
  <c r="I1623" i="20" s="1"/>
  <c r="F1624" i="20"/>
  <c r="F1625" i="20"/>
  <c r="F1626" i="20"/>
  <c r="F1627" i="20"/>
  <c r="H1627" i="20" s="1"/>
  <c r="I1627" i="20" s="1"/>
  <c r="F1628" i="20"/>
  <c r="F1629" i="20"/>
  <c r="F1630" i="20"/>
  <c r="F1631" i="20"/>
  <c r="H1631" i="20" s="1"/>
  <c r="I1631" i="20" s="1"/>
  <c r="F1632" i="20"/>
  <c r="F1633" i="20"/>
  <c r="F1634" i="20"/>
  <c r="F1635" i="20"/>
  <c r="H1635" i="20" s="1"/>
  <c r="I1635" i="20" s="1"/>
  <c r="F1636" i="20"/>
  <c r="F1637" i="20"/>
  <c r="F1638" i="20"/>
  <c r="F1639" i="20"/>
  <c r="H1639" i="20" s="1"/>
  <c r="I1639" i="20" s="1"/>
  <c r="F1640" i="20"/>
  <c r="F1641" i="20"/>
  <c r="F1642" i="20"/>
  <c r="F1643" i="20"/>
  <c r="H1643" i="20" s="1"/>
  <c r="I1643" i="20" s="1"/>
  <c r="F1644" i="20"/>
  <c r="F1645" i="20"/>
  <c r="F1646" i="20"/>
  <c r="F1647" i="20"/>
  <c r="H1647" i="20" s="1"/>
  <c r="I1647" i="20" s="1"/>
  <c r="F1648" i="20"/>
  <c r="F1649" i="20"/>
  <c r="F1650" i="20"/>
  <c r="F1651" i="20"/>
  <c r="H1651" i="20" s="1"/>
  <c r="I1651" i="20" s="1"/>
  <c r="F1652" i="20"/>
  <c r="F1653" i="20"/>
  <c r="F1654" i="20"/>
  <c r="F1655" i="20"/>
  <c r="H1655" i="20" s="1"/>
  <c r="I1655" i="20" s="1"/>
  <c r="F1656" i="20"/>
  <c r="F1657" i="20"/>
  <c r="F1658" i="20"/>
  <c r="F1659" i="20"/>
  <c r="H1659" i="20" s="1"/>
  <c r="I1659" i="20" s="1"/>
  <c r="F1660" i="20"/>
  <c r="F1661" i="20"/>
  <c r="F1662" i="20"/>
  <c r="F1663" i="20"/>
  <c r="H1663" i="20" s="1"/>
  <c r="I1663" i="20" s="1"/>
  <c r="F1664" i="20"/>
  <c r="F1665" i="20"/>
  <c r="F1666" i="20"/>
  <c r="F1667" i="20"/>
  <c r="H1667" i="20" s="1"/>
  <c r="I1667" i="20" s="1"/>
  <c r="F1668" i="20"/>
  <c r="F1669" i="20"/>
  <c r="F1670" i="20"/>
  <c r="F1671" i="20"/>
  <c r="H1671" i="20" s="1"/>
  <c r="I1671" i="20" s="1"/>
  <c r="F1672" i="20"/>
  <c r="F1673" i="20"/>
  <c r="F1674" i="20"/>
  <c r="F1675" i="20"/>
  <c r="H1675" i="20" s="1"/>
  <c r="I1675" i="20" s="1"/>
  <c r="F1676" i="20"/>
  <c r="F1677" i="20"/>
  <c r="F1678" i="20"/>
  <c r="F1679" i="20"/>
  <c r="H1679" i="20" s="1"/>
  <c r="I1679" i="20" s="1"/>
  <c r="F1680" i="20"/>
  <c r="F1681" i="20"/>
  <c r="F1682" i="20"/>
  <c r="F1683" i="20"/>
  <c r="H1683" i="20" s="1"/>
  <c r="I1683" i="20" s="1"/>
  <c r="F1684" i="20"/>
  <c r="F1685" i="20"/>
  <c r="F1686" i="20"/>
  <c r="F1687" i="20"/>
  <c r="H1687" i="20" s="1"/>
  <c r="I1687" i="20" s="1"/>
  <c r="F1688" i="20"/>
  <c r="F1689" i="20"/>
  <c r="F1690" i="20"/>
  <c r="F1691" i="20"/>
  <c r="H1691" i="20" s="1"/>
  <c r="I1691" i="20" s="1"/>
  <c r="F1692" i="20"/>
  <c r="F1693" i="20"/>
  <c r="F1694" i="20"/>
  <c r="F1695" i="20"/>
  <c r="H1695" i="20" s="1"/>
  <c r="I1695" i="20" s="1"/>
  <c r="F1696" i="20"/>
  <c r="F1697" i="20"/>
  <c r="F1698" i="20"/>
  <c r="F1699" i="20"/>
  <c r="H1699" i="20" s="1"/>
  <c r="I1699" i="20" s="1"/>
  <c r="F1700" i="20"/>
  <c r="F1701" i="20"/>
  <c r="F1702" i="20"/>
  <c r="F1703" i="20"/>
  <c r="H1703" i="20" s="1"/>
  <c r="I1703" i="20" s="1"/>
  <c r="F1704" i="20"/>
  <c r="F1705" i="20"/>
  <c r="F1706" i="20"/>
  <c r="F1707" i="20"/>
  <c r="H1707" i="20" s="1"/>
  <c r="I1707" i="20" s="1"/>
  <c r="F1708" i="20"/>
  <c r="F1709" i="20"/>
  <c r="F1710" i="20"/>
  <c r="F1711" i="20"/>
  <c r="H1711" i="20" s="1"/>
  <c r="I1711" i="20" s="1"/>
  <c r="F1712" i="20"/>
  <c r="F1713" i="20"/>
  <c r="F1714" i="20"/>
  <c r="F1715" i="20"/>
  <c r="H1715" i="20" s="1"/>
  <c r="I1715" i="20" s="1"/>
  <c r="F1716" i="20"/>
  <c r="F1717" i="20"/>
  <c r="F1718" i="20"/>
  <c r="F1719" i="20"/>
  <c r="H1719" i="20" s="1"/>
  <c r="I1719" i="20" s="1"/>
  <c r="F1720" i="20"/>
  <c r="F1721" i="20"/>
  <c r="F1722" i="20"/>
  <c r="F1723" i="20"/>
  <c r="H1723" i="20" s="1"/>
  <c r="I1723" i="20" s="1"/>
  <c r="F1724" i="20"/>
  <c r="F1725" i="20"/>
  <c r="F1726" i="20"/>
  <c r="F1727" i="20"/>
  <c r="H1727" i="20" s="1"/>
  <c r="I1727" i="20" s="1"/>
  <c r="F1728" i="20"/>
  <c r="F1729" i="20"/>
  <c r="F1730" i="20"/>
  <c r="F1731" i="20"/>
  <c r="H1731" i="20" s="1"/>
  <c r="I1731" i="20" s="1"/>
  <c r="F1732" i="20"/>
  <c r="F1733" i="20"/>
  <c r="F1734" i="20"/>
  <c r="F1735" i="20"/>
  <c r="H1735" i="20" s="1"/>
  <c r="I1735" i="20" s="1"/>
  <c r="F1736" i="20"/>
  <c r="F1737" i="20"/>
  <c r="F1738" i="20"/>
  <c r="F1739" i="20"/>
  <c r="H1739" i="20" s="1"/>
  <c r="I1739" i="20" s="1"/>
  <c r="F1740" i="20"/>
  <c r="F1741" i="20"/>
  <c r="F1742" i="20"/>
  <c r="F1743" i="20"/>
  <c r="H1743" i="20" s="1"/>
  <c r="I1743" i="20" s="1"/>
  <c r="F1744" i="20"/>
  <c r="F1745" i="20"/>
  <c r="F1746" i="20"/>
  <c r="F1747" i="20"/>
  <c r="H1747" i="20" s="1"/>
  <c r="I1747" i="20" s="1"/>
  <c r="F1748" i="20"/>
  <c r="F1749" i="20"/>
  <c r="F1750" i="20"/>
  <c r="F1751" i="20"/>
  <c r="H1751" i="20" s="1"/>
  <c r="I1751" i="20" s="1"/>
  <c r="F1752" i="20"/>
  <c r="F1753" i="20"/>
  <c r="F1754" i="20"/>
  <c r="F1755" i="20"/>
  <c r="H1755" i="20" s="1"/>
  <c r="I1755" i="20" s="1"/>
  <c r="F1756" i="20"/>
  <c r="F1757" i="20"/>
  <c r="F1758" i="20"/>
  <c r="F1759" i="20"/>
  <c r="H1759" i="20" s="1"/>
  <c r="I1759" i="20" s="1"/>
  <c r="F1760" i="20"/>
  <c r="F1761" i="20"/>
  <c r="F1762" i="20"/>
  <c r="F1763" i="20"/>
  <c r="H1763" i="20" s="1"/>
  <c r="I1763" i="20" s="1"/>
  <c r="F1764" i="20"/>
  <c r="F1765" i="20"/>
  <c r="F1766" i="20"/>
  <c r="F1767" i="20"/>
  <c r="H1767" i="20" s="1"/>
  <c r="I1767" i="20" s="1"/>
  <c r="F1768" i="20"/>
  <c r="F1769" i="20"/>
  <c r="F1770" i="20"/>
  <c r="F1771" i="20"/>
  <c r="H1771" i="20" s="1"/>
  <c r="I1771" i="20" s="1"/>
  <c r="F1772" i="20"/>
  <c r="F1773" i="20"/>
  <c r="F1774" i="20"/>
  <c r="F1775" i="20"/>
  <c r="H1775" i="20" s="1"/>
  <c r="I1775" i="20" s="1"/>
  <c r="F1776" i="20"/>
  <c r="F1777" i="20"/>
  <c r="F1778" i="20"/>
  <c r="F1779" i="20"/>
  <c r="H1779" i="20" s="1"/>
  <c r="I1779" i="20" s="1"/>
  <c r="F1780" i="20"/>
  <c r="F1781" i="20"/>
  <c r="F1782" i="20"/>
  <c r="F1783" i="20"/>
  <c r="H1783" i="20" s="1"/>
  <c r="I1783" i="20" s="1"/>
  <c r="F1784" i="20"/>
  <c r="F1785" i="20"/>
  <c r="F1786" i="20"/>
  <c r="F1787" i="20"/>
  <c r="H1787" i="20" s="1"/>
  <c r="I1787" i="20" s="1"/>
  <c r="F1788" i="20"/>
  <c r="F1789" i="20"/>
  <c r="F1790" i="20"/>
  <c r="F1791" i="20"/>
  <c r="H1791" i="20" s="1"/>
  <c r="I1791" i="20" s="1"/>
  <c r="F1792" i="20"/>
  <c r="F1793" i="20"/>
  <c r="F1794" i="20"/>
  <c r="F1795" i="20"/>
  <c r="H1795" i="20" s="1"/>
  <c r="I1795" i="20" s="1"/>
  <c r="F1796" i="20"/>
  <c r="F1797" i="20"/>
  <c r="F1798" i="20"/>
  <c r="F1799" i="20"/>
  <c r="H1799" i="20" s="1"/>
  <c r="I1799" i="20" s="1"/>
  <c r="F1800" i="20"/>
  <c r="F1801" i="20"/>
  <c r="F1802" i="20"/>
  <c r="F1803" i="20"/>
  <c r="H1803" i="20" s="1"/>
  <c r="I1803" i="20" s="1"/>
  <c r="F1804" i="20"/>
  <c r="F1805" i="20"/>
  <c r="F1806" i="20"/>
  <c r="F1807" i="20"/>
  <c r="H1807" i="20" s="1"/>
  <c r="I1807" i="20" s="1"/>
  <c r="F1808" i="20"/>
  <c r="F1809" i="20"/>
  <c r="F1810" i="20"/>
  <c r="F1811" i="20"/>
  <c r="H1811" i="20" s="1"/>
  <c r="I1811" i="20" s="1"/>
  <c r="F1812" i="20"/>
  <c r="F1813" i="20"/>
  <c r="F1814" i="20"/>
  <c r="F1815" i="20"/>
  <c r="H1815" i="20" s="1"/>
  <c r="I1815" i="20" s="1"/>
  <c r="F1816" i="20"/>
  <c r="F1817" i="20"/>
  <c r="F1818" i="20"/>
  <c r="F1819" i="20"/>
  <c r="H1819" i="20" s="1"/>
  <c r="I1819" i="20" s="1"/>
  <c r="F1820" i="20"/>
  <c r="F1821" i="20"/>
  <c r="F1822" i="20"/>
  <c r="F1823" i="20"/>
  <c r="H1823" i="20" s="1"/>
  <c r="I1823" i="20" s="1"/>
  <c r="F1824" i="20"/>
  <c r="F1825" i="20"/>
  <c r="F1826" i="20"/>
  <c r="F1827" i="20"/>
  <c r="H1827" i="20" s="1"/>
  <c r="I1827" i="20" s="1"/>
  <c r="F1828" i="20"/>
  <c r="F1829" i="20"/>
  <c r="F1830" i="20"/>
  <c r="F1831" i="20"/>
  <c r="H1831" i="20" s="1"/>
  <c r="I1831" i="20" s="1"/>
  <c r="F1832" i="20"/>
  <c r="F1833" i="20"/>
  <c r="F1834" i="20"/>
  <c r="F1835" i="20"/>
  <c r="H1835" i="20" s="1"/>
  <c r="I1835" i="20" s="1"/>
  <c r="F1836" i="20"/>
  <c r="F1837" i="20"/>
  <c r="F1838" i="20"/>
  <c r="F1839" i="20"/>
  <c r="H1839" i="20" s="1"/>
  <c r="I1839" i="20" s="1"/>
  <c r="F1840" i="20"/>
  <c r="F1841" i="20"/>
  <c r="F1842" i="20"/>
  <c r="F1843" i="20"/>
  <c r="H1843" i="20" s="1"/>
  <c r="I1843" i="20" s="1"/>
  <c r="F1844" i="20"/>
  <c r="F1845" i="20"/>
  <c r="F1846" i="20"/>
  <c r="F1847" i="20"/>
  <c r="H1847" i="20" s="1"/>
  <c r="I1847" i="20" s="1"/>
  <c r="F1848" i="20"/>
  <c r="F1849" i="20"/>
  <c r="F1850" i="20"/>
  <c r="F1851" i="20"/>
  <c r="H1851" i="20" s="1"/>
  <c r="I1851" i="20" s="1"/>
  <c r="F1852" i="20"/>
  <c r="F1853" i="20"/>
  <c r="F1854" i="20"/>
  <c r="F1855" i="20"/>
  <c r="H1855" i="20" s="1"/>
  <c r="I1855" i="20" s="1"/>
  <c r="F1856" i="20"/>
  <c r="F1857" i="20"/>
  <c r="F1858" i="20"/>
  <c r="F1859" i="20"/>
  <c r="H1859" i="20" s="1"/>
  <c r="I1859" i="20" s="1"/>
  <c r="F1860" i="20"/>
  <c r="F1861" i="20"/>
  <c r="F1862" i="20"/>
  <c r="F1863" i="20"/>
  <c r="H1863" i="20" s="1"/>
  <c r="I1863" i="20" s="1"/>
  <c r="F1864" i="20"/>
  <c r="F1865" i="20"/>
  <c r="F1866" i="20"/>
  <c r="F1867" i="20"/>
  <c r="H1867" i="20" s="1"/>
  <c r="I1867" i="20" s="1"/>
  <c r="F1868" i="20"/>
  <c r="F1869" i="20"/>
  <c r="F1870" i="20"/>
  <c r="F1871" i="20"/>
  <c r="H1871" i="20" s="1"/>
  <c r="I1871" i="20" s="1"/>
  <c r="F1872" i="20"/>
  <c r="F1873" i="20"/>
  <c r="F1874" i="20"/>
  <c r="F1875" i="20"/>
  <c r="H1875" i="20" s="1"/>
  <c r="I1875" i="20" s="1"/>
  <c r="F1876" i="20"/>
  <c r="F1877" i="20"/>
  <c r="F1878" i="20"/>
  <c r="F1879" i="20"/>
  <c r="H1879" i="20" s="1"/>
  <c r="I1879" i="20" s="1"/>
  <c r="F1880" i="20"/>
  <c r="F1881" i="20"/>
  <c r="F1882" i="20"/>
  <c r="F1883" i="20"/>
  <c r="H1883" i="20" s="1"/>
  <c r="I1883" i="20" s="1"/>
  <c r="F1884" i="20"/>
  <c r="F1885" i="20"/>
  <c r="F1886" i="20"/>
  <c r="F1887" i="20"/>
  <c r="H1887" i="20" s="1"/>
  <c r="I1887" i="20" s="1"/>
  <c r="F1888" i="20"/>
  <c r="F1889" i="20"/>
  <c r="F1890" i="20"/>
  <c r="F1891" i="20"/>
  <c r="H1891" i="20" s="1"/>
  <c r="I1891" i="20" s="1"/>
  <c r="F1892" i="20"/>
  <c r="F1893" i="20"/>
  <c r="F1894" i="20"/>
  <c r="F1895" i="20"/>
  <c r="H1895" i="20" s="1"/>
  <c r="I1895" i="20" s="1"/>
  <c r="F1896" i="20"/>
  <c r="F1897" i="20"/>
  <c r="F1898" i="20"/>
  <c r="F1899" i="20"/>
  <c r="H1899" i="20" s="1"/>
  <c r="I1899" i="20" s="1"/>
  <c r="F1900" i="20"/>
  <c r="F1901" i="20"/>
  <c r="F1902" i="20"/>
  <c r="F1903" i="20"/>
  <c r="H1903" i="20" s="1"/>
  <c r="I1903" i="20" s="1"/>
  <c r="F1904" i="20"/>
  <c r="F1905" i="20"/>
  <c r="F1906" i="20"/>
  <c r="F1907" i="20"/>
  <c r="H1907" i="20" s="1"/>
  <c r="I1907" i="20" s="1"/>
  <c r="F1908" i="20"/>
  <c r="F1909" i="20"/>
  <c r="F1910" i="20"/>
  <c r="F1911" i="20"/>
  <c r="H1911" i="20" s="1"/>
  <c r="I1911" i="20" s="1"/>
  <c r="F1912" i="20"/>
  <c r="F1913" i="20"/>
  <c r="F1914" i="20"/>
  <c r="F1915" i="20"/>
  <c r="H1915" i="20" s="1"/>
  <c r="I1915" i="20" s="1"/>
  <c r="F1916" i="20"/>
  <c r="F1917" i="20"/>
  <c r="F1918" i="20"/>
  <c r="F1919" i="20"/>
  <c r="H1919" i="20" s="1"/>
  <c r="I1919" i="20" s="1"/>
  <c r="F1920" i="20"/>
  <c r="F1921" i="20"/>
  <c r="F1922" i="20"/>
  <c r="F1923" i="20"/>
  <c r="H1923" i="20" s="1"/>
  <c r="I1923" i="20" s="1"/>
  <c r="F1924" i="20"/>
  <c r="F1925" i="20"/>
  <c r="F1926" i="20"/>
  <c r="F1927" i="20"/>
  <c r="H1927" i="20" s="1"/>
  <c r="I1927" i="20" s="1"/>
  <c r="F1928" i="20"/>
  <c r="F1929" i="20"/>
  <c r="F1930" i="20"/>
  <c r="F1931" i="20"/>
  <c r="H1931" i="20" s="1"/>
  <c r="I1931" i="20" s="1"/>
  <c r="F1932" i="20"/>
  <c r="F1933" i="20"/>
  <c r="F1934" i="20"/>
  <c r="F1935" i="20"/>
  <c r="H1935" i="20" s="1"/>
  <c r="I1935" i="20" s="1"/>
  <c r="F1936" i="20"/>
  <c r="F1937" i="20"/>
  <c r="F1938" i="20"/>
  <c r="F1939" i="20"/>
  <c r="H1939" i="20" s="1"/>
  <c r="I1939" i="20" s="1"/>
  <c r="F1940" i="20"/>
  <c r="F1941" i="20"/>
  <c r="F1942" i="20"/>
  <c r="F1943" i="20"/>
  <c r="H1943" i="20" s="1"/>
  <c r="I1943" i="20" s="1"/>
  <c r="F1944" i="20"/>
  <c r="F1945" i="20"/>
  <c r="F1946" i="20"/>
  <c r="F1947" i="20"/>
  <c r="H1947" i="20" s="1"/>
  <c r="I1947" i="20" s="1"/>
  <c r="F1948" i="20"/>
  <c r="F1949" i="20"/>
  <c r="F1950" i="20"/>
  <c r="F1951" i="20"/>
  <c r="H1951" i="20" s="1"/>
  <c r="I1951" i="20" s="1"/>
  <c r="F1952" i="20"/>
  <c r="F1953" i="20"/>
  <c r="F1954" i="20"/>
  <c r="F1955" i="20"/>
  <c r="F1956" i="20"/>
  <c r="F1957" i="20"/>
  <c r="F1958" i="20"/>
  <c r="F1959" i="20"/>
  <c r="F1960" i="20"/>
  <c r="F1961" i="20"/>
  <c r="F1962" i="20"/>
  <c r="F1963" i="20"/>
  <c r="F1964" i="20"/>
  <c r="F1965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98" i="20"/>
  <c r="F1999" i="20"/>
  <c r="F2000" i="20"/>
  <c r="F2001" i="20"/>
  <c r="F2002" i="20"/>
  <c r="F2003" i="20"/>
  <c r="F2004" i="20"/>
  <c r="F2005" i="20"/>
  <c r="F2006" i="20"/>
  <c r="F2007" i="20"/>
  <c r="F2008" i="20"/>
  <c r="F2009" i="20"/>
  <c r="F2010" i="20"/>
  <c r="F2011" i="20"/>
  <c r="F2012" i="20"/>
  <c r="F2013" i="20"/>
  <c r="F2014" i="20"/>
  <c r="F2015" i="20"/>
  <c r="F2016" i="20"/>
  <c r="F2017" i="20"/>
  <c r="F2018" i="20"/>
  <c r="F2019" i="20"/>
  <c r="F2020" i="20"/>
  <c r="F2021" i="20"/>
  <c r="F2022" i="20"/>
  <c r="F2023" i="20"/>
  <c r="F2024" i="20"/>
  <c r="F2025" i="20"/>
  <c r="F2026" i="20"/>
  <c r="F2027" i="20"/>
  <c r="F2028" i="20"/>
  <c r="F2029" i="20"/>
  <c r="F2030" i="20"/>
  <c r="F2031" i="20"/>
  <c r="F2032" i="20"/>
  <c r="F2033" i="20"/>
  <c r="F2034" i="20"/>
  <c r="F2035" i="20"/>
  <c r="F2036" i="20"/>
  <c r="F2037" i="20"/>
  <c r="F2038" i="20"/>
  <c r="F2039" i="20"/>
  <c r="F2040" i="20"/>
  <c r="F2041" i="20"/>
  <c r="F2042" i="20"/>
  <c r="F2043" i="20"/>
  <c r="F2044" i="20"/>
  <c r="F2045" i="20"/>
  <c r="F2046" i="20"/>
  <c r="F2047" i="20"/>
  <c r="F2048" i="20"/>
  <c r="F2049" i="20"/>
  <c r="F2050" i="20"/>
  <c r="F2051" i="20"/>
  <c r="F2052" i="20"/>
  <c r="F2053" i="20"/>
  <c r="F2054" i="20"/>
  <c r="F2055" i="20"/>
  <c r="F2056" i="20"/>
  <c r="F2057" i="20"/>
  <c r="F2058" i="20"/>
  <c r="F2059" i="20"/>
  <c r="F2060" i="20"/>
  <c r="F2061" i="20"/>
  <c r="F4" i="20"/>
  <c r="H4" i="20" s="1"/>
  <c r="I4" i="20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E19" i="17"/>
  <c r="E20" i="17" s="1"/>
  <c r="E21" i="17" s="1"/>
  <c r="E22" i="17" s="1"/>
  <c r="E23" i="17" s="1"/>
  <c r="E24" i="17" s="1"/>
  <c r="E25" i="17" s="1"/>
  <c r="E26" i="17" s="1"/>
  <c r="E27" i="17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17" i="1"/>
  <c r="I920" i="1"/>
  <c r="I921" i="1"/>
  <c r="I924" i="1"/>
  <c r="I925" i="1"/>
  <c r="I928" i="1"/>
  <c r="I929" i="1"/>
  <c r="I932" i="1"/>
  <c r="I933" i="1"/>
  <c r="I936" i="1"/>
  <c r="I937" i="1"/>
  <c r="I940" i="1"/>
  <c r="I941" i="1"/>
  <c r="I944" i="1"/>
  <c r="I945" i="1"/>
  <c r="I948" i="1"/>
  <c r="I949" i="1"/>
  <c r="I952" i="1"/>
  <c r="I953" i="1"/>
  <c r="I954" i="1"/>
  <c r="I956" i="1"/>
  <c r="I957" i="1"/>
  <c r="I958" i="1"/>
  <c r="I960" i="1"/>
  <c r="I961" i="1"/>
  <c r="I962" i="1"/>
  <c r="I964" i="1"/>
  <c r="I965" i="1"/>
  <c r="I966" i="1"/>
  <c r="I968" i="1"/>
  <c r="I969" i="1"/>
  <c r="I970" i="1"/>
  <c r="I972" i="1"/>
  <c r="I973" i="1"/>
  <c r="I974" i="1"/>
  <c r="I976" i="1"/>
  <c r="I977" i="1"/>
  <c r="I978" i="1"/>
  <c r="I980" i="1"/>
  <c r="I981" i="1"/>
  <c r="I982" i="1"/>
  <c r="I984" i="1"/>
  <c r="I985" i="1"/>
  <c r="I986" i="1"/>
  <c r="I988" i="1"/>
  <c r="I989" i="1"/>
  <c r="I990" i="1"/>
  <c r="I992" i="1"/>
  <c r="I993" i="1"/>
  <c r="I994" i="1"/>
  <c r="I996" i="1"/>
  <c r="I997" i="1"/>
  <c r="I998" i="1"/>
  <c r="I1000" i="1"/>
  <c r="I1001" i="1"/>
  <c r="I1002" i="1"/>
  <c r="I1004" i="1"/>
  <c r="I1005" i="1"/>
  <c r="I1006" i="1"/>
  <c r="I1008" i="1"/>
  <c r="I1009" i="1"/>
  <c r="I1010" i="1"/>
  <c r="I1012" i="1"/>
  <c r="I1013" i="1"/>
  <c r="I1014" i="1"/>
  <c r="I1016" i="1"/>
  <c r="I1017" i="1"/>
  <c r="I1018" i="1"/>
  <c r="I1020" i="1"/>
  <c r="I1021" i="1"/>
  <c r="I1022" i="1"/>
  <c r="I1024" i="1"/>
  <c r="I1025" i="1"/>
  <c r="I1026" i="1"/>
  <c r="I1028" i="1"/>
  <c r="I1029" i="1"/>
  <c r="I1030" i="1"/>
  <c r="I1032" i="1"/>
  <c r="I1033" i="1"/>
  <c r="I1034" i="1"/>
  <c r="I1036" i="1"/>
  <c r="I1037" i="1"/>
  <c r="I1038" i="1"/>
  <c r="I18" i="1"/>
  <c r="I19" i="1"/>
  <c r="I20" i="1"/>
  <c r="I22" i="1"/>
  <c r="I7" i="1"/>
  <c r="I8" i="1"/>
  <c r="I10" i="1"/>
  <c r="I11" i="1"/>
  <c r="I12" i="1"/>
  <c r="I14" i="1"/>
  <c r="I15" i="1"/>
  <c r="I16" i="1"/>
  <c r="I3" i="1"/>
  <c r="I6" i="1" s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6" i="1"/>
  <c r="C6" i="1"/>
  <c r="D6" i="1"/>
  <c r="E6" i="1"/>
  <c r="F6" i="1"/>
  <c r="G6" i="1"/>
  <c r="H6" i="1"/>
  <c r="J3" i="1"/>
  <c r="J7" i="1" s="1"/>
  <c r="K3" i="1"/>
  <c r="K8" i="1" s="1"/>
  <c r="L3" i="1"/>
  <c r="E6" i="17"/>
  <c r="E7" i="17" s="1"/>
  <c r="E8" i="17" s="1"/>
  <c r="E9" i="17" s="1"/>
  <c r="E10" i="17" s="1"/>
  <c r="E11" i="17" s="1"/>
  <c r="E12" i="17" s="1"/>
  <c r="E13" i="17" s="1"/>
  <c r="E14" i="17" s="1"/>
  <c r="L8" i="1" l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03" i="1"/>
  <c r="L1007" i="1"/>
  <c r="L1011" i="1"/>
  <c r="L1015" i="1"/>
  <c r="L1019" i="1"/>
  <c r="L1023" i="1"/>
  <c r="L102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954" i="1"/>
  <c r="J950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L1036" i="1"/>
  <c r="L1032" i="1"/>
  <c r="L1028" i="1"/>
  <c r="L1022" i="1"/>
  <c r="L1017" i="1"/>
  <c r="L1012" i="1"/>
  <c r="L1006" i="1"/>
  <c r="L1001" i="1"/>
  <c r="L996" i="1"/>
  <c r="L990" i="1"/>
  <c r="L985" i="1"/>
  <c r="L980" i="1"/>
  <c r="L974" i="1"/>
  <c r="L969" i="1"/>
  <c r="L964" i="1"/>
  <c r="L958" i="1"/>
  <c r="L953" i="1"/>
  <c r="L948" i="1"/>
  <c r="L942" i="1"/>
  <c r="L937" i="1"/>
  <c r="L932" i="1"/>
  <c r="L926" i="1"/>
  <c r="L921" i="1"/>
  <c r="L916" i="1"/>
  <c r="L910" i="1"/>
  <c r="L905" i="1"/>
  <c r="L900" i="1"/>
  <c r="L894" i="1"/>
  <c r="L889" i="1"/>
  <c r="L884" i="1"/>
  <c r="L878" i="1"/>
  <c r="L873" i="1"/>
  <c r="L868" i="1"/>
  <c r="L862" i="1"/>
  <c r="L857" i="1"/>
  <c r="L852" i="1"/>
  <c r="L846" i="1"/>
  <c r="L841" i="1"/>
  <c r="L836" i="1"/>
  <c r="L830" i="1"/>
  <c r="L825" i="1"/>
  <c r="L820" i="1"/>
  <c r="L814" i="1"/>
  <c r="L809" i="1"/>
  <c r="L804" i="1"/>
  <c r="L798" i="1"/>
  <c r="L793" i="1"/>
  <c r="L788" i="1"/>
  <c r="L782" i="1"/>
  <c r="L777" i="1"/>
  <c r="L772" i="1"/>
  <c r="L766" i="1"/>
  <c r="L761" i="1"/>
  <c r="L756" i="1"/>
  <c r="L750" i="1"/>
  <c r="L745" i="1"/>
  <c r="L740" i="1"/>
  <c r="L734" i="1"/>
  <c r="L729" i="1"/>
  <c r="L724" i="1"/>
  <c r="L718" i="1"/>
  <c r="L713" i="1"/>
  <c r="L708" i="1"/>
  <c r="L702" i="1"/>
  <c r="L697" i="1"/>
  <c r="L692" i="1"/>
  <c r="L686" i="1"/>
  <c r="L681" i="1"/>
  <c r="L676" i="1"/>
  <c r="L670" i="1"/>
  <c r="L665" i="1"/>
  <c r="L660" i="1"/>
  <c r="L654" i="1"/>
  <c r="L649" i="1"/>
  <c r="L644" i="1"/>
  <c r="L638" i="1"/>
  <c r="L633" i="1"/>
  <c r="L628" i="1"/>
  <c r="L622" i="1"/>
  <c r="L617" i="1"/>
  <c r="L612" i="1"/>
  <c r="L606" i="1"/>
  <c r="L601" i="1"/>
  <c r="L596" i="1"/>
  <c r="L590" i="1"/>
  <c r="L585" i="1"/>
  <c r="L580" i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38" i="1"/>
  <c r="L422" i="1"/>
  <c r="L406" i="1"/>
  <c r="L390" i="1"/>
  <c r="L374" i="1"/>
  <c r="L358" i="1"/>
  <c r="L342" i="1"/>
  <c r="L326" i="1"/>
  <c r="L310" i="1"/>
  <c r="L294" i="1"/>
  <c r="L278" i="1"/>
  <c r="L262" i="1"/>
  <c r="L246" i="1"/>
  <c r="L230" i="1"/>
  <c r="L214" i="1"/>
  <c r="L198" i="1"/>
  <c r="L182" i="1"/>
  <c r="L166" i="1"/>
  <c r="L150" i="1"/>
  <c r="L134" i="1"/>
  <c r="L118" i="1"/>
  <c r="L102" i="1"/>
  <c r="L86" i="1"/>
  <c r="L7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J1037" i="1"/>
  <c r="J1033" i="1"/>
  <c r="J1029" i="1"/>
  <c r="J1025" i="1"/>
  <c r="J1021" i="1"/>
  <c r="J1017" i="1"/>
  <c r="J1013" i="1"/>
  <c r="J1009" i="1"/>
  <c r="J1005" i="1"/>
  <c r="J1001" i="1"/>
  <c r="J997" i="1"/>
  <c r="J993" i="1"/>
  <c r="J989" i="1"/>
  <c r="J985" i="1"/>
  <c r="J981" i="1"/>
  <c r="J977" i="1"/>
  <c r="J973" i="1"/>
  <c r="J969" i="1"/>
  <c r="J965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J901" i="1"/>
  <c r="J897" i="1"/>
  <c r="J893" i="1"/>
  <c r="J889" i="1"/>
  <c r="J885" i="1"/>
  <c r="J881" i="1"/>
  <c r="J877" i="1"/>
  <c r="J873" i="1"/>
  <c r="J869" i="1"/>
  <c r="J865" i="1"/>
  <c r="J861" i="1"/>
  <c r="J857" i="1"/>
  <c r="J853" i="1"/>
  <c r="J849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L1035" i="1"/>
  <c r="L1031" i="1"/>
  <c r="L1026" i="1"/>
  <c r="L1021" i="1"/>
  <c r="L1016" i="1"/>
  <c r="L1010" i="1"/>
  <c r="L1005" i="1"/>
  <c r="L1000" i="1"/>
  <c r="L994" i="1"/>
  <c r="L989" i="1"/>
  <c r="L984" i="1"/>
  <c r="L978" i="1"/>
  <c r="L973" i="1"/>
  <c r="L968" i="1"/>
  <c r="L962" i="1"/>
  <c r="L957" i="1"/>
  <c r="L952" i="1"/>
  <c r="L946" i="1"/>
  <c r="L941" i="1"/>
  <c r="L936" i="1"/>
  <c r="L930" i="1"/>
  <c r="L925" i="1"/>
  <c r="L920" i="1"/>
  <c r="L914" i="1"/>
  <c r="L909" i="1"/>
  <c r="L904" i="1"/>
  <c r="L898" i="1"/>
  <c r="L893" i="1"/>
  <c r="L888" i="1"/>
  <c r="L882" i="1"/>
  <c r="L877" i="1"/>
  <c r="L872" i="1"/>
  <c r="L866" i="1"/>
  <c r="L861" i="1"/>
  <c r="L856" i="1"/>
  <c r="L850" i="1"/>
  <c r="L845" i="1"/>
  <c r="L840" i="1"/>
  <c r="L834" i="1"/>
  <c r="L829" i="1"/>
  <c r="L824" i="1"/>
  <c r="L818" i="1"/>
  <c r="L813" i="1"/>
  <c r="L808" i="1"/>
  <c r="L802" i="1"/>
  <c r="L797" i="1"/>
  <c r="L792" i="1"/>
  <c r="L786" i="1"/>
  <c r="L781" i="1"/>
  <c r="L776" i="1"/>
  <c r="L770" i="1"/>
  <c r="L765" i="1"/>
  <c r="L760" i="1"/>
  <c r="L754" i="1"/>
  <c r="L749" i="1"/>
  <c r="L744" i="1"/>
  <c r="L738" i="1"/>
  <c r="L733" i="1"/>
  <c r="L728" i="1"/>
  <c r="L722" i="1"/>
  <c r="L717" i="1"/>
  <c r="L712" i="1"/>
  <c r="L706" i="1"/>
  <c r="L701" i="1"/>
  <c r="L696" i="1"/>
  <c r="L690" i="1"/>
  <c r="L685" i="1"/>
  <c r="L680" i="1"/>
  <c r="L674" i="1"/>
  <c r="L669" i="1"/>
  <c r="L664" i="1"/>
  <c r="L658" i="1"/>
  <c r="L653" i="1"/>
  <c r="L648" i="1"/>
  <c r="L642" i="1"/>
  <c r="L637" i="1"/>
  <c r="L632" i="1"/>
  <c r="L626" i="1"/>
  <c r="L621" i="1"/>
  <c r="L616" i="1"/>
  <c r="L610" i="1"/>
  <c r="L605" i="1"/>
  <c r="L600" i="1"/>
  <c r="L594" i="1"/>
  <c r="L589" i="1"/>
  <c r="L584" i="1"/>
  <c r="L578" i="1"/>
  <c r="L572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0" i="1"/>
  <c r="L434" i="1"/>
  <c r="L418" i="1"/>
  <c r="L402" i="1"/>
  <c r="L386" i="1"/>
  <c r="L370" i="1"/>
  <c r="L354" i="1"/>
  <c r="L338" i="1"/>
  <c r="L322" i="1"/>
  <c r="L306" i="1"/>
  <c r="L290" i="1"/>
  <c r="L274" i="1"/>
  <c r="L258" i="1"/>
  <c r="L242" i="1"/>
  <c r="L226" i="1"/>
  <c r="L210" i="1"/>
  <c r="L194" i="1"/>
  <c r="L178" i="1"/>
  <c r="L162" i="1"/>
  <c r="L146" i="1"/>
  <c r="L130" i="1"/>
  <c r="L114" i="1"/>
  <c r="L98" i="1"/>
  <c r="L82" i="1"/>
  <c r="I13" i="1"/>
  <c r="I9" i="1"/>
  <c r="I21" i="1"/>
  <c r="I17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J1036" i="1"/>
  <c r="J1032" i="1"/>
  <c r="J1028" i="1"/>
  <c r="J1024" i="1"/>
  <c r="J1020" i="1"/>
  <c r="J1016" i="1"/>
  <c r="J1012" i="1"/>
  <c r="J1008" i="1"/>
  <c r="J1004" i="1"/>
  <c r="J1000" i="1"/>
  <c r="J996" i="1"/>
  <c r="J992" i="1"/>
  <c r="J988" i="1"/>
  <c r="J984" i="1"/>
  <c r="J980" i="1"/>
  <c r="J976" i="1"/>
  <c r="J972" i="1"/>
  <c r="J968" i="1"/>
  <c r="J964" i="1"/>
  <c r="J960" i="1"/>
  <c r="J956" i="1"/>
  <c r="J952" i="1"/>
  <c r="J948" i="1"/>
  <c r="J944" i="1"/>
  <c r="J940" i="1"/>
  <c r="J936" i="1"/>
  <c r="J932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880" i="1"/>
  <c r="J876" i="1"/>
  <c r="J872" i="1"/>
  <c r="J868" i="1"/>
  <c r="J864" i="1"/>
  <c r="J860" i="1"/>
  <c r="J856" i="1"/>
  <c r="J852" i="1"/>
  <c r="J848" i="1"/>
  <c r="J844" i="1"/>
  <c r="J840" i="1"/>
  <c r="J836" i="1"/>
  <c r="J832" i="1"/>
  <c r="J828" i="1"/>
  <c r="J824" i="1"/>
  <c r="J820" i="1"/>
  <c r="J816" i="1"/>
  <c r="J812" i="1"/>
  <c r="J808" i="1"/>
  <c r="J804" i="1"/>
  <c r="J800" i="1"/>
  <c r="J796" i="1"/>
  <c r="J792" i="1"/>
  <c r="J788" i="1"/>
  <c r="J784" i="1"/>
  <c r="J780" i="1"/>
  <c r="J776" i="1"/>
  <c r="J772" i="1"/>
  <c r="J768" i="1"/>
  <c r="J764" i="1"/>
  <c r="J760" i="1"/>
  <c r="J756" i="1"/>
  <c r="J752" i="1"/>
  <c r="J748" i="1"/>
  <c r="J744" i="1"/>
  <c r="J740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8" i="1"/>
  <c r="J664" i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L1038" i="1"/>
  <c r="L1034" i="1"/>
  <c r="L1030" i="1"/>
  <c r="L1025" i="1"/>
  <c r="L1020" i="1"/>
  <c r="L1014" i="1"/>
  <c r="L1009" i="1"/>
  <c r="L1004" i="1"/>
  <c r="L998" i="1"/>
  <c r="L993" i="1"/>
  <c r="L988" i="1"/>
  <c r="L982" i="1"/>
  <c r="L977" i="1"/>
  <c r="L972" i="1"/>
  <c r="L966" i="1"/>
  <c r="L961" i="1"/>
  <c r="L956" i="1"/>
  <c r="L950" i="1"/>
  <c r="L945" i="1"/>
  <c r="L940" i="1"/>
  <c r="L934" i="1"/>
  <c r="L929" i="1"/>
  <c r="L924" i="1"/>
  <c r="L918" i="1"/>
  <c r="L913" i="1"/>
  <c r="L908" i="1"/>
  <c r="L902" i="1"/>
  <c r="L897" i="1"/>
  <c r="L892" i="1"/>
  <c r="L886" i="1"/>
  <c r="L881" i="1"/>
  <c r="L876" i="1"/>
  <c r="L870" i="1"/>
  <c r="L865" i="1"/>
  <c r="L860" i="1"/>
  <c r="L854" i="1"/>
  <c r="L849" i="1"/>
  <c r="L844" i="1"/>
  <c r="L838" i="1"/>
  <c r="L833" i="1"/>
  <c r="L828" i="1"/>
  <c r="L822" i="1"/>
  <c r="L817" i="1"/>
  <c r="L812" i="1"/>
  <c r="L806" i="1"/>
  <c r="L801" i="1"/>
  <c r="L796" i="1"/>
  <c r="L790" i="1"/>
  <c r="L785" i="1"/>
  <c r="L780" i="1"/>
  <c r="L774" i="1"/>
  <c r="L769" i="1"/>
  <c r="L764" i="1"/>
  <c r="L758" i="1"/>
  <c r="L753" i="1"/>
  <c r="L748" i="1"/>
  <c r="L742" i="1"/>
  <c r="L737" i="1"/>
  <c r="L732" i="1"/>
  <c r="L726" i="1"/>
  <c r="L721" i="1"/>
  <c r="L716" i="1"/>
  <c r="L710" i="1"/>
  <c r="L705" i="1"/>
  <c r="L700" i="1"/>
  <c r="L694" i="1"/>
  <c r="L689" i="1"/>
  <c r="L684" i="1"/>
  <c r="L678" i="1"/>
  <c r="L673" i="1"/>
  <c r="L668" i="1"/>
  <c r="L662" i="1"/>
  <c r="L657" i="1"/>
  <c r="L652" i="1"/>
  <c r="L646" i="1"/>
  <c r="L641" i="1"/>
  <c r="L636" i="1"/>
  <c r="L630" i="1"/>
  <c r="L625" i="1"/>
  <c r="L620" i="1"/>
  <c r="L614" i="1"/>
  <c r="L609" i="1"/>
  <c r="L604" i="1"/>
  <c r="L598" i="1"/>
  <c r="L593" i="1"/>
  <c r="L588" i="1"/>
  <c r="L582" i="1"/>
  <c r="L577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46" i="1"/>
  <c r="L430" i="1"/>
  <c r="L414" i="1"/>
  <c r="L398" i="1"/>
  <c r="L382" i="1"/>
  <c r="L366" i="1"/>
  <c r="L350" i="1"/>
  <c r="L334" i="1"/>
  <c r="L318" i="1"/>
  <c r="L302" i="1"/>
  <c r="L286" i="1"/>
  <c r="L270" i="1"/>
  <c r="L254" i="1"/>
  <c r="L238" i="1"/>
  <c r="L222" i="1"/>
  <c r="L206" i="1"/>
  <c r="L190" i="1"/>
  <c r="L174" i="1"/>
  <c r="L158" i="1"/>
  <c r="L142" i="1"/>
  <c r="L126" i="1"/>
  <c r="L110" i="1"/>
  <c r="L94" i="1"/>
  <c r="L78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J1035" i="1"/>
  <c r="J1031" i="1"/>
  <c r="J1027" i="1"/>
  <c r="J1023" i="1"/>
  <c r="J1019" i="1"/>
  <c r="J1015" i="1"/>
  <c r="J1011" i="1"/>
  <c r="J1007" i="1"/>
  <c r="J1003" i="1"/>
  <c r="J999" i="1"/>
  <c r="J995" i="1"/>
  <c r="J991" i="1"/>
  <c r="J987" i="1"/>
  <c r="J983" i="1"/>
  <c r="J979" i="1"/>
  <c r="J975" i="1"/>
  <c r="J971" i="1"/>
  <c r="J967" i="1"/>
  <c r="J963" i="1"/>
  <c r="J959" i="1"/>
  <c r="J955" i="1"/>
  <c r="J951" i="1"/>
  <c r="J947" i="1"/>
  <c r="J943" i="1"/>
  <c r="J939" i="1"/>
  <c r="J935" i="1"/>
  <c r="J931" i="1"/>
  <c r="J927" i="1"/>
  <c r="J923" i="1"/>
  <c r="J919" i="1"/>
  <c r="J915" i="1"/>
  <c r="J911" i="1"/>
  <c r="J907" i="1"/>
  <c r="J903" i="1"/>
  <c r="J899" i="1"/>
  <c r="J895" i="1"/>
  <c r="J891" i="1"/>
  <c r="J887" i="1"/>
  <c r="J883" i="1"/>
  <c r="J879" i="1"/>
  <c r="J875" i="1"/>
  <c r="J871" i="1"/>
  <c r="J867" i="1"/>
  <c r="J863" i="1"/>
  <c r="J859" i="1"/>
  <c r="J855" i="1"/>
  <c r="J851" i="1"/>
  <c r="J847" i="1"/>
  <c r="J843" i="1"/>
  <c r="J839" i="1"/>
  <c r="J835" i="1"/>
  <c r="J831" i="1"/>
  <c r="J827" i="1"/>
  <c r="J823" i="1"/>
  <c r="J819" i="1"/>
  <c r="J815" i="1"/>
  <c r="J811" i="1"/>
  <c r="J807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747" i="1"/>
  <c r="J743" i="1"/>
  <c r="J739" i="1"/>
  <c r="J735" i="1"/>
  <c r="J731" i="1"/>
  <c r="J727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L1037" i="1"/>
  <c r="L1033" i="1"/>
  <c r="L1029" i="1"/>
  <c r="L1024" i="1"/>
  <c r="L1018" i="1"/>
  <c r="L1013" i="1"/>
  <c r="L1008" i="1"/>
  <c r="L1002" i="1"/>
  <c r="L997" i="1"/>
  <c r="L992" i="1"/>
  <c r="L986" i="1"/>
  <c r="L981" i="1"/>
  <c r="L976" i="1"/>
  <c r="L970" i="1"/>
  <c r="L965" i="1"/>
  <c r="L960" i="1"/>
  <c r="L954" i="1"/>
  <c r="L949" i="1"/>
  <c r="L944" i="1"/>
  <c r="L938" i="1"/>
  <c r="L933" i="1"/>
  <c r="L928" i="1"/>
  <c r="L922" i="1"/>
  <c r="L917" i="1"/>
  <c r="L912" i="1"/>
  <c r="L906" i="1"/>
  <c r="L901" i="1"/>
  <c r="L896" i="1"/>
  <c r="L890" i="1"/>
  <c r="L885" i="1"/>
  <c r="L880" i="1"/>
  <c r="L874" i="1"/>
  <c r="L869" i="1"/>
  <c r="L864" i="1"/>
  <c r="L858" i="1"/>
  <c r="L853" i="1"/>
  <c r="L848" i="1"/>
  <c r="L842" i="1"/>
  <c r="L837" i="1"/>
  <c r="L832" i="1"/>
  <c r="L826" i="1"/>
  <c r="L821" i="1"/>
  <c r="L816" i="1"/>
  <c r="L810" i="1"/>
  <c r="L805" i="1"/>
  <c r="L800" i="1"/>
  <c r="L794" i="1"/>
  <c r="L789" i="1"/>
  <c r="L784" i="1"/>
  <c r="L778" i="1"/>
  <c r="L773" i="1"/>
  <c r="L768" i="1"/>
  <c r="L762" i="1"/>
  <c r="L757" i="1"/>
  <c r="L752" i="1"/>
  <c r="L746" i="1"/>
  <c r="L741" i="1"/>
  <c r="L736" i="1"/>
  <c r="L730" i="1"/>
  <c r="L725" i="1"/>
  <c r="L720" i="1"/>
  <c r="L714" i="1"/>
  <c r="L709" i="1"/>
  <c r="L704" i="1"/>
  <c r="L698" i="1"/>
  <c r="L693" i="1"/>
  <c r="L688" i="1"/>
  <c r="L682" i="1"/>
  <c r="L677" i="1"/>
  <c r="L672" i="1"/>
  <c r="L666" i="1"/>
  <c r="L661" i="1"/>
  <c r="L656" i="1"/>
  <c r="L650" i="1"/>
  <c r="L645" i="1"/>
  <c r="L640" i="1"/>
  <c r="L634" i="1"/>
  <c r="L629" i="1"/>
  <c r="L624" i="1"/>
  <c r="L618" i="1"/>
  <c r="L613" i="1"/>
  <c r="L608" i="1"/>
  <c r="L602" i="1"/>
  <c r="L597" i="1"/>
  <c r="L592" i="1"/>
  <c r="L586" i="1"/>
  <c r="L581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2" i="1"/>
  <c r="L426" i="1"/>
  <c r="L410" i="1"/>
  <c r="L394" i="1"/>
  <c r="L378" i="1"/>
  <c r="L362" i="1"/>
  <c r="L346" i="1"/>
  <c r="L330" i="1"/>
  <c r="L314" i="1"/>
  <c r="L298" i="1"/>
  <c r="L282" i="1"/>
  <c r="L266" i="1"/>
  <c r="L250" i="1"/>
  <c r="L234" i="1"/>
  <c r="L218" i="1"/>
  <c r="L202" i="1"/>
  <c r="L186" i="1"/>
  <c r="L170" i="1"/>
  <c r="L154" i="1"/>
  <c r="L138" i="1"/>
  <c r="L122" i="1"/>
  <c r="L106" i="1"/>
  <c r="L90" i="1"/>
  <c r="L74" i="1"/>
  <c r="H2058" i="20"/>
  <c r="I2058" i="20" s="1"/>
  <c r="H2054" i="20"/>
  <c r="I2054" i="20" s="1"/>
  <c r="H2050" i="20"/>
  <c r="I2050" i="20" s="1"/>
  <c r="H2046" i="20"/>
  <c r="I2046" i="20" s="1"/>
  <c r="H2042" i="20"/>
  <c r="I2042" i="20" s="1"/>
  <c r="H2038" i="20"/>
  <c r="I2038" i="20" s="1"/>
  <c r="H2034" i="20"/>
  <c r="I2034" i="20" s="1"/>
  <c r="H2030" i="20"/>
  <c r="I2030" i="20" s="1"/>
  <c r="H2026" i="20"/>
  <c r="I2026" i="20" s="1"/>
  <c r="H2022" i="20"/>
  <c r="I2022" i="20" s="1"/>
  <c r="H2018" i="20"/>
  <c r="I2018" i="20" s="1"/>
  <c r="H2014" i="20"/>
  <c r="I2014" i="20" s="1"/>
  <c r="H2010" i="20"/>
  <c r="I2010" i="20" s="1"/>
  <c r="H2006" i="20"/>
  <c r="I2006" i="20" s="1"/>
  <c r="H2002" i="20"/>
  <c r="I2002" i="20" s="1"/>
  <c r="H1998" i="20"/>
  <c r="I1998" i="20" s="1"/>
  <c r="H1994" i="20"/>
  <c r="I1994" i="20" s="1"/>
  <c r="H1990" i="20"/>
  <c r="I1990" i="20" s="1"/>
  <c r="H1986" i="20"/>
  <c r="I1986" i="20" s="1"/>
  <c r="H1982" i="20"/>
  <c r="I1982" i="20" s="1"/>
  <c r="H1978" i="20"/>
  <c r="I1978" i="20" s="1"/>
  <c r="H1974" i="20"/>
  <c r="I1974" i="20" s="1"/>
  <c r="H1970" i="20"/>
  <c r="I1970" i="20" s="1"/>
  <c r="H1966" i="20"/>
  <c r="I1966" i="20" s="1"/>
  <c r="H1962" i="20"/>
  <c r="I1962" i="20" s="1"/>
  <c r="H1958" i="20"/>
  <c r="I1958" i="20" s="1"/>
  <c r="H1954" i="20"/>
  <c r="I1954" i="20" s="1"/>
  <c r="H1950" i="20"/>
  <c r="I1950" i="20" s="1"/>
  <c r="H1946" i="20"/>
  <c r="I1946" i="20" s="1"/>
  <c r="H1942" i="20"/>
  <c r="I1942" i="20" s="1"/>
  <c r="H1938" i="20"/>
  <c r="I1938" i="20" s="1"/>
  <c r="H1934" i="20"/>
  <c r="I1934" i="20" s="1"/>
  <c r="H1930" i="20"/>
  <c r="I1930" i="20" s="1"/>
  <c r="H1926" i="20"/>
  <c r="I1926" i="20" s="1"/>
  <c r="H1922" i="20"/>
  <c r="I1922" i="20" s="1"/>
  <c r="H1918" i="20"/>
  <c r="I1918" i="20" s="1"/>
  <c r="H1914" i="20"/>
  <c r="I1914" i="20" s="1"/>
  <c r="H1910" i="20"/>
  <c r="I1910" i="20" s="1"/>
  <c r="H1906" i="20"/>
  <c r="I1906" i="20" s="1"/>
  <c r="H1902" i="20"/>
  <c r="I1902" i="20" s="1"/>
  <c r="H1898" i="20"/>
  <c r="I1898" i="20" s="1"/>
  <c r="H1894" i="20"/>
  <c r="I1894" i="20" s="1"/>
  <c r="H1890" i="20"/>
  <c r="I1890" i="20" s="1"/>
  <c r="H1886" i="20"/>
  <c r="I1886" i="20" s="1"/>
  <c r="H1882" i="20"/>
  <c r="I1882" i="20" s="1"/>
  <c r="H1878" i="20"/>
  <c r="I1878" i="20" s="1"/>
  <c r="H1874" i="20"/>
  <c r="I1874" i="20" s="1"/>
  <c r="H1870" i="20"/>
  <c r="I1870" i="20" s="1"/>
  <c r="H1866" i="20"/>
  <c r="I1866" i="20" s="1"/>
  <c r="H1862" i="20"/>
  <c r="I1862" i="20" s="1"/>
  <c r="H1858" i="20"/>
  <c r="I1858" i="20" s="1"/>
  <c r="H1854" i="20"/>
  <c r="I1854" i="20" s="1"/>
  <c r="H1850" i="20"/>
  <c r="I1850" i="20" s="1"/>
  <c r="H1846" i="20"/>
  <c r="I1846" i="20" s="1"/>
  <c r="H1842" i="20"/>
  <c r="I1842" i="20" s="1"/>
  <c r="H1838" i="20"/>
  <c r="I1838" i="20" s="1"/>
  <c r="H1834" i="20"/>
  <c r="I1834" i="20" s="1"/>
  <c r="H1830" i="20"/>
  <c r="I1830" i="20" s="1"/>
  <c r="H1826" i="20"/>
  <c r="I1826" i="20" s="1"/>
  <c r="H1822" i="20"/>
  <c r="I1822" i="20" s="1"/>
  <c r="H1818" i="20"/>
  <c r="I1818" i="20" s="1"/>
  <c r="H1814" i="20"/>
  <c r="I1814" i="20" s="1"/>
  <c r="H1810" i="20"/>
  <c r="I1810" i="20" s="1"/>
  <c r="H1806" i="20"/>
  <c r="I1806" i="20" s="1"/>
  <c r="H1802" i="20"/>
  <c r="I1802" i="20" s="1"/>
  <c r="H1798" i="20"/>
  <c r="I1798" i="20" s="1"/>
  <c r="H1794" i="20"/>
  <c r="I1794" i="20" s="1"/>
  <c r="H1790" i="20"/>
  <c r="I1790" i="20" s="1"/>
  <c r="H1786" i="20"/>
  <c r="I1786" i="20" s="1"/>
  <c r="H1782" i="20"/>
  <c r="I1782" i="20" s="1"/>
  <c r="H1778" i="20"/>
  <c r="I1778" i="20" s="1"/>
  <c r="H1774" i="20"/>
  <c r="I1774" i="20" s="1"/>
  <c r="H1770" i="20"/>
  <c r="I1770" i="20" s="1"/>
  <c r="H1766" i="20"/>
  <c r="I1766" i="20" s="1"/>
  <c r="H1762" i="20"/>
  <c r="I1762" i="20" s="1"/>
  <c r="H1758" i="20"/>
  <c r="I1758" i="20" s="1"/>
  <c r="H1754" i="20"/>
  <c r="I1754" i="20" s="1"/>
  <c r="H1750" i="20"/>
  <c r="I1750" i="20" s="1"/>
  <c r="H1746" i="20"/>
  <c r="I1746" i="20" s="1"/>
  <c r="H1742" i="20"/>
  <c r="I1742" i="20" s="1"/>
  <c r="H1738" i="20"/>
  <c r="I1738" i="20" s="1"/>
  <c r="H1734" i="20"/>
  <c r="I1734" i="20" s="1"/>
  <c r="H1730" i="20"/>
  <c r="I1730" i="20" s="1"/>
  <c r="H1726" i="20"/>
  <c r="I1726" i="20" s="1"/>
  <c r="H1722" i="20"/>
  <c r="I1722" i="20" s="1"/>
  <c r="H1718" i="20"/>
  <c r="I1718" i="20" s="1"/>
  <c r="H1714" i="20"/>
  <c r="I1714" i="20" s="1"/>
  <c r="H1710" i="20"/>
  <c r="I1710" i="20" s="1"/>
  <c r="H1706" i="20"/>
  <c r="I1706" i="20" s="1"/>
  <c r="H1702" i="20"/>
  <c r="I1702" i="20" s="1"/>
  <c r="H1698" i="20"/>
  <c r="I1698" i="20" s="1"/>
  <c r="H1694" i="20"/>
  <c r="I1694" i="20" s="1"/>
  <c r="H1690" i="20"/>
  <c r="I1690" i="20" s="1"/>
  <c r="H1686" i="20"/>
  <c r="I1686" i="20" s="1"/>
  <c r="H1682" i="20"/>
  <c r="I1682" i="20" s="1"/>
  <c r="H1678" i="20"/>
  <c r="I1678" i="20" s="1"/>
  <c r="H1674" i="20"/>
  <c r="I1674" i="20" s="1"/>
  <c r="H1670" i="20"/>
  <c r="I1670" i="20" s="1"/>
  <c r="H1666" i="20"/>
  <c r="I1666" i="20" s="1"/>
  <c r="H1662" i="20"/>
  <c r="I1662" i="20" s="1"/>
  <c r="H1658" i="20"/>
  <c r="I1658" i="20" s="1"/>
  <c r="H1654" i="20"/>
  <c r="I1654" i="20" s="1"/>
  <c r="H1650" i="20"/>
  <c r="I1650" i="20" s="1"/>
  <c r="H1646" i="20"/>
  <c r="I1646" i="20" s="1"/>
  <c r="H1642" i="20"/>
  <c r="I1642" i="20" s="1"/>
  <c r="H1638" i="20"/>
  <c r="I1638" i="20" s="1"/>
  <c r="H1634" i="20"/>
  <c r="I1634" i="20" s="1"/>
  <c r="H1630" i="20"/>
  <c r="I1630" i="20" s="1"/>
  <c r="H1626" i="20"/>
  <c r="I1626" i="20" s="1"/>
  <c r="H1622" i="20"/>
  <c r="I1622" i="20" s="1"/>
  <c r="H1618" i="20"/>
  <c r="I1618" i="20" s="1"/>
  <c r="H1614" i="20"/>
  <c r="I1614" i="20" s="1"/>
  <c r="H1610" i="20"/>
  <c r="I1610" i="20" s="1"/>
  <c r="H1606" i="20"/>
  <c r="I1606" i="20" s="1"/>
  <c r="H1602" i="20"/>
  <c r="I1602" i="20" s="1"/>
  <c r="H1598" i="20"/>
  <c r="I1598" i="20" s="1"/>
  <c r="H1594" i="20"/>
  <c r="I1594" i="20" s="1"/>
  <c r="H1590" i="20"/>
  <c r="I1590" i="20" s="1"/>
  <c r="H1586" i="20"/>
  <c r="I1586" i="20" s="1"/>
  <c r="H1582" i="20"/>
  <c r="I1582" i="20" s="1"/>
  <c r="H1578" i="20"/>
  <c r="I1578" i="20" s="1"/>
  <c r="H1574" i="20"/>
  <c r="I1574" i="20" s="1"/>
  <c r="H1570" i="20"/>
  <c r="I1570" i="20" s="1"/>
  <c r="H1566" i="20"/>
  <c r="I1566" i="20" s="1"/>
  <c r="H1562" i="20"/>
  <c r="I1562" i="20" s="1"/>
  <c r="H1558" i="20"/>
  <c r="I1558" i="20" s="1"/>
  <c r="H1554" i="20"/>
  <c r="I1554" i="20" s="1"/>
  <c r="H1550" i="20"/>
  <c r="I1550" i="20" s="1"/>
  <c r="H1546" i="20"/>
  <c r="I1546" i="20" s="1"/>
  <c r="H1542" i="20"/>
  <c r="I1542" i="20" s="1"/>
  <c r="H1538" i="20"/>
  <c r="I1538" i="20" s="1"/>
  <c r="H1534" i="20"/>
  <c r="I1534" i="20" s="1"/>
  <c r="H1530" i="20"/>
  <c r="I1530" i="20" s="1"/>
  <c r="H1526" i="20"/>
  <c r="I1526" i="20" s="1"/>
  <c r="H1522" i="20"/>
  <c r="I1522" i="20" s="1"/>
  <c r="H1518" i="20"/>
  <c r="I1518" i="20" s="1"/>
  <c r="H1514" i="20"/>
  <c r="I1514" i="20" s="1"/>
  <c r="H1510" i="20"/>
  <c r="I1510" i="20" s="1"/>
  <c r="H1506" i="20"/>
  <c r="I1506" i="20" s="1"/>
  <c r="H1502" i="20"/>
  <c r="I1502" i="20" s="1"/>
  <c r="H1498" i="20"/>
  <c r="I1498" i="20" s="1"/>
  <c r="H1494" i="20"/>
  <c r="I1494" i="20" s="1"/>
  <c r="H1490" i="20"/>
  <c r="I1490" i="20" s="1"/>
  <c r="H1486" i="20"/>
  <c r="I1486" i="20" s="1"/>
  <c r="H1482" i="20"/>
  <c r="I1482" i="20" s="1"/>
  <c r="H1478" i="20"/>
  <c r="I1478" i="20" s="1"/>
  <c r="H1474" i="20"/>
  <c r="I1474" i="20" s="1"/>
  <c r="H1470" i="20"/>
  <c r="I1470" i="20" s="1"/>
  <c r="H1466" i="20"/>
  <c r="I1466" i="20" s="1"/>
  <c r="H1462" i="20"/>
  <c r="I1462" i="20" s="1"/>
  <c r="H1458" i="20"/>
  <c r="I1458" i="20" s="1"/>
  <c r="H1454" i="20"/>
  <c r="I1454" i="20" s="1"/>
  <c r="H1450" i="20"/>
  <c r="I1450" i="20" s="1"/>
  <c r="H1446" i="20"/>
  <c r="I1446" i="20" s="1"/>
  <c r="H1442" i="20"/>
  <c r="I1442" i="20" s="1"/>
  <c r="H1438" i="20"/>
  <c r="I1438" i="20" s="1"/>
  <c r="H1434" i="20"/>
  <c r="I1434" i="20" s="1"/>
  <c r="H1430" i="20"/>
  <c r="I1430" i="20" s="1"/>
  <c r="H1426" i="20"/>
  <c r="I1426" i="20" s="1"/>
  <c r="H1422" i="20"/>
  <c r="I1422" i="20" s="1"/>
  <c r="H1418" i="20"/>
  <c r="I1418" i="20" s="1"/>
  <c r="H1414" i="20"/>
  <c r="I1414" i="20" s="1"/>
  <c r="H1410" i="20"/>
  <c r="I1410" i="20" s="1"/>
  <c r="H1406" i="20"/>
  <c r="I1406" i="20" s="1"/>
  <c r="H1402" i="20"/>
  <c r="I1402" i="20" s="1"/>
  <c r="H1398" i="20"/>
  <c r="I1398" i="20" s="1"/>
  <c r="H1394" i="20"/>
  <c r="I1394" i="20" s="1"/>
  <c r="H1390" i="20"/>
  <c r="I1390" i="20" s="1"/>
  <c r="H1386" i="20"/>
  <c r="I1386" i="20" s="1"/>
  <c r="H1382" i="20"/>
  <c r="I1382" i="20" s="1"/>
  <c r="H1378" i="20"/>
  <c r="I1378" i="20" s="1"/>
  <c r="H1374" i="20"/>
  <c r="I1374" i="20" s="1"/>
  <c r="H1370" i="20"/>
  <c r="I1370" i="20" s="1"/>
  <c r="H1366" i="20"/>
  <c r="I1366" i="20" s="1"/>
  <c r="H1362" i="20"/>
  <c r="I1362" i="20" s="1"/>
  <c r="H1358" i="20"/>
  <c r="I1358" i="20" s="1"/>
  <c r="H1354" i="20"/>
  <c r="I1354" i="20" s="1"/>
  <c r="H1350" i="20"/>
  <c r="I1350" i="20" s="1"/>
  <c r="H1346" i="20"/>
  <c r="I1346" i="20" s="1"/>
  <c r="H1342" i="20"/>
  <c r="I1342" i="20" s="1"/>
  <c r="H1338" i="20"/>
  <c r="I1338" i="20" s="1"/>
  <c r="H1334" i="20"/>
  <c r="I1334" i="20" s="1"/>
  <c r="H1330" i="20"/>
  <c r="I1330" i="20" s="1"/>
  <c r="H1326" i="20"/>
  <c r="I1326" i="20" s="1"/>
  <c r="H1322" i="20"/>
  <c r="I1322" i="20" s="1"/>
  <c r="H1318" i="20"/>
  <c r="I1318" i="20" s="1"/>
  <c r="H1314" i="20"/>
  <c r="I1314" i="20" s="1"/>
  <c r="H1310" i="20"/>
  <c r="I1310" i="20" s="1"/>
  <c r="H1306" i="20"/>
  <c r="I1306" i="20" s="1"/>
  <c r="H1302" i="20"/>
  <c r="I1302" i="20" s="1"/>
  <c r="H1298" i="20"/>
  <c r="I1298" i="20" s="1"/>
  <c r="H1294" i="20"/>
  <c r="I1294" i="20" s="1"/>
  <c r="H1290" i="20"/>
  <c r="I1290" i="20" s="1"/>
  <c r="H1286" i="20"/>
  <c r="I1286" i="20" s="1"/>
  <c r="H1282" i="20"/>
  <c r="I1282" i="20" s="1"/>
  <c r="H1278" i="20"/>
  <c r="I1278" i="20" s="1"/>
  <c r="H1274" i="20"/>
  <c r="I1274" i="20" s="1"/>
  <c r="H1270" i="20"/>
  <c r="I1270" i="20" s="1"/>
  <c r="H1266" i="20"/>
  <c r="I1266" i="20" s="1"/>
  <c r="H1262" i="20"/>
  <c r="I1262" i="20" s="1"/>
  <c r="H1258" i="20"/>
  <c r="I1258" i="20" s="1"/>
  <c r="H1254" i="20"/>
  <c r="I1254" i="20" s="1"/>
  <c r="H1250" i="20"/>
  <c r="I1250" i="20" s="1"/>
  <c r="H1246" i="20"/>
  <c r="I1246" i="20" s="1"/>
  <c r="H1242" i="20"/>
  <c r="I1242" i="20" s="1"/>
  <c r="H1238" i="20"/>
  <c r="I1238" i="20" s="1"/>
  <c r="H1234" i="20"/>
  <c r="I1234" i="20" s="1"/>
  <c r="H1230" i="20"/>
  <c r="I1230" i="20" s="1"/>
  <c r="H1226" i="20"/>
  <c r="I1226" i="20" s="1"/>
  <c r="H1222" i="20"/>
  <c r="I1222" i="20" s="1"/>
  <c r="H1218" i="20"/>
  <c r="I1218" i="20" s="1"/>
  <c r="H1214" i="20"/>
  <c r="I1214" i="20" s="1"/>
  <c r="H1210" i="20"/>
  <c r="I1210" i="20" s="1"/>
  <c r="H1206" i="20"/>
  <c r="I1206" i="20" s="1"/>
  <c r="H1202" i="20"/>
  <c r="I1202" i="20" s="1"/>
  <c r="H1198" i="20"/>
  <c r="I1198" i="20" s="1"/>
  <c r="H1194" i="20"/>
  <c r="I1194" i="20" s="1"/>
  <c r="H1190" i="20"/>
  <c r="I1190" i="20" s="1"/>
  <c r="H1186" i="20"/>
  <c r="I1186" i="20" s="1"/>
  <c r="H1182" i="20"/>
  <c r="I1182" i="20" s="1"/>
  <c r="H1178" i="20"/>
  <c r="I1178" i="20" s="1"/>
  <c r="H1174" i="20"/>
  <c r="I1174" i="20" s="1"/>
  <c r="H1170" i="20"/>
  <c r="I1170" i="20" s="1"/>
  <c r="H1166" i="20"/>
  <c r="I1166" i="20" s="1"/>
  <c r="H1162" i="20"/>
  <c r="I1162" i="20" s="1"/>
  <c r="H1158" i="20"/>
  <c r="I1158" i="20" s="1"/>
  <c r="H1154" i="20"/>
  <c r="I1154" i="20" s="1"/>
  <c r="H1150" i="20"/>
  <c r="I1150" i="20" s="1"/>
  <c r="H1146" i="20"/>
  <c r="I1146" i="20" s="1"/>
  <c r="H1142" i="20"/>
  <c r="I1142" i="20" s="1"/>
  <c r="H1138" i="20"/>
  <c r="I1138" i="20" s="1"/>
  <c r="H1134" i="20"/>
  <c r="I1134" i="20" s="1"/>
  <c r="H1130" i="20"/>
  <c r="I1130" i="20" s="1"/>
  <c r="H1126" i="20"/>
  <c r="I1126" i="20" s="1"/>
  <c r="H1122" i="20"/>
  <c r="I1122" i="20" s="1"/>
  <c r="H1118" i="20"/>
  <c r="I1118" i="20" s="1"/>
  <c r="H1114" i="20"/>
  <c r="I1114" i="20" s="1"/>
  <c r="H1110" i="20"/>
  <c r="I1110" i="20" s="1"/>
  <c r="H1106" i="20"/>
  <c r="I1106" i="20" s="1"/>
  <c r="H1102" i="20"/>
  <c r="I1102" i="20" s="1"/>
  <c r="H1098" i="20"/>
  <c r="I1098" i="20" s="1"/>
  <c r="H1094" i="20"/>
  <c r="I1094" i="20" s="1"/>
  <c r="H1090" i="20"/>
  <c r="I1090" i="20" s="1"/>
  <c r="H1086" i="20"/>
  <c r="I1086" i="20" s="1"/>
  <c r="H1082" i="20"/>
  <c r="I1082" i="20" s="1"/>
  <c r="H1078" i="20"/>
  <c r="I1078" i="20" s="1"/>
  <c r="H1074" i="20"/>
  <c r="I1074" i="20" s="1"/>
  <c r="H1070" i="20"/>
  <c r="I1070" i="20" s="1"/>
  <c r="H1066" i="20"/>
  <c r="I1066" i="20" s="1"/>
  <c r="H1062" i="20"/>
  <c r="I1062" i="20" s="1"/>
  <c r="H1058" i="20"/>
  <c r="I1058" i="20" s="1"/>
  <c r="H1054" i="20"/>
  <c r="I1054" i="20" s="1"/>
  <c r="H1050" i="20"/>
  <c r="I1050" i="20" s="1"/>
  <c r="H1046" i="20"/>
  <c r="I1046" i="20" s="1"/>
  <c r="H1042" i="20"/>
  <c r="I1042" i="20" s="1"/>
  <c r="H1038" i="20"/>
  <c r="I1038" i="20" s="1"/>
  <c r="H1034" i="20"/>
  <c r="I1034" i="20" s="1"/>
  <c r="H1030" i="20"/>
  <c r="I1030" i="20" s="1"/>
  <c r="H1026" i="20"/>
  <c r="I1026" i="20" s="1"/>
  <c r="H1022" i="20"/>
  <c r="I1022" i="20" s="1"/>
  <c r="H1018" i="20"/>
  <c r="I1018" i="20" s="1"/>
  <c r="H1014" i="20"/>
  <c r="I1014" i="20" s="1"/>
  <c r="H1010" i="20"/>
  <c r="I1010" i="20" s="1"/>
  <c r="H1006" i="20"/>
  <c r="I1006" i="20" s="1"/>
  <c r="H1002" i="20"/>
  <c r="I1002" i="20" s="1"/>
  <c r="H998" i="20"/>
  <c r="I998" i="20" s="1"/>
  <c r="H994" i="20"/>
  <c r="I994" i="20" s="1"/>
  <c r="H990" i="20"/>
  <c r="I990" i="20" s="1"/>
  <c r="H986" i="20"/>
  <c r="I986" i="20" s="1"/>
  <c r="H982" i="20"/>
  <c r="I982" i="20" s="1"/>
  <c r="H978" i="20"/>
  <c r="I978" i="20" s="1"/>
  <c r="H974" i="20"/>
  <c r="I974" i="20" s="1"/>
  <c r="H970" i="20"/>
  <c r="I970" i="20" s="1"/>
  <c r="H966" i="20"/>
  <c r="I966" i="20" s="1"/>
  <c r="H962" i="20"/>
  <c r="I962" i="20" s="1"/>
  <c r="H958" i="20"/>
  <c r="I958" i="20" s="1"/>
  <c r="H954" i="20"/>
  <c r="I954" i="20" s="1"/>
  <c r="H950" i="20"/>
  <c r="I950" i="20" s="1"/>
  <c r="H946" i="20"/>
  <c r="I946" i="20" s="1"/>
  <c r="H942" i="20"/>
  <c r="I942" i="20" s="1"/>
  <c r="H938" i="20"/>
  <c r="I938" i="20" s="1"/>
  <c r="H934" i="20"/>
  <c r="I934" i="20" s="1"/>
  <c r="H930" i="20"/>
  <c r="I930" i="20" s="1"/>
  <c r="H926" i="20"/>
  <c r="I926" i="20" s="1"/>
  <c r="H922" i="20"/>
  <c r="I922" i="20" s="1"/>
  <c r="H918" i="20"/>
  <c r="I918" i="20" s="1"/>
  <c r="H914" i="20"/>
  <c r="I914" i="20" s="1"/>
  <c r="H910" i="20"/>
  <c r="I910" i="20" s="1"/>
  <c r="H906" i="20"/>
  <c r="I906" i="20" s="1"/>
  <c r="H902" i="20"/>
  <c r="I902" i="20" s="1"/>
  <c r="H898" i="20"/>
  <c r="I898" i="20" s="1"/>
  <c r="H894" i="20"/>
  <c r="I894" i="20" s="1"/>
  <c r="H890" i="20"/>
  <c r="I890" i="20" s="1"/>
  <c r="H886" i="20"/>
  <c r="I886" i="20" s="1"/>
  <c r="H882" i="20"/>
  <c r="I882" i="20" s="1"/>
  <c r="H878" i="20"/>
  <c r="I878" i="20" s="1"/>
  <c r="H874" i="20"/>
  <c r="I874" i="20" s="1"/>
  <c r="H870" i="20"/>
  <c r="I870" i="20" s="1"/>
  <c r="H866" i="20"/>
  <c r="I866" i="20" s="1"/>
  <c r="H862" i="20"/>
  <c r="I862" i="20" s="1"/>
  <c r="H858" i="20"/>
  <c r="I858" i="20" s="1"/>
  <c r="H854" i="20"/>
  <c r="I854" i="20" s="1"/>
  <c r="H850" i="20"/>
  <c r="I850" i="20" s="1"/>
  <c r="H846" i="20"/>
  <c r="I846" i="20" s="1"/>
  <c r="H842" i="20"/>
  <c r="I842" i="20" s="1"/>
  <c r="H838" i="20"/>
  <c r="I838" i="20" s="1"/>
  <c r="H834" i="20"/>
  <c r="I834" i="20" s="1"/>
  <c r="H830" i="20"/>
  <c r="I830" i="20" s="1"/>
  <c r="H826" i="20"/>
  <c r="I826" i="20" s="1"/>
  <c r="H822" i="20"/>
  <c r="I822" i="20" s="1"/>
  <c r="H818" i="20"/>
  <c r="I818" i="20" s="1"/>
  <c r="H814" i="20"/>
  <c r="I814" i="20" s="1"/>
  <c r="H810" i="20"/>
  <c r="I810" i="20" s="1"/>
  <c r="H806" i="20"/>
  <c r="I806" i="20" s="1"/>
  <c r="H802" i="20"/>
  <c r="I802" i="20" s="1"/>
  <c r="H798" i="20"/>
  <c r="I798" i="20" s="1"/>
  <c r="H794" i="20"/>
  <c r="I794" i="20" s="1"/>
  <c r="H790" i="20"/>
  <c r="I790" i="20" s="1"/>
  <c r="H786" i="20"/>
  <c r="I786" i="20" s="1"/>
  <c r="H782" i="20"/>
  <c r="I782" i="20" s="1"/>
  <c r="H778" i="20"/>
  <c r="I778" i="20" s="1"/>
  <c r="H774" i="20"/>
  <c r="I774" i="20" s="1"/>
  <c r="H770" i="20"/>
  <c r="I770" i="20" s="1"/>
  <c r="H766" i="20"/>
  <c r="I766" i="20" s="1"/>
  <c r="H762" i="20"/>
  <c r="I762" i="20" s="1"/>
  <c r="H758" i="20"/>
  <c r="I758" i="20" s="1"/>
  <c r="H754" i="20"/>
  <c r="I754" i="20" s="1"/>
  <c r="H750" i="20"/>
  <c r="I750" i="20" s="1"/>
  <c r="H746" i="20"/>
  <c r="I746" i="20" s="1"/>
  <c r="H742" i="20"/>
  <c r="I742" i="20" s="1"/>
  <c r="H738" i="20"/>
  <c r="I738" i="20" s="1"/>
  <c r="H734" i="20"/>
  <c r="I734" i="20" s="1"/>
  <c r="H730" i="20"/>
  <c r="I730" i="20" s="1"/>
  <c r="H726" i="20"/>
  <c r="I726" i="20" s="1"/>
  <c r="H722" i="20"/>
  <c r="I722" i="20" s="1"/>
  <c r="H718" i="20"/>
  <c r="I718" i="20" s="1"/>
  <c r="H714" i="20"/>
  <c r="I714" i="20" s="1"/>
  <c r="H710" i="20"/>
  <c r="I710" i="20" s="1"/>
  <c r="H706" i="20"/>
  <c r="I706" i="20" s="1"/>
  <c r="H702" i="20"/>
  <c r="I702" i="20" s="1"/>
  <c r="H698" i="20"/>
  <c r="I698" i="20" s="1"/>
  <c r="H694" i="20"/>
  <c r="I694" i="20" s="1"/>
  <c r="H690" i="20"/>
  <c r="I690" i="20" s="1"/>
  <c r="H686" i="20"/>
  <c r="I686" i="20" s="1"/>
  <c r="H682" i="20"/>
  <c r="I682" i="20" s="1"/>
  <c r="H678" i="20"/>
  <c r="I678" i="20" s="1"/>
  <c r="H674" i="20"/>
  <c r="I674" i="20" s="1"/>
  <c r="H670" i="20"/>
  <c r="I670" i="20" s="1"/>
  <c r="H666" i="20"/>
  <c r="I666" i="20" s="1"/>
  <c r="H662" i="20"/>
  <c r="I662" i="20" s="1"/>
  <c r="H658" i="20"/>
  <c r="I658" i="20" s="1"/>
  <c r="H654" i="20"/>
  <c r="I654" i="20" s="1"/>
  <c r="H650" i="20"/>
  <c r="I650" i="20" s="1"/>
  <c r="H646" i="20"/>
  <c r="I646" i="20" s="1"/>
  <c r="H642" i="20"/>
  <c r="I642" i="20" s="1"/>
  <c r="H638" i="20"/>
  <c r="I638" i="20" s="1"/>
  <c r="H634" i="20"/>
  <c r="I634" i="20" s="1"/>
  <c r="H630" i="20"/>
  <c r="I630" i="20" s="1"/>
  <c r="H626" i="20"/>
  <c r="I626" i="20" s="1"/>
  <c r="H622" i="20"/>
  <c r="I622" i="20" s="1"/>
  <c r="H618" i="20"/>
  <c r="I618" i="20" s="1"/>
  <c r="H614" i="20"/>
  <c r="I614" i="20" s="1"/>
  <c r="H610" i="20"/>
  <c r="I610" i="20" s="1"/>
  <c r="H606" i="20"/>
  <c r="I606" i="20" s="1"/>
  <c r="H602" i="20"/>
  <c r="I602" i="20" s="1"/>
  <c r="H598" i="20"/>
  <c r="I598" i="20" s="1"/>
  <c r="H594" i="20"/>
  <c r="I594" i="20" s="1"/>
  <c r="H590" i="20"/>
  <c r="I590" i="20" s="1"/>
  <c r="H586" i="20"/>
  <c r="I586" i="20" s="1"/>
  <c r="H582" i="20"/>
  <c r="I582" i="20" s="1"/>
  <c r="H578" i="20"/>
  <c r="I578" i="20" s="1"/>
  <c r="H574" i="20"/>
  <c r="I574" i="20" s="1"/>
  <c r="H570" i="20"/>
  <c r="I570" i="20" s="1"/>
  <c r="H566" i="20"/>
  <c r="I566" i="20" s="1"/>
  <c r="H562" i="20"/>
  <c r="I562" i="20" s="1"/>
  <c r="H558" i="20"/>
  <c r="I558" i="20" s="1"/>
  <c r="H554" i="20"/>
  <c r="I554" i="20" s="1"/>
  <c r="H550" i="20"/>
  <c r="I550" i="20" s="1"/>
  <c r="H546" i="20"/>
  <c r="I546" i="20" s="1"/>
  <c r="H542" i="20"/>
  <c r="I542" i="20" s="1"/>
  <c r="H538" i="20"/>
  <c r="I538" i="20" s="1"/>
  <c r="H534" i="20"/>
  <c r="I534" i="20" s="1"/>
  <c r="H530" i="20"/>
  <c r="I530" i="20" s="1"/>
  <c r="H526" i="20"/>
  <c r="I526" i="20" s="1"/>
  <c r="H522" i="20"/>
  <c r="I522" i="20" s="1"/>
  <c r="H518" i="20"/>
  <c r="I518" i="20" s="1"/>
  <c r="H514" i="20"/>
  <c r="I514" i="20" s="1"/>
  <c r="H510" i="20"/>
  <c r="I510" i="20" s="1"/>
  <c r="H506" i="20"/>
  <c r="I506" i="20" s="1"/>
  <c r="H502" i="20"/>
  <c r="I502" i="20" s="1"/>
  <c r="H498" i="20"/>
  <c r="I498" i="20" s="1"/>
  <c r="H494" i="20"/>
  <c r="I494" i="20" s="1"/>
  <c r="H490" i="20"/>
  <c r="I490" i="20" s="1"/>
  <c r="H486" i="20"/>
  <c r="I486" i="20" s="1"/>
  <c r="H482" i="20"/>
  <c r="I482" i="20" s="1"/>
  <c r="H478" i="20"/>
  <c r="I478" i="20" s="1"/>
  <c r="H474" i="20"/>
  <c r="I474" i="20" s="1"/>
  <c r="H470" i="20"/>
  <c r="I470" i="20" s="1"/>
  <c r="H466" i="20"/>
  <c r="I466" i="20" s="1"/>
  <c r="H462" i="20"/>
  <c r="I462" i="20" s="1"/>
  <c r="H458" i="20"/>
  <c r="I458" i="20" s="1"/>
  <c r="H454" i="20"/>
  <c r="I454" i="20" s="1"/>
  <c r="H450" i="20"/>
  <c r="I450" i="20" s="1"/>
  <c r="H446" i="20"/>
  <c r="I446" i="20" s="1"/>
  <c r="H442" i="20"/>
  <c r="I442" i="20" s="1"/>
  <c r="H438" i="20"/>
  <c r="I438" i="20" s="1"/>
  <c r="H434" i="20"/>
  <c r="I434" i="20" s="1"/>
  <c r="H430" i="20"/>
  <c r="I430" i="20" s="1"/>
  <c r="H426" i="20"/>
  <c r="I426" i="20" s="1"/>
  <c r="H422" i="20"/>
  <c r="I422" i="20" s="1"/>
  <c r="H418" i="20"/>
  <c r="I418" i="20" s="1"/>
  <c r="H414" i="20"/>
  <c r="I414" i="20" s="1"/>
  <c r="H410" i="20"/>
  <c r="I410" i="20" s="1"/>
  <c r="H406" i="20"/>
  <c r="I406" i="20" s="1"/>
  <c r="H402" i="20"/>
  <c r="I402" i="20" s="1"/>
  <c r="H398" i="20"/>
  <c r="I398" i="20" s="1"/>
  <c r="H394" i="20"/>
  <c r="I394" i="20" s="1"/>
  <c r="H390" i="20"/>
  <c r="I390" i="20" s="1"/>
  <c r="H386" i="20"/>
  <c r="I386" i="20" s="1"/>
  <c r="H382" i="20"/>
  <c r="I382" i="20" s="1"/>
  <c r="H378" i="20"/>
  <c r="I378" i="20" s="1"/>
  <c r="H374" i="20"/>
  <c r="I374" i="20" s="1"/>
  <c r="H370" i="20"/>
  <c r="I370" i="20" s="1"/>
  <c r="H366" i="20"/>
  <c r="I366" i="20" s="1"/>
  <c r="H362" i="20"/>
  <c r="I362" i="20" s="1"/>
  <c r="H358" i="20"/>
  <c r="I358" i="20" s="1"/>
  <c r="H354" i="20"/>
  <c r="I354" i="20" s="1"/>
  <c r="H350" i="20"/>
  <c r="I350" i="20" s="1"/>
  <c r="H346" i="20"/>
  <c r="I346" i="20" s="1"/>
  <c r="H342" i="20"/>
  <c r="I342" i="20" s="1"/>
  <c r="H338" i="20"/>
  <c r="I338" i="20" s="1"/>
  <c r="H334" i="20"/>
  <c r="I334" i="20" s="1"/>
  <c r="H330" i="20"/>
  <c r="I330" i="20" s="1"/>
  <c r="H326" i="20"/>
  <c r="I326" i="20" s="1"/>
  <c r="H322" i="20"/>
  <c r="I322" i="20" s="1"/>
  <c r="H318" i="20"/>
  <c r="I318" i="20" s="1"/>
  <c r="H314" i="20"/>
  <c r="I314" i="20" s="1"/>
  <c r="H310" i="20"/>
  <c r="I310" i="20" s="1"/>
  <c r="H306" i="20"/>
  <c r="I306" i="20" s="1"/>
  <c r="H302" i="20"/>
  <c r="I302" i="20" s="1"/>
  <c r="H298" i="20"/>
  <c r="I298" i="20" s="1"/>
  <c r="H294" i="20"/>
  <c r="I294" i="20" s="1"/>
  <c r="H290" i="20"/>
  <c r="I290" i="20" s="1"/>
  <c r="H286" i="20"/>
  <c r="I286" i="20" s="1"/>
  <c r="H282" i="20"/>
  <c r="I282" i="20" s="1"/>
  <c r="H278" i="20"/>
  <c r="I278" i="20" s="1"/>
  <c r="H274" i="20"/>
  <c r="I274" i="20" s="1"/>
  <c r="H270" i="20"/>
  <c r="I270" i="20" s="1"/>
  <c r="H266" i="20"/>
  <c r="I266" i="20" s="1"/>
  <c r="H262" i="20"/>
  <c r="I262" i="20" s="1"/>
  <c r="H258" i="20"/>
  <c r="I258" i="20" s="1"/>
  <c r="H254" i="20"/>
  <c r="I254" i="20" s="1"/>
  <c r="H250" i="20"/>
  <c r="I250" i="20" s="1"/>
  <c r="H246" i="20"/>
  <c r="I246" i="20" s="1"/>
  <c r="H242" i="20"/>
  <c r="I242" i="20" s="1"/>
  <c r="H238" i="20"/>
  <c r="I238" i="20" s="1"/>
  <c r="H234" i="20"/>
  <c r="I234" i="20" s="1"/>
  <c r="H230" i="20"/>
  <c r="I230" i="20" s="1"/>
  <c r="H226" i="20"/>
  <c r="I226" i="20" s="1"/>
  <c r="H222" i="20"/>
  <c r="I222" i="20" s="1"/>
  <c r="H218" i="20"/>
  <c r="I218" i="20" s="1"/>
  <c r="H214" i="20"/>
  <c r="I214" i="20" s="1"/>
  <c r="H210" i="20"/>
  <c r="I210" i="20" s="1"/>
  <c r="H206" i="20"/>
  <c r="I206" i="20" s="1"/>
  <c r="H202" i="20"/>
  <c r="I202" i="20" s="1"/>
  <c r="H198" i="20"/>
  <c r="I198" i="20" s="1"/>
  <c r="H194" i="20"/>
  <c r="I194" i="20" s="1"/>
  <c r="H190" i="20"/>
  <c r="I190" i="20" s="1"/>
  <c r="H186" i="20"/>
  <c r="I186" i="20" s="1"/>
  <c r="H182" i="20"/>
  <c r="I182" i="20" s="1"/>
  <c r="H178" i="20"/>
  <c r="I178" i="20" s="1"/>
  <c r="H174" i="20"/>
  <c r="I174" i="20" s="1"/>
  <c r="H170" i="20"/>
  <c r="I170" i="20" s="1"/>
  <c r="H166" i="20"/>
  <c r="I166" i="20" s="1"/>
  <c r="H162" i="20"/>
  <c r="I162" i="20" s="1"/>
  <c r="H158" i="20"/>
  <c r="I158" i="20" s="1"/>
  <c r="H154" i="20"/>
  <c r="I154" i="20" s="1"/>
  <c r="H150" i="20"/>
  <c r="I150" i="20" s="1"/>
  <c r="H146" i="20"/>
  <c r="I146" i="20" s="1"/>
  <c r="H142" i="20"/>
  <c r="I142" i="20" s="1"/>
  <c r="H138" i="20"/>
  <c r="I138" i="20" s="1"/>
  <c r="H134" i="20"/>
  <c r="I134" i="20" s="1"/>
  <c r="H130" i="20"/>
  <c r="I130" i="20" s="1"/>
  <c r="H126" i="20"/>
  <c r="I126" i="20" s="1"/>
  <c r="H122" i="20"/>
  <c r="I122" i="20" s="1"/>
  <c r="H118" i="20"/>
  <c r="I118" i="20" s="1"/>
  <c r="H114" i="20"/>
  <c r="I114" i="20" s="1"/>
  <c r="H110" i="20"/>
  <c r="I110" i="20" s="1"/>
  <c r="H106" i="20"/>
  <c r="I106" i="20" s="1"/>
  <c r="H102" i="20"/>
  <c r="I102" i="20" s="1"/>
  <c r="H98" i="20"/>
  <c r="I98" i="20" s="1"/>
  <c r="H94" i="20"/>
  <c r="I94" i="20" s="1"/>
  <c r="H90" i="20"/>
  <c r="I90" i="20" s="1"/>
  <c r="H86" i="20"/>
  <c r="I86" i="20" s="1"/>
  <c r="H82" i="20"/>
  <c r="I82" i="20" s="1"/>
  <c r="H78" i="20"/>
  <c r="I78" i="20" s="1"/>
  <c r="H74" i="20"/>
  <c r="I74" i="20" s="1"/>
  <c r="H70" i="20"/>
  <c r="I70" i="20" s="1"/>
  <c r="H66" i="20"/>
  <c r="I66" i="20" s="1"/>
  <c r="H62" i="20"/>
  <c r="I62" i="20" s="1"/>
  <c r="H58" i="20"/>
  <c r="I58" i="20" s="1"/>
  <c r="H54" i="20"/>
  <c r="I54" i="20" s="1"/>
  <c r="H50" i="20"/>
  <c r="I50" i="20" s="1"/>
  <c r="H46" i="20"/>
  <c r="I46" i="20" s="1"/>
  <c r="H42" i="20"/>
  <c r="I42" i="20" s="1"/>
  <c r="H38" i="20"/>
  <c r="I38" i="20" s="1"/>
  <c r="H34" i="20"/>
  <c r="I34" i="20" s="1"/>
  <c r="H30" i="20"/>
  <c r="I30" i="20" s="1"/>
  <c r="H26" i="20"/>
  <c r="I26" i="20" s="1"/>
  <c r="H22" i="20"/>
  <c r="I22" i="20" s="1"/>
  <c r="H18" i="20"/>
  <c r="I18" i="20" s="1"/>
  <c r="H14" i="20"/>
  <c r="I14" i="20" s="1"/>
  <c r="H10" i="20"/>
  <c r="I10" i="20" s="1"/>
  <c r="H2060" i="20"/>
  <c r="I2060" i="20" s="1"/>
  <c r="H2056" i="20"/>
  <c r="I2056" i="20" s="1"/>
  <c r="H2052" i="20"/>
  <c r="I2052" i="20" s="1"/>
  <c r="H2048" i="20"/>
  <c r="I2048" i="20" s="1"/>
  <c r="H2044" i="20"/>
  <c r="I2044" i="20" s="1"/>
  <c r="H2040" i="20"/>
  <c r="I2040" i="20" s="1"/>
  <c r="H2036" i="20"/>
  <c r="I2036" i="20" s="1"/>
  <c r="H2032" i="20"/>
  <c r="I2032" i="20" s="1"/>
  <c r="H2028" i="20"/>
  <c r="I2028" i="20" s="1"/>
  <c r="H2024" i="20"/>
  <c r="I2024" i="20" s="1"/>
  <c r="H2020" i="20"/>
  <c r="I2020" i="20" s="1"/>
  <c r="H2016" i="20"/>
  <c r="I2016" i="20" s="1"/>
  <c r="H2012" i="20"/>
  <c r="I2012" i="20" s="1"/>
  <c r="H2008" i="20"/>
  <c r="I2008" i="20" s="1"/>
  <c r="H2004" i="20"/>
  <c r="I2004" i="20" s="1"/>
  <c r="H2000" i="20"/>
  <c r="I2000" i="20" s="1"/>
  <c r="H1996" i="20"/>
  <c r="I1996" i="20" s="1"/>
  <c r="H1992" i="20"/>
  <c r="I1992" i="20" s="1"/>
  <c r="H1988" i="20"/>
  <c r="I1988" i="20" s="1"/>
  <c r="H1984" i="20"/>
  <c r="I1984" i="20" s="1"/>
  <c r="H1980" i="20"/>
  <c r="I1980" i="20" s="1"/>
  <c r="H1976" i="20"/>
  <c r="I1976" i="20" s="1"/>
  <c r="H1972" i="20"/>
  <c r="I1972" i="20" s="1"/>
  <c r="H1968" i="20"/>
  <c r="I1968" i="20" s="1"/>
  <c r="H1964" i="20"/>
  <c r="I1964" i="20" s="1"/>
  <c r="H1960" i="20"/>
  <c r="I1960" i="20" s="1"/>
  <c r="H1956" i="20"/>
  <c r="I1956" i="20" s="1"/>
  <c r="H1952" i="20"/>
  <c r="I1952" i="20" s="1"/>
  <c r="H1948" i="20"/>
  <c r="I1948" i="20" s="1"/>
  <c r="H1944" i="20"/>
  <c r="I1944" i="20" s="1"/>
  <c r="H1940" i="20"/>
  <c r="I1940" i="20" s="1"/>
  <c r="H1936" i="20"/>
  <c r="I1936" i="20" s="1"/>
  <c r="H1932" i="20"/>
  <c r="I1932" i="20" s="1"/>
  <c r="H1928" i="20"/>
  <c r="I1928" i="20" s="1"/>
  <c r="H1924" i="20"/>
  <c r="I1924" i="20" s="1"/>
  <c r="H1920" i="20"/>
  <c r="I1920" i="20" s="1"/>
  <c r="H1916" i="20"/>
  <c r="I1916" i="20" s="1"/>
  <c r="H1912" i="20"/>
  <c r="I1912" i="20" s="1"/>
  <c r="H1908" i="20"/>
  <c r="I1908" i="20" s="1"/>
  <c r="H1904" i="20"/>
  <c r="I1904" i="20" s="1"/>
  <c r="H1900" i="20"/>
  <c r="I1900" i="20" s="1"/>
  <c r="H1896" i="20"/>
  <c r="I1896" i="20" s="1"/>
  <c r="H1892" i="20"/>
  <c r="I1892" i="20" s="1"/>
  <c r="H1888" i="20"/>
  <c r="I1888" i="20" s="1"/>
  <c r="H1884" i="20"/>
  <c r="I1884" i="20" s="1"/>
  <c r="H1880" i="20"/>
  <c r="I1880" i="20" s="1"/>
  <c r="H1876" i="20"/>
  <c r="I1876" i="20" s="1"/>
  <c r="H1872" i="20"/>
  <c r="I1872" i="20" s="1"/>
  <c r="H1868" i="20"/>
  <c r="I1868" i="20" s="1"/>
  <c r="H1864" i="20"/>
  <c r="I1864" i="20" s="1"/>
  <c r="H1860" i="20"/>
  <c r="I1860" i="20" s="1"/>
  <c r="H1856" i="20"/>
  <c r="I1856" i="20" s="1"/>
  <c r="H1852" i="20"/>
  <c r="I1852" i="20" s="1"/>
  <c r="H1848" i="20"/>
  <c r="I1848" i="20" s="1"/>
  <c r="H1844" i="20"/>
  <c r="I1844" i="20" s="1"/>
  <c r="H1840" i="20"/>
  <c r="I1840" i="20" s="1"/>
  <c r="H1836" i="20"/>
  <c r="I1836" i="20" s="1"/>
  <c r="H1832" i="20"/>
  <c r="I1832" i="20" s="1"/>
  <c r="H1828" i="20"/>
  <c r="I1828" i="20" s="1"/>
  <c r="H1824" i="20"/>
  <c r="I1824" i="20" s="1"/>
  <c r="H1820" i="20"/>
  <c r="I1820" i="20" s="1"/>
  <c r="H1816" i="20"/>
  <c r="I1816" i="20" s="1"/>
  <c r="H1812" i="20"/>
  <c r="I1812" i="20" s="1"/>
  <c r="H1808" i="20"/>
  <c r="I1808" i="20" s="1"/>
  <c r="H1804" i="20"/>
  <c r="I1804" i="20" s="1"/>
  <c r="H1800" i="20"/>
  <c r="I1800" i="20" s="1"/>
  <c r="H1796" i="20"/>
  <c r="I1796" i="20" s="1"/>
  <c r="H1792" i="20"/>
  <c r="I1792" i="20" s="1"/>
  <c r="H1788" i="20"/>
  <c r="I1788" i="20" s="1"/>
  <c r="H1784" i="20"/>
  <c r="I1784" i="20" s="1"/>
  <c r="H1780" i="20"/>
  <c r="I1780" i="20" s="1"/>
  <c r="H1776" i="20"/>
  <c r="I1776" i="20" s="1"/>
  <c r="H1772" i="20"/>
  <c r="I1772" i="20" s="1"/>
  <c r="H1768" i="20"/>
  <c r="I1768" i="20" s="1"/>
  <c r="H1764" i="20"/>
  <c r="I1764" i="20" s="1"/>
  <c r="H1760" i="20"/>
  <c r="I1760" i="20" s="1"/>
  <c r="H1756" i="20"/>
  <c r="I1756" i="20" s="1"/>
  <c r="H1752" i="20"/>
  <c r="I1752" i="20" s="1"/>
  <c r="H1748" i="20"/>
  <c r="I1748" i="20" s="1"/>
  <c r="H1744" i="20"/>
  <c r="I1744" i="20" s="1"/>
  <c r="H1740" i="20"/>
  <c r="I1740" i="20" s="1"/>
  <c r="H1736" i="20"/>
  <c r="I1736" i="20" s="1"/>
  <c r="H1732" i="20"/>
  <c r="I1732" i="20" s="1"/>
  <c r="H1728" i="20"/>
  <c r="I1728" i="20" s="1"/>
  <c r="H1724" i="20"/>
  <c r="I1724" i="20" s="1"/>
  <c r="H1720" i="20"/>
  <c r="I1720" i="20" s="1"/>
  <c r="H1716" i="20"/>
  <c r="I1716" i="20" s="1"/>
  <c r="H1712" i="20"/>
  <c r="I1712" i="20" s="1"/>
  <c r="H1708" i="20"/>
  <c r="I1708" i="20" s="1"/>
  <c r="H1704" i="20"/>
  <c r="I1704" i="20" s="1"/>
  <c r="H1700" i="20"/>
  <c r="I1700" i="20" s="1"/>
  <c r="H1696" i="20"/>
  <c r="I1696" i="20" s="1"/>
  <c r="H1692" i="20"/>
  <c r="I1692" i="20" s="1"/>
  <c r="H1688" i="20"/>
  <c r="I1688" i="20" s="1"/>
  <c r="H1684" i="20"/>
  <c r="I1684" i="20" s="1"/>
  <c r="H1680" i="20"/>
  <c r="I1680" i="20" s="1"/>
  <c r="H1676" i="20"/>
  <c r="I1676" i="20" s="1"/>
  <c r="H1672" i="20"/>
  <c r="I1672" i="20" s="1"/>
  <c r="H1668" i="20"/>
  <c r="I1668" i="20" s="1"/>
  <c r="H1664" i="20"/>
  <c r="I1664" i="20" s="1"/>
  <c r="H1660" i="20"/>
  <c r="I1660" i="20" s="1"/>
  <c r="H1656" i="20"/>
  <c r="I1656" i="20" s="1"/>
  <c r="H1652" i="20"/>
  <c r="I1652" i="20" s="1"/>
  <c r="H1648" i="20"/>
  <c r="I1648" i="20" s="1"/>
  <c r="H1644" i="20"/>
  <c r="I1644" i="20" s="1"/>
  <c r="H1640" i="20"/>
  <c r="I1640" i="20" s="1"/>
  <c r="H1636" i="20"/>
  <c r="I1636" i="20" s="1"/>
  <c r="H1632" i="20"/>
  <c r="I1632" i="20" s="1"/>
  <c r="H1628" i="20"/>
  <c r="I1628" i="20" s="1"/>
  <c r="H1624" i="20"/>
  <c r="I1624" i="20" s="1"/>
  <c r="H1620" i="20"/>
  <c r="I1620" i="20" s="1"/>
  <c r="H1616" i="20"/>
  <c r="I1616" i="20" s="1"/>
  <c r="H1612" i="20"/>
  <c r="I1612" i="20" s="1"/>
  <c r="H1608" i="20"/>
  <c r="I1608" i="20" s="1"/>
  <c r="H1604" i="20"/>
  <c r="I1604" i="20" s="1"/>
  <c r="H1600" i="20"/>
  <c r="I1600" i="20" s="1"/>
  <c r="H1596" i="20"/>
  <c r="I1596" i="20" s="1"/>
  <c r="H1592" i="20"/>
  <c r="I1592" i="20" s="1"/>
  <c r="H1588" i="20"/>
  <c r="I1588" i="20" s="1"/>
  <c r="H1584" i="20"/>
  <c r="I1584" i="20" s="1"/>
  <c r="H1580" i="20"/>
  <c r="I1580" i="20" s="1"/>
  <c r="H1576" i="20"/>
  <c r="I1576" i="20" s="1"/>
  <c r="H1572" i="20"/>
  <c r="I1572" i="20" s="1"/>
  <c r="H1568" i="20"/>
  <c r="I1568" i="20" s="1"/>
  <c r="H1564" i="20"/>
  <c r="I1564" i="20" s="1"/>
  <c r="H1560" i="20"/>
  <c r="I1560" i="20" s="1"/>
  <c r="H1556" i="20"/>
  <c r="I1556" i="20" s="1"/>
  <c r="H1552" i="20"/>
  <c r="I1552" i="20" s="1"/>
  <c r="H1548" i="20"/>
  <c r="I1548" i="20" s="1"/>
  <c r="H1544" i="20"/>
  <c r="I1544" i="20" s="1"/>
  <c r="H1540" i="20"/>
  <c r="I1540" i="20" s="1"/>
  <c r="H1536" i="20"/>
  <c r="I1536" i="20" s="1"/>
  <c r="H1532" i="20"/>
  <c r="I1532" i="20" s="1"/>
  <c r="H1528" i="20"/>
  <c r="I1528" i="20" s="1"/>
  <c r="H1524" i="20"/>
  <c r="I1524" i="20" s="1"/>
  <c r="H1520" i="20"/>
  <c r="I1520" i="20" s="1"/>
  <c r="H1516" i="20"/>
  <c r="I1516" i="20" s="1"/>
  <c r="H1512" i="20"/>
  <c r="I1512" i="20" s="1"/>
  <c r="H1508" i="20"/>
  <c r="I1508" i="20" s="1"/>
  <c r="H1504" i="20"/>
  <c r="I1504" i="20" s="1"/>
  <c r="H1500" i="20"/>
  <c r="I1500" i="20" s="1"/>
  <c r="H1496" i="20"/>
  <c r="I1496" i="20" s="1"/>
  <c r="H1492" i="20"/>
  <c r="I1492" i="20" s="1"/>
  <c r="H1488" i="20"/>
  <c r="I1488" i="20" s="1"/>
  <c r="H1484" i="20"/>
  <c r="I1484" i="20" s="1"/>
  <c r="H1480" i="20"/>
  <c r="I1480" i="20" s="1"/>
  <c r="H1476" i="20"/>
  <c r="I1476" i="20" s="1"/>
  <c r="H1472" i="20"/>
  <c r="I1472" i="20" s="1"/>
  <c r="H1468" i="20"/>
  <c r="I1468" i="20" s="1"/>
  <c r="H1464" i="20"/>
  <c r="I1464" i="20" s="1"/>
  <c r="H1460" i="20"/>
  <c r="I1460" i="20" s="1"/>
  <c r="H1456" i="20"/>
  <c r="I1456" i="20" s="1"/>
  <c r="H1452" i="20"/>
  <c r="I1452" i="20" s="1"/>
  <c r="H1448" i="20"/>
  <c r="I1448" i="20" s="1"/>
  <c r="H1444" i="20"/>
  <c r="I1444" i="20" s="1"/>
  <c r="H1440" i="20"/>
  <c r="I1440" i="20" s="1"/>
  <c r="H1436" i="20"/>
  <c r="I1436" i="20" s="1"/>
  <c r="H1432" i="20"/>
  <c r="I1432" i="20" s="1"/>
  <c r="H1428" i="20"/>
  <c r="I1428" i="20" s="1"/>
  <c r="H1424" i="20"/>
  <c r="I1424" i="20" s="1"/>
  <c r="H1420" i="20"/>
  <c r="I1420" i="20" s="1"/>
  <c r="H1416" i="20"/>
  <c r="I1416" i="20" s="1"/>
  <c r="H1412" i="20"/>
  <c r="I1412" i="20" s="1"/>
  <c r="H1408" i="20"/>
  <c r="I1408" i="20" s="1"/>
  <c r="H1404" i="20"/>
  <c r="I1404" i="20" s="1"/>
  <c r="H1400" i="20"/>
  <c r="I1400" i="20" s="1"/>
  <c r="H1396" i="20"/>
  <c r="I1396" i="20" s="1"/>
  <c r="H1392" i="20"/>
  <c r="I1392" i="20" s="1"/>
  <c r="H1388" i="20"/>
  <c r="I1388" i="20" s="1"/>
  <c r="H1384" i="20"/>
  <c r="I1384" i="20" s="1"/>
  <c r="H1380" i="20"/>
  <c r="I1380" i="20" s="1"/>
  <c r="H1376" i="20"/>
  <c r="I1376" i="20" s="1"/>
  <c r="H1372" i="20"/>
  <c r="I1372" i="20" s="1"/>
  <c r="H1368" i="20"/>
  <c r="I1368" i="20" s="1"/>
  <c r="H1364" i="20"/>
  <c r="I1364" i="20" s="1"/>
  <c r="H1360" i="20"/>
  <c r="I1360" i="20" s="1"/>
  <c r="H1356" i="20"/>
  <c r="I1356" i="20" s="1"/>
  <c r="H1352" i="20"/>
  <c r="I1352" i="20" s="1"/>
  <c r="H1348" i="20"/>
  <c r="I1348" i="20" s="1"/>
  <c r="H1344" i="20"/>
  <c r="I1344" i="20" s="1"/>
  <c r="H1340" i="20"/>
  <c r="I1340" i="20" s="1"/>
  <c r="H1336" i="20"/>
  <c r="I1336" i="20" s="1"/>
  <c r="H1332" i="20"/>
  <c r="I1332" i="20" s="1"/>
  <c r="H1328" i="20"/>
  <c r="I1328" i="20" s="1"/>
  <c r="H1324" i="20"/>
  <c r="I1324" i="20" s="1"/>
  <c r="H1320" i="20"/>
  <c r="I1320" i="20" s="1"/>
  <c r="H1316" i="20"/>
  <c r="I1316" i="20" s="1"/>
  <c r="H1312" i="20"/>
  <c r="I1312" i="20" s="1"/>
  <c r="H1308" i="20"/>
  <c r="I1308" i="20" s="1"/>
  <c r="H1304" i="20"/>
  <c r="I1304" i="20" s="1"/>
  <c r="H1300" i="20"/>
  <c r="I1300" i="20" s="1"/>
  <c r="H1296" i="20"/>
  <c r="I1296" i="20" s="1"/>
  <c r="H1292" i="20"/>
  <c r="I1292" i="20" s="1"/>
  <c r="H1288" i="20"/>
  <c r="I1288" i="20" s="1"/>
  <c r="H1284" i="20"/>
  <c r="I1284" i="20" s="1"/>
  <c r="H1280" i="20"/>
  <c r="I1280" i="20" s="1"/>
  <c r="H1276" i="20"/>
  <c r="I1276" i="20" s="1"/>
  <c r="H1272" i="20"/>
  <c r="I1272" i="20" s="1"/>
  <c r="H1268" i="20"/>
  <c r="I1268" i="20" s="1"/>
  <c r="H1264" i="20"/>
  <c r="I1264" i="20" s="1"/>
  <c r="H1260" i="20"/>
  <c r="I1260" i="20" s="1"/>
  <c r="H1256" i="20"/>
  <c r="I1256" i="20" s="1"/>
  <c r="H1252" i="20"/>
  <c r="I1252" i="20" s="1"/>
  <c r="H1248" i="20"/>
  <c r="I1248" i="20" s="1"/>
  <c r="H1244" i="20"/>
  <c r="I1244" i="20" s="1"/>
  <c r="H1240" i="20"/>
  <c r="I1240" i="20" s="1"/>
  <c r="H1236" i="20"/>
  <c r="I1236" i="20" s="1"/>
  <c r="H1232" i="20"/>
  <c r="I1232" i="20" s="1"/>
  <c r="H1228" i="20"/>
  <c r="I1228" i="20" s="1"/>
  <c r="H1224" i="20"/>
  <c r="I1224" i="20" s="1"/>
  <c r="H1220" i="20"/>
  <c r="I1220" i="20" s="1"/>
  <c r="H1216" i="20"/>
  <c r="I1216" i="20" s="1"/>
  <c r="H1212" i="20"/>
  <c r="I1212" i="20" s="1"/>
  <c r="H1208" i="20"/>
  <c r="I1208" i="20" s="1"/>
  <c r="H1204" i="20"/>
  <c r="I1204" i="20" s="1"/>
  <c r="H1200" i="20"/>
  <c r="I1200" i="20" s="1"/>
  <c r="H1196" i="20"/>
  <c r="I1196" i="20" s="1"/>
  <c r="H1192" i="20"/>
  <c r="I1192" i="20" s="1"/>
  <c r="H1188" i="20"/>
  <c r="I1188" i="20" s="1"/>
  <c r="H1184" i="20"/>
  <c r="I1184" i="20" s="1"/>
  <c r="H1180" i="20"/>
  <c r="I1180" i="20" s="1"/>
  <c r="H1176" i="20"/>
  <c r="I1176" i="20" s="1"/>
  <c r="H1172" i="20"/>
  <c r="I1172" i="20" s="1"/>
  <c r="H1168" i="20"/>
  <c r="I1168" i="20" s="1"/>
  <c r="H1164" i="20"/>
  <c r="I1164" i="20" s="1"/>
  <c r="H1160" i="20"/>
  <c r="I1160" i="20" s="1"/>
  <c r="H1156" i="20"/>
  <c r="I1156" i="20" s="1"/>
  <c r="H1152" i="20"/>
  <c r="I1152" i="20" s="1"/>
  <c r="H1148" i="20"/>
  <c r="I1148" i="20" s="1"/>
  <c r="H1144" i="20"/>
  <c r="I1144" i="20" s="1"/>
  <c r="H1140" i="20"/>
  <c r="I1140" i="20" s="1"/>
  <c r="H1136" i="20"/>
  <c r="I1136" i="20" s="1"/>
  <c r="H1132" i="20"/>
  <c r="I1132" i="20" s="1"/>
  <c r="H1128" i="20"/>
  <c r="I1128" i="20" s="1"/>
  <c r="H1124" i="20"/>
  <c r="I1124" i="20" s="1"/>
  <c r="H1120" i="20"/>
  <c r="I1120" i="20" s="1"/>
  <c r="H1116" i="20"/>
  <c r="I1116" i="20" s="1"/>
  <c r="H1112" i="20"/>
  <c r="I1112" i="20" s="1"/>
  <c r="H1108" i="20"/>
  <c r="I1108" i="20" s="1"/>
  <c r="H1104" i="20"/>
  <c r="I1104" i="20" s="1"/>
  <c r="H1100" i="20"/>
  <c r="I1100" i="20" s="1"/>
  <c r="H1096" i="20"/>
  <c r="I1096" i="20" s="1"/>
  <c r="H1092" i="20"/>
  <c r="I1092" i="20" s="1"/>
  <c r="H1088" i="20"/>
  <c r="I1088" i="20" s="1"/>
  <c r="H1084" i="20"/>
  <c r="I1084" i="20" s="1"/>
  <c r="H1080" i="20"/>
  <c r="I1080" i="20" s="1"/>
  <c r="H1076" i="20"/>
  <c r="I1076" i="20" s="1"/>
  <c r="H1072" i="20"/>
  <c r="I1072" i="20" s="1"/>
  <c r="H1068" i="20"/>
  <c r="I1068" i="20" s="1"/>
  <c r="H1064" i="20"/>
  <c r="I1064" i="20" s="1"/>
  <c r="H1060" i="20"/>
  <c r="I1060" i="20" s="1"/>
  <c r="H1056" i="20"/>
  <c r="I1056" i="20" s="1"/>
  <c r="H1052" i="20"/>
  <c r="I1052" i="20" s="1"/>
  <c r="H1048" i="20"/>
  <c r="I1048" i="20" s="1"/>
  <c r="H1044" i="20"/>
  <c r="I1044" i="20" s="1"/>
  <c r="H1040" i="20"/>
  <c r="I1040" i="20" s="1"/>
  <c r="H1036" i="20"/>
  <c r="I1036" i="20" s="1"/>
  <c r="H1032" i="20"/>
  <c r="I1032" i="20" s="1"/>
  <c r="H1028" i="20"/>
  <c r="I1028" i="20" s="1"/>
  <c r="H1024" i="20"/>
  <c r="I1024" i="20" s="1"/>
  <c r="H1020" i="20"/>
  <c r="I1020" i="20" s="1"/>
  <c r="H1016" i="20"/>
  <c r="I1016" i="20" s="1"/>
  <c r="H1012" i="20"/>
  <c r="I1012" i="20" s="1"/>
  <c r="H1008" i="20"/>
  <c r="I1008" i="20" s="1"/>
  <c r="H1004" i="20"/>
  <c r="I1004" i="20" s="1"/>
  <c r="H1000" i="20"/>
  <c r="I1000" i="20" s="1"/>
  <c r="H996" i="20"/>
  <c r="I996" i="20" s="1"/>
  <c r="H992" i="20"/>
  <c r="I992" i="20" s="1"/>
  <c r="H988" i="20"/>
  <c r="I988" i="20" s="1"/>
  <c r="H984" i="20"/>
  <c r="I984" i="20" s="1"/>
  <c r="H980" i="20"/>
  <c r="I980" i="20" s="1"/>
  <c r="H976" i="20"/>
  <c r="I976" i="20" s="1"/>
  <c r="H972" i="20"/>
  <c r="I972" i="20" s="1"/>
  <c r="H968" i="20"/>
  <c r="I968" i="20" s="1"/>
  <c r="H964" i="20"/>
  <c r="I964" i="20" s="1"/>
  <c r="H960" i="20"/>
  <c r="I960" i="20" s="1"/>
  <c r="H956" i="20"/>
  <c r="I956" i="20" s="1"/>
  <c r="H952" i="20"/>
  <c r="I952" i="20" s="1"/>
  <c r="H948" i="20"/>
  <c r="I948" i="20" s="1"/>
  <c r="H944" i="20"/>
  <c r="I944" i="20" s="1"/>
  <c r="H940" i="20"/>
  <c r="I940" i="20" s="1"/>
  <c r="H936" i="20"/>
  <c r="I936" i="20" s="1"/>
  <c r="H932" i="20"/>
  <c r="I932" i="20" s="1"/>
  <c r="H928" i="20"/>
  <c r="I928" i="20" s="1"/>
  <c r="H924" i="20"/>
  <c r="I924" i="20" s="1"/>
  <c r="H920" i="20"/>
  <c r="I920" i="20" s="1"/>
  <c r="H916" i="20"/>
  <c r="I916" i="20" s="1"/>
  <c r="H912" i="20"/>
  <c r="I912" i="20" s="1"/>
  <c r="H908" i="20"/>
  <c r="I908" i="20" s="1"/>
  <c r="H904" i="20"/>
  <c r="I904" i="20" s="1"/>
  <c r="H900" i="20"/>
  <c r="I900" i="20" s="1"/>
  <c r="H896" i="20"/>
  <c r="I896" i="20" s="1"/>
  <c r="H892" i="20"/>
  <c r="I892" i="20" s="1"/>
  <c r="H888" i="20"/>
  <c r="I888" i="20" s="1"/>
  <c r="H884" i="20"/>
  <c r="I884" i="20" s="1"/>
  <c r="H880" i="20"/>
  <c r="I880" i="20" s="1"/>
  <c r="H876" i="20"/>
  <c r="I876" i="20" s="1"/>
  <c r="H872" i="20"/>
  <c r="I872" i="20" s="1"/>
  <c r="H868" i="20"/>
  <c r="I868" i="20" s="1"/>
  <c r="H864" i="20"/>
  <c r="I864" i="20" s="1"/>
  <c r="H860" i="20"/>
  <c r="I860" i="20" s="1"/>
  <c r="H856" i="20"/>
  <c r="I856" i="20" s="1"/>
  <c r="H852" i="20"/>
  <c r="I852" i="20" s="1"/>
  <c r="H848" i="20"/>
  <c r="I848" i="20" s="1"/>
  <c r="H844" i="20"/>
  <c r="I844" i="20" s="1"/>
  <c r="H840" i="20"/>
  <c r="I840" i="20" s="1"/>
  <c r="H836" i="20"/>
  <c r="I836" i="20" s="1"/>
  <c r="H832" i="20"/>
  <c r="I832" i="20" s="1"/>
  <c r="H828" i="20"/>
  <c r="I828" i="20" s="1"/>
  <c r="H824" i="20"/>
  <c r="I824" i="20" s="1"/>
  <c r="H820" i="20"/>
  <c r="I820" i="20" s="1"/>
  <c r="H816" i="20"/>
  <c r="I816" i="20" s="1"/>
  <c r="H812" i="20"/>
  <c r="I812" i="20" s="1"/>
  <c r="H808" i="20"/>
  <c r="I808" i="20" s="1"/>
  <c r="H804" i="20"/>
  <c r="I804" i="20" s="1"/>
  <c r="H800" i="20"/>
  <c r="I800" i="20" s="1"/>
  <c r="H796" i="20"/>
  <c r="I796" i="20" s="1"/>
  <c r="H792" i="20"/>
  <c r="I792" i="20" s="1"/>
  <c r="H788" i="20"/>
  <c r="I788" i="20" s="1"/>
  <c r="H784" i="20"/>
  <c r="I784" i="20" s="1"/>
  <c r="H780" i="20"/>
  <c r="I780" i="20" s="1"/>
  <c r="H776" i="20"/>
  <c r="I776" i="20" s="1"/>
  <c r="H772" i="20"/>
  <c r="I772" i="20" s="1"/>
  <c r="H768" i="20"/>
  <c r="I768" i="20" s="1"/>
  <c r="H764" i="20"/>
  <c r="I764" i="20" s="1"/>
  <c r="H760" i="20"/>
  <c r="I760" i="20" s="1"/>
  <c r="H756" i="20"/>
  <c r="I756" i="20" s="1"/>
  <c r="H752" i="20"/>
  <c r="I752" i="20" s="1"/>
  <c r="H748" i="20"/>
  <c r="I748" i="20" s="1"/>
  <c r="H744" i="20"/>
  <c r="I744" i="20" s="1"/>
  <c r="H740" i="20"/>
  <c r="I740" i="20" s="1"/>
  <c r="H736" i="20"/>
  <c r="I736" i="20" s="1"/>
  <c r="H732" i="20"/>
  <c r="I732" i="20" s="1"/>
  <c r="H728" i="20"/>
  <c r="I728" i="20" s="1"/>
  <c r="H724" i="20"/>
  <c r="I724" i="20" s="1"/>
  <c r="H720" i="20"/>
  <c r="I720" i="20" s="1"/>
  <c r="H716" i="20"/>
  <c r="I716" i="20" s="1"/>
  <c r="H712" i="20"/>
  <c r="I712" i="20" s="1"/>
  <c r="H708" i="20"/>
  <c r="I708" i="20" s="1"/>
  <c r="H704" i="20"/>
  <c r="I704" i="20" s="1"/>
  <c r="H700" i="20"/>
  <c r="I700" i="20" s="1"/>
  <c r="H696" i="20"/>
  <c r="I696" i="20" s="1"/>
  <c r="H692" i="20"/>
  <c r="I692" i="20" s="1"/>
  <c r="H688" i="20"/>
  <c r="I688" i="20" s="1"/>
  <c r="H684" i="20"/>
  <c r="I684" i="20" s="1"/>
  <c r="H680" i="20"/>
  <c r="I680" i="20" s="1"/>
  <c r="H676" i="20"/>
  <c r="I676" i="20" s="1"/>
  <c r="H672" i="20"/>
  <c r="I672" i="20" s="1"/>
  <c r="H668" i="20"/>
  <c r="I668" i="20" s="1"/>
  <c r="H664" i="20"/>
  <c r="I664" i="20" s="1"/>
  <c r="H660" i="20"/>
  <c r="I660" i="20" s="1"/>
  <c r="H656" i="20"/>
  <c r="I656" i="20" s="1"/>
  <c r="H652" i="20"/>
  <c r="I652" i="20" s="1"/>
  <c r="H648" i="20"/>
  <c r="I648" i="20" s="1"/>
  <c r="H644" i="20"/>
  <c r="I644" i="20" s="1"/>
  <c r="H640" i="20"/>
  <c r="I640" i="20" s="1"/>
  <c r="H636" i="20"/>
  <c r="I636" i="20" s="1"/>
  <c r="H632" i="20"/>
  <c r="I632" i="20" s="1"/>
  <c r="H628" i="20"/>
  <c r="I628" i="20" s="1"/>
  <c r="H624" i="20"/>
  <c r="I624" i="20" s="1"/>
  <c r="H620" i="20"/>
  <c r="I620" i="20" s="1"/>
  <c r="H616" i="20"/>
  <c r="I616" i="20" s="1"/>
  <c r="H612" i="20"/>
  <c r="I612" i="20" s="1"/>
  <c r="H608" i="20"/>
  <c r="I608" i="20" s="1"/>
  <c r="H604" i="20"/>
  <c r="I604" i="20" s="1"/>
  <c r="H600" i="20"/>
  <c r="I600" i="20" s="1"/>
  <c r="H596" i="20"/>
  <c r="I596" i="20" s="1"/>
  <c r="H592" i="20"/>
  <c r="I592" i="20" s="1"/>
  <c r="H588" i="20"/>
  <c r="I588" i="20" s="1"/>
  <c r="H584" i="20"/>
  <c r="I584" i="20" s="1"/>
  <c r="H580" i="20"/>
  <c r="I580" i="20" s="1"/>
  <c r="H576" i="20"/>
  <c r="I576" i="20" s="1"/>
  <c r="H572" i="20"/>
  <c r="I572" i="20" s="1"/>
  <c r="H568" i="20"/>
  <c r="I568" i="20" s="1"/>
  <c r="H564" i="20"/>
  <c r="I564" i="20" s="1"/>
  <c r="H560" i="20"/>
  <c r="I560" i="20" s="1"/>
  <c r="H556" i="20"/>
  <c r="I556" i="20" s="1"/>
  <c r="H552" i="20"/>
  <c r="I552" i="20" s="1"/>
  <c r="H548" i="20"/>
  <c r="I548" i="20" s="1"/>
  <c r="H544" i="20"/>
  <c r="I544" i="20" s="1"/>
  <c r="H540" i="20"/>
  <c r="I540" i="20" s="1"/>
  <c r="H536" i="20"/>
  <c r="I536" i="20" s="1"/>
  <c r="H532" i="20"/>
  <c r="I532" i="20" s="1"/>
  <c r="H528" i="20"/>
  <c r="I528" i="20" s="1"/>
  <c r="H524" i="20"/>
  <c r="I524" i="20" s="1"/>
  <c r="H520" i="20"/>
  <c r="I520" i="20" s="1"/>
  <c r="H516" i="20"/>
  <c r="I516" i="20" s="1"/>
  <c r="H512" i="20"/>
  <c r="I512" i="20" s="1"/>
  <c r="H508" i="20"/>
  <c r="I508" i="20" s="1"/>
  <c r="H504" i="20"/>
  <c r="I504" i="20" s="1"/>
  <c r="H500" i="20"/>
  <c r="I500" i="20" s="1"/>
  <c r="H496" i="20"/>
  <c r="I496" i="20" s="1"/>
  <c r="H492" i="20"/>
  <c r="I492" i="20" s="1"/>
  <c r="H488" i="20"/>
  <c r="I488" i="20" s="1"/>
  <c r="H484" i="20"/>
  <c r="I484" i="20" s="1"/>
  <c r="H480" i="20"/>
  <c r="I480" i="20" s="1"/>
  <c r="H476" i="20"/>
  <c r="I476" i="20" s="1"/>
  <c r="H472" i="20"/>
  <c r="I472" i="20" s="1"/>
  <c r="H468" i="20"/>
  <c r="I468" i="20" s="1"/>
  <c r="H464" i="20"/>
  <c r="I464" i="20" s="1"/>
  <c r="H460" i="20"/>
  <c r="I460" i="20" s="1"/>
  <c r="H456" i="20"/>
  <c r="I456" i="20" s="1"/>
  <c r="H452" i="20"/>
  <c r="I452" i="20" s="1"/>
  <c r="H448" i="20"/>
  <c r="I448" i="20" s="1"/>
  <c r="H444" i="20"/>
  <c r="I444" i="20" s="1"/>
  <c r="H440" i="20"/>
  <c r="I440" i="20" s="1"/>
  <c r="H436" i="20"/>
  <c r="I436" i="20" s="1"/>
  <c r="H432" i="20"/>
  <c r="I432" i="20" s="1"/>
  <c r="H428" i="20"/>
  <c r="I428" i="20" s="1"/>
  <c r="H424" i="20"/>
  <c r="I424" i="20" s="1"/>
  <c r="H420" i="20"/>
  <c r="I420" i="20" s="1"/>
  <c r="H416" i="20"/>
  <c r="I416" i="20" s="1"/>
  <c r="H412" i="20"/>
  <c r="I412" i="20" s="1"/>
  <c r="H408" i="20"/>
  <c r="I408" i="20" s="1"/>
  <c r="H404" i="20"/>
  <c r="I404" i="20" s="1"/>
  <c r="H400" i="20"/>
  <c r="I400" i="20" s="1"/>
  <c r="H396" i="20"/>
  <c r="I396" i="20" s="1"/>
  <c r="H392" i="20"/>
  <c r="I392" i="20" s="1"/>
  <c r="H388" i="20"/>
  <c r="I388" i="20" s="1"/>
  <c r="H384" i="20"/>
  <c r="I384" i="20" s="1"/>
  <c r="H380" i="20"/>
  <c r="I380" i="20" s="1"/>
  <c r="H376" i="20"/>
  <c r="I376" i="20" s="1"/>
  <c r="H372" i="20"/>
  <c r="I372" i="20" s="1"/>
  <c r="H368" i="20"/>
  <c r="I368" i="20" s="1"/>
  <c r="H364" i="20"/>
  <c r="I364" i="20" s="1"/>
  <c r="H360" i="20"/>
  <c r="I360" i="20" s="1"/>
  <c r="H356" i="20"/>
  <c r="I356" i="20" s="1"/>
  <c r="H352" i="20"/>
  <c r="I352" i="20" s="1"/>
  <c r="H348" i="20"/>
  <c r="I348" i="20" s="1"/>
  <c r="H344" i="20"/>
  <c r="I344" i="20" s="1"/>
  <c r="H340" i="20"/>
  <c r="I340" i="20" s="1"/>
  <c r="H336" i="20"/>
  <c r="I336" i="20" s="1"/>
  <c r="H332" i="20"/>
  <c r="I332" i="20" s="1"/>
  <c r="H328" i="20"/>
  <c r="I328" i="20" s="1"/>
  <c r="H324" i="20"/>
  <c r="I324" i="20" s="1"/>
  <c r="H320" i="20"/>
  <c r="I320" i="20" s="1"/>
  <c r="H316" i="20"/>
  <c r="I316" i="20" s="1"/>
  <c r="H312" i="20"/>
  <c r="I312" i="20" s="1"/>
  <c r="H308" i="20"/>
  <c r="I308" i="20" s="1"/>
  <c r="H304" i="20"/>
  <c r="I304" i="20" s="1"/>
  <c r="H300" i="20"/>
  <c r="I300" i="20" s="1"/>
  <c r="H296" i="20"/>
  <c r="I296" i="20" s="1"/>
  <c r="H292" i="20"/>
  <c r="I292" i="20" s="1"/>
  <c r="H288" i="20"/>
  <c r="I288" i="20" s="1"/>
  <c r="H284" i="20"/>
  <c r="I284" i="20" s="1"/>
  <c r="H280" i="20"/>
  <c r="I280" i="20" s="1"/>
  <c r="H276" i="20"/>
  <c r="I276" i="20" s="1"/>
  <c r="H272" i="20"/>
  <c r="I272" i="20" s="1"/>
  <c r="H268" i="20"/>
  <c r="I268" i="20" s="1"/>
  <c r="H264" i="20"/>
  <c r="I264" i="20" s="1"/>
  <c r="H260" i="20"/>
  <c r="I260" i="20" s="1"/>
  <c r="H256" i="20"/>
  <c r="I256" i="20" s="1"/>
  <c r="H252" i="20"/>
  <c r="I252" i="20" s="1"/>
  <c r="H248" i="20"/>
  <c r="I248" i="20" s="1"/>
  <c r="H244" i="20"/>
  <c r="I244" i="20" s="1"/>
  <c r="H240" i="20"/>
  <c r="I240" i="20" s="1"/>
  <c r="H236" i="20"/>
  <c r="I236" i="20" s="1"/>
  <c r="H232" i="20"/>
  <c r="I232" i="20" s="1"/>
  <c r="H228" i="20"/>
  <c r="I228" i="20" s="1"/>
  <c r="H224" i="20"/>
  <c r="I224" i="20" s="1"/>
  <c r="H220" i="20"/>
  <c r="I220" i="20" s="1"/>
  <c r="H216" i="20"/>
  <c r="I216" i="20" s="1"/>
  <c r="H212" i="20"/>
  <c r="I212" i="20" s="1"/>
  <c r="H208" i="20"/>
  <c r="I208" i="20" s="1"/>
  <c r="H204" i="20"/>
  <c r="I204" i="20" s="1"/>
  <c r="H200" i="20"/>
  <c r="I200" i="20" s="1"/>
  <c r="H196" i="20"/>
  <c r="I196" i="20" s="1"/>
  <c r="H192" i="20"/>
  <c r="I192" i="20" s="1"/>
  <c r="H188" i="20"/>
  <c r="I188" i="20" s="1"/>
  <c r="H184" i="20"/>
  <c r="I184" i="20" s="1"/>
  <c r="H180" i="20"/>
  <c r="I180" i="20" s="1"/>
  <c r="H176" i="20"/>
  <c r="I176" i="20" s="1"/>
  <c r="H172" i="20"/>
  <c r="I172" i="20" s="1"/>
  <c r="H168" i="20"/>
  <c r="I168" i="20" s="1"/>
  <c r="H164" i="20"/>
  <c r="I164" i="20" s="1"/>
  <c r="H160" i="20"/>
  <c r="I160" i="20" s="1"/>
  <c r="H156" i="20"/>
  <c r="I156" i="20" s="1"/>
  <c r="H152" i="20"/>
  <c r="I152" i="20" s="1"/>
  <c r="H148" i="20"/>
  <c r="I148" i="20" s="1"/>
  <c r="H144" i="20"/>
  <c r="I144" i="20" s="1"/>
  <c r="H140" i="20"/>
  <c r="I140" i="20" s="1"/>
  <c r="H136" i="20"/>
  <c r="I136" i="20" s="1"/>
  <c r="H132" i="20"/>
  <c r="I132" i="20" s="1"/>
  <c r="H128" i="20"/>
  <c r="I128" i="20" s="1"/>
  <c r="H124" i="20"/>
  <c r="I124" i="20" s="1"/>
  <c r="H120" i="20"/>
  <c r="I120" i="20" s="1"/>
  <c r="H116" i="20"/>
  <c r="I116" i="20" s="1"/>
  <c r="H112" i="20"/>
  <c r="I112" i="20" s="1"/>
  <c r="H108" i="20"/>
  <c r="I108" i="20" s="1"/>
  <c r="H104" i="20"/>
  <c r="I104" i="20" s="1"/>
  <c r="H100" i="20"/>
  <c r="I100" i="20" s="1"/>
  <c r="H96" i="20"/>
  <c r="I96" i="20" s="1"/>
  <c r="H92" i="20"/>
  <c r="I92" i="20" s="1"/>
  <c r="H88" i="20"/>
  <c r="I88" i="20" s="1"/>
  <c r="H84" i="20"/>
  <c r="I84" i="20" s="1"/>
  <c r="H80" i="20"/>
  <c r="I80" i="20" s="1"/>
  <c r="H76" i="20"/>
  <c r="I76" i="20" s="1"/>
  <c r="H72" i="20"/>
  <c r="I72" i="20" s="1"/>
  <c r="H68" i="20"/>
  <c r="I68" i="20" s="1"/>
  <c r="H64" i="20"/>
  <c r="I64" i="20" s="1"/>
  <c r="H60" i="20"/>
  <c r="I60" i="20" s="1"/>
  <c r="H56" i="20"/>
  <c r="I56" i="20" s="1"/>
  <c r="H52" i="20"/>
  <c r="I52" i="20" s="1"/>
  <c r="H48" i="20"/>
  <c r="I48" i="20" s="1"/>
  <c r="H44" i="20"/>
  <c r="I44" i="20" s="1"/>
  <c r="H40" i="20"/>
  <c r="I40" i="20" s="1"/>
  <c r="H36" i="20"/>
  <c r="I36" i="20" s="1"/>
  <c r="H32" i="20"/>
  <c r="I32" i="20" s="1"/>
  <c r="H28" i="20"/>
  <c r="I28" i="20" s="1"/>
  <c r="H24" i="20"/>
  <c r="I24" i="20" s="1"/>
  <c r="H20" i="20"/>
  <c r="I20" i="20" s="1"/>
  <c r="H16" i="20"/>
  <c r="I16" i="20" s="1"/>
  <c r="H12" i="20"/>
  <c r="I12" i="20" s="1"/>
  <c r="H8" i="20"/>
  <c r="I8" i="20" s="1"/>
  <c r="H9" i="20"/>
  <c r="I9" i="20" s="1"/>
  <c r="H5" i="20"/>
  <c r="I5" i="20" s="1"/>
  <c r="H6" i="20"/>
  <c r="I6" i="20" s="1"/>
  <c r="H2061" i="20"/>
  <c r="I2061" i="20" s="1"/>
  <c r="H2057" i="20"/>
  <c r="I2057" i="20" s="1"/>
  <c r="H2053" i="20"/>
  <c r="I2053" i="20" s="1"/>
  <c r="H2049" i="20"/>
  <c r="I2049" i="20" s="1"/>
  <c r="H2045" i="20"/>
  <c r="I2045" i="20" s="1"/>
  <c r="H2041" i="20"/>
  <c r="I2041" i="20" s="1"/>
  <c r="H2037" i="20"/>
  <c r="I2037" i="20" s="1"/>
  <c r="H2033" i="20"/>
  <c r="I2033" i="20" s="1"/>
  <c r="H2029" i="20"/>
  <c r="I2029" i="20" s="1"/>
  <c r="H2025" i="20"/>
  <c r="I2025" i="20" s="1"/>
  <c r="H2021" i="20"/>
  <c r="I2021" i="20" s="1"/>
  <c r="H2017" i="20"/>
  <c r="I2017" i="20" s="1"/>
  <c r="H2013" i="20"/>
  <c r="I2013" i="20" s="1"/>
  <c r="H2009" i="20"/>
  <c r="I2009" i="20" s="1"/>
  <c r="H2005" i="20"/>
  <c r="I2005" i="20" s="1"/>
  <c r="H2001" i="20"/>
  <c r="I2001" i="20" s="1"/>
  <c r="H1997" i="20"/>
  <c r="I1997" i="20" s="1"/>
  <c r="H1993" i="20"/>
  <c r="I1993" i="20" s="1"/>
  <c r="H1989" i="20"/>
  <c r="I1989" i="20" s="1"/>
  <c r="H1985" i="20"/>
  <c r="I1985" i="20" s="1"/>
  <c r="H1981" i="20"/>
  <c r="I1981" i="20" s="1"/>
  <c r="H1977" i="20"/>
  <c r="I1977" i="20" s="1"/>
  <c r="H1973" i="20"/>
  <c r="I1973" i="20" s="1"/>
  <c r="H1969" i="20"/>
  <c r="I1969" i="20" s="1"/>
  <c r="H1965" i="20"/>
  <c r="I1965" i="20" s="1"/>
  <c r="H1961" i="20"/>
  <c r="I1961" i="20" s="1"/>
  <c r="H1957" i="20"/>
  <c r="I1957" i="20" s="1"/>
  <c r="H1953" i="20"/>
  <c r="I1953" i="20" s="1"/>
  <c r="H1949" i="20"/>
  <c r="I1949" i="20" s="1"/>
  <c r="H1945" i="20"/>
  <c r="I1945" i="20" s="1"/>
  <c r="H1941" i="20"/>
  <c r="I1941" i="20" s="1"/>
  <c r="H1937" i="20"/>
  <c r="I1937" i="20" s="1"/>
  <c r="H1933" i="20"/>
  <c r="I1933" i="20" s="1"/>
  <c r="H1929" i="20"/>
  <c r="I1929" i="20" s="1"/>
  <c r="H1925" i="20"/>
  <c r="I1925" i="20" s="1"/>
  <c r="H1921" i="20"/>
  <c r="I1921" i="20" s="1"/>
  <c r="H1917" i="20"/>
  <c r="I1917" i="20" s="1"/>
  <c r="H1913" i="20"/>
  <c r="I1913" i="20" s="1"/>
  <c r="H1909" i="20"/>
  <c r="I1909" i="20" s="1"/>
  <c r="H1905" i="20"/>
  <c r="I1905" i="20" s="1"/>
  <c r="H1901" i="20"/>
  <c r="I1901" i="20" s="1"/>
  <c r="H1897" i="20"/>
  <c r="I1897" i="20" s="1"/>
  <c r="H1893" i="20"/>
  <c r="I1893" i="20" s="1"/>
  <c r="H1889" i="20"/>
  <c r="I1889" i="20" s="1"/>
  <c r="H1885" i="20"/>
  <c r="I1885" i="20" s="1"/>
  <c r="H1881" i="20"/>
  <c r="I1881" i="20" s="1"/>
  <c r="H1877" i="20"/>
  <c r="I1877" i="20" s="1"/>
  <c r="H1873" i="20"/>
  <c r="I1873" i="20" s="1"/>
  <c r="H1869" i="20"/>
  <c r="I1869" i="20" s="1"/>
  <c r="H1865" i="20"/>
  <c r="I1865" i="20" s="1"/>
  <c r="H1861" i="20"/>
  <c r="I1861" i="20" s="1"/>
  <c r="H1857" i="20"/>
  <c r="I1857" i="20" s="1"/>
  <c r="H1853" i="20"/>
  <c r="I1853" i="20" s="1"/>
  <c r="H1849" i="20"/>
  <c r="I1849" i="20" s="1"/>
  <c r="H1845" i="20"/>
  <c r="I1845" i="20" s="1"/>
  <c r="H1841" i="20"/>
  <c r="I1841" i="20" s="1"/>
  <c r="H1837" i="20"/>
  <c r="I1837" i="20" s="1"/>
  <c r="H1833" i="20"/>
  <c r="I1833" i="20" s="1"/>
  <c r="H1829" i="20"/>
  <c r="I1829" i="20" s="1"/>
  <c r="H1825" i="20"/>
  <c r="I1825" i="20" s="1"/>
  <c r="H1821" i="20"/>
  <c r="I1821" i="20" s="1"/>
  <c r="H1817" i="20"/>
  <c r="I1817" i="20" s="1"/>
  <c r="H1813" i="20"/>
  <c r="I1813" i="20" s="1"/>
  <c r="H1809" i="20"/>
  <c r="I1809" i="20" s="1"/>
  <c r="H1805" i="20"/>
  <c r="I1805" i="20" s="1"/>
  <c r="H1801" i="20"/>
  <c r="I1801" i="20" s="1"/>
  <c r="H1797" i="20"/>
  <c r="I1797" i="20" s="1"/>
  <c r="H1793" i="20"/>
  <c r="I1793" i="20" s="1"/>
  <c r="H1789" i="20"/>
  <c r="I1789" i="20" s="1"/>
  <c r="H1785" i="20"/>
  <c r="I1785" i="20" s="1"/>
  <c r="H1781" i="20"/>
  <c r="I1781" i="20" s="1"/>
  <c r="H1777" i="20"/>
  <c r="I1777" i="20" s="1"/>
  <c r="H1773" i="20"/>
  <c r="I1773" i="20" s="1"/>
  <c r="H1769" i="20"/>
  <c r="I1769" i="20" s="1"/>
  <c r="H1765" i="20"/>
  <c r="I1765" i="20" s="1"/>
  <c r="H1761" i="20"/>
  <c r="I1761" i="20" s="1"/>
  <c r="H1757" i="20"/>
  <c r="I1757" i="20" s="1"/>
  <c r="H1753" i="20"/>
  <c r="I1753" i="20" s="1"/>
  <c r="H1749" i="20"/>
  <c r="I1749" i="20" s="1"/>
  <c r="H1745" i="20"/>
  <c r="I1745" i="20" s="1"/>
  <c r="H1741" i="20"/>
  <c r="I1741" i="20" s="1"/>
  <c r="H1737" i="20"/>
  <c r="I1737" i="20" s="1"/>
  <c r="H1733" i="20"/>
  <c r="I1733" i="20" s="1"/>
  <c r="H1729" i="20"/>
  <c r="I1729" i="20" s="1"/>
  <c r="H1725" i="20"/>
  <c r="I1725" i="20" s="1"/>
  <c r="H1721" i="20"/>
  <c r="I1721" i="20" s="1"/>
  <c r="H1717" i="20"/>
  <c r="I1717" i="20" s="1"/>
  <c r="H1713" i="20"/>
  <c r="I1713" i="20" s="1"/>
  <c r="H1709" i="20"/>
  <c r="I1709" i="20" s="1"/>
  <c r="H1705" i="20"/>
  <c r="I1705" i="20" s="1"/>
  <c r="H1701" i="20"/>
  <c r="I1701" i="20" s="1"/>
  <c r="H1697" i="20"/>
  <c r="I1697" i="20" s="1"/>
  <c r="H1693" i="20"/>
  <c r="I1693" i="20" s="1"/>
  <c r="H1689" i="20"/>
  <c r="I1689" i="20" s="1"/>
  <c r="H1685" i="20"/>
  <c r="I1685" i="20" s="1"/>
  <c r="H1681" i="20"/>
  <c r="I1681" i="20" s="1"/>
  <c r="H1677" i="20"/>
  <c r="I1677" i="20" s="1"/>
  <c r="H1673" i="20"/>
  <c r="I1673" i="20" s="1"/>
  <c r="H1669" i="20"/>
  <c r="I1669" i="20" s="1"/>
  <c r="H1665" i="20"/>
  <c r="I1665" i="20" s="1"/>
  <c r="H1661" i="20"/>
  <c r="I1661" i="20" s="1"/>
  <c r="H1657" i="20"/>
  <c r="I1657" i="20" s="1"/>
  <c r="H1653" i="20"/>
  <c r="I1653" i="20" s="1"/>
  <c r="H1649" i="20"/>
  <c r="I1649" i="20" s="1"/>
  <c r="H1645" i="20"/>
  <c r="I1645" i="20" s="1"/>
  <c r="H1641" i="20"/>
  <c r="I1641" i="20" s="1"/>
  <c r="H1637" i="20"/>
  <c r="I1637" i="20" s="1"/>
  <c r="H1633" i="20"/>
  <c r="I1633" i="20" s="1"/>
  <c r="H1629" i="20"/>
  <c r="I1629" i="20" s="1"/>
  <c r="H1625" i="20"/>
  <c r="I1625" i="20" s="1"/>
  <c r="H1621" i="20"/>
  <c r="I1621" i="20" s="1"/>
  <c r="H1617" i="20"/>
  <c r="I1617" i="20" s="1"/>
  <c r="H1613" i="20"/>
  <c r="I1613" i="20" s="1"/>
  <c r="H1609" i="20"/>
  <c r="I1609" i="20" s="1"/>
  <c r="H1605" i="20"/>
  <c r="I1605" i="20" s="1"/>
  <c r="H1601" i="20"/>
  <c r="I1601" i="20" s="1"/>
  <c r="H1597" i="20"/>
  <c r="I1597" i="20" s="1"/>
  <c r="H1593" i="20"/>
  <c r="I1593" i="20" s="1"/>
  <c r="H1589" i="20"/>
  <c r="I1589" i="20" s="1"/>
  <c r="H1585" i="20"/>
  <c r="I1585" i="20" s="1"/>
  <c r="H1581" i="20"/>
  <c r="I1581" i="20" s="1"/>
  <c r="H1577" i="20"/>
  <c r="I1577" i="20" s="1"/>
  <c r="H1573" i="20"/>
  <c r="I1573" i="20" s="1"/>
  <c r="H1569" i="20"/>
  <c r="I1569" i="20" s="1"/>
  <c r="H1565" i="20"/>
  <c r="I1565" i="20" s="1"/>
  <c r="H1561" i="20"/>
  <c r="I1561" i="20" s="1"/>
  <c r="H1557" i="20"/>
  <c r="I1557" i="20" s="1"/>
  <c r="H1553" i="20"/>
  <c r="I1553" i="20" s="1"/>
  <c r="H1549" i="20"/>
  <c r="I1549" i="20" s="1"/>
  <c r="H1545" i="20"/>
  <c r="I1545" i="20" s="1"/>
  <c r="H1541" i="20"/>
  <c r="I1541" i="20" s="1"/>
  <c r="H1537" i="20"/>
  <c r="I1537" i="20" s="1"/>
  <c r="H1533" i="20"/>
  <c r="I1533" i="20" s="1"/>
  <c r="H1529" i="20"/>
  <c r="I1529" i="20" s="1"/>
  <c r="H1525" i="20"/>
  <c r="I1525" i="20" s="1"/>
  <c r="H1521" i="20"/>
  <c r="I1521" i="20" s="1"/>
  <c r="H1517" i="20"/>
  <c r="I1517" i="20" s="1"/>
  <c r="H1513" i="20"/>
  <c r="I1513" i="20" s="1"/>
  <c r="H1509" i="20"/>
  <c r="I1509" i="20" s="1"/>
  <c r="H1505" i="20"/>
  <c r="I1505" i="20" s="1"/>
  <c r="H1501" i="20"/>
  <c r="I1501" i="20" s="1"/>
  <c r="H1497" i="20"/>
  <c r="I1497" i="20" s="1"/>
  <c r="H1493" i="20"/>
  <c r="I1493" i="20" s="1"/>
  <c r="H1489" i="20"/>
  <c r="I1489" i="20" s="1"/>
  <c r="H1485" i="20"/>
  <c r="I1485" i="20" s="1"/>
  <c r="H1481" i="20"/>
  <c r="I1481" i="20" s="1"/>
  <c r="H1477" i="20"/>
  <c r="I1477" i="20" s="1"/>
  <c r="H1473" i="20"/>
  <c r="I1473" i="20" s="1"/>
  <c r="H1469" i="20"/>
  <c r="I1469" i="20" s="1"/>
  <c r="H1465" i="20"/>
  <c r="I1465" i="20" s="1"/>
  <c r="H1461" i="20"/>
  <c r="I1461" i="20" s="1"/>
  <c r="H1457" i="20"/>
  <c r="I1457" i="20" s="1"/>
  <c r="H1453" i="20"/>
  <c r="I1453" i="20" s="1"/>
  <c r="H1449" i="20"/>
  <c r="I1449" i="20" s="1"/>
  <c r="H1445" i="20"/>
  <c r="I1445" i="20" s="1"/>
  <c r="H1441" i="20"/>
  <c r="I1441" i="20" s="1"/>
  <c r="H1437" i="20"/>
  <c r="I1437" i="20" s="1"/>
  <c r="H1433" i="20"/>
  <c r="I1433" i="20" s="1"/>
  <c r="H1429" i="20"/>
  <c r="I1429" i="20" s="1"/>
  <c r="H1425" i="20"/>
  <c r="I1425" i="20" s="1"/>
  <c r="H1421" i="20"/>
  <c r="I1421" i="20" s="1"/>
  <c r="H1417" i="20"/>
  <c r="I1417" i="20" s="1"/>
  <c r="H1413" i="20"/>
  <c r="I1413" i="20" s="1"/>
  <c r="H1409" i="20"/>
  <c r="I1409" i="20" s="1"/>
  <c r="H1405" i="20"/>
  <c r="I1405" i="20" s="1"/>
  <c r="H1401" i="20"/>
  <c r="I1401" i="20" s="1"/>
  <c r="H1397" i="20"/>
  <c r="I1397" i="20" s="1"/>
  <c r="H1393" i="20"/>
  <c r="I1393" i="20" s="1"/>
  <c r="H1389" i="20"/>
  <c r="I1389" i="20" s="1"/>
  <c r="H1385" i="20"/>
  <c r="I1385" i="20" s="1"/>
  <c r="H1381" i="20"/>
  <c r="I1381" i="20" s="1"/>
  <c r="H1377" i="20"/>
  <c r="I1377" i="20" s="1"/>
  <c r="H1373" i="20"/>
  <c r="I1373" i="20" s="1"/>
  <c r="H1369" i="20"/>
  <c r="I1369" i="20" s="1"/>
  <c r="H1365" i="20"/>
  <c r="I1365" i="20" s="1"/>
  <c r="H1361" i="20"/>
  <c r="I1361" i="20" s="1"/>
  <c r="H1357" i="20"/>
  <c r="I1357" i="20" s="1"/>
  <c r="H1353" i="20"/>
  <c r="I1353" i="20" s="1"/>
  <c r="H1349" i="20"/>
  <c r="I1349" i="20" s="1"/>
  <c r="H1345" i="20"/>
  <c r="I1345" i="20" s="1"/>
  <c r="H1341" i="20"/>
  <c r="I1341" i="20" s="1"/>
  <c r="H1337" i="20"/>
  <c r="I1337" i="20" s="1"/>
  <c r="H1333" i="20"/>
  <c r="I1333" i="20" s="1"/>
  <c r="H1329" i="20"/>
  <c r="I1329" i="20" s="1"/>
  <c r="H1325" i="20"/>
  <c r="I1325" i="20" s="1"/>
  <c r="H1321" i="20"/>
  <c r="I1321" i="20" s="1"/>
  <c r="H1317" i="20"/>
  <c r="I1317" i="20" s="1"/>
  <c r="H1313" i="20"/>
  <c r="I1313" i="20" s="1"/>
  <c r="H1309" i="20"/>
  <c r="I1309" i="20" s="1"/>
  <c r="H1305" i="20"/>
  <c r="I1305" i="20" s="1"/>
  <c r="H1301" i="20"/>
  <c r="I1301" i="20" s="1"/>
  <c r="H1297" i="20"/>
  <c r="I1297" i="20" s="1"/>
  <c r="H1293" i="20"/>
  <c r="I1293" i="20" s="1"/>
  <c r="H1289" i="20"/>
  <c r="I1289" i="20" s="1"/>
  <c r="H1285" i="20"/>
  <c r="I1285" i="20" s="1"/>
  <c r="H1281" i="20"/>
  <c r="I1281" i="20" s="1"/>
  <c r="H1277" i="20"/>
  <c r="I1277" i="20" s="1"/>
  <c r="H1273" i="20"/>
  <c r="I1273" i="20" s="1"/>
  <c r="H1269" i="20"/>
  <c r="I1269" i="20" s="1"/>
  <c r="H1265" i="20"/>
  <c r="I1265" i="20" s="1"/>
  <c r="H1261" i="20"/>
  <c r="I1261" i="20" s="1"/>
  <c r="H1257" i="20"/>
  <c r="I1257" i="20" s="1"/>
  <c r="H1253" i="20"/>
  <c r="I1253" i="20" s="1"/>
  <c r="H1249" i="20"/>
  <c r="I1249" i="20" s="1"/>
  <c r="H1245" i="20"/>
  <c r="I1245" i="20" s="1"/>
  <c r="H1241" i="20"/>
  <c r="I1241" i="20" s="1"/>
  <c r="H1237" i="20"/>
  <c r="I1237" i="20" s="1"/>
  <c r="H1233" i="20"/>
  <c r="I1233" i="20" s="1"/>
  <c r="H1229" i="20"/>
  <c r="I1229" i="20" s="1"/>
  <c r="H1225" i="20"/>
  <c r="I1225" i="20" s="1"/>
  <c r="H1221" i="20"/>
  <c r="I1221" i="20" s="1"/>
  <c r="H1217" i="20"/>
  <c r="I1217" i="20" s="1"/>
  <c r="H1213" i="20"/>
  <c r="I1213" i="20" s="1"/>
  <c r="H1209" i="20"/>
  <c r="I1209" i="20" s="1"/>
  <c r="H1205" i="20"/>
  <c r="I1205" i="20" s="1"/>
  <c r="H1201" i="20"/>
  <c r="I1201" i="20" s="1"/>
  <c r="H1197" i="20"/>
  <c r="I1197" i="20" s="1"/>
  <c r="H1193" i="20"/>
  <c r="I1193" i="20" s="1"/>
  <c r="H1189" i="20"/>
  <c r="I1189" i="20" s="1"/>
  <c r="H1185" i="20"/>
  <c r="I1185" i="20" s="1"/>
  <c r="H1181" i="20"/>
  <c r="I1181" i="20" s="1"/>
  <c r="H1177" i="20"/>
  <c r="I1177" i="20" s="1"/>
  <c r="H1173" i="20"/>
  <c r="I1173" i="20" s="1"/>
  <c r="H1169" i="20"/>
  <c r="I1169" i="20" s="1"/>
  <c r="H1165" i="20"/>
  <c r="I1165" i="20" s="1"/>
  <c r="H1161" i="20"/>
  <c r="I1161" i="20" s="1"/>
  <c r="H1157" i="20"/>
  <c r="I1157" i="20" s="1"/>
  <c r="H1153" i="20"/>
  <c r="I1153" i="20" s="1"/>
  <c r="H1149" i="20"/>
  <c r="I1149" i="20" s="1"/>
  <c r="H1145" i="20"/>
  <c r="I1145" i="20" s="1"/>
  <c r="H1141" i="20"/>
  <c r="I1141" i="20" s="1"/>
  <c r="H1137" i="20"/>
  <c r="I1137" i="20" s="1"/>
  <c r="H1133" i="20"/>
  <c r="I1133" i="20" s="1"/>
  <c r="H1129" i="20"/>
  <c r="I1129" i="20" s="1"/>
  <c r="H1125" i="20"/>
  <c r="I1125" i="20" s="1"/>
  <c r="H1121" i="20"/>
  <c r="I1121" i="20" s="1"/>
  <c r="H1117" i="20"/>
  <c r="I1117" i="20" s="1"/>
  <c r="H1113" i="20"/>
  <c r="I1113" i="20" s="1"/>
  <c r="H1109" i="20"/>
  <c r="I1109" i="20" s="1"/>
  <c r="H1105" i="20"/>
  <c r="I1105" i="20" s="1"/>
  <c r="H1101" i="20"/>
  <c r="I1101" i="20" s="1"/>
  <c r="H1097" i="20"/>
  <c r="I1097" i="20" s="1"/>
  <c r="H1093" i="20"/>
  <c r="I1093" i="20" s="1"/>
  <c r="H1089" i="20"/>
  <c r="I1089" i="20" s="1"/>
  <c r="H1085" i="20"/>
  <c r="I1085" i="20" s="1"/>
  <c r="H1081" i="20"/>
  <c r="I1081" i="20" s="1"/>
  <c r="H1077" i="20"/>
  <c r="I1077" i="20" s="1"/>
  <c r="H1073" i="20"/>
  <c r="I1073" i="20" s="1"/>
  <c r="H1069" i="20"/>
  <c r="I1069" i="20" s="1"/>
  <c r="H1065" i="20"/>
  <c r="I1065" i="20" s="1"/>
  <c r="H1061" i="20"/>
  <c r="I1061" i="20" s="1"/>
  <c r="H1057" i="20"/>
  <c r="I1057" i="20" s="1"/>
  <c r="H1053" i="20"/>
  <c r="I1053" i="20" s="1"/>
  <c r="H1049" i="20"/>
  <c r="I1049" i="20" s="1"/>
  <c r="H1045" i="20"/>
  <c r="I1045" i="20" s="1"/>
  <c r="H1041" i="20"/>
  <c r="I1041" i="20" s="1"/>
  <c r="H1037" i="20"/>
  <c r="I1037" i="20" s="1"/>
  <c r="H1033" i="20"/>
  <c r="I1033" i="20" s="1"/>
  <c r="H1029" i="20"/>
  <c r="I1029" i="20" s="1"/>
  <c r="H1025" i="20"/>
  <c r="I1025" i="20" s="1"/>
  <c r="H1021" i="20"/>
  <c r="I1021" i="20" s="1"/>
  <c r="H1017" i="20"/>
  <c r="I1017" i="20" s="1"/>
  <c r="H1013" i="20"/>
  <c r="I1013" i="20" s="1"/>
  <c r="H1009" i="20"/>
  <c r="I1009" i="20" s="1"/>
  <c r="H1005" i="20"/>
  <c r="I1005" i="20" s="1"/>
  <c r="H1001" i="20"/>
  <c r="I1001" i="20" s="1"/>
  <c r="H2059" i="20"/>
  <c r="I2059" i="20" s="1"/>
  <c r="H2055" i="20"/>
  <c r="I2055" i="20" s="1"/>
  <c r="H2051" i="20"/>
  <c r="I2051" i="20" s="1"/>
  <c r="H2047" i="20"/>
  <c r="I2047" i="20" s="1"/>
  <c r="H2043" i="20"/>
  <c r="I2043" i="20" s="1"/>
  <c r="H2039" i="20"/>
  <c r="I2039" i="20" s="1"/>
  <c r="H2035" i="20"/>
  <c r="I2035" i="20" s="1"/>
  <c r="H2031" i="20"/>
  <c r="I2031" i="20" s="1"/>
  <c r="H2027" i="20"/>
  <c r="I2027" i="20" s="1"/>
  <c r="H2023" i="20"/>
  <c r="I2023" i="20" s="1"/>
  <c r="H2019" i="20"/>
  <c r="I2019" i="20" s="1"/>
  <c r="H2015" i="20"/>
  <c r="I2015" i="20" s="1"/>
  <c r="H2011" i="20"/>
  <c r="I2011" i="20" s="1"/>
  <c r="H2007" i="20"/>
  <c r="I2007" i="20" s="1"/>
  <c r="H2003" i="20"/>
  <c r="I2003" i="20" s="1"/>
  <c r="H1999" i="20"/>
  <c r="I1999" i="20" s="1"/>
  <c r="H1995" i="20"/>
  <c r="I1995" i="20" s="1"/>
  <c r="H1991" i="20"/>
  <c r="I1991" i="20" s="1"/>
  <c r="H1987" i="20"/>
  <c r="I1987" i="20" s="1"/>
  <c r="H1983" i="20"/>
  <c r="I1983" i="20" s="1"/>
  <c r="H1979" i="20"/>
  <c r="I1979" i="20" s="1"/>
  <c r="H1975" i="20"/>
  <c r="I1975" i="20" s="1"/>
  <c r="H1971" i="20"/>
  <c r="I1971" i="20" s="1"/>
  <c r="H1967" i="20"/>
  <c r="I1967" i="20" s="1"/>
  <c r="H1963" i="20"/>
  <c r="I1963" i="20" s="1"/>
  <c r="H1959" i="20"/>
  <c r="I1959" i="20" s="1"/>
  <c r="H1955" i="20"/>
  <c r="I1955" i="20" s="1"/>
  <c r="H997" i="20"/>
  <c r="I997" i="20" s="1"/>
  <c r="H993" i="20"/>
  <c r="I993" i="20" s="1"/>
  <c r="H989" i="20"/>
  <c r="I989" i="20" s="1"/>
  <c r="H985" i="20"/>
  <c r="I985" i="20" s="1"/>
  <c r="H981" i="20"/>
  <c r="I981" i="20" s="1"/>
  <c r="H977" i="20"/>
  <c r="I977" i="20" s="1"/>
  <c r="H973" i="20"/>
  <c r="I973" i="20" s="1"/>
  <c r="H969" i="20"/>
  <c r="I969" i="20" s="1"/>
  <c r="H965" i="20"/>
  <c r="I965" i="20" s="1"/>
  <c r="H961" i="20"/>
  <c r="I961" i="20" s="1"/>
  <c r="H957" i="20"/>
  <c r="I957" i="20" s="1"/>
  <c r="H953" i="20"/>
  <c r="I953" i="20" s="1"/>
  <c r="H949" i="20"/>
  <c r="I949" i="20" s="1"/>
  <c r="H945" i="20"/>
  <c r="I945" i="20" s="1"/>
  <c r="H941" i="20"/>
  <c r="I941" i="20" s="1"/>
  <c r="H937" i="20"/>
  <c r="I937" i="20" s="1"/>
  <c r="H933" i="20"/>
  <c r="I933" i="20" s="1"/>
  <c r="H929" i="20"/>
  <c r="I929" i="20" s="1"/>
  <c r="H925" i="20"/>
  <c r="I925" i="20" s="1"/>
  <c r="H921" i="20"/>
  <c r="I921" i="20" s="1"/>
  <c r="H917" i="20"/>
  <c r="I917" i="20" s="1"/>
  <c r="H913" i="20"/>
  <c r="I913" i="20" s="1"/>
  <c r="H909" i="20"/>
  <c r="I909" i="20" s="1"/>
  <c r="H905" i="20"/>
  <c r="I905" i="20" s="1"/>
  <c r="H901" i="20"/>
  <c r="I901" i="20" s="1"/>
  <c r="H897" i="20"/>
  <c r="I897" i="20" s="1"/>
  <c r="H893" i="20"/>
  <c r="I893" i="20" s="1"/>
  <c r="H889" i="20"/>
  <c r="I889" i="20" s="1"/>
  <c r="H885" i="20"/>
  <c r="I885" i="20" s="1"/>
  <c r="H881" i="20"/>
  <c r="I881" i="20" s="1"/>
  <c r="H877" i="20"/>
  <c r="I877" i="20" s="1"/>
  <c r="H873" i="20"/>
  <c r="I873" i="20" s="1"/>
  <c r="H869" i="20"/>
  <c r="I869" i="20" s="1"/>
  <c r="H865" i="20"/>
  <c r="I865" i="20" s="1"/>
  <c r="H861" i="20"/>
  <c r="I861" i="20" s="1"/>
  <c r="H857" i="20"/>
  <c r="I857" i="20" s="1"/>
  <c r="H853" i="20"/>
  <c r="I853" i="20" s="1"/>
  <c r="H849" i="20"/>
  <c r="I849" i="20" s="1"/>
  <c r="H845" i="20"/>
  <c r="I845" i="20" s="1"/>
  <c r="H841" i="20"/>
  <c r="I841" i="20" s="1"/>
  <c r="H837" i="20"/>
  <c r="I837" i="20" s="1"/>
  <c r="H833" i="20"/>
  <c r="I833" i="20" s="1"/>
  <c r="H829" i="20"/>
  <c r="I829" i="20" s="1"/>
  <c r="H825" i="20"/>
  <c r="I825" i="20" s="1"/>
  <c r="H821" i="20"/>
  <c r="I821" i="20" s="1"/>
  <c r="H817" i="20"/>
  <c r="I817" i="20" s="1"/>
  <c r="H813" i="20"/>
  <c r="I813" i="20" s="1"/>
  <c r="H809" i="20"/>
  <c r="I809" i="20" s="1"/>
  <c r="H805" i="20"/>
  <c r="I805" i="20" s="1"/>
  <c r="H801" i="20"/>
  <c r="I801" i="20" s="1"/>
  <c r="H797" i="20"/>
  <c r="I797" i="20" s="1"/>
  <c r="H793" i="20"/>
  <c r="I793" i="20" s="1"/>
  <c r="H789" i="20"/>
  <c r="I789" i="20" s="1"/>
  <c r="H785" i="20"/>
  <c r="I785" i="20" s="1"/>
  <c r="H781" i="20"/>
  <c r="I781" i="20" s="1"/>
  <c r="H777" i="20"/>
  <c r="I777" i="20" s="1"/>
  <c r="H773" i="20"/>
  <c r="I773" i="20" s="1"/>
  <c r="H769" i="20"/>
  <c r="I769" i="20" s="1"/>
  <c r="H765" i="20"/>
  <c r="I765" i="20" s="1"/>
  <c r="H761" i="20"/>
  <c r="I761" i="20" s="1"/>
  <c r="H757" i="20"/>
  <c r="I757" i="20" s="1"/>
  <c r="H753" i="20"/>
  <c r="I753" i="20" s="1"/>
  <c r="H749" i="20"/>
  <c r="I749" i="20" s="1"/>
  <c r="H745" i="20"/>
  <c r="I745" i="20" s="1"/>
  <c r="H741" i="20"/>
  <c r="I741" i="20" s="1"/>
  <c r="H737" i="20"/>
  <c r="I737" i="20" s="1"/>
  <c r="H733" i="20"/>
  <c r="I733" i="20" s="1"/>
  <c r="H729" i="20"/>
  <c r="I729" i="20" s="1"/>
  <c r="H725" i="20"/>
  <c r="I725" i="20" s="1"/>
  <c r="H721" i="20"/>
  <c r="I721" i="20" s="1"/>
  <c r="H717" i="20"/>
  <c r="I717" i="20" s="1"/>
  <c r="H713" i="20"/>
  <c r="I713" i="20" s="1"/>
  <c r="H709" i="20"/>
  <c r="I709" i="20" s="1"/>
  <c r="H705" i="20"/>
  <c r="I705" i="20" s="1"/>
  <c r="H701" i="20"/>
  <c r="I701" i="20" s="1"/>
  <c r="H697" i="20"/>
  <c r="I697" i="20" s="1"/>
  <c r="H693" i="20"/>
  <c r="I693" i="20" s="1"/>
  <c r="H689" i="20"/>
  <c r="I689" i="20" s="1"/>
  <c r="H685" i="20"/>
  <c r="I685" i="20" s="1"/>
  <c r="H681" i="20"/>
  <c r="I681" i="20" s="1"/>
  <c r="H677" i="20"/>
  <c r="I677" i="20" s="1"/>
  <c r="H673" i="20"/>
  <c r="I673" i="20" s="1"/>
  <c r="H669" i="20"/>
  <c r="I669" i="20" s="1"/>
  <c r="H665" i="20"/>
  <c r="I665" i="20" s="1"/>
  <c r="H661" i="20"/>
  <c r="I661" i="20" s="1"/>
  <c r="H657" i="20"/>
  <c r="I657" i="20" s="1"/>
  <c r="H653" i="20"/>
  <c r="I653" i="20" s="1"/>
  <c r="H649" i="20"/>
  <c r="I649" i="20" s="1"/>
  <c r="H645" i="20"/>
  <c r="I645" i="20" s="1"/>
  <c r="H641" i="20"/>
  <c r="I641" i="20" s="1"/>
  <c r="H637" i="20"/>
  <c r="I637" i="20" s="1"/>
  <c r="H633" i="20"/>
  <c r="I633" i="20" s="1"/>
  <c r="H629" i="20"/>
  <c r="I629" i="20" s="1"/>
  <c r="H625" i="20"/>
  <c r="I625" i="20" s="1"/>
  <c r="H621" i="20"/>
  <c r="I621" i="20" s="1"/>
  <c r="H617" i="20"/>
  <c r="I617" i="20" s="1"/>
  <c r="H613" i="20"/>
  <c r="I613" i="20" s="1"/>
  <c r="H609" i="20"/>
  <c r="I609" i="20" s="1"/>
  <c r="H605" i="20"/>
  <c r="I605" i="20" s="1"/>
  <c r="H601" i="20"/>
  <c r="I601" i="20" s="1"/>
  <c r="H597" i="20"/>
  <c r="I597" i="20" s="1"/>
  <c r="H593" i="20"/>
  <c r="I593" i="20" s="1"/>
  <c r="H589" i="20"/>
  <c r="I589" i="20" s="1"/>
  <c r="H585" i="20"/>
  <c r="I585" i="20" s="1"/>
  <c r="H581" i="20"/>
  <c r="I581" i="20" s="1"/>
  <c r="H577" i="20"/>
  <c r="I577" i="20" s="1"/>
  <c r="H573" i="20"/>
  <c r="I573" i="20" s="1"/>
  <c r="H569" i="20"/>
  <c r="I569" i="20" s="1"/>
  <c r="H565" i="20"/>
  <c r="I565" i="20" s="1"/>
  <c r="H561" i="20"/>
  <c r="I561" i="20" s="1"/>
  <c r="H557" i="20"/>
  <c r="I557" i="20" s="1"/>
  <c r="H553" i="20"/>
  <c r="I553" i="20" s="1"/>
  <c r="H549" i="20"/>
  <c r="I549" i="20" s="1"/>
  <c r="H545" i="20"/>
  <c r="I545" i="20" s="1"/>
  <c r="H541" i="20"/>
  <c r="I541" i="20" s="1"/>
  <c r="H537" i="20"/>
  <c r="I537" i="20" s="1"/>
  <c r="H533" i="20"/>
  <c r="I533" i="20" s="1"/>
  <c r="H529" i="20"/>
  <c r="I529" i="20" s="1"/>
  <c r="H525" i="20"/>
  <c r="I525" i="20" s="1"/>
  <c r="H521" i="20"/>
  <c r="I521" i="20" s="1"/>
  <c r="H517" i="20"/>
  <c r="I517" i="20" s="1"/>
  <c r="H513" i="20"/>
  <c r="I513" i="20" s="1"/>
  <c r="H509" i="20"/>
  <c r="I509" i="20" s="1"/>
  <c r="H505" i="20"/>
  <c r="I505" i="20" s="1"/>
  <c r="H501" i="20"/>
  <c r="I501" i="20" s="1"/>
  <c r="H497" i="20"/>
  <c r="I497" i="20" s="1"/>
  <c r="H493" i="20"/>
  <c r="I493" i="20" s="1"/>
  <c r="H489" i="20"/>
  <c r="I489" i="20" s="1"/>
  <c r="H485" i="20"/>
  <c r="I485" i="20" s="1"/>
  <c r="H481" i="20"/>
  <c r="I481" i="20" s="1"/>
  <c r="H477" i="20"/>
  <c r="I477" i="20" s="1"/>
  <c r="H473" i="20"/>
  <c r="I473" i="20" s="1"/>
  <c r="H469" i="20"/>
  <c r="I469" i="20" s="1"/>
  <c r="H465" i="20"/>
  <c r="I465" i="20" s="1"/>
  <c r="H461" i="20"/>
  <c r="I461" i="20" s="1"/>
  <c r="H457" i="20"/>
  <c r="I457" i="20" s="1"/>
  <c r="H453" i="20"/>
  <c r="I453" i="20" s="1"/>
  <c r="H449" i="20"/>
  <c r="I449" i="20" s="1"/>
  <c r="H445" i="20"/>
  <c r="I445" i="20" s="1"/>
  <c r="H441" i="20"/>
  <c r="I441" i="20" s="1"/>
  <c r="H437" i="20"/>
  <c r="I437" i="20" s="1"/>
  <c r="H433" i="20"/>
  <c r="I433" i="20" s="1"/>
  <c r="H429" i="20"/>
  <c r="I429" i="20" s="1"/>
  <c r="H425" i="20"/>
  <c r="I425" i="20" s="1"/>
  <c r="H421" i="20"/>
  <c r="I421" i="20" s="1"/>
  <c r="H417" i="20"/>
  <c r="I417" i="20" s="1"/>
  <c r="H413" i="20"/>
  <c r="I413" i="20" s="1"/>
  <c r="H409" i="20"/>
  <c r="I409" i="20" s="1"/>
  <c r="H405" i="20"/>
  <c r="I405" i="20" s="1"/>
  <c r="H401" i="20"/>
  <c r="I401" i="20" s="1"/>
  <c r="H397" i="20"/>
  <c r="I397" i="20" s="1"/>
  <c r="H393" i="20"/>
  <c r="I393" i="20" s="1"/>
  <c r="H389" i="20"/>
  <c r="I389" i="20" s="1"/>
  <c r="H385" i="20"/>
  <c r="I385" i="20" s="1"/>
  <c r="H381" i="20"/>
  <c r="I381" i="20" s="1"/>
  <c r="H377" i="20"/>
  <c r="I377" i="20" s="1"/>
  <c r="H373" i="20"/>
  <c r="I373" i="20" s="1"/>
  <c r="H369" i="20"/>
  <c r="I369" i="20" s="1"/>
  <c r="H365" i="20"/>
  <c r="I365" i="20" s="1"/>
  <c r="H361" i="20"/>
  <c r="I361" i="20" s="1"/>
  <c r="H357" i="20"/>
  <c r="I357" i="20" s="1"/>
  <c r="H353" i="20"/>
  <c r="I353" i="20" s="1"/>
  <c r="H349" i="20"/>
  <c r="I349" i="20" s="1"/>
  <c r="H345" i="20"/>
  <c r="I345" i="20" s="1"/>
  <c r="H341" i="20"/>
  <c r="I341" i="20" s="1"/>
  <c r="H337" i="20"/>
  <c r="I337" i="20" s="1"/>
  <c r="H333" i="20"/>
  <c r="I333" i="20" s="1"/>
  <c r="H329" i="20"/>
  <c r="I329" i="20" s="1"/>
  <c r="H325" i="20"/>
  <c r="I325" i="20" s="1"/>
  <c r="H321" i="20"/>
  <c r="I321" i="20" s="1"/>
  <c r="H317" i="20"/>
  <c r="I317" i="20" s="1"/>
  <c r="H313" i="20"/>
  <c r="I313" i="20" s="1"/>
  <c r="H309" i="20"/>
  <c r="I309" i="20" s="1"/>
  <c r="H305" i="20"/>
  <c r="I305" i="20" s="1"/>
  <c r="H301" i="20"/>
  <c r="I301" i="20" s="1"/>
  <c r="H297" i="20"/>
  <c r="I297" i="20" s="1"/>
  <c r="H293" i="20"/>
  <c r="I293" i="20" s="1"/>
  <c r="H289" i="20"/>
  <c r="I289" i="20" s="1"/>
  <c r="H285" i="20"/>
  <c r="I285" i="20" s="1"/>
  <c r="H281" i="20"/>
  <c r="I281" i="20" s="1"/>
  <c r="H277" i="20"/>
  <c r="I277" i="20" s="1"/>
  <c r="H273" i="20"/>
  <c r="I273" i="20" s="1"/>
  <c r="H269" i="20"/>
  <c r="I269" i="20" s="1"/>
  <c r="H265" i="20"/>
  <c r="I265" i="20" s="1"/>
  <c r="H261" i="20"/>
  <c r="I261" i="20" s="1"/>
  <c r="H257" i="20"/>
  <c r="I257" i="20" s="1"/>
  <c r="H253" i="20"/>
  <c r="I253" i="20" s="1"/>
  <c r="H249" i="20"/>
  <c r="I249" i="20" s="1"/>
  <c r="H245" i="20"/>
  <c r="I245" i="20" s="1"/>
  <c r="H241" i="20"/>
  <c r="I241" i="20" s="1"/>
  <c r="H237" i="20"/>
  <c r="I237" i="20" s="1"/>
  <c r="H233" i="20"/>
  <c r="I233" i="20" s="1"/>
  <c r="H229" i="20"/>
  <c r="I229" i="20" s="1"/>
  <c r="H225" i="20"/>
  <c r="I225" i="20" s="1"/>
  <c r="H221" i="20"/>
  <c r="I221" i="20" s="1"/>
  <c r="H217" i="20"/>
  <c r="I217" i="20" s="1"/>
  <c r="H213" i="20"/>
  <c r="I213" i="20" s="1"/>
  <c r="H209" i="20"/>
  <c r="I209" i="20" s="1"/>
  <c r="H205" i="20"/>
  <c r="I205" i="20" s="1"/>
  <c r="H201" i="20"/>
  <c r="I201" i="20" s="1"/>
  <c r="H197" i="20"/>
  <c r="I197" i="20" s="1"/>
  <c r="H193" i="20"/>
  <c r="I193" i="20" s="1"/>
  <c r="H189" i="20"/>
  <c r="I189" i="20" s="1"/>
  <c r="H185" i="20"/>
  <c r="I185" i="20" s="1"/>
  <c r="H181" i="20"/>
  <c r="I181" i="20" s="1"/>
  <c r="H177" i="20"/>
  <c r="I177" i="20" s="1"/>
  <c r="H173" i="20"/>
  <c r="I173" i="20" s="1"/>
  <c r="H169" i="20"/>
  <c r="I169" i="20" s="1"/>
  <c r="H165" i="20"/>
  <c r="I165" i="20" s="1"/>
  <c r="H161" i="20"/>
  <c r="I161" i="20" s="1"/>
  <c r="H157" i="20"/>
  <c r="I157" i="20" s="1"/>
  <c r="H153" i="20"/>
  <c r="I153" i="20" s="1"/>
  <c r="H149" i="20"/>
  <c r="I149" i="20" s="1"/>
  <c r="H145" i="20"/>
  <c r="I145" i="20" s="1"/>
  <c r="H141" i="20"/>
  <c r="I141" i="20" s="1"/>
  <c r="H137" i="20"/>
  <c r="I137" i="20" s="1"/>
  <c r="H133" i="20"/>
  <c r="I133" i="20" s="1"/>
  <c r="H129" i="20"/>
  <c r="I129" i="20" s="1"/>
  <c r="H125" i="20"/>
  <c r="I125" i="20" s="1"/>
  <c r="H121" i="20"/>
  <c r="I121" i="20" s="1"/>
  <c r="H117" i="20"/>
  <c r="I117" i="20" s="1"/>
  <c r="H113" i="20"/>
  <c r="I113" i="20" s="1"/>
  <c r="H109" i="20"/>
  <c r="I109" i="20" s="1"/>
  <c r="H105" i="20"/>
  <c r="I105" i="20" s="1"/>
  <c r="H101" i="20"/>
  <c r="I101" i="20" s="1"/>
  <c r="H97" i="20"/>
  <c r="I97" i="20" s="1"/>
  <c r="H93" i="20"/>
  <c r="I93" i="20" s="1"/>
  <c r="H89" i="20"/>
  <c r="I89" i="20" s="1"/>
  <c r="H85" i="20"/>
  <c r="I85" i="20" s="1"/>
  <c r="H81" i="20"/>
  <c r="I81" i="20" s="1"/>
  <c r="H77" i="20"/>
  <c r="I77" i="20" s="1"/>
  <c r="H73" i="20"/>
  <c r="I73" i="20" s="1"/>
  <c r="H69" i="20"/>
  <c r="I69" i="20" s="1"/>
  <c r="H65" i="20"/>
  <c r="I65" i="20" s="1"/>
  <c r="H61" i="20"/>
  <c r="I61" i="20" s="1"/>
  <c r="H57" i="20"/>
  <c r="I57" i="20" s="1"/>
  <c r="H53" i="20"/>
  <c r="I53" i="20" s="1"/>
  <c r="H49" i="20"/>
  <c r="I49" i="20" s="1"/>
  <c r="H45" i="20"/>
  <c r="I45" i="20" s="1"/>
  <c r="H41" i="20"/>
  <c r="I41" i="20" s="1"/>
  <c r="H37" i="20"/>
  <c r="I37" i="20" s="1"/>
  <c r="H33" i="20"/>
  <c r="I33" i="20" s="1"/>
  <c r="H29" i="20"/>
  <c r="I29" i="20" s="1"/>
  <c r="H25" i="20"/>
  <c r="I25" i="20" s="1"/>
  <c r="H21" i="20"/>
  <c r="I21" i="20" s="1"/>
  <c r="R74" i="1" l="1"/>
  <c r="N74" i="1"/>
  <c r="O74" i="1" s="1"/>
  <c r="Q74" i="1" s="1"/>
  <c r="M74" i="1"/>
  <c r="R90" i="1"/>
  <c r="N90" i="1"/>
  <c r="O90" i="1" s="1"/>
  <c r="Q90" i="1" s="1"/>
  <c r="M90" i="1"/>
  <c r="R106" i="1"/>
  <c r="N106" i="1"/>
  <c r="O106" i="1" s="1"/>
  <c r="Q106" i="1" s="1"/>
  <c r="M106" i="1"/>
  <c r="R122" i="1"/>
  <c r="N122" i="1"/>
  <c r="O122" i="1" s="1"/>
  <c r="Q122" i="1" s="1"/>
  <c r="M122" i="1"/>
  <c r="R138" i="1"/>
  <c r="N138" i="1"/>
  <c r="O138" i="1" s="1"/>
  <c r="Q138" i="1" s="1"/>
  <c r="M138" i="1"/>
  <c r="R154" i="1"/>
  <c r="N154" i="1"/>
  <c r="O154" i="1" s="1"/>
  <c r="Q154" i="1" s="1"/>
  <c r="M154" i="1"/>
  <c r="R170" i="1"/>
  <c r="N170" i="1"/>
  <c r="O170" i="1" s="1"/>
  <c r="Q170" i="1" s="1"/>
  <c r="M170" i="1"/>
  <c r="R186" i="1"/>
  <c r="N186" i="1"/>
  <c r="O186" i="1" s="1"/>
  <c r="Q186" i="1" s="1"/>
  <c r="M186" i="1"/>
  <c r="R202" i="1"/>
  <c r="N202" i="1"/>
  <c r="O202" i="1" s="1"/>
  <c r="Q202" i="1" s="1"/>
  <c r="M202" i="1"/>
  <c r="R218" i="1"/>
  <c r="N218" i="1"/>
  <c r="O218" i="1" s="1"/>
  <c r="Q218" i="1" s="1"/>
  <c r="M218" i="1"/>
  <c r="R234" i="1"/>
  <c r="N234" i="1"/>
  <c r="O234" i="1" s="1"/>
  <c r="Q234" i="1" s="1"/>
  <c r="M234" i="1"/>
  <c r="R250" i="1"/>
  <c r="N250" i="1"/>
  <c r="O250" i="1" s="1"/>
  <c r="Q250" i="1" s="1"/>
  <c r="M250" i="1"/>
  <c r="R266" i="1"/>
  <c r="N266" i="1"/>
  <c r="O266" i="1" s="1"/>
  <c r="Q266" i="1" s="1"/>
  <c r="M266" i="1"/>
  <c r="R282" i="1"/>
  <c r="N282" i="1"/>
  <c r="O282" i="1" s="1"/>
  <c r="Q282" i="1" s="1"/>
  <c r="M282" i="1"/>
  <c r="R298" i="1"/>
  <c r="N298" i="1"/>
  <c r="O298" i="1" s="1"/>
  <c r="Q298" i="1" s="1"/>
  <c r="M298" i="1"/>
  <c r="R314" i="1"/>
  <c r="N314" i="1"/>
  <c r="O314" i="1" s="1"/>
  <c r="Q314" i="1" s="1"/>
  <c r="M314" i="1"/>
  <c r="R330" i="1"/>
  <c r="N330" i="1"/>
  <c r="O330" i="1" s="1"/>
  <c r="Q330" i="1" s="1"/>
  <c r="M330" i="1"/>
  <c r="R346" i="1"/>
  <c r="N346" i="1"/>
  <c r="O346" i="1" s="1"/>
  <c r="Q346" i="1" s="1"/>
  <c r="M346" i="1"/>
  <c r="R362" i="1"/>
  <c r="N362" i="1"/>
  <c r="O362" i="1" s="1"/>
  <c r="Q362" i="1" s="1"/>
  <c r="M362" i="1"/>
  <c r="R378" i="1"/>
  <c r="N378" i="1"/>
  <c r="O378" i="1" s="1"/>
  <c r="Q378" i="1" s="1"/>
  <c r="M378" i="1"/>
  <c r="R394" i="1"/>
  <c r="N394" i="1"/>
  <c r="O394" i="1" s="1"/>
  <c r="Q394" i="1" s="1"/>
  <c r="M394" i="1"/>
  <c r="R410" i="1"/>
  <c r="N410" i="1"/>
  <c r="O410" i="1" s="1"/>
  <c r="Q410" i="1" s="1"/>
  <c r="M410" i="1"/>
  <c r="R426" i="1"/>
  <c r="N426" i="1"/>
  <c r="O426" i="1" s="1"/>
  <c r="Q426" i="1" s="1"/>
  <c r="M426" i="1"/>
  <c r="R442" i="1"/>
  <c r="N442" i="1"/>
  <c r="O442" i="1" s="1"/>
  <c r="Q442" i="1" s="1"/>
  <c r="M442" i="1"/>
  <c r="R456" i="1"/>
  <c r="M456" i="1"/>
  <c r="N456" i="1"/>
  <c r="O456" i="1" s="1"/>
  <c r="Q456" i="1" s="1"/>
  <c r="R464" i="1"/>
  <c r="N464" i="1"/>
  <c r="O464" i="1" s="1"/>
  <c r="Q464" i="1" s="1"/>
  <c r="M464" i="1"/>
  <c r="R472" i="1"/>
  <c r="M472" i="1"/>
  <c r="N472" i="1"/>
  <c r="O472" i="1" s="1"/>
  <c r="Q472" i="1" s="1"/>
  <c r="R480" i="1"/>
  <c r="N480" i="1"/>
  <c r="O480" i="1" s="1"/>
  <c r="Q480" i="1" s="1"/>
  <c r="M480" i="1"/>
  <c r="R488" i="1"/>
  <c r="M488" i="1"/>
  <c r="N488" i="1"/>
  <c r="O488" i="1" s="1"/>
  <c r="Q488" i="1" s="1"/>
  <c r="R496" i="1"/>
  <c r="N496" i="1"/>
  <c r="O496" i="1" s="1"/>
  <c r="Q496" i="1" s="1"/>
  <c r="M496" i="1"/>
  <c r="R504" i="1"/>
  <c r="M504" i="1"/>
  <c r="N504" i="1"/>
  <c r="O504" i="1" s="1"/>
  <c r="Q504" i="1" s="1"/>
  <c r="R512" i="1"/>
  <c r="N512" i="1"/>
  <c r="O512" i="1" s="1"/>
  <c r="Q512" i="1" s="1"/>
  <c r="M512" i="1"/>
  <c r="R520" i="1"/>
  <c r="M520" i="1"/>
  <c r="N520" i="1"/>
  <c r="O520" i="1" s="1"/>
  <c r="Q520" i="1" s="1"/>
  <c r="R528" i="1"/>
  <c r="N528" i="1"/>
  <c r="O528" i="1" s="1"/>
  <c r="Q528" i="1" s="1"/>
  <c r="M528" i="1"/>
  <c r="R536" i="1"/>
  <c r="M536" i="1"/>
  <c r="N536" i="1"/>
  <c r="O536" i="1" s="1"/>
  <c r="Q536" i="1" s="1"/>
  <c r="R544" i="1"/>
  <c r="N544" i="1"/>
  <c r="O544" i="1" s="1"/>
  <c r="Q544" i="1" s="1"/>
  <c r="M544" i="1"/>
  <c r="R552" i="1"/>
  <c r="M552" i="1"/>
  <c r="N552" i="1"/>
  <c r="O552" i="1" s="1"/>
  <c r="Q552" i="1" s="1"/>
  <c r="R560" i="1"/>
  <c r="N560" i="1"/>
  <c r="O560" i="1" s="1"/>
  <c r="Q560" i="1" s="1"/>
  <c r="M560" i="1"/>
  <c r="R568" i="1"/>
  <c r="M568" i="1"/>
  <c r="N568" i="1"/>
  <c r="O568" i="1" s="1"/>
  <c r="Q568" i="1" s="1"/>
  <c r="R576" i="1"/>
  <c r="N576" i="1"/>
  <c r="O576" i="1" s="1"/>
  <c r="Q576" i="1" s="1"/>
  <c r="M576" i="1"/>
  <c r="R581" i="1"/>
  <c r="M581" i="1"/>
  <c r="N581" i="1"/>
  <c r="O581" i="1" s="1"/>
  <c r="Q581" i="1" s="1"/>
  <c r="R586" i="1"/>
  <c r="N586" i="1"/>
  <c r="O586" i="1" s="1"/>
  <c r="Q586" i="1" s="1"/>
  <c r="M586" i="1"/>
  <c r="R592" i="1"/>
  <c r="N592" i="1"/>
  <c r="O592" i="1" s="1"/>
  <c r="Q592" i="1" s="1"/>
  <c r="M592" i="1"/>
  <c r="R597" i="1"/>
  <c r="M597" i="1"/>
  <c r="N597" i="1"/>
  <c r="O597" i="1" s="1"/>
  <c r="Q597" i="1" s="1"/>
  <c r="R602" i="1"/>
  <c r="N602" i="1"/>
  <c r="O602" i="1" s="1"/>
  <c r="Q602" i="1" s="1"/>
  <c r="M602" i="1"/>
  <c r="R608" i="1"/>
  <c r="N608" i="1"/>
  <c r="O608" i="1" s="1"/>
  <c r="Q608" i="1" s="1"/>
  <c r="M608" i="1"/>
  <c r="R613" i="1"/>
  <c r="M613" i="1"/>
  <c r="N613" i="1"/>
  <c r="O613" i="1" s="1"/>
  <c r="Q613" i="1" s="1"/>
  <c r="R618" i="1"/>
  <c r="N618" i="1"/>
  <c r="O618" i="1" s="1"/>
  <c r="Q618" i="1" s="1"/>
  <c r="M618" i="1"/>
  <c r="R624" i="1"/>
  <c r="N624" i="1"/>
  <c r="O624" i="1" s="1"/>
  <c r="Q624" i="1" s="1"/>
  <c r="M624" i="1"/>
  <c r="R629" i="1"/>
  <c r="M629" i="1"/>
  <c r="N629" i="1"/>
  <c r="O629" i="1" s="1"/>
  <c r="Q629" i="1" s="1"/>
  <c r="R634" i="1"/>
  <c r="N634" i="1"/>
  <c r="O634" i="1" s="1"/>
  <c r="Q634" i="1" s="1"/>
  <c r="M634" i="1"/>
  <c r="R640" i="1"/>
  <c r="N640" i="1"/>
  <c r="O640" i="1" s="1"/>
  <c r="Q640" i="1" s="1"/>
  <c r="M640" i="1"/>
  <c r="R645" i="1"/>
  <c r="M645" i="1"/>
  <c r="N645" i="1"/>
  <c r="O645" i="1" s="1"/>
  <c r="Q645" i="1" s="1"/>
  <c r="R650" i="1"/>
  <c r="N650" i="1"/>
  <c r="O650" i="1" s="1"/>
  <c r="Q650" i="1" s="1"/>
  <c r="M650" i="1"/>
  <c r="R656" i="1"/>
  <c r="N656" i="1"/>
  <c r="O656" i="1" s="1"/>
  <c r="Q656" i="1" s="1"/>
  <c r="M656" i="1"/>
  <c r="R661" i="1"/>
  <c r="M661" i="1"/>
  <c r="N661" i="1"/>
  <c r="O661" i="1" s="1"/>
  <c r="Q661" i="1" s="1"/>
  <c r="R666" i="1"/>
  <c r="N666" i="1"/>
  <c r="O666" i="1" s="1"/>
  <c r="Q666" i="1" s="1"/>
  <c r="M666" i="1"/>
  <c r="R672" i="1"/>
  <c r="N672" i="1"/>
  <c r="O672" i="1" s="1"/>
  <c r="Q672" i="1" s="1"/>
  <c r="M672" i="1"/>
  <c r="R677" i="1"/>
  <c r="M677" i="1"/>
  <c r="N677" i="1"/>
  <c r="O677" i="1" s="1"/>
  <c r="Q677" i="1" s="1"/>
  <c r="R682" i="1"/>
  <c r="N682" i="1"/>
  <c r="O682" i="1" s="1"/>
  <c r="Q682" i="1" s="1"/>
  <c r="M682" i="1"/>
  <c r="R688" i="1"/>
  <c r="N688" i="1"/>
  <c r="O688" i="1" s="1"/>
  <c r="Q688" i="1" s="1"/>
  <c r="M688" i="1"/>
  <c r="R693" i="1"/>
  <c r="M693" i="1"/>
  <c r="N693" i="1"/>
  <c r="O693" i="1" s="1"/>
  <c r="Q693" i="1" s="1"/>
  <c r="R698" i="1"/>
  <c r="N698" i="1"/>
  <c r="O698" i="1" s="1"/>
  <c r="Q698" i="1" s="1"/>
  <c r="M698" i="1"/>
  <c r="R704" i="1"/>
  <c r="N704" i="1"/>
  <c r="O704" i="1" s="1"/>
  <c r="Q704" i="1" s="1"/>
  <c r="M704" i="1"/>
  <c r="R709" i="1"/>
  <c r="M709" i="1"/>
  <c r="N709" i="1"/>
  <c r="O709" i="1" s="1"/>
  <c r="Q709" i="1" s="1"/>
  <c r="R714" i="1"/>
  <c r="N714" i="1"/>
  <c r="O714" i="1" s="1"/>
  <c r="Q714" i="1" s="1"/>
  <c r="M714" i="1"/>
  <c r="R720" i="1"/>
  <c r="N720" i="1"/>
  <c r="O720" i="1" s="1"/>
  <c r="Q720" i="1" s="1"/>
  <c r="M720" i="1"/>
  <c r="R725" i="1"/>
  <c r="M725" i="1"/>
  <c r="N725" i="1"/>
  <c r="O725" i="1" s="1"/>
  <c r="Q725" i="1" s="1"/>
  <c r="R730" i="1"/>
  <c r="N730" i="1"/>
  <c r="O730" i="1" s="1"/>
  <c r="Q730" i="1" s="1"/>
  <c r="M730" i="1"/>
  <c r="R736" i="1"/>
  <c r="N736" i="1"/>
  <c r="O736" i="1" s="1"/>
  <c r="Q736" i="1" s="1"/>
  <c r="M736" i="1"/>
  <c r="R741" i="1"/>
  <c r="M741" i="1"/>
  <c r="N741" i="1"/>
  <c r="O741" i="1" s="1"/>
  <c r="Q741" i="1" s="1"/>
  <c r="R746" i="1"/>
  <c r="N746" i="1"/>
  <c r="O746" i="1" s="1"/>
  <c r="Q746" i="1" s="1"/>
  <c r="M746" i="1"/>
  <c r="R752" i="1"/>
  <c r="N752" i="1"/>
  <c r="O752" i="1" s="1"/>
  <c r="Q752" i="1" s="1"/>
  <c r="M752" i="1"/>
  <c r="R757" i="1"/>
  <c r="M757" i="1"/>
  <c r="N757" i="1"/>
  <c r="O757" i="1" s="1"/>
  <c r="Q757" i="1" s="1"/>
  <c r="R762" i="1"/>
  <c r="N762" i="1"/>
  <c r="O762" i="1" s="1"/>
  <c r="Q762" i="1" s="1"/>
  <c r="M762" i="1"/>
  <c r="R768" i="1"/>
  <c r="N768" i="1"/>
  <c r="O768" i="1" s="1"/>
  <c r="Q768" i="1" s="1"/>
  <c r="M768" i="1"/>
  <c r="R773" i="1"/>
  <c r="M773" i="1"/>
  <c r="N773" i="1"/>
  <c r="O773" i="1" s="1"/>
  <c r="Q773" i="1" s="1"/>
  <c r="R778" i="1"/>
  <c r="N778" i="1"/>
  <c r="O778" i="1" s="1"/>
  <c r="Q778" i="1" s="1"/>
  <c r="M778" i="1"/>
  <c r="R784" i="1"/>
  <c r="N784" i="1"/>
  <c r="O784" i="1" s="1"/>
  <c r="Q784" i="1" s="1"/>
  <c r="M784" i="1"/>
  <c r="R789" i="1"/>
  <c r="M789" i="1"/>
  <c r="N789" i="1"/>
  <c r="O789" i="1" s="1"/>
  <c r="Q789" i="1" s="1"/>
  <c r="R794" i="1"/>
  <c r="N794" i="1"/>
  <c r="O794" i="1" s="1"/>
  <c r="Q794" i="1" s="1"/>
  <c r="M794" i="1"/>
  <c r="R800" i="1"/>
  <c r="N800" i="1"/>
  <c r="O800" i="1" s="1"/>
  <c r="Q800" i="1" s="1"/>
  <c r="M800" i="1"/>
  <c r="R805" i="1"/>
  <c r="M805" i="1"/>
  <c r="N805" i="1"/>
  <c r="O805" i="1" s="1"/>
  <c r="Q805" i="1" s="1"/>
  <c r="R810" i="1"/>
  <c r="N810" i="1"/>
  <c r="O810" i="1" s="1"/>
  <c r="Q810" i="1" s="1"/>
  <c r="M810" i="1"/>
  <c r="R816" i="1"/>
  <c r="N816" i="1"/>
  <c r="O816" i="1" s="1"/>
  <c r="Q816" i="1" s="1"/>
  <c r="M816" i="1"/>
  <c r="R821" i="1"/>
  <c r="M821" i="1"/>
  <c r="N821" i="1"/>
  <c r="O821" i="1" s="1"/>
  <c r="Q821" i="1" s="1"/>
  <c r="R826" i="1"/>
  <c r="N826" i="1"/>
  <c r="O826" i="1" s="1"/>
  <c r="Q826" i="1" s="1"/>
  <c r="M826" i="1"/>
  <c r="R832" i="1"/>
  <c r="N832" i="1"/>
  <c r="O832" i="1" s="1"/>
  <c r="Q832" i="1" s="1"/>
  <c r="M832" i="1"/>
  <c r="R837" i="1"/>
  <c r="M837" i="1"/>
  <c r="N837" i="1"/>
  <c r="O837" i="1" s="1"/>
  <c r="Q837" i="1" s="1"/>
  <c r="R842" i="1"/>
  <c r="N842" i="1"/>
  <c r="O842" i="1" s="1"/>
  <c r="Q842" i="1" s="1"/>
  <c r="M842" i="1"/>
  <c r="R848" i="1"/>
  <c r="N848" i="1"/>
  <c r="O848" i="1" s="1"/>
  <c r="Q848" i="1" s="1"/>
  <c r="M848" i="1"/>
  <c r="R853" i="1"/>
  <c r="M853" i="1"/>
  <c r="N853" i="1"/>
  <c r="O853" i="1" s="1"/>
  <c r="Q853" i="1" s="1"/>
  <c r="R858" i="1"/>
  <c r="N858" i="1"/>
  <c r="O858" i="1" s="1"/>
  <c r="Q858" i="1" s="1"/>
  <c r="M858" i="1"/>
  <c r="R864" i="1"/>
  <c r="M864" i="1"/>
  <c r="N864" i="1"/>
  <c r="O864" i="1" s="1"/>
  <c r="Q864" i="1" s="1"/>
  <c r="R869" i="1"/>
  <c r="M869" i="1"/>
  <c r="N869" i="1"/>
  <c r="O869" i="1" s="1"/>
  <c r="Q869" i="1" s="1"/>
  <c r="R874" i="1"/>
  <c r="N874" i="1"/>
  <c r="O874" i="1" s="1"/>
  <c r="Q874" i="1" s="1"/>
  <c r="M874" i="1"/>
  <c r="R880" i="1"/>
  <c r="N880" i="1"/>
  <c r="O880" i="1" s="1"/>
  <c r="Q880" i="1" s="1"/>
  <c r="M880" i="1"/>
  <c r="R885" i="1"/>
  <c r="M885" i="1"/>
  <c r="N885" i="1"/>
  <c r="O885" i="1" s="1"/>
  <c r="Q885" i="1" s="1"/>
  <c r="R890" i="1"/>
  <c r="N890" i="1"/>
  <c r="O890" i="1" s="1"/>
  <c r="Q890" i="1" s="1"/>
  <c r="M890" i="1"/>
  <c r="R896" i="1"/>
  <c r="N896" i="1"/>
  <c r="O896" i="1" s="1"/>
  <c r="Q896" i="1" s="1"/>
  <c r="M896" i="1"/>
  <c r="R901" i="1"/>
  <c r="M901" i="1"/>
  <c r="N901" i="1"/>
  <c r="O901" i="1" s="1"/>
  <c r="Q901" i="1" s="1"/>
  <c r="R906" i="1"/>
  <c r="N906" i="1"/>
  <c r="O906" i="1" s="1"/>
  <c r="Q906" i="1" s="1"/>
  <c r="M906" i="1"/>
  <c r="R912" i="1"/>
  <c r="N912" i="1"/>
  <c r="O912" i="1" s="1"/>
  <c r="Q912" i="1" s="1"/>
  <c r="M912" i="1"/>
  <c r="R917" i="1"/>
  <c r="M917" i="1"/>
  <c r="N917" i="1"/>
  <c r="O917" i="1" s="1"/>
  <c r="Q917" i="1" s="1"/>
  <c r="R922" i="1"/>
  <c r="N922" i="1"/>
  <c r="O922" i="1" s="1"/>
  <c r="Q922" i="1" s="1"/>
  <c r="M922" i="1"/>
  <c r="R928" i="1"/>
  <c r="N928" i="1"/>
  <c r="O928" i="1" s="1"/>
  <c r="Q928" i="1" s="1"/>
  <c r="M928" i="1"/>
  <c r="R933" i="1"/>
  <c r="M933" i="1"/>
  <c r="N933" i="1"/>
  <c r="O933" i="1" s="1"/>
  <c r="Q933" i="1" s="1"/>
  <c r="R938" i="1"/>
  <c r="N938" i="1"/>
  <c r="O938" i="1" s="1"/>
  <c r="Q938" i="1" s="1"/>
  <c r="M938" i="1"/>
  <c r="R944" i="1"/>
  <c r="N944" i="1"/>
  <c r="O944" i="1" s="1"/>
  <c r="Q944" i="1" s="1"/>
  <c r="M944" i="1"/>
  <c r="R949" i="1"/>
  <c r="M949" i="1"/>
  <c r="N949" i="1"/>
  <c r="O949" i="1" s="1"/>
  <c r="Q949" i="1" s="1"/>
  <c r="R954" i="1"/>
  <c r="N954" i="1"/>
  <c r="O954" i="1" s="1"/>
  <c r="Q954" i="1" s="1"/>
  <c r="M954" i="1"/>
  <c r="R960" i="1"/>
  <c r="N960" i="1"/>
  <c r="O960" i="1" s="1"/>
  <c r="Q960" i="1" s="1"/>
  <c r="M960" i="1"/>
  <c r="R965" i="1"/>
  <c r="M965" i="1"/>
  <c r="N965" i="1"/>
  <c r="O965" i="1" s="1"/>
  <c r="Q965" i="1" s="1"/>
  <c r="R970" i="1"/>
  <c r="N970" i="1"/>
  <c r="O970" i="1" s="1"/>
  <c r="Q970" i="1" s="1"/>
  <c r="M970" i="1"/>
  <c r="R976" i="1"/>
  <c r="N976" i="1"/>
  <c r="O976" i="1" s="1"/>
  <c r="Q976" i="1" s="1"/>
  <c r="M976" i="1"/>
  <c r="R981" i="1"/>
  <c r="M981" i="1"/>
  <c r="N981" i="1"/>
  <c r="O981" i="1" s="1"/>
  <c r="Q981" i="1" s="1"/>
  <c r="R986" i="1"/>
  <c r="N986" i="1"/>
  <c r="O986" i="1" s="1"/>
  <c r="Q986" i="1" s="1"/>
  <c r="M986" i="1"/>
  <c r="R992" i="1"/>
  <c r="N992" i="1"/>
  <c r="O992" i="1" s="1"/>
  <c r="Q992" i="1" s="1"/>
  <c r="M992" i="1"/>
  <c r="R997" i="1"/>
  <c r="M997" i="1"/>
  <c r="N997" i="1"/>
  <c r="O997" i="1" s="1"/>
  <c r="Q997" i="1" s="1"/>
  <c r="R1002" i="1"/>
  <c r="N1002" i="1"/>
  <c r="O1002" i="1" s="1"/>
  <c r="Q1002" i="1" s="1"/>
  <c r="M1002" i="1"/>
  <c r="R1008" i="1"/>
  <c r="N1008" i="1"/>
  <c r="O1008" i="1" s="1"/>
  <c r="Q1008" i="1" s="1"/>
  <c r="M1008" i="1"/>
  <c r="R1013" i="1"/>
  <c r="M1013" i="1"/>
  <c r="N1013" i="1"/>
  <c r="O1013" i="1" s="1"/>
  <c r="Q1013" i="1" s="1"/>
  <c r="R1018" i="1"/>
  <c r="N1018" i="1"/>
  <c r="O1018" i="1" s="1"/>
  <c r="Q1018" i="1" s="1"/>
  <c r="M1018" i="1"/>
  <c r="R1024" i="1"/>
  <c r="N1024" i="1"/>
  <c r="O1024" i="1" s="1"/>
  <c r="Q1024" i="1" s="1"/>
  <c r="M1024" i="1"/>
  <c r="R1029" i="1"/>
  <c r="M1029" i="1"/>
  <c r="N1029" i="1"/>
  <c r="O1029" i="1" s="1"/>
  <c r="Q1029" i="1" s="1"/>
  <c r="R1033" i="1"/>
  <c r="M1033" i="1"/>
  <c r="N1033" i="1"/>
  <c r="O1033" i="1" s="1"/>
  <c r="Q1033" i="1" s="1"/>
  <c r="R1037" i="1"/>
  <c r="M1037" i="1"/>
  <c r="N1037" i="1"/>
  <c r="O1037" i="1" s="1"/>
  <c r="Q1037" i="1" s="1"/>
  <c r="R78" i="1"/>
  <c r="N78" i="1"/>
  <c r="O78" i="1" s="1"/>
  <c r="Q78" i="1" s="1"/>
  <c r="M78" i="1"/>
  <c r="R94" i="1"/>
  <c r="N94" i="1"/>
  <c r="O94" i="1" s="1"/>
  <c r="Q94" i="1" s="1"/>
  <c r="M94" i="1"/>
  <c r="R110" i="1"/>
  <c r="N110" i="1"/>
  <c r="O110" i="1" s="1"/>
  <c r="Q110" i="1" s="1"/>
  <c r="M110" i="1"/>
  <c r="R126" i="1"/>
  <c r="N126" i="1"/>
  <c r="O126" i="1" s="1"/>
  <c r="Q126" i="1" s="1"/>
  <c r="M126" i="1"/>
  <c r="R142" i="1"/>
  <c r="N142" i="1"/>
  <c r="O142" i="1" s="1"/>
  <c r="Q142" i="1" s="1"/>
  <c r="M142" i="1"/>
  <c r="R158" i="1"/>
  <c r="N158" i="1"/>
  <c r="O158" i="1" s="1"/>
  <c r="Q158" i="1" s="1"/>
  <c r="M158" i="1"/>
  <c r="R174" i="1"/>
  <c r="N174" i="1"/>
  <c r="O174" i="1" s="1"/>
  <c r="Q174" i="1" s="1"/>
  <c r="M174" i="1"/>
  <c r="R190" i="1"/>
  <c r="N190" i="1"/>
  <c r="O190" i="1" s="1"/>
  <c r="Q190" i="1" s="1"/>
  <c r="M190" i="1"/>
  <c r="R206" i="1"/>
  <c r="N206" i="1"/>
  <c r="O206" i="1" s="1"/>
  <c r="Q206" i="1" s="1"/>
  <c r="M206" i="1"/>
  <c r="R222" i="1"/>
  <c r="N222" i="1"/>
  <c r="O222" i="1" s="1"/>
  <c r="Q222" i="1" s="1"/>
  <c r="M222" i="1"/>
  <c r="R238" i="1"/>
  <c r="N238" i="1"/>
  <c r="O238" i="1" s="1"/>
  <c r="Q238" i="1" s="1"/>
  <c r="M238" i="1"/>
  <c r="R254" i="1"/>
  <c r="N254" i="1"/>
  <c r="O254" i="1" s="1"/>
  <c r="Q254" i="1" s="1"/>
  <c r="M254" i="1"/>
  <c r="R270" i="1"/>
  <c r="N270" i="1"/>
  <c r="O270" i="1" s="1"/>
  <c r="Q270" i="1" s="1"/>
  <c r="M270" i="1"/>
  <c r="R286" i="1"/>
  <c r="N286" i="1"/>
  <c r="O286" i="1" s="1"/>
  <c r="Q286" i="1" s="1"/>
  <c r="M286" i="1"/>
  <c r="R302" i="1"/>
  <c r="N302" i="1"/>
  <c r="O302" i="1" s="1"/>
  <c r="Q302" i="1" s="1"/>
  <c r="M302" i="1"/>
  <c r="R318" i="1"/>
  <c r="N318" i="1"/>
  <c r="O318" i="1" s="1"/>
  <c r="Q318" i="1" s="1"/>
  <c r="M318" i="1"/>
  <c r="R334" i="1"/>
  <c r="N334" i="1"/>
  <c r="O334" i="1" s="1"/>
  <c r="Q334" i="1" s="1"/>
  <c r="M334" i="1"/>
  <c r="R350" i="1"/>
  <c r="N350" i="1"/>
  <c r="O350" i="1" s="1"/>
  <c r="Q350" i="1" s="1"/>
  <c r="M350" i="1"/>
  <c r="R366" i="1"/>
  <c r="N366" i="1"/>
  <c r="O366" i="1" s="1"/>
  <c r="Q366" i="1" s="1"/>
  <c r="M366" i="1"/>
  <c r="R382" i="1"/>
  <c r="N382" i="1"/>
  <c r="O382" i="1" s="1"/>
  <c r="Q382" i="1" s="1"/>
  <c r="M382" i="1"/>
  <c r="R398" i="1"/>
  <c r="N398" i="1"/>
  <c r="O398" i="1" s="1"/>
  <c r="Q398" i="1" s="1"/>
  <c r="M398" i="1"/>
  <c r="R414" i="1"/>
  <c r="N414" i="1"/>
  <c r="O414" i="1" s="1"/>
  <c r="Q414" i="1" s="1"/>
  <c r="M414" i="1"/>
  <c r="R430" i="1"/>
  <c r="N430" i="1"/>
  <c r="O430" i="1" s="1"/>
  <c r="Q430" i="1" s="1"/>
  <c r="M430" i="1"/>
  <c r="R446" i="1"/>
  <c r="N446" i="1"/>
  <c r="O446" i="1" s="1"/>
  <c r="Q446" i="1" s="1"/>
  <c r="M446" i="1"/>
  <c r="R458" i="1"/>
  <c r="N458" i="1"/>
  <c r="O458" i="1" s="1"/>
  <c r="Q458" i="1" s="1"/>
  <c r="M458" i="1"/>
  <c r="R466" i="1"/>
  <c r="N466" i="1"/>
  <c r="O466" i="1" s="1"/>
  <c r="Q466" i="1" s="1"/>
  <c r="M466" i="1"/>
  <c r="R474" i="1"/>
  <c r="N474" i="1"/>
  <c r="O474" i="1" s="1"/>
  <c r="Q474" i="1" s="1"/>
  <c r="M474" i="1"/>
  <c r="R482" i="1"/>
  <c r="N482" i="1"/>
  <c r="O482" i="1" s="1"/>
  <c r="Q482" i="1" s="1"/>
  <c r="M482" i="1"/>
  <c r="R490" i="1"/>
  <c r="N490" i="1"/>
  <c r="O490" i="1" s="1"/>
  <c r="Q490" i="1" s="1"/>
  <c r="M490" i="1"/>
  <c r="R498" i="1"/>
  <c r="N498" i="1"/>
  <c r="O498" i="1" s="1"/>
  <c r="Q498" i="1" s="1"/>
  <c r="M498" i="1"/>
  <c r="R506" i="1"/>
  <c r="N506" i="1"/>
  <c r="O506" i="1" s="1"/>
  <c r="Q506" i="1" s="1"/>
  <c r="M506" i="1"/>
  <c r="R514" i="1"/>
  <c r="N514" i="1"/>
  <c r="O514" i="1" s="1"/>
  <c r="Q514" i="1" s="1"/>
  <c r="M514" i="1"/>
  <c r="R522" i="1"/>
  <c r="N522" i="1"/>
  <c r="O522" i="1" s="1"/>
  <c r="Q522" i="1" s="1"/>
  <c r="M522" i="1"/>
  <c r="R530" i="1"/>
  <c r="N530" i="1"/>
  <c r="O530" i="1" s="1"/>
  <c r="Q530" i="1" s="1"/>
  <c r="M530" i="1"/>
  <c r="R538" i="1"/>
  <c r="N538" i="1"/>
  <c r="O538" i="1" s="1"/>
  <c r="Q538" i="1" s="1"/>
  <c r="M538" i="1"/>
  <c r="R546" i="1"/>
  <c r="N546" i="1"/>
  <c r="O546" i="1" s="1"/>
  <c r="Q546" i="1" s="1"/>
  <c r="M546" i="1"/>
  <c r="R554" i="1"/>
  <c r="N554" i="1"/>
  <c r="O554" i="1" s="1"/>
  <c r="Q554" i="1" s="1"/>
  <c r="M554" i="1"/>
  <c r="R562" i="1"/>
  <c r="N562" i="1"/>
  <c r="O562" i="1" s="1"/>
  <c r="Q562" i="1" s="1"/>
  <c r="M562" i="1"/>
  <c r="R570" i="1"/>
  <c r="N570" i="1"/>
  <c r="O570" i="1" s="1"/>
  <c r="Q570" i="1" s="1"/>
  <c r="M570" i="1"/>
  <c r="R577" i="1"/>
  <c r="M577" i="1"/>
  <c r="N577" i="1"/>
  <c r="O577" i="1" s="1"/>
  <c r="Q577" i="1" s="1"/>
  <c r="R582" i="1"/>
  <c r="N582" i="1"/>
  <c r="O582" i="1" s="1"/>
  <c r="Q582" i="1" s="1"/>
  <c r="M582" i="1"/>
  <c r="R588" i="1"/>
  <c r="N588" i="1"/>
  <c r="O588" i="1" s="1"/>
  <c r="Q588" i="1" s="1"/>
  <c r="M588" i="1"/>
  <c r="R593" i="1"/>
  <c r="M593" i="1"/>
  <c r="N593" i="1"/>
  <c r="O593" i="1" s="1"/>
  <c r="Q593" i="1" s="1"/>
  <c r="R598" i="1"/>
  <c r="N598" i="1"/>
  <c r="O598" i="1" s="1"/>
  <c r="Q598" i="1" s="1"/>
  <c r="M598" i="1"/>
  <c r="R604" i="1"/>
  <c r="N604" i="1"/>
  <c r="O604" i="1" s="1"/>
  <c r="Q604" i="1" s="1"/>
  <c r="M604" i="1"/>
  <c r="R609" i="1"/>
  <c r="M609" i="1"/>
  <c r="N609" i="1"/>
  <c r="O609" i="1" s="1"/>
  <c r="Q609" i="1" s="1"/>
  <c r="R614" i="1"/>
  <c r="N614" i="1"/>
  <c r="O614" i="1" s="1"/>
  <c r="Q614" i="1" s="1"/>
  <c r="M614" i="1"/>
  <c r="R620" i="1"/>
  <c r="N620" i="1"/>
  <c r="O620" i="1" s="1"/>
  <c r="Q620" i="1" s="1"/>
  <c r="M620" i="1"/>
  <c r="R625" i="1"/>
  <c r="M625" i="1"/>
  <c r="N625" i="1"/>
  <c r="O625" i="1" s="1"/>
  <c r="Q625" i="1" s="1"/>
  <c r="R630" i="1"/>
  <c r="N630" i="1"/>
  <c r="O630" i="1" s="1"/>
  <c r="Q630" i="1" s="1"/>
  <c r="M630" i="1"/>
  <c r="R636" i="1"/>
  <c r="N636" i="1"/>
  <c r="O636" i="1" s="1"/>
  <c r="Q636" i="1" s="1"/>
  <c r="M636" i="1"/>
  <c r="R641" i="1"/>
  <c r="M641" i="1"/>
  <c r="N641" i="1"/>
  <c r="O641" i="1" s="1"/>
  <c r="Q641" i="1" s="1"/>
  <c r="R646" i="1"/>
  <c r="N646" i="1"/>
  <c r="O646" i="1" s="1"/>
  <c r="Q646" i="1" s="1"/>
  <c r="M646" i="1"/>
  <c r="R652" i="1"/>
  <c r="N652" i="1"/>
  <c r="O652" i="1" s="1"/>
  <c r="Q652" i="1" s="1"/>
  <c r="M652" i="1"/>
  <c r="R657" i="1"/>
  <c r="M657" i="1"/>
  <c r="N657" i="1"/>
  <c r="O657" i="1" s="1"/>
  <c r="Q657" i="1" s="1"/>
  <c r="R662" i="1"/>
  <c r="N662" i="1"/>
  <c r="O662" i="1" s="1"/>
  <c r="Q662" i="1" s="1"/>
  <c r="M662" i="1"/>
  <c r="R668" i="1"/>
  <c r="N668" i="1"/>
  <c r="O668" i="1" s="1"/>
  <c r="Q668" i="1" s="1"/>
  <c r="M668" i="1"/>
  <c r="R673" i="1"/>
  <c r="M673" i="1"/>
  <c r="N673" i="1"/>
  <c r="O673" i="1" s="1"/>
  <c r="Q673" i="1" s="1"/>
  <c r="R678" i="1"/>
  <c r="N678" i="1"/>
  <c r="O678" i="1" s="1"/>
  <c r="Q678" i="1" s="1"/>
  <c r="M678" i="1"/>
  <c r="R684" i="1"/>
  <c r="N684" i="1"/>
  <c r="O684" i="1" s="1"/>
  <c r="Q684" i="1" s="1"/>
  <c r="M684" i="1"/>
  <c r="R689" i="1"/>
  <c r="M689" i="1"/>
  <c r="N689" i="1"/>
  <c r="O689" i="1" s="1"/>
  <c r="Q689" i="1" s="1"/>
  <c r="R694" i="1"/>
  <c r="N694" i="1"/>
  <c r="O694" i="1" s="1"/>
  <c r="Q694" i="1" s="1"/>
  <c r="M694" i="1"/>
  <c r="R700" i="1"/>
  <c r="N700" i="1"/>
  <c r="O700" i="1" s="1"/>
  <c r="Q700" i="1" s="1"/>
  <c r="M700" i="1"/>
  <c r="R705" i="1"/>
  <c r="M705" i="1"/>
  <c r="N705" i="1"/>
  <c r="O705" i="1" s="1"/>
  <c r="Q705" i="1" s="1"/>
  <c r="R710" i="1"/>
  <c r="N710" i="1"/>
  <c r="O710" i="1" s="1"/>
  <c r="Q710" i="1" s="1"/>
  <c r="M710" i="1"/>
  <c r="R716" i="1"/>
  <c r="N716" i="1"/>
  <c r="O716" i="1" s="1"/>
  <c r="Q716" i="1" s="1"/>
  <c r="M716" i="1"/>
  <c r="R721" i="1"/>
  <c r="M721" i="1"/>
  <c r="N721" i="1"/>
  <c r="O721" i="1" s="1"/>
  <c r="Q721" i="1" s="1"/>
  <c r="R726" i="1"/>
  <c r="N726" i="1"/>
  <c r="O726" i="1" s="1"/>
  <c r="Q726" i="1" s="1"/>
  <c r="M726" i="1"/>
  <c r="R732" i="1"/>
  <c r="N732" i="1"/>
  <c r="O732" i="1" s="1"/>
  <c r="Q732" i="1" s="1"/>
  <c r="M732" i="1"/>
  <c r="R737" i="1"/>
  <c r="M737" i="1"/>
  <c r="N737" i="1"/>
  <c r="O737" i="1" s="1"/>
  <c r="Q737" i="1" s="1"/>
  <c r="R742" i="1"/>
  <c r="N742" i="1"/>
  <c r="O742" i="1" s="1"/>
  <c r="Q742" i="1" s="1"/>
  <c r="M742" i="1"/>
  <c r="R748" i="1"/>
  <c r="N748" i="1"/>
  <c r="O748" i="1" s="1"/>
  <c r="Q748" i="1" s="1"/>
  <c r="M748" i="1"/>
  <c r="R753" i="1"/>
  <c r="M753" i="1"/>
  <c r="N753" i="1"/>
  <c r="O753" i="1" s="1"/>
  <c r="Q753" i="1" s="1"/>
  <c r="R758" i="1"/>
  <c r="N758" i="1"/>
  <c r="O758" i="1" s="1"/>
  <c r="Q758" i="1" s="1"/>
  <c r="M758" i="1"/>
  <c r="R764" i="1"/>
  <c r="N764" i="1"/>
  <c r="O764" i="1" s="1"/>
  <c r="Q764" i="1" s="1"/>
  <c r="M764" i="1"/>
  <c r="R769" i="1"/>
  <c r="M769" i="1"/>
  <c r="N769" i="1"/>
  <c r="O769" i="1" s="1"/>
  <c r="Q769" i="1" s="1"/>
  <c r="R774" i="1"/>
  <c r="N774" i="1"/>
  <c r="O774" i="1" s="1"/>
  <c r="Q774" i="1" s="1"/>
  <c r="M774" i="1"/>
  <c r="R780" i="1"/>
  <c r="N780" i="1"/>
  <c r="O780" i="1" s="1"/>
  <c r="Q780" i="1" s="1"/>
  <c r="M780" i="1"/>
  <c r="R785" i="1"/>
  <c r="M785" i="1"/>
  <c r="N785" i="1"/>
  <c r="O785" i="1" s="1"/>
  <c r="Q785" i="1" s="1"/>
  <c r="R790" i="1"/>
  <c r="N790" i="1"/>
  <c r="O790" i="1" s="1"/>
  <c r="Q790" i="1" s="1"/>
  <c r="M790" i="1"/>
  <c r="R796" i="1"/>
  <c r="N796" i="1"/>
  <c r="O796" i="1" s="1"/>
  <c r="Q796" i="1" s="1"/>
  <c r="M796" i="1"/>
  <c r="R801" i="1"/>
  <c r="M801" i="1"/>
  <c r="N801" i="1"/>
  <c r="O801" i="1" s="1"/>
  <c r="Q801" i="1" s="1"/>
  <c r="R806" i="1"/>
  <c r="N806" i="1"/>
  <c r="O806" i="1" s="1"/>
  <c r="Q806" i="1" s="1"/>
  <c r="M806" i="1"/>
  <c r="R812" i="1"/>
  <c r="N812" i="1"/>
  <c r="O812" i="1" s="1"/>
  <c r="Q812" i="1" s="1"/>
  <c r="M812" i="1"/>
  <c r="R817" i="1"/>
  <c r="M817" i="1"/>
  <c r="N817" i="1"/>
  <c r="O817" i="1" s="1"/>
  <c r="Q817" i="1" s="1"/>
  <c r="R822" i="1"/>
  <c r="N822" i="1"/>
  <c r="O822" i="1" s="1"/>
  <c r="Q822" i="1" s="1"/>
  <c r="M822" i="1"/>
  <c r="R828" i="1"/>
  <c r="N828" i="1"/>
  <c r="O828" i="1" s="1"/>
  <c r="Q828" i="1" s="1"/>
  <c r="M828" i="1"/>
  <c r="R833" i="1"/>
  <c r="M833" i="1"/>
  <c r="N833" i="1"/>
  <c r="O833" i="1" s="1"/>
  <c r="Q833" i="1" s="1"/>
  <c r="R838" i="1"/>
  <c r="N838" i="1"/>
  <c r="O838" i="1" s="1"/>
  <c r="Q838" i="1" s="1"/>
  <c r="M838" i="1"/>
  <c r="R844" i="1"/>
  <c r="N844" i="1"/>
  <c r="O844" i="1" s="1"/>
  <c r="Q844" i="1" s="1"/>
  <c r="M844" i="1"/>
  <c r="R849" i="1"/>
  <c r="M849" i="1"/>
  <c r="N849" i="1"/>
  <c r="O849" i="1" s="1"/>
  <c r="Q849" i="1" s="1"/>
  <c r="R854" i="1"/>
  <c r="N854" i="1"/>
  <c r="O854" i="1" s="1"/>
  <c r="Q854" i="1" s="1"/>
  <c r="M854" i="1"/>
  <c r="R860" i="1"/>
  <c r="N860" i="1"/>
  <c r="O860" i="1" s="1"/>
  <c r="Q860" i="1" s="1"/>
  <c r="M860" i="1"/>
  <c r="R865" i="1"/>
  <c r="M865" i="1"/>
  <c r="N865" i="1"/>
  <c r="O865" i="1" s="1"/>
  <c r="Q865" i="1" s="1"/>
  <c r="R870" i="1"/>
  <c r="N870" i="1"/>
  <c r="O870" i="1" s="1"/>
  <c r="Q870" i="1" s="1"/>
  <c r="M870" i="1"/>
  <c r="R876" i="1"/>
  <c r="N876" i="1"/>
  <c r="O876" i="1" s="1"/>
  <c r="Q876" i="1" s="1"/>
  <c r="M876" i="1"/>
  <c r="R881" i="1"/>
  <c r="N881" i="1"/>
  <c r="O881" i="1" s="1"/>
  <c r="Q881" i="1" s="1"/>
  <c r="M881" i="1"/>
  <c r="R886" i="1"/>
  <c r="N886" i="1"/>
  <c r="O886" i="1" s="1"/>
  <c r="Q886" i="1" s="1"/>
  <c r="M886" i="1"/>
  <c r="R892" i="1"/>
  <c r="N892" i="1"/>
  <c r="O892" i="1" s="1"/>
  <c r="Q892" i="1" s="1"/>
  <c r="M892" i="1"/>
  <c r="R897" i="1"/>
  <c r="N897" i="1"/>
  <c r="O897" i="1" s="1"/>
  <c r="Q897" i="1" s="1"/>
  <c r="M897" i="1"/>
  <c r="R902" i="1"/>
  <c r="N902" i="1"/>
  <c r="O902" i="1" s="1"/>
  <c r="Q902" i="1" s="1"/>
  <c r="M902" i="1"/>
  <c r="R908" i="1"/>
  <c r="N908" i="1"/>
  <c r="O908" i="1" s="1"/>
  <c r="Q908" i="1" s="1"/>
  <c r="M908" i="1"/>
  <c r="R913" i="1"/>
  <c r="N913" i="1"/>
  <c r="O913" i="1" s="1"/>
  <c r="Q913" i="1" s="1"/>
  <c r="M913" i="1"/>
  <c r="R918" i="1"/>
  <c r="N918" i="1"/>
  <c r="O918" i="1" s="1"/>
  <c r="Q918" i="1" s="1"/>
  <c r="M918" i="1"/>
  <c r="R924" i="1"/>
  <c r="N924" i="1"/>
  <c r="O924" i="1" s="1"/>
  <c r="Q924" i="1" s="1"/>
  <c r="M924" i="1"/>
  <c r="R929" i="1"/>
  <c r="N929" i="1"/>
  <c r="O929" i="1" s="1"/>
  <c r="Q929" i="1" s="1"/>
  <c r="M929" i="1"/>
  <c r="R934" i="1"/>
  <c r="N934" i="1"/>
  <c r="O934" i="1" s="1"/>
  <c r="Q934" i="1" s="1"/>
  <c r="M934" i="1"/>
  <c r="R940" i="1"/>
  <c r="N940" i="1"/>
  <c r="O940" i="1" s="1"/>
  <c r="Q940" i="1" s="1"/>
  <c r="M940" i="1"/>
  <c r="R945" i="1"/>
  <c r="N945" i="1"/>
  <c r="O945" i="1" s="1"/>
  <c r="Q945" i="1" s="1"/>
  <c r="M945" i="1"/>
  <c r="R950" i="1"/>
  <c r="N950" i="1"/>
  <c r="O950" i="1" s="1"/>
  <c r="Q950" i="1" s="1"/>
  <c r="M950" i="1"/>
  <c r="R956" i="1"/>
  <c r="N956" i="1"/>
  <c r="O956" i="1" s="1"/>
  <c r="Q956" i="1" s="1"/>
  <c r="M956" i="1"/>
  <c r="R961" i="1"/>
  <c r="N961" i="1"/>
  <c r="O961" i="1" s="1"/>
  <c r="Q961" i="1" s="1"/>
  <c r="M961" i="1"/>
  <c r="R966" i="1"/>
  <c r="N966" i="1"/>
  <c r="O966" i="1" s="1"/>
  <c r="Q966" i="1" s="1"/>
  <c r="M966" i="1"/>
  <c r="R972" i="1"/>
  <c r="N972" i="1"/>
  <c r="O972" i="1" s="1"/>
  <c r="Q972" i="1" s="1"/>
  <c r="M972" i="1"/>
  <c r="R977" i="1"/>
  <c r="N977" i="1"/>
  <c r="O977" i="1" s="1"/>
  <c r="Q977" i="1" s="1"/>
  <c r="M977" i="1"/>
  <c r="R982" i="1"/>
  <c r="N982" i="1"/>
  <c r="O982" i="1" s="1"/>
  <c r="Q982" i="1" s="1"/>
  <c r="M982" i="1"/>
  <c r="R988" i="1"/>
  <c r="N988" i="1"/>
  <c r="O988" i="1" s="1"/>
  <c r="Q988" i="1" s="1"/>
  <c r="M988" i="1"/>
  <c r="R993" i="1"/>
  <c r="N993" i="1"/>
  <c r="O993" i="1" s="1"/>
  <c r="Q993" i="1" s="1"/>
  <c r="M993" i="1"/>
  <c r="R998" i="1"/>
  <c r="N998" i="1"/>
  <c r="O998" i="1" s="1"/>
  <c r="Q998" i="1" s="1"/>
  <c r="M998" i="1"/>
  <c r="R1004" i="1"/>
  <c r="N1004" i="1"/>
  <c r="O1004" i="1" s="1"/>
  <c r="Q1004" i="1" s="1"/>
  <c r="M1004" i="1"/>
  <c r="R1009" i="1"/>
  <c r="N1009" i="1"/>
  <c r="O1009" i="1" s="1"/>
  <c r="Q1009" i="1" s="1"/>
  <c r="M1009" i="1"/>
  <c r="R1014" i="1"/>
  <c r="N1014" i="1"/>
  <c r="O1014" i="1" s="1"/>
  <c r="Q1014" i="1" s="1"/>
  <c r="M1014" i="1"/>
  <c r="R1020" i="1"/>
  <c r="N1020" i="1"/>
  <c r="O1020" i="1" s="1"/>
  <c r="Q1020" i="1" s="1"/>
  <c r="M1020" i="1"/>
  <c r="R1025" i="1"/>
  <c r="N1025" i="1"/>
  <c r="O1025" i="1" s="1"/>
  <c r="Q1025" i="1" s="1"/>
  <c r="M1025" i="1"/>
  <c r="R1030" i="1"/>
  <c r="N1030" i="1"/>
  <c r="O1030" i="1" s="1"/>
  <c r="Q1030" i="1" s="1"/>
  <c r="M1030" i="1"/>
  <c r="R1034" i="1"/>
  <c r="N1034" i="1"/>
  <c r="O1034" i="1" s="1"/>
  <c r="Q1034" i="1" s="1"/>
  <c r="M1034" i="1"/>
  <c r="R1038" i="1"/>
  <c r="N1038" i="1"/>
  <c r="O1038" i="1" s="1"/>
  <c r="Q1038" i="1" s="1"/>
  <c r="M1038" i="1"/>
  <c r="R82" i="1"/>
  <c r="N82" i="1"/>
  <c r="O82" i="1" s="1"/>
  <c r="Q82" i="1" s="1"/>
  <c r="M82" i="1"/>
  <c r="R98" i="1"/>
  <c r="N98" i="1"/>
  <c r="O98" i="1" s="1"/>
  <c r="Q98" i="1" s="1"/>
  <c r="M98" i="1"/>
  <c r="R114" i="1"/>
  <c r="N114" i="1"/>
  <c r="O114" i="1" s="1"/>
  <c r="Q114" i="1" s="1"/>
  <c r="M114" i="1"/>
  <c r="R130" i="1"/>
  <c r="N130" i="1"/>
  <c r="O130" i="1" s="1"/>
  <c r="Q130" i="1" s="1"/>
  <c r="M130" i="1"/>
  <c r="R146" i="1"/>
  <c r="N146" i="1"/>
  <c r="O146" i="1" s="1"/>
  <c r="Q146" i="1" s="1"/>
  <c r="M146" i="1"/>
  <c r="R162" i="1"/>
  <c r="N162" i="1"/>
  <c r="O162" i="1" s="1"/>
  <c r="Q162" i="1" s="1"/>
  <c r="M162" i="1"/>
  <c r="R178" i="1"/>
  <c r="N178" i="1"/>
  <c r="O178" i="1" s="1"/>
  <c r="Q178" i="1" s="1"/>
  <c r="M178" i="1"/>
  <c r="R194" i="1"/>
  <c r="N194" i="1"/>
  <c r="O194" i="1" s="1"/>
  <c r="Q194" i="1" s="1"/>
  <c r="M194" i="1"/>
  <c r="R210" i="1"/>
  <c r="N210" i="1"/>
  <c r="O210" i="1" s="1"/>
  <c r="Q210" i="1" s="1"/>
  <c r="M210" i="1"/>
  <c r="R226" i="1"/>
  <c r="N226" i="1"/>
  <c r="O226" i="1" s="1"/>
  <c r="Q226" i="1" s="1"/>
  <c r="M226" i="1"/>
  <c r="R242" i="1"/>
  <c r="N242" i="1"/>
  <c r="O242" i="1" s="1"/>
  <c r="Q242" i="1" s="1"/>
  <c r="M242" i="1"/>
  <c r="R258" i="1"/>
  <c r="N258" i="1"/>
  <c r="O258" i="1" s="1"/>
  <c r="Q258" i="1" s="1"/>
  <c r="M258" i="1"/>
  <c r="R274" i="1"/>
  <c r="N274" i="1"/>
  <c r="O274" i="1" s="1"/>
  <c r="Q274" i="1" s="1"/>
  <c r="M274" i="1"/>
  <c r="R290" i="1"/>
  <c r="N290" i="1"/>
  <c r="O290" i="1" s="1"/>
  <c r="Q290" i="1" s="1"/>
  <c r="M290" i="1"/>
  <c r="R306" i="1"/>
  <c r="N306" i="1"/>
  <c r="O306" i="1" s="1"/>
  <c r="Q306" i="1" s="1"/>
  <c r="M306" i="1"/>
  <c r="R322" i="1"/>
  <c r="N322" i="1"/>
  <c r="O322" i="1" s="1"/>
  <c r="Q322" i="1" s="1"/>
  <c r="M322" i="1"/>
  <c r="R338" i="1"/>
  <c r="N338" i="1"/>
  <c r="O338" i="1" s="1"/>
  <c r="Q338" i="1" s="1"/>
  <c r="M338" i="1"/>
  <c r="R354" i="1"/>
  <c r="N354" i="1"/>
  <c r="O354" i="1" s="1"/>
  <c r="Q354" i="1" s="1"/>
  <c r="M354" i="1"/>
  <c r="R370" i="1"/>
  <c r="N370" i="1"/>
  <c r="O370" i="1" s="1"/>
  <c r="Q370" i="1" s="1"/>
  <c r="M370" i="1"/>
  <c r="R386" i="1"/>
  <c r="N386" i="1"/>
  <c r="O386" i="1" s="1"/>
  <c r="Q386" i="1" s="1"/>
  <c r="M386" i="1"/>
  <c r="R402" i="1"/>
  <c r="N402" i="1"/>
  <c r="O402" i="1" s="1"/>
  <c r="Q402" i="1" s="1"/>
  <c r="M402" i="1"/>
  <c r="R418" i="1"/>
  <c r="N418" i="1"/>
  <c r="O418" i="1" s="1"/>
  <c r="Q418" i="1" s="1"/>
  <c r="M418" i="1"/>
  <c r="R434" i="1"/>
  <c r="N434" i="1"/>
  <c r="O434" i="1" s="1"/>
  <c r="Q434" i="1" s="1"/>
  <c r="M434" i="1"/>
  <c r="R450" i="1"/>
  <c r="N450" i="1"/>
  <c r="O450" i="1" s="1"/>
  <c r="Q450" i="1" s="1"/>
  <c r="M450" i="1"/>
  <c r="R460" i="1"/>
  <c r="N460" i="1"/>
  <c r="O460" i="1" s="1"/>
  <c r="Q460" i="1" s="1"/>
  <c r="M460" i="1"/>
  <c r="R468" i="1"/>
  <c r="M468" i="1"/>
  <c r="N468" i="1"/>
  <c r="O468" i="1" s="1"/>
  <c r="Q468" i="1" s="1"/>
  <c r="R476" i="1"/>
  <c r="N476" i="1"/>
  <c r="O476" i="1" s="1"/>
  <c r="Q476" i="1" s="1"/>
  <c r="M476" i="1"/>
  <c r="R484" i="1"/>
  <c r="M484" i="1"/>
  <c r="N484" i="1"/>
  <c r="O484" i="1" s="1"/>
  <c r="Q484" i="1" s="1"/>
  <c r="R492" i="1"/>
  <c r="N492" i="1"/>
  <c r="O492" i="1" s="1"/>
  <c r="Q492" i="1" s="1"/>
  <c r="M492" i="1"/>
  <c r="R500" i="1"/>
  <c r="M500" i="1"/>
  <c r="N500" i="1"/>
  <c r="O500" i="1" s="1"/>
  <c r="Q500" i="1" s="1"/>
  <c r="R508" i="1"/>
  <c r="N508" i="1"/>
  <c r="O508" i="1" s="1"/>
  <c r="Q508" i="1" s="1"/>
  <c r="M508" i="1"/>
  <c r="R516" i="1"/>
  <c r="M516" i="1"/>
  <c r="N516" i="1"/>
  <c r="O516" i="1" s="1"/>
  <c r="Q516" i="1" s="1"/>
  <c r="R524" i="1"/>
  <c r="N524" i="1"/>
  <c r="O524" i="1" s="1"/>
  <c r="Q524" i="1" s="1"/>
  <c r="M524" i="1"/>
  <c r="R532" i="1"/>
  <c r="M532" i="1"/>
  <c r="N532" i="1"/>
  <c r="O532" i="1" s="1"/>
  <c r="Q532" i="1" s="1"/>
  <c r="R540" i="1"/>
  <c r="N540" i="1"/>
  <c r="O540" i="1" s="1"/>
  <c r="Q540" i="1" s="1"/>
  <c r="M540" i="1"/>
  <c r="R548" i="1"/>
  <c r="M548" i="1"/>
  <c r="N548" i="1"/>
  <c r="O548" i="1" s="1"/>
  <c r="Q548" i="1" s="1"/>
  <c r="R556" i="1"/>
  <c r="N556" i="1"/>
  <c r="O556" i="1" s="1"/>
  <c r="Q556" i="1" s="1"/>
  <c r="M556" i="1"/>
  <c r="R564" i="1"/>
  <c r="M564" i="1"/>
  <c r="N564" i="1"/>
  <c r="O564" i="1" s="1"/>
  <c r="Q564" i="1" s="1"/>
  <c r="R572" i="1"/>
  <c r="N572" i="1"/>
  <c r="O572" i="1" s="1"/>
  <c r="Q572" i="1" s="1"/>
  <c r="M572" i="1"/>
  <c r="R578" i="1"/>
  <c r="N578" i="1"/>
  <c r="O578" i="1" s="1"/>
  <c r="Q578" i="1" s="1"/>
  <c r="M578" i="1"/>
  <c r="R584" i="1"/>
  <c r="M584" i="1"/>
  <c r="N584" i="1"/>
  <c r="O584" i="1" s="1"/>
  <c r="Q584" i="1" s="1"/>
  <c r="R589" i="1"/>
  <c r="M589" i="1"/>
  <c r="N589" i="1"/>
  <c r="O589" i="1" s="1"/>
  <c r="Q589" i="1" s="1"/>
  <c r="R594" i="1"/>
  <c r="N594" i="1"/>
  <c r="O594" i="1" s="1"/>
  <c r="Q594" i="1" s="1"/>
  <c r="M594" i="1"/>
  <c r="R600" i="1"/>
  <c r="M600" i="1"/>
  <c r="N600" i="1"/>
  <c r="O600" i="1" s="1"/>
  <c r="Q600" i="1" s="1"/>
  <c r="R605" i="1"/>
  <c r="M605" i="1"/>
  <c r="N605" i="1"/>
  <c r="O605" i="1" s="1"/>
  <c r="Q605" i="1" s="1"/>
  <c r="R610" i="1"/>
  <c r="N610" i="1"/>
  <c r="O610" i="1" s="1"/>
  <c r="Q610" i="1" s="1"/>
  <c r="M610" i="1"/>
  <c r="R616" i="1"/>
  <c r="M616" i="1"/>
  <c r="N616" i="1"/>
  <c r="O616" i="1" s="1"/>
  <c r="Q616" i="1" s="1"/>
  <c r="R621" i="1"/>
  <c r="M621" i="1"/>
  <c r="N621" i="1"/>
  <c r="O621" i="1" s="1"/>
  <c r="Q621" i="1" s="1"/>
  <c r="R626" i="1"/>
  <c r="N626" i="1"/>
  <c r="O626" i="1" s="1"/>
  <c r="Q626" i="1" s="1"/>
  <c r="M626" i="1"/>
  <c r="R632" i="1"/>
  <c r="M632" i="1"/>
  <c r="N632" i="1"/>
  <c r="O632" i="1" s="1"/>
  <c r="Q632" i="1" s="1"/>
  <c r="R637" i="1"/>
  <c r="M637" i="1"/>
  <c r="N637" i="1"/>
  <c r="O637" i="1" s="1"/>
  <c r="Q637" i="1" s="1"/>
  <c r="R642" i="1"/>
  <c r="N642" i="1"/>
  <c r="O642" i="1" s="1"/>
  <c r="Q642" i="1" s="1"/>
  <c r="M642" i="1"/>
  <c r="R648" i="1"/>
  <c r="M648" i="1"/>
  <c r="N648" i="1"/>
  <c r="O648" i="1" s="1"/>
  <c r="Q648" i="1" s="1"/>
  <c r="R653" i="1"/>
  <c r="M653" i="1"/>
  <c r="N653" i="1"/>
  <c r="O653" i="1" s="1"/>
  <c r="Q653" i="1" s="1"/>
  <c r="R658" i="1"/>
  <c r="N658" i="1"/>
  <c r="O658" i="1" s="1"/>
  <c r="Q658" i="1" s="1"/>
  <c r="M658" i="1"/>
  <c r="R664" i="1"/>
  <c r="M664" i="1"/>
  <c r="N664" i="1"/>
  <c r="O664" i="1" s="1"/>
  <c r="Q664" i="1" s="1"/>
  <c r="R669" i="1"/>
  <c r="M669" i="1"/>
  <c r="N669" i="1"/>
  <c r="O669" i="1" s="1"/>
  <c r="Q669" i="1" s="1"/>
  <c r="R674" i="1"/>
  <c r="N674" i="1"/>
  <c r="O674" i="1" s="1"/>
  <c r="Q674" i="1" s="1"/>
  <c r="M674" i="1"/>
  <c r="R680" i="1"/>
  <c r="M680" i="1"/>
  <c r="N680" i="1"/>
  <c r="O680" i="1" s="1"/>
  <c r="Q680" i="1" s="1"/>
  <c r="R685" i="1"/>
  <c r="M685" i="1"/>
  <c r="N685" i="1"/>
  <c r="O685" i="1" s="1"/>
  <c r="Q685" i="1" s="1"/>
  <c r="R690" i="1"/>
  <c r="N690" i="1"/>
  <c r="O690" i="1" s="1"/>
  <c r="Q690" i="1" s="1"/>
  <c r="M690" i="1"/>
  <c r="R696" i="1"/>
  <c r="M696" i="1"/>
  <c r="N696" i="1"/>
  <c r="O696" i="1" s="1"/>
  <c r="Q696" i="1" s="1"/>
  <c r="R701" i="1"/>
  <c r="M701" i="1"/>
  <c r="N701" i="1"/>
  <c r="O701" i="1" s="1"/>
  <c r="Q701" i="1" s="1"/>
  <c r="R706" i="1"/>
  <c r="N706" i="1"/>
  <c r="O706" i="1" s="1"/>
  <c r="Q706" i="1" s="1"/>
  <c r="M706" i="1"/>
  <c r="R712" i="1"/>
  <c r="M712" i="1"/>
  <c r="N712" i="1"/>
  <c r="O712" i="1" s="1"/>
  <c r="Q712" i="1" s="1"/>
  <c r="R717" i="1"/>
  <c r="M717" i="1"/>
  <c r="N717" i="1"/>
  <c r="O717" i="1" s="1"/>
  <c r="Q717" i="1" s="1"/>
  <c r="R722" i="1"/>
  <c r="N722" i="1"/>
  <c r="O722" i="1" s="1"/>
  <c r="Q722" i="1" s="1"/>
  <c r="M722" i="1"/>
  <c r="R728" i="1"/>
  <c r="M728" i="1"/>
  <c r="N728" i="1"/>
  <c r="O728" i="1" s="1"/>
  <c r="Q728" i="1" s="1"/>
  <c r="R733" i="1"/>
  <c r="M733" i="1"/>
  <c r="N733" i="1"/>
  <c r="O733" i="1" s="1"/>
  <c r="Q733" i="1" s="1"/>
  <c r="R738" i="1"/>
  <c r="N738" i="1"/>
  <c r="O738" i="1" s="1"/>
  <c r="Q738" i="1" s="1"/>
  <c r="M738" i="1"/>
  <c r="R744" i="1"/>
  <c r="M744" i="1"/>
  <c r="N744" i="1"/>
  <c r="O744" i="1" s="1"/>
  <c r="Q744" i="1" s="1"/>
  <c r="R749" i="1"/>
  <c r="M749" i="1"/>
  <c r="N749" i="1"/>
  <c r="O749" i="1" s="1"/>
  <c r="Q749" i="1" s="1"/>
  <c r="R754" i="1"/>
  <c r="N754" i="1"/>
  <c r="O754" i="1" s="1"/>
  <c r="Q754" i="1" s="1"/>
  <c r="M754" i="1"/>
  <c r="R760" i="1"/>
  <c r="M760" i="1"/>
  <c r="N760" i="1"/>
  <c r="O760" i="1" s="1"/>
  <c r="Q760" i="1" s="1"/>
  <c r="R765" i="1"/>
  <c r="M765" i="1"/>
  <c r="N765" i="1"/>
  <c r="O765" i="1" s="1"/>
  <c r="Q765" i="1" s="1"/>
  <c r="R770" i="1"/>
  <c r="N770" i="1"/>
  <c r="O770" i="1" s="1"/>
  <c r="Q770" i="1" s="1"/>
  <c r="M770" i="1"/>
  <c r="R776" i="1"/>
  <c r="M776" i="1"/>
  <c r="N776" i="1"/>
  <c r="O776" i="1" s="1"/>
  <c r="Q776" i="1" s="1"/>
  <c r="R781" i="1"/>
  <c r="M781" i="1"/>
  <c r="N781" i="1"/>
  <c r="O781" i="1" s="1"/>
  <c r="Q781" i="1" s="1"/>
  <c r="R786" i="1"/>
  <c r="N786" i="1"/>
  <c r="O786" i="1" s="1"/>
  <c r="Q786" i="1" s="1"/>
  <c r="M786" i="1"/>
  <c r="R792" i="1"/>
  <c r="M792" i="1"/>
  <c r="N792" i="1"/>
  <c r="O792" i="1" s="1"/>
  <c r="Q792" i="1" s="1"/>
  <c r="R797" i="1"/>
  <c r="M797" i="1"/>
  <c r="N797" i="1"/>
  <c r="O797" i="1" s="1"/>
  <c r="Q797" i="1" s="1"/>
  <c r="R802" i="1"/>
  <c r="N802" i="1"/>
  <c r="O802" i="1" s="1"/>
  <c r="Q802" i="1" s="1"/>
  <c r="M802" i="1"/>
  <c r="R808" i="1"/>
  <c r="M808" i="1"/>
  <c r="N808" i="1"/>
  <c r="O808" i="1" s="1"/>
  <c r="Q808" i="1" s="1"/>
  <c r="R813" i="1"/>
  <c r="M813" i="1"/>
  <c r="N813" i="1"/>
  <c r="O813" i="1" s="1"/>
  <c r="Q813" i="1" s="1"/>
  <c r="R818" i="1"/>
  <c r="N818" i="1"/>
  <c r="O818" i="1" s="1"/>
  <c r="Q818" i="1" s="1"/>
  <c r="M818" i="1"/>
  <c r="R824" i="1"/>
  <c r="M824" i="1"/>
  <c r="N824" i="1"/>
  <c r="O824" i="1" s="1"/>
  <c r="Q824" i="1" s="1"/>
  <c r="R829" i="1"/>
  <c r="M829" i="1"/>
  <c r="N829" i="1"/>
  <c r="O829" i="1" s="1"/>
  <c r="Q829" i="1" s="1"/>
  <c r="R834" i="1"/>
  <c r="N834" i="1"/>
  <c r="O834" i="1" s="1"/>
  <c r="Q834" i="1" s="1"/>
  <c r="M834" i="1"/>
  <c r="R840" i="1"/>
  <c r="M840" i="1"/>
  <c r="N840" i="1"/>
  <c r="O840" i="1" s="1"/>
  <c r="Q840" i="1" s="1"/>
  <c r="R845" i="1"/>
  <c r="M845" i="1"/>
  <c r="N845" i="1"/>
  <c r="O845" i="1" s="1"/>
  <c r="Q845" i="1" s="1"/>
  <c r="R850" i="1"/>
  <c r="N850" i="1"/>
  <c r="O850" i="1" s="1"/>
  <c r="Q850" i="1" s="1"/>
  <c r="M850" i="1"/>
  <c r="R856" i="1"/>
  <c r="M856" i="1"/>
  <c r="N856" i="1"/>
  <c r="O856" i="1" s="1"/>
  <c r="Q856" i="1" s="1"/>
  <c r="R861" i="1"/>
  <c r="M861" i="1"/>
  <c r="N861" i="1"/>
  <c r="O861" i="1" s="1"/>
  <c r="Q861" i="1" s="1"/>
  <c r="R866" i="1"/>
  <c r="N866" i="1"/>
  <c r="O866" i="1" s="1"/>
  <c r="Q866" i="1" s="1"/>
  <c r="M866" i="1"/>
  <c r="R872" i="1"/>
  <c r="M872" i="1"/>
  <c r="N872" i="1"/>
  <c r="O872" i="1" s="1"/>
  <c r="Q872" i="1" s="1"/>
  <c r="R877" i="1"/>
  <c r="M877" i="1"/>
  <c r="N877" i="1"/>
  <c r="O877" i="1" s="1"/>
  <c r="Q877" i="1" s="1"/>
  <c r="R882" i="1"/>
  <c r="N882" i="1"/>
  <c r="O882" i="1" s="1"/>
  <c r="Q882" i="1" s="1"/>
  <c r="M882" i="1"/>
  <c r="R888" i="1"/>
  <c r="N888" i="1"/>
  <c r="O888" i="1" s="1"/>
  <c r="Q888" i="1" s="1"/>
  <c r="M888" i="1"/>
  <c r="R893" i="1"/>
  <c r="M893" i="1"/>
  <c r="N893" i="1"/>
  <c r="O893" i="1" s="1"/>
  <c r="Q893" i="1" s="1"/>
  <c r="R898" i="1"/>
  <c r="N898" i="1"/>
  <c r="O898" i="1" s="1"/>
  <c r="Q898" i="1" s="1"/>
  <c r="M898" i="1"/>
  <c r="R904" i="1"/>
  <c r="N904" i="1"/>
  <c r="O904" i="1" s="1"/>
  <c r="Q904" i="1" s="1"/>
  <c r="M904" i="1"/>
  <c r="R909" i="1"/>
  <c r="M909" i="1"/>
  <c r="N909" i="1"/>
  <c r="O909" i="1" s="1"/>
  <c r="Q909" i="1" s="1"/>
  <c r="R914" i="1"/>
  <c r="N914" i="1"/>
  <c r="O914" i="1" s="1"/>
  <c r="Q914" i="1" s="1"/>
  <c r="M914" i="1"/>
  <c r="R920" i="1"/>
  <c r="N920" i="1"/>
  <c r="O920" i="1" s="1"/>
  <c r="Q920" i="1" s="1"/>
  <c r="M920" i="1"/>
  <c r="R925" i="1"/>
  <c r="M925" i="1"/>
  <c r="N925" i="1"/>
  <c r="O925" i="1" s="1"/>
  <c r="Q925" i="1" s="1"/>
  <c r="R930" i="1"/>
  <c r="N930" i="1"/>
  <c r="O930" i="1" s="1"/>
  <c r="Q930" i="1" s="1"/>
  <c r="M930" i="1"/>
  <c r="R936" i="1"/>
  <c r="N936" i="1"/>
  <c r="O936" i="1" s="1"/>
  <c r="Q936" i="1" s="1"/>
  <c r="M936" i="1"/>
  <c r="R941" i="1"/>
  <c r="M941" i="1"/>
  <c r="N941" i="1"/>
  <c r="O941" i="1" s="1"/>
  <c r="Q941" i="1" s="1"/>
  <c r="R946" i="1"/>
  <c r="N946" i="1"/>
  <c r="O946" i="1" s="1"/>
  <c r="Q946" i="1" s="1"/>
  <c r="M946" i="1"/>
  <c r="R952" i="1"/>
  <c r="N952" i="1"/>
  <c r="O952" i="1" s="1"/>
  <c r="Q952" i="1" s="1"/>
  <c r="M952" i="1"/>
  <c r="R957" i="1"/>
  <c r="M957" i="1"/>
  <c r="N957" i="1"/>
  <c r="O957" i="1" s="1"/>
  <c r="Q957" i="1" s="1"/>
  <c r="R962" i="1"/>
  <c r="N962" i="1"/>
  <c r="O962" i="1" s="1"/>
  <c r="Q962" i="1" s="1"/>
  <c r="M962" i="1"/>
  <c r="R968" i="1"/>
  <c r="N968" i="1"/>
  <c r="O968" i="1" s="1"/>
  <c r="Q968" i="1" s="1"/>
  <c r="M968" i="1"/>
  <c r="R973" i="1"/>
  <c r="M973" i="1"/>
  <c r="N973" i="1"/>
  <c r="O973" i="1" s="1"/>
  <c r="Q973" i="1" s="1"/>
  <c r="R978" i="1"/>
  <c r="N978" i="1"/>
  <c r="O978" i="1" s="1"/>
  <c r="Q978" i="1" s="1"/>
  <c r="M978" i="1"/>
  <c r="R984" i="1"/>
  <c r="N984" i="1"/>
  <c r="O984" i="1" s="1"/>
  <c r="Q984" i="1" s="1"/>
  <c r="M984" i="1"/>
  <c r="R989" i="1"/>
  <c r="M989" i="1"/>
  <c r="N989" i="1"/>
  <c r="O989" i="1" s="1"/>
  <c r="Q989" i="1" s="1"/>
  <c r="R994" i="1"/>
  <c r="N994" i="1"/>
  <c r="O994" i="1" s="1"/>
  <c r="Q994" i="1" s="1"/>
  <c r="M994" i="1"/>
  <c r="R1000" i="1"/>
  <c r="N1000" i="1"/>
  <c r="O1000" i="1" s="1"/>
  <c r="Q1000" i="1" s="1"/>
  <c r="M1000" i="1"/>
  <c r="R1005" i="1"/>
  <c r="M1005" i="1"/>
  <c r="N1005" i="1"/>
  <c r="O1005" i="1" s="1"/>
  <c r="Q1005" i="1" s="1"/>
  <c r="R1010" i="1"/>
  <c r="N1010" i="1"/>
  <c r="O1010" i="1" s="1"/>
  <c r="Q1010" i="1" s="1"/>
  <c r="M1010" i="1"/>
  <c r="R1016" i="1"/>
  <c r="N1016" i="1"/>
  <c r="O1016" i="1" s="1"/>
  <c r="Q1016" i="1" s="1"/>
  <c r="M1016" i="1"/>
  <c r="R1021" i="1"/>
  <c r="M1021" i="1"/>
  <c r="N1021" i="1"/>
  <c r="O1021" i="1" s="1"/>
  <c r="Q1021" i="1" s="1"/>
  <c r="R1026" i="1"/>
  <c r="N1026" i="1"/>
  <c r="O1026" i="1" s="1"/>
  <c r="Q1026" i="1" s="1"/>
  <c r="M1026" i="1"/>
  <c r="R1031" i="1"/>
  <c r="N1031" i="1"/>
  <c r="O1031" i="1" s="1"/>
  <c r="Q1031" i="1" s="1"/>
  <c r="M1031" i="1"/>
  <c r="R1035" i="1"/>
  <c r="M1035" i="1"/>
  <c r="N1035" i="1"/>
  <c r="O1035" i="1" s="1"/>
  <c r="Q1035" i="1" s="1"/>
  <c r="R70" i="1"/>
  <c r="N70" i="1"/>
  <c r="O70" i="1" s="1"/>
  <c r="Q70" i="1" s="1"/>
  <c r="M70" i="1"/>
  <c r="R86" i="1"/>
  <c r="N86" i="1"/>
  <c r="O86" i="1" s="1"/>
  <c r="Q86" i="1" s="1"/>
  <c r="M86" i="1"/>
  <c r="R102" i="1"/>
  <c r="N102" i="1"/>
  <c r="O102" i="1" s="1"/>
  <c r="Q102" i="1" s="1"/>
  <c r="M102" i="1"/>
  <c r="R118" i="1"/>
  <c r="N118" i="1"/>
  <c r="O118" i="1" s="1"/>
  <c r="Q118" i="1" s="1"/>
  <c r="M118" i="1"/>
  <c r="R134" i="1"/>
  <c r="N134" i="1"/>
  <c r="O134" i="1" s="1"/>
  <c r="Q134" i="1" s="1"/>
  <c r="M134" i="1"/>
  <c r="R150" i="1"/>
  <c r="N150" i="1"/>
  <c r="O150" i="1" s="1"/>
  <c r="Q150" i="1" s="1"/>
  <c r="M150" i="1"/>
  <c r="R166" i="1"/>
  <c r="N166" i="1"/>
  <c r="O166" i="1" s="1"/>
  <c r="Q166" i="1" s="1"/>
  <c r="M166" i="1"/>
  <c r="R182" i="1"/>
  <c r="N182" i="1"/>
  <c r="O182" i="1" s="1"/>
  <c r="Q182" i="1" s="1"/>
  <c r="M182" i="1"/>
  <c r="R198" i="1"/>
  <c r="N198" i="1"/>
  <c r="O198" i="1" s="1"/>
  <c r="Q198" i="1" s="1"/>
  <c r="M198" i="1"/>
  <c r="R214" i="1"/>
  <c r="N214" i="1"/>
  <c r="O214" i="1" s="1"/>
  <c r="Q214" i="1" s="1"/>
  <c r="M214" i="1"/>
  <c r="R230" i="1"/>
  <c r="N230" i="1"/>
  <c r="O230" i="1" s="1"/>
  <c r="Q230" i="1" s="1"/>
  <c r="M230" i="1"/>
  <c r="R246" i="1"/>
  <c r="N246" i="1"/>
  <c r="O246" i="1" s="1"/>
  <c r="Q246" i="1" s="1"/>
  <c r="M246" i="1"/>
  <c r="R262" i="1"/>
  <c r="N262" i="1"/>
  <c r="O262" i="1" s="1"/>
  <c r="Q262" i="1" s="1"/>
  <c r="M262" i="1"/>
  <c r="R278" i="1"/>
  <c r="N278" i="1"/>
  <c r="O278" i="1" s="1"/>
  <c r="Q278" i="1" s="1"/>
  <c r="M278" i="1"/>
  <c r="R294" i="1"/>
  <c r="N294" i="1"/>
  <c r="O294" i="1" s="1"/>
  <c r="Q294" i="1" s="1"/>
  <c r="M294" i="1"/>
  <c r="R310" i="1"/>
  <c r="N310" i="1"/>
  <c r="O310" i="1" s="1"/>
  <c r="Q310" i="1" s="1"/>
  <c r="M310" i="1"/>
  <c r="R326" i="1"/>
  <c r="N326" i="1"/>
  <c r="O326" i="1" s="1"/>
  <c r="Q326" i="1" s="1"/>
  <c r="M326" i="1"/>
  <c r="R342" i="1"/>
  <c r="N342" i="1"/>
  <c r="O342" i="1" s="1"/>
  <c r="Q342" i="1" s="1"/>
  <c r="M342" i="1"/>
  <c r="R358" i="1"/>
  <c r="N358" i="1"/>
  <c r="O358" i="1" s="1"/>
  <c r="Q358" i="1" s="1"/>
  <c r="M358" i="1"/>
  <c r="R374" i="1"/>
  <c r="N374" i="1"/>
  <c r="O374" i="1" s="1"/>
  <c r="Q374" i="1" s="1"/>
  <c r="M374" i="1"/>
  <c r="R390" i="1"/>
  <c r="N390" i="1"/>
  <c r="O390" i="1" s="1"/>
  <c r="Q390" i="1" s="1"/>
  <c r="M390" i="1"/>
  <c r="R406" i="1"/>
  <c r="N406" i="1"/>
  <c r="O406" i="1" s="1"/>
  <c r="Q406" i="1" s="1"/>
  <c r="M406" i="1"/>
  <c r="R422" i="1"/>
  <c r="N422" i="1"/>
  <c r="O422" i="1" s="1"/>
  <c r="Q422" i="1" s="1"/>
  <c r="M422" i="1"/>
  <c r="R438" i="1"/>
  <c r="N438" i="1"/>
  <c r="O438" i="1" s="1"/>
  <c r="Q438" i="1" s="1"/>
  <c r="M438" i="1"/>
  <c r="R454" i="1"/>
  <c r="N454" i="1"/>
  <c r="O454" i="1" s="1"/>
  <c r="Q454" i="1" s="1"/>
  <c r="M454" i="1"/>
  <c r="R462" i="1"/>
  <c r="N462" i="1"/>
  <c r="O462" i="1" s="1"/>
  <c r="Q462" i="1" s="1"/>
  <c r="M462" i="1"/>
  <c r="R470" i="1"/>
  <c r="N470" i="1"/>
  <c r="O470" i="1" s="1"/>
  <c r="Q470" i="1" s="1"/>
  <c r="M470" i="1"/>
  <c r="R478" i="1"/>
  <c r="N478" i="1"/>
  <c r="O478" i="1" s="1"/>
  <c r="Q478" i="1" s="1"/>
  <c r="M478" i="1"/>
  <c r="R486" i="1"/>
  <c r="N486" i="1"/>
  <c r="O486" i="1" s="1"/>
  <c r="Q486" i="1" s="1"/>
  <c r="M486" i="1"/>
  <c r="R494" i="1"/>
  <c r="N494" i="1"/>
  <c r="O494" i="1" s="1"/>
  <c r="Q494" i="1" s="1"/>
  <c r="M494" i="1"/>
  <c r="R502" i="1"/>
  <c r="N502" i="1"/>
  <c r="O502" i="1" s="1"/>
  <c r="Q502" i="1" s="1"/>
  <c r="M502" i="1"/>
  <c r="R510" i="1"/>
  <c r="N510" i="1"/>
  <c r="O510" i="1" s="1"/>
  <c r="Q510" i="1" s="1"/>
  <c r="M510" i="1"/>
  <c r="R518" i="1"/>
  <c r="N518" i="1"/>
  <c r="O518" i="1" s="1"/>
  <c r="Q518" i="1" s="1"/>
  <c r="M518" i="1"/>
  <c r="R526" i="1"/>
  <c r="N526" i="1"/>
  <c r="O526" i="1" s="1"/>
  <c r="Q526" i="1" s="1"/>
  <c r="M526" i="1"/>
  <c r="R534" i="1"/>
  <c r="N534" i="1"/>
  <c r="O534" i="1" s="1"/>
  <c r="Q534" i="1" s="1"/>
  <c r="M534" i="1"/>
  <c r="R542" i="1"/>
  <c r="N542" i="1"/>
  <c r="O542" i="1" s="1"/>
  <c r="Q542" i="1" s="1"/>
  <c r="M542" i="1"/>
  <c r="R550" i="1"/>
  <c r="N550" i="1"/>
  <c r="O550" i="1" s="1"/>
  <c r="Q550" i="1" s="1"/>
  <c r="M550" i="1"/>
  <c r="R558" i="1"/>
  <c r="N558" i="1"/>
  <c r="O558" i="1" s="1"/>
  <c r="Q558" i="1" s="1"/>
  <c r="M558" i="1"/>
  <c r="R566" i="1"/>
  <c r="N566" i="1"/>
  <c r="O566" i="1" s="1"/>
  <c r="Q566" i="1" s="1"/>
  <c r="M566" i="1"/>
  <c r="R574" i="1"/>
  <c r="N574" i="1"/>
  <c r="O574" i="1" s="1"/>
  <c r="Q574" i="1" s="1"/>
  <c r="M574" i="1"/>
  <c r="R580" i="1"/>
  <c r="M580" i="1"/>
  <c r="N580" i="1"/>
  <c r="O580" i="1" s="1"/>
  <c r="Q580" i="1" s="1"/>
  <c r="R585" i="1"/>
  <c r="M585" i="1"/>
  <c r="N585" i="1"/>
  <c r="O585" i="1" s="1"/>
  <c r="Q585" i="1" s="1"/>
  <c r="R590" i="1"/>
  <c r="N590" i="1"/>
  <c r="O590" i="1" s="1"/>
  <c r="Q590" i="1" s="1"/>
  <c r="M590" i="1"/>
  <c r="R596" i="1"/>
  <c r="M596" i="1"/>
  <c r="N596" i="1"/>
  <c r="O596" i="1" s="1"/>
  <c r="Q596" i="1" s="1"/>
  <c r="R601" i="1"/>
  <c r="M601" i="1"/>
  <c r="N601" i="1"/>
  <c r="O601" i="1" s="1"/>
  <c r="Q601" i="1" s="1"/>
  <c r="R606" i="1"/>
  <c r="N606" i="1"/>
  <c r="O606" i="1" s="1"/>
  <c r="Q606" i="1" s="1"/>
  <c r="M606" i="1"/>
  <c r="R612" i="1"/>
  <c r="M612" i="1"/>
  <c r="N612" i="1"/>
  <c r="O612" i="1" s="1"/>
  <c r="Q612" i="1" s="1"/>
  <c r="R617" i="1"/>
  <c r="M617" i="1"/>
  <c r="N617" i="1"/>
  <c r="O617" i="1" s="1"/>
  <c r="Q617" i="1" s="1"/>
  <c r="R622" i="1"/>
  <c r="N622" i="1"/>
  <c r="O622" i="1" s="1"/>
  <c r="Q622" i="1" s="1"/>
  <c r="M622" i="1"/>
  <c r="R628" i="1"/>
  <c r="M628" i="1"/>
  <c r="N628" i="1"/>
  <c r="O628" i="1" s="1"/>
  <c r="Q628" i="1" s="1"/>
  <c r="R633" i="1"/>
  <c r="M633" i="1"/>
  <c r="N633" i="1"/>
  <c r="O633" i="1" s="1"/>
  <c r="Q633" i="1" s="1"/>
  <c r="R638" i="1"/>
  <c r="N638" i="1"/>
  <c r="O638" i="1" s="1"/>
  <c r="Q638" i="1" s="1"/>
  <c r="M638" i="1"/>
  <c r="R644" i="1"/>
  <c r="M644" i="1"/>
  <c r="N644" i="1"/>
  <c r="O644" i="1" s="1"/>
  <c r="Q644" i="1" s="1"/>
  <c r="R649" i="1"/>
  <c r="M649" i="1"/>
  <c r="N649" i="1"/>
  <c r="O649" i="1" s="1"/>
  <c r="Q649" i="1" s="1"/>
  <c r="R654" i="1"/>
  <c r="N654" i="1"/>
  <c r="O654" i="1" s="1"/>
  <c r="Q654" i="1" s="1"/>
  <c r="M654" i="1"/>
  <c r="R660" i="1"/>
  <c r="M660" i="1"/>
  <c r="N660" i="1"/>
  <c r="O660" i="1" s="1"/>
  <c r="Q660" i="1" s="1"/>
  <c r="R665" i="1"/>
  <c r="M665" i="1"/>
  <c r="N665" i="1"/>
  <c r="O665" i="1" s="1"/>
  <c r="Q665" i="1" s="1"/>
  <c r="R670" i="1"/>
  <c r="N670" i="1"/>
  <c r="O670" i="1" s="1"/>
  <c r="Q670" i="1" s="1"/>
  <c r="M670" i="1"/>
  <c r="R676" i="1"/>
  <c r="M676" i="1"/>
  <c r="N676" i="1"/>
  <c r="O676" i="1" s="1"/>
  <c r="Q676" i="1" s="1"/>
  <c r="R681" i="1"/>
  <c r="M681" i="1"/>
  <c r="N681" i="1"/>
  <c r="O681" i="1" s="1"/>
  <c r="Q681" i="1" s="1"/>
  <c r="R686" i="1"/>
  <c r="N686" i="1"/>
  <c r="O686" i="1" s="1"/>
  <c r="Q686" i="1" s="1"/>
  <c r="M686" i="1"/>
  <c r="R692" i="1"/>
  <c r="M692" i="1"/>
  <c r="N692" i="1"/>
  <c r="O692" i="1" s="1"/>
  <c r="Q692" i="1" s="1"/>
  <c r="R697" i="1"/>
  <c r="M697" i="1"/>
  <c r="N697" i="1"/>
  <c r="O697" i="1" s="1"/>
  <c r="Q697" i="1" s="1"/>
  <c r="R702" i="1"/>
  <c r="N702" i="1"/>
  <c r="O702" i="1" s="1"/>
  <c r="Q702" i="1" s="1"/>
  <c r="M702" i="1"/>
  <c r="R708" i="1"/>
  <c r="M708" i="1"/>
  <c r="N708" i="1"/>
  <c r="O708" i="1" s="1"/>
  <c r="Q708" i="1" s="1"/>
  <c r="R713" i="1"/>
  <c r="M713" i="1"/>
  <c r="N713" i="1"/>
  <c r="O713" i="1" s="1"/>
  <c r="Q713" i="1" s="1"/>
  <c r="R718" i="1"/>
  <c r="N718" i="1"/>
  <c r="O718" i="1" s="1"/>
  <c r="Q718" i="1" s="1"/>
  <c r="M718" i="1"/>
  <c r="R724" i="1"/>
  <c r="M724" i="1"/>
  <c r="N724" i="1"/>
  <c r="O724" i="1" s="1"/>
  <c r="Q724" i="1" s="1"/>
  <c r="R729" i="1"/>
  <c r="M729" i="1"/>
  <c r="N729" i="1"/>
  <c r="O729" i="1" s="1"/>
  <c r="Q729" i="1" s="1"/>
  <c r="R734" i="1"/>
  <c r="N734" i="1"/>
  <c r="O734" i="1" s="1"/>
  <c r="Q734" i="1" s="1"/>
  <c r="M734" i="1"/>
  <c r="R740" i="1"/>
  <c r="M740" i="1"/>
  <c r="N740" i="1"/>
  <c r="O740" i="1" s="1"/>
  <c r="Q740" i="1" s="1"/>
  <c r="R745" i="1"/>
  <c r="M745" i="1"/>
  <c r="N745" i="1"/>
  <c r="O745" i="1" s="1"/>
  <c r="Q745" i="1" s="1"/>
  <c r="R750" i="1"/>
  <c r="N750" i="1"/>
  <c r="O750" i="1" s="1"/>
  <c r="Q750" i="1" s="1"/>
  <c r="M750" i="1"/>
  <c r="R756" i="1"/>
  <c r="M756" i="1"/>
  <c r="N756" i="1"/>
  <c r="O756" i="1" s="1"/>
  <c r="Q756" i="1" s="1"/>
  <c r="R761" i="1"/>
  <c r="M761" i="1"/>
  <c r="N761" i="1"/>
  <c r="O761" i="1" s="1"/>
  <c r="Q761" i="1" s="1"/>
  <c r="R766" i="1"/>
  <c r="N766" i="1"/>
  <c r="O766" i="1" s="1"/>
  <c r="Q766" i="1" s="1"/>
  <c r="M766" i="1"/>
  <c r="R772" i="1"/>
  <c r="M772" i="1"/>
  <c r="N772" i="1"/>
  <c r="O772" i="1" s="1"/>
  <c r="Q772" i="1" s="1"/>
  <c r="R777" i="1"/>
  <c r="M777" i="1"/>
  <c r="N777" i="1"/>
  <c r="O777" i="1" s="1"/>
  <c r="Q777" i="1" s="1"/>
  <c r="R782" i="1"/>
  <c r="N782" i="1"/>
  <c r="O782" i="1" s="1"/>
  <c r="Q782" i="1" s="1"/>
  <c r="M782" i="1"/>
  <c r="R788" i="1"/>
  <c r="M788" i="1"/>
  <c r="N788" i="1"/>
  <c r="O788" i="1" s="1"/>
  <c r="Q788" i="1" s="1"/>
  <c r="R793" i="1"/>
  <c r="M793" i="1"/>
  <c r="N793" i="1"/>
  <c r="O793" i="1" s="1"/>
  <c r="Q793" i="1" s="1"/>
  <c r="R798" i="1"/>
  <c r="N798" i="1"/>
  <c r="O798" i="1" s="1"/>
  <c r="Q798" i="1" s="1"/>
  <c r="M798" i="1"/>
  <c r="R804" i="1"/>
  <c r="M804" i="1"/>
  <c r="N804" i="1"/>
  <c r="O804" i="1" s="1"/>
  <c r="Q804" i="1" s="1"/>
  <c r="R809" i="1"/>
  <c r="M809" i="1"/>
  <c r="N809" i="1"/>
  <c r="O809" i="1" s="1"/>
  <c r="Q809" i="1" s="1"/>
  <c r="R814" i="1"/>
  <c r="N814" i="1"/>
  <c r="O814" i="1" s="1"/>
  <c r="Q814" i="1" s="1"/>
  <c r="M814" i="1"/>
  <c r="R820" i="1"/>
  <c r="M820" i="1"/>
  <c r="N820" i="1"/>
  <c r="O820" i="1" s="1"/>
  <c r="Q820" i="1" s="1"/>
  <c r="R825" i="1"/>
  <c r="M825" i="1"/>
  <c r="N825" i="1"/>
  <c r="O825" i="1" s="1"/>
  <c r="Q825" i="1" s="1"/>
  <c r="R830" i="1"/>
  <c r="N830" i="1"/>
  <c r="O830" i="1" s="1"/>
  <c r="Q830" i="1" s="1"/>
  <c r="M830" i="1"/>
  <c r="R836" i="1"/>
  <c r="M836" i="1"/>
  <c r="N836" i="1"/>
  <c r="O836" i="1" s="1"/>
  <c r="Q836" i="1" s="1"/>
  <c r="R841" i="1"/>
  <c r="M841" i="1"/>
  <c r="N841" i="1"/>
  <c r="O841" i="1" s="1"/>
  <c r="Q841" i="1" s="1"/>
  <c r="R846" i="1"/>
  <c r="N846" i="1"/>
  <c r="O846" i="1" s="1"/>
  <c r="Q846" i="1" s="1"/>
  <c r="M846" i="1"/>
  <c r="R852" i="1"/>
  <c r="M852" i="1"/>
  <c r="N852" i="1"/>
  <c r="O852" i="1" s="1"/>
  <c r="Q852" i="1" s="1"/>
  <c r="R857" i="1"/>
  <c r="M857" i="1"/>
  <c r="N857" i="1"/>
  <c r="O857" i="1" s="1"/>
  <c r="Q857" i="1" s="1"/>
  <c r="R862" i="1"/>
  <c r="N862" i="1"/>
  <c r="O862" i="1" s="1"/>
  <c r="Q862" i="1" s="1"/>
  <c r="M862" i="1"/>
  <c r="R868" i="1"/>
  <c r="M868" i="1"/>
  <c r="N868" i="1"/>
  <c r="O868" i="1" s="1"/>
  <c r="Q868" i="1" s="1"/>
  <c r="R873" i="1"/>
  <c r="M873" i="1"/>
  <c r="N873" i="1"/>
  <c r="O873" i="1" s="1"/>
  <c r="Q873" i="1" s="1"/>
  <c r="R878" i="1"/>
  <c r="N878" i="1"/>
  <c r="O878" i="1" s="1"/>
  <c r="Q878" i="1" s="1"/>
  <c r="M878" i="1"/>
  <c r="R884" i="1"/>
  <c r="N884" i="1"/>
  <c r="O884" i="1" s="1"/>
  <c r="Q884" i="1" s="1"/>
  <c r="M884" i="1"/>
  <c r="R889" i="1"/>
  <c r="M889" i="1"/>
  <c r="N889" i="1"/>
  <c r="O889" i="1" s="1"/>
  <c r="Q889" i="1" s="1"/>
  <c r="R894" i="1"/>
  <c r="N894" i="1"/>
  <c r="O894" i="1" s="1"/>
  <c r="Q894" i="1" s="1"/>
  <c r="M894" i="1"/>
  <c r="R900" i="1"/>
  <c r="N900" i="1"/>
  <c r="O900" i="1" s="1"/>
  <c r="Q900" i="1" s="1"/>
  <c r="M900" i="1"/>
  <c r="R905" i="1"/>
  <c r="M905" i="1"/>
  <c r="N905" i="1"/>
  <c r="O905" i="1" s="1"/>
  <c r="Q905" i="1" s="1"/>
  <c r="R910" i="1"/>
  <c r="N910" i="1"/>
  <c r="O910" i="1" s="1"/>
  <c r="Q910" i="1" s="1"/>
  <c r="M910" i="1"/>
  <c r="R916" i="1"/>
  <c r="N916" i="1"/>
  <c r="O916" i="1" s="1"/>
  <c r="Q916" i="1" s="1"/>
  <c r="M916" i="1"/>
  <c r="R921" i="1"/>
  <c r="M921" i="1"/>
  <c r="N921" i="1"/>
  <c r="O921" i="1" s="1"/>
  <c r="Q921" i="1" s="1"/>
  <c r="R926" i="1"/>
  <c r="N926" i="1"/>
  <c r="O926" i="1" s="1"/>
  <c r="Q926" i="1" s="1"/>
  <c r="M926" i="1"/>
  <c r="R932" i="1"/>
  <c r="N932" i="1"/>
  <c r="O932" i="1" s="1"/>
  <c r="Q932" i="1" s="1"/>
  <c r="M932" i="1"/>
  <c r="R937" i="1"/>
  <c r="M937" i="1"/>
  <c r="N937" i="1"/>
  <c r="O937" i="1" s="1"/>
  <c r="Q937" i="1" s="1"/>
  <c r="R942" i="1"/>
  <c r="N942" i="1"/>
  <c r="O942" i="1" s="1"/>
  <c r="Q942" i="1" s="1"/>
  <c r="M942" i="1"/>
  <c r="R948" i="1"/>
  <c r="N948" i="1"/>
  <c r="O948" i="1" s="1"/>
  <c r="Q948" i="1" s="1"/>
  <c r="M948" i="1"/>
  <c r="R953" i="1"/>
  <c r="M953" i="1"/>
  <c r="N953" i="1"/>
  <c r="O953" i="1" s="1"/>
  <c r="Q953" i="1" s="1"/>
  <c r="R958" i="1"/>
  <c r="N958" i="1"/>
  <c r="O958" i="1" s="1"/>
  <c r="Q958" i="1" s="1"/>
  <c r="M958" i="1"/>
  <c r="R964" i="1"/>
  <c r="N964" i="1"/>
  <c r="O964" i="1" s="1"/>
  <c r="Q964" i="1" s="1"/>
  <c r="M964" i="1"/>
  <c r="R969" i="1"/>
  <c r="M969" i="1"/>
  <c r="N969" i="1"/>
  <c r="O969" i="1" s="1"/>
  <c r="Q969" i="1" s="1"/>
  <c r="R974" i="1"/>
  <c r="N974" i="1"/>
  <c r="O974" i="1" s="1"/>
  <c r="Q974" i="1" s="1"/>
  <c r="M974" i="1"/>
  <c r="R980" i="1"/>
  <c r="N980" i="1"/>
  <c r="O980" i="1" s="1"/>
  <c r="Q980" i="1" s="1"/>
  <c r="M980" i="1"/>
  <c r="R985" i="1"/>
  <c r="M985" i="1"/>
  <c r="N985" i="1"/>
  <c r="O985" i="1" s="1"/>
  <c r="Q985" i="1" s="1"/>
  <c r="R990" i="1"/>
  <c r="N990" i="1"/>
  <c r="O990" i="1" s="1"/>
  <c r="Q990" i="1" s="1"/>
  <c r="M990" i="1"/>
  <c r="R996" i="1"/>
  <c r="N996" i="1"/>
  <c r="O996" i="1" s="1"/>
  <c r="Q996" i="1" s="1"/>
  <c r="M996" i="1"/>
  <c r="R1001" i="1"/>
  <c r="M1001" i="1"/>
  <c r="N1001" i="1"/>
  <c r="O1001" i="1" s="1"/>
  <c r="Q1001" i="1" s="1"/>
  <c r="R1006" i="1"/>
  <c r="N1006" i="1"/>
  <c r="O1006" i="1" s="1"/>
  <c r="Q1006" i="1" s="1"/>
  <c r="M1006" i="1"/>
  <c r="R1012" i="1"/>
  <c r="N1012" i="1"/>
  <c r="O1012" i="1" s="1"/>
  <c r="Q1012" i="1" s="1"/>
  <c r="M1012" i="1"/>
  <c r="R1017" i="1"/>
  <c r="M1017" i="1"/>
  <c r="N1017" i="1"/>
  <c r="O1017" i="1" s="1"/>
  <c r="Q1017" i="1" s="1"/>
  <c r="R1022" i="1"/>
  <c r="N1022" i="1"/>
  <c r="O1022" i="1" s="1"/>
  <c r="Q1022" i="1" s="1"/>
  <c r="M1022" i="1"/>
  <c r="R1028" i="1"/>
  <c r="N1028" i="1"/>
  <c r="O1028" i="1" s="1"/>
  <c r="Q1028" i="1" s="1"/>
  <c r="M1028" i="1"/>
  <c r="R1032" i="1"/>
  <c r="N1032" i="1"/>
  <c r="O1032" i="1" s="1"/>
  <c r="Q1032" i="1" s="1"/>
  <c r="M1032" i="1"/>
  <c r="R1036" i="1"/>
  <c r="N1036" i="1"/>
  <c r="O1036" i="1" s="1"/>
  <c r="Q1036" i="1" s="1"/>
  <c r="M1036" i="1"/>
  <c r="R1027" i="1"/>
  <c r="N1027" i="1"/>
  <c r="O1027" i="1" s="1"/>
  <c r="Q1027" i="1" s="1"/>
  <c r="M1027" i="1"/>
  <c r="R1023" i="1"/>
  <c r="N1023" i="1"/>
  <c r="O1023" i="1" s="1"/>
  <c r="Q1023" i="1" s="1"/>
  <c r="M1023" i="1"/>
  <c r="R1019" i="1"/>
  <c r="M1019" i="1"/>
  <c r="N1019" i="1"/>
  <c r="O1019" i="1" s="1"/>
  <c r="Q1019" i="1" s="1"/>
  <c r="R1015" i="1"/>
  <c r="N1015" i="1"/>
  <c r="O1015" i="1" s="1"/>
  <c r="Q1015" i="1" s="1"/>
  <c r="M1015" i="1"/>
  <c r="R1011" i="1"/>
  <c r="N1011" i="1"/>
  <c r="O1011" i="1" s="1"/>
  <c r="Q1011" i="1" s="1"/>
  <c r="M1011" i="1"/>
  <c r="R1007" i="1"/>
  <c r="N1007" i="1"/>
  <c r="O1007" i="1" s="1"/>
  <c r="Q1007" i="1" s="1"/>
  <c r="M1007" i="1"/>
  <c r="R1003" i="1"/>
  <c r="M1003" i="1"/>
  <c r="N1003" i="1"/>
  <c r="O1003" i="1" s="1"/>
  <c r="Q1003" i="1" s="1"/>
  <c r="R999" i="1"/>
  <c r="N999" i="1"/>
  <c r="O999" i="1" s="1"/>
  <c r="Q999" i="1" s="1"/>
  <c r="M999" i="1"/>
  <c r="R995" i="1"/>
  <c r="N995" i="1"/>
  <c r="O995" i="1" s="1"/>
  <c r="Q995" i="1" s="1"/>
  <c r="M995" i="1"/>
  <c r="R991" i="1"/>
  <c r="N991" i="1"/>
  <c r="O991" i="1" s="1"/>
  <c r="Q991" i="1" s="1"/>
  <c r="M991" i="1"/>
  <c r="R987" i="1"/>
  <c r="M987" i="1"/>
  <c r="N987" i="1"/>
  <c r="O987" i="1" s="1"/>
  <c r="Q987" i="1" s="1"/>
  <c r="R983" i="1"/>
  <c r="N983" i="1"/>
  <c r="O983" i="1" s="1"/>
  <c r="Q983" i="1" s="1"/>
  <c r="M983" i="1"/>
  <c r="R979" i="1"/>
  <c r="N979" i="1"/>
  <c r="O979" i="1" s="1"/>
  <c r="Q979" i="1" s="1"/>
  <c r="M979" i="1"/>
  <c r="R975" i="1"/>
  <c r="N975" i="1"/>
  <c r="O975" i="1" s="1"/>
  <c r="Q975" i="1" s="1"/>
  <c r="M975" i="1"/>
  <c r="R971" i="1"/>
  <c r="M971" i="1"/>
  <c r="N971" i="1"/>
  <c r="O971" i="1" s="1"/>
  <c r="Q971" i="1" s="1"/>
  <c r="R967" i="1"/>
  <c r="N967" i="1"/>
  <c r="O967" i="1" s="1"/>
  <c r="Q967" i="1" s="1"/>
  <c r="M967" i="1"/>
  <c r="R963" i="1"/>
  <c r="N963" i="1"/>
  <c r="O963" i="1" s="1"/>
  <c r="Q963" i="1" s="1"/>
  <c r="M963" i="1"/>
  <c r="R959" i="1"/>
  <c r="N959" i="1"/>
  <c r="O959" i="1" s="1"/>
  <c r="Q959" i="1" s="1"/>
  <c r="M959" i="1"/>
  <c r="R955" i="1"/>
  <c r="M955" i="1"/>
  <c r="N955" i="1"/>
  <c r="O955" i="1" s="1"/>
  <c r="Q955" i="1" s="1"/>
  <c r="R951" i="1"/>
  <c r="N951" i="1"/>
  <c r="O951" i="1" s="1"/>
  <c r="Q951" i="1" s="1"/>
  <c r="M951" i="1"/>
  <c r="R947" i="1"/>
  <c r="N947" i="1"/>
  <c r="O947" i="1" s="1"/>
  <c r="Q947" i="1" s="1"/>
  <c r="M947" i="1"/>
  <c r="R943" i="1"/>
  <c r="N943" i="1"/>
  <c r="O943" i="1" s="1"/>
  <c r="Q943" i="1" s="1"/>
  <c r="M943" i="1"/>
  <c r="R939" i="1"/>
  <c r="M939" i="1"/>
  <c r="N939" i="1"/>
  <c r="O939" i="1" s="1"/>
  <c r="Q939" i="1" s="1"/>
  <c r="R935" i="1"/>
  <c r="N935" i="1"/>
  <c r="O935" i="1" s="1"/>
  <c r="Q935" i="1" s="1"/>
  <c r="M935" i="1"/>
  <c r="R931" i="1"/>
  <c r="N931" i="1"/>
  <c r="O931" i="1" s="1"/>
  <c r="Q931" i="1" s="1"/>
  <c r="M931" i="1"/>
  <c r="R927" i="1"/>
  <c r="N927" i="1"/>
  <c r="O927" i="1" s="1"/>
  <c r="Q927" i="1" s="1"/>
  <c r="M927" i="1"/>
  <c r="R923" i="1"/>
  <c r="M923" i="1"/>
  <c r="N923" i="1"/>
  <c r="O923" i="1" s="1"/>
  <c r="Q923" i="1" s="1"/>
  <c r="R919" i="1"/>
  <c r="N919" i="1"/>
  <c r="O919" i="1" s="1"/>
  <c r="Q919" i="1" s="1"/>
  <c r="M919" i="1"/>
  <c r="R915" i="1"/>
  <c r="N915" i="1"/>
  <c r="O915" i="1" s="1"/>
  <c r="Q915" i="1" s="1"/>
  <c r="M915" i="1"/>
  <c r="R911" i="1"/>
  <c r="N911" i="1"/>
  <c r="O911" i="1" s="1"/>
  <c r="Q911" i="1" s="1"/>
  <c r="M911" i="1"/>
  <c r="R907" i="1"/>
  <c r="M907" i="1"/>
  <c r="N907" i="1"/>
  <c r="O907" i="1" s="1"/>
  <c r="Q907" i="1" s="1"/>
  <c r="R903" i="1"/>
  <c r="N903" i="1"/>
  <c r="O903" i="1" s="1"/>
  <c r="Q903" i="1" s="1"/>
  <c r="M903" i="1"/>
  <c r="R899" i="1"/>
  <c r="N899" i="1"/>
  <c r="O899" i="1" s="1"/>
  <c r="Q899" i="1" s="1"/>
  <c r="M899" i="1"/>
  <c r="R895" i="1"/>
  <c r="N895" i="1"/>
  <c r="O895" i="1" s="1"/>
  <c r="Q895" i="1" s="1"/>
  <c r="M895" i="1"/>
  <c r="R891" i="1"/>
  <c r="M891" i="1"/>
  <c r="N891" i="1"/>
  <c r="O891" i="1" s="1"/>
  <c r="Q891" i="1" s="1"/>
  <c r="R887" i="1"/>
  <c r="N887" i="1"/>
  <c r="O887" i="1" s="1"/>
  <c r="Q887" i="1" s="1"/>
  <c r="M887" i="1"/>
  <c r="R883" i="1"/>
  <c r="N883" i="1"/>
  <c r="O883" i="1" s="1"/>
  <c r="Q883" i="1" s="1"/>
  <c r="M883" i="1"/>
  <c r="R879" i="1"/>
  <c r="N879" i="1"/>
  <c r="O879" i="1" s="1"/>
  <c r="Q879" i="1" s="1"/>
  <c r="M879" i="1"/>
  <c r="R875" i="1"/>
  <c r="M875" i="1"/>
  <c r="N875" i="1"/>
  <c r="O875" i="1" s="1"/>
  <c r="Q875" i="1" s="1"/>
  <c r="R871" i="1"/>
  <c r="N871" i="1"/>
  <c r="O871" i="1" s="1"/>
  <c r="Q871" i="1" s="1"/>
  <c r="M871" i="1"/>
  <c r="R867" i="1"/>
  <c r="M867" i="1"/>
  <c r="N867" i="1"/>
  <c r="O867" i="1" s="1"/>
  <c r="Q867" i="1" s="1"/>
  <c r="R863" i="1"/>
  <c r="M863" i="1"/>
  <c r="N863" i="1"/>
  <c r="O863" i="1" s="1"/>
  <c r="Q863" i="1" s="1"/>
  <c r="R859" i="1"/>
  <c r="M859" i="1"/>
  <c r="N859" i="1"/>
  <c r="O859" i="1" s="1"/>
  <c r="Q859" i="1" s="1"/>
  <c r="R855" i="1"/>
  <c r="N855" i="1"/>
  <c r="O855" i="1" s="1"/>
  <c r="Q855" i="1" s="1"/>
  <c r="M855" i="1"/>
  <c r="R851" i="1"/>
  <c r="N851" i="1"/>
  <c r="O851" i="1" s="1"/>
  <c r="Q851" i="1" s="1"/>
  <c r="M851" i="1"/>
  <c r="R847" i="1"/>
  <c r="N847" i="1"/>
  <c r="O847" i="1" s="1"/>
  <c r="Q847" i="1" s="1"/>
  <c r="M847" i="1"/>
  <c r="R843" i="1"/>
  <c r="N843" i="1"/>
  <c r="O843" i="1" s="1"/>
  <c r="Q843" i="1" s="1"/>
  <c r="M843" i="1"/>
  <c r="R839" i="1"/>
  <c r="N839" i="1"/>
  <c r="O839" i="1" s="1"/>
  <c r="Q839" i="1" s="1"/>
  <c r="M839" i="1"/>
  <c r="R835" i="1"/>
  <c r="N835" i="1"/>
  <c r="O835" i="1" s="1"/>
  <c r="Q835" i="1" s="1"/>
  <c r="M835" i="1"/>
  <c r="R831" i="1"/>
  <c r="N831" i="1"/>
  <c r="O831" i="1" s="1"/>
  <c r="Q831" i="1" s="1"/>
  <c r="M831" i="1"/>
  <c r="R827" i="1"/>
  <c r="N827" i="1"/>
  <c r="O827" i="1" s="1"/>
  <c r="Q827" i="1" s="1"/>
  <c r="M827" i="1"/>
  <c r="R823" i="1"/>
  <c r="N823" i="1"/>
  <c r="O823" i="1" s="1"/>
  <c r="Q823" i="1" s="1"/>
  <c r="M823" i="1"/>
  <c r="R819" i="1"/>
  <c r="N819" i="1"/>
  <c r="O819" i="1" s="1"/>
  <c r="Q819" i="1" s="1"/>
  <c r="M819" i="1"/>
  <c r="R815" i="1"/>
  <c r="N815" i="1"/>
  <c r="O815" i="1" s="1"/>
  <c r="Q815" i="1" s="1"/>
  <c r="M815" i="1"/>
  <c r="R811" i="1"/>
  <c r="N811" i="1"/>
  <c r="O811" i="1" s="1"/>
  <c r="Q811" i="1" s="1"/>
  <c r="M811" i="1"/>
  <c r="R807" i="1"/>
  <c r="N807" i="1"/>
  <c r="O807" i="1" s="1"/>
  <c r="Q807" i="1" s="1"/>
  <c r="M807" i="1"/>
  <c r="R803" i="1"/>
  <c r="N803" i="1"/>
  <c r="O803" i="1" s="1"/>
  <c r="Q803" i="1" s="1"/>
  <c r="M803" i="1"/>
  <c r="R799" i="1"/>
  <c r="N799" i="1"/>
  <c r="O799" i="1" s="1"/>
  <c r="Q799" i="1" s="1"/>
  <c r="M799" i="1"/>
  <c r="R795" i="1"/>
  <c r="N795" i="1"/>
  <c r="O795" i="1" s="1"/>
  <c r="Q795" i="1" s="1"/>
  <c r="M795" i="1"/>
  <c r="R791" i="1"/>
  <c r="N791" i="1"/>
  <c r="O791" i="1" s="1"/>
  <c r="Q791" i="1" s="1"/>
  <c r="M791" i="1"/>
  <c r="R787" i="1"/>
  <c r="N787" i="1"/>
  <c r="O787" i="1" s="1"/>
  <c r="Q787" i="1" s="1"/>
  <c r="M787" i="1"/>
  <c r="R783" i="1"/>
  <c r="N783" i="1"/>
  <c r="O783" i="1" s="1"/>
  <c r="Q783" i="1" s="1"/>
  <c r="M783" i="1"/>
  <c r="R779" i="1"/>
  <c r="N779" i="1"/>
  <c r="O779" i="1" s="1"/>
  <c r="Q779" i="1" s="1"/>
  <c r="M779" i="1"/>
  <c r="R775" i="1"/>
  <c r="N775" i="1"/>
  <c r="O775" i="1" s="1"/>
  <c r="Q775" i="1" s="1"/>
  <c r="M775" i="1"/>
  <c r="R771" i="1"/>
  <c r="N771" i="1"/>
  <c r="O771" i="1" s="1"/>
  <c r="Q771" i="1" s="1"/>
  <c r="M771" i="1"/>
  <c r="R767" i="1"/>
  <c r="N767" i="1"/>
  <c r="O767" i="1" s="1"/>
  <c r="Q767" i="1" s="1"/>
  <c r="M767" i="1"/>
  <c r="R763" i="1"/>
  <c r="N763" i="1"/>
  <c r="O763" i="1" s="1"/>
  <c r="Q763" i="1" s="1"/>
  <c r="M763" i="1"/>
  <c r="R759" i="1"/>
  <c r="N759" i="1"/>
  <c r="O759" i="1" s="1"/>
  <c r="Q759" i="1" s="1"/>
  <c r="M759" i="1"/>
  <c r="R755" i="1"/>
  <c r="N755" i="1"/>
  <c r="O755" i="1" s="1"/>
  <c r="Q755" i="1" s="1"/>
  <c r="M755" i="1"/>
  <c r="R751" i="1"/>
  <c r="N751" i="1"/>
  <c r="O751" i="1" s="1"/>
  <c r="Q751" i="1" s="1"/>
  <c r="M751" i="1"/>
  <c r="R747" i="1"/>
  <c r="N747" i="1"/>
  <c r="O747" i="1" s="1"/>
  <c r="Q747" i="1" s="1"/>
  <c r="M747" i="1"/>
  <c r="R743" i="1"/>
  <c r="N743" i="1"/>
  <c r="O743" i="1" s="1"/>
  <c r="Q743" i="1" s="1"/>
  <c r="M743" i="1"/>
  <c r="R739" i="1"/>
  <c r="N739" i="1"/>
  <c r="O739" i="1" s="1"/>
  <c r="Q739" i="1" s="1"/>
  <c r="M739" i="1"/>
  <c r="R735" i="1"/>
  <c r="N735" i="1"/>
  <c r="O735" i="1" s="1"/>
  <c r="Q735" i="1" s="1"/>
  <c r="M735" i="1"/>
  <c r="R731" i="1"/>
  <c r="N731" i="1"/>
  <c r="O731" i="1" s="1"/>
  <c r="Q731" i="1" s="1"/>
  <c r="M731" i="1"/>
  <c r="R727" i="1"/>
  <c r="N727" i="1"/>
  <c r="O727" i="1" s="1"/>
  <c r="Q727" i="1" s="1"/>
  <c r="M727" i="1"/>
  <c r="R723" i="1"/>
  <c r="N723" i="1"/>
  <c r="O723" i="1" s="1"/>
  <c r="Q723" i="1" s="1"/>
  <c r="M723" i="1"/>
  <c r="R719" i="1"/>
  <c r="N719" i="1"/>
  <c r="O719" i="1" s="1"/>
  <c r="Q719" i="1" s="1"/>
  <c r="M719" i="1"/>
  <c r="R715" i="1"/>
  <c r="N715" i="1"/>
  <c r="O715" i="1" s="1"/>
  <c r="Q715" i="1" s="1"/>
  <c r="M715" i="1"/>
  <c r="R711" i="1"/>
  <c r="N711" i="1"/>
  <c r="O711" i="1" s="1"/>
  <c r="Q711" i="1" s="1"/>
  <c r="M711" i="1"/>
  <c r="R707" i="1"/>
  <c r="N707" i="1"/>
  <c r="O707" i="1" s="1"/>
  <c r="Q707" i="1" s="1"/>
  <c r="M707" i="1"/>
  <c r="R703" i="1"/>
  <c r="N703" i="1"/>
  <c r="O703" i="1" s="1"/>
  <c r="Q703" i="1" s="1"/>
  <c r="M703" i="1"/>
  <c r="R699" i="1"/>
  <c r="N699" i="1"/>
  <c r="O699" i="1" s="1"/>
  <c r="Q699" i="1" s="1"/>
  <c r="M699" i="1"/>
  <c r="R695" i="1"/>
  <c r="N695" i="1"/>
  <c r="O695" i="1" s="1"/>
  <c r="Q695" i="1" s="1"/>
  <c r="M695" i="1"/>
  <c r="R691" i="1"/>
  <c r="N691" i="1"/>
  <c r="O691" i="1" s="1"/>
  <c r="Q691" i="1" s="1"/>
  <c r="M691" i="1"/>
  <c r="R687" i="1"/>
  <c r="N687" i="1"/>
  <c r="O687" i="1" s="1"/>
  <c r="Q687" i="1" s="1"/>
  <c r="M687" i="1"/>
  <c r="R683" i="1"/>
  <c r="N683" i="1"/>
  <c r="O683" i="1" s="1"/>
  <c r="Q683" i="1" s="1"/>
  <c r="M683" i="1"/>
  <c r="R679" i="1"/>
  <c r="N679" i="1"/>
  <c r="O679" i="1" s="1"/>
  <c r="Q679" i="1" s="1"/>
  <c r="M679" i="1"/>
  <c r="R675" i="1"/>
  <c r="N675" i="1"/>
  <c r="O675" i="1" s="1"/>
  <c r="Q675" i="1" s="1"/>
  <c r="M675" i="1"/>
  <c r="R671" i="1"/>
  <c r="N671" i="1"/>
  <c r="O671" i="1" s="1"/>
  <c r="Q671" i="1" s="1"/>
  <c r="M671" i="1"/>
  <c r="R667" i="1"/>
  <c r="N667" i="1"/>
  <c r="O667" i="1" s="1"/>
  <c r="Q667" i="1" s="1"/>
  <c r="M667" i="1"/>
  <c r="R663" i="1"/>
  <c r="N663" i="1"/>
  <c r="O663" i="1" s="1"/>
  <c r="Q663" i="1" s="1"/>
  <c r="M663" i="1"/>
  <c r="R659" i="1"/>
  <c r="N659" i="1"/>
  <c r="O659" i="1" s="1"/>
  <c r="Q659" i="1" s="1"/>
  <c r="M659" i="1"/>
  <c r="R655" i="1"/>
  <c r="N655" i="1"/>
  <c r="O655" i="1" s="1"/>
  <c r="Q655" i="1" s="1"/>
  <c r="M655" i="1"/>
  <c r="R651" i="1"/>
  <c r="N651" i="1"/>
  <c r="O651" i="1" s="1"/>
  <c r="Q651" i="1" s="1"/>
  <c r="M651" i="1"/>
  <c r="R647" i="1"/>
  <c r="N647" i="1"/>
  <c r="O647" i="1" s="1"/>
  <c r="Q647" i="1" s="1"/>
  <c r="M647" i="1"/>
  <c r="R643" i="1"/>
  <c r="N643" i="1"/>
  <c r="O643" i="1" s="1"/>
  <c r="Q643" i="1" s="1"/>
  <c r="M643" i="1"/>
  <c r="R639" i="1"/>
  <c r="N639" i="1"/>
  <c r="O639" i="1" s="1"/>
  <c r="Q639" i="1" s="1"/>
  <c r="M639" i="1"/>
  <c r="R635" i="1"/>
  <c r="N635" i="1"/>
  <c r="O635" i="1" s="1"/>
  <c r="Q635" i="1" s="1"/>
  <c r="M635" i="1"/>
  <c r="R631" i="1"/>
  <c r="N631" i="1"/>
  <c r="O631" i="1" s="1"/>
  <c r="Q631" i="1" s="1"/>
  <c r="M631" i="1"/>
  <c r="R627" i="1"/>
  <c r="N627" i="1"/>
  <c r="O627" i="1" s="1"/>
  <c r="Q627" i="1" s="1"/>
  <c r="M627" i="1"/>
  <c r="R623" i="1"/>
  <c r="N623" i="1"/>
  <c r="O623" i="1" s="1"/>
  <c r="Q623" i="1" s="1"/>
  <c r="M623" i="1"/>
  <c r="R619" i="1"/>
  <c r="N619" i="1"/>
  <c r="O619" i="1" s="1"/>
  <c r="Q619" i="1" s="1"/>
  <c r="M619" i="1"/>
  <c r="R615" i="1"/>
  <c r="N615" i="1"/>
  <c r="O615" i="1" s="1"/>
  <c r="Q615" i="1" s="1"/>
  <c r="M615" i="1"/>
  <c r="R611" i="1"/>
  <c r="N611" i="1"/>
  <c r="O611" i="1" s="1"/>
  <c r="Q611" i="1" s="1"/>
  <c r="M611" i="1"/>
  <c r="R607" i="1"/>
  <c r="N607" i="1"/>
  <c r="O607" i="1" s="1"/>
  <c r="Q607" i="1" s="1"/>
  <c r="M607" i="1"/>
  <c r="R603" i="1"/>
  <c r="N603" i="1"/>
  <c r="O603" i="1" s="1"/>
  <c r="Q603" i="1" s="1"/>
  <c r="M603" i="1"/>
  <c r="R599" i="1"/>
  <c r="N599" i="1"/>
  <c r="O599" i="1" s="1"/>
  <c r="Q599" i="1" s="1"/>
  <c r="M599" i="1"/>
  <c r="R595" i="1"/>
  <c r="N595" i="1"/>
  <c r="O595" i="1" s="1"/>
  <c r="Q595" i="1" s="1"/>
  <c r="M595" i="1"/>
  <c r="R591" i="1"/>
  <c r="N591" i="1"/>
  <c r="O591" i="1" s="1"/>
  <c r="Q591" i="1" s="1"/>
  <c r="M591" i="1"/>
  <c r="R587" i="1"/>
  <c r="N587" i="1"/>
  <c r="O587" i="1" s="1"/>
  <c r="Q587" i="1" s="1"/>
  <c r="M587" i="1"/>
  <c r="R583" i="1"/>
  <c r="N583" i="1"/>
  <c r="O583" i="1" s="1"/>
  <c r="Q583" i="1" s="1"/>
  <c r="M583" i="1"/>
  <c r="R579" i="1"/>
  <c r="N579" i="1"/>
  <c r="O579" i="1" s="1"/>
  <c r="Q579" i="1" s="1"/>
  <c r="M579" i="1"/>
  <c r="R575" i="1"/>
  <c r="N575" i="1"/>
  <c r="O575" i="1" s="1"/>
  <c r="Q575" i="1" s="1"/>
  <c r="M575" i="1"/>
  <c r="R571" i="1"/>
  <c r="N571" i="1"/>
  <c r="O571" i="1" s="1"/>
  <c r="Q571" i="1" s="1"/>
  <c r="M571" i="1"/>
  <c r="R567" i="1"/>
  <c r="N567" i="1"/>
  <c r="O567" i="1" s="1"/>
  <c r="Q567" i="1" s="1"/>
  <c r="M567" i="1"/>
  <c r="R563" i="1"/>
  <c r="N563" i="1"/>
  <c r="O563" i="1" s="1"/>
  <c r="Q563" i="1" s="1"/>
  <c r="M563" i="1"/>
  <c r="R559" i="1"/>
  <c r="N559" i="1"/>
  <c r="O559" i="1" s="1"/>
  <c r="Q559" i="1" s="1"/>
  <c r="M559" i="1"/>
  <c r="R555" i="1"/>
  <c r="N555" i="1"/>
  <c r="O555" i="1" s="1"/>
  <c r="Q555" i="1" s="1"/>
  <c r="M555" i="1"/>
  <c r="R551" i="1"/>
  <c r="N551" i="1"/>
  <c r="O551" i="1" s="1"/>
  <c r="Q551" i="1" s="1"/>
  <c r="M551" i="1"/>
  <c r="R547" i="1"/>
  <c r="N547" i="1"/>
  <c r="O547" i="1" s="1"/>
  <c r="Q547" i="1" s="1"/>
  <c r="M547" i="1"/>
  <c r="R543" i="1"/>
  <c r="N543" i="1"/>
  <c r="O543" i="1" s="1"/>
  <c r="Q543" i="1" s="1"/>
  <c r="M543" i="1"/>
  <c r="R539" i="1"/>
  <c r="N539" i="1"/>
  <c r="O539" i="1" s="1"/>
  <c r="Q539" i="1" s="1"/>
  <c r="M539" i="1"/>
  <c r="R535" i="1"/>
  <c r="N535" i="1"/>
  <c r="O535" i="1" s="1"/>
  <c r="Q535" i="1" s="1"/>
  <c r="M535" i="1"/>
  <c r="R531" i="1"/>
  <c r="N531" i="1"/>
  <c r="O531" i="1" s="1"/>
  <c r="Q531" i="1" s="1"/>
  <c r="M531" i="1"/>
  <c r="R527" i="1"/>
  <c r="N527" i="1"/>
  <c r="O527" i="1" s="1"/>
  <c r="Q527" i="1" s="1"/>
  <c r="M527" i="1"/>
  <c r="R523" i="1"/>
  <c r="N523" i="1"/>
  <c r="O523" i="1" s="1"/>
  <c r="Q523" i="1" s="1"/>
  <c r="M523" i="1"/>
  <c r="R519" i="1"/>
  <c r="N519" i="1"/>
  <c r="O519" i="1" s="1"/>
  <c r="Q519" i="1" s="1"/>
  <c r="M519" i="1"/>
  <c r="R515" i="1"/>
  <c r="N515" i="1"/>
  <c r="O515" i="1" s="1"/>
  <c r="Q515" i="1" s="1"/>
  <c r="M515" i="1"/>
  <c r="R511" i="1"/>
  <c r="N511" i="1"/>
  <c r="O511" i="1" s="1"/>
  <c r="Q511" i="1" s="1"/>
  <c r="M511" i="1"/>
  <c r="R507" i="1"/>
  <c r="N507" i="1"/>
  <c r="O507" i="1" s="1"/>
  <c r="Q507" i="1" s="1"/>
  <c r="M507" i="1"/>
  <c r="R503" i="1"/>
  <c r="N503" i="1"/>
  <c r="O503" i="1" s="1"/>
  <c r="Q503" i="1" s="1"/>
  <c r="M503" i="1"/>
  <c r="R499" i="1"/>
  <c r="N499" i="1"/>
  <c r="O499" i="1" s="1"/>
  <c r="Q499" i="1" s="1"/>
  <c r="M499" i="1"/>
  <c r="R495" i="1"/>
  <c r="N495" i="1"/>
  <c r="O495" i="1" s="1"/>
  <c r="Q495" i="1" s="1"/>
  <c r="M495" i="1"/>
  <c r="R491" i="1"/>
  <c r="N491" i="1"/>
  <c r="O491" i="1" s="1"/>
  <c r="Q491" i="1" s="1"/>
  <c r="M491" i="1"/>
  <c r="R487" i="1"/>
  <c r="N487" i="1"/>
  <c r="O487" i="1" s="1"/>
  <c r="Q487" i="1" s="1"/>
  <c r="M487" i="1"/>
  <c r="R483" i="1"/>
  <c r="N483" i="1"/>
  <c r="O483" i="1" s="1"/>
  <c r="Q483" i="1" s="1"/>
  <c r="M483" i="1"/>
  <c r="R479" i="1"/>
  <c r="N479" i="1"/>
  <c r="O479" i="1" s="1"/>
  <c r="Q479" i="1" s="1"/>
  <c r="M479" i="1"/>
  <c r="R475" i="1"/>
  <c r="N475" i="1"/>
  <c r="O475" i="1" s="1"/>
  <c r="Q475" i="1" s="1"/>
  <c r="M475" i="1"/>
  <c r="R471" i="1"/>
  <c r="N471" i="1"/>
  <c r="O471" i="1" s="1"/>
  <c r="Q471" i="1" s="1"/>
  <c r="M471" i="1"/>
  <c r="R467" i="1"/>
  <c r="N467" i="1"/>
  <c r="O467" i="1" s="1"/>
  <c r="Q467" i="1" s="1"/>
  <c r="M467" i="1"/>
  <c r="R463" i="1"/>
  <c r="N463" i="1"/>
  <c r="O463" i="1" s="1"/>
  <c r="Q463" i="1" s="1"/>
  <c r="M463" i="1"/>
  <c r="R459" i="1"/>
  <c r="N459" i="1"/>
  <c r="O459" i="1" s="1"/>
  <c r="Q459" i="1" s="1"/>
  <c r="M459" i="1"/>
  <c r="R455" i="1"/>
  <c r="N455" i="1"/>
  <c r="O455" i="1" s="1"/>
  <c r="Q455" i="1" s="1"/>
  <c r="M455" i="1"/>
  <c r="R451" i="1"/>
  <c r="N451" i="1"/>
  <c r="O451" i="1" s="1"/>
  <c r="Q451" i="1" s="1"/>
  <c r="M451" i="1"/>
  <c r="R447" i="1"/>
  <c r="N447" i="1"/>
  <c r="O447" i="1" s="1"/>
  <c r="Q447" i="1" s="1"/>
  <c r="M447" i="1"/>
  <c r="R443" i="1"/>
  <c r="N443" i="1"/>
  <c r="O443" i="1" s="1"/>
  <c r="Q443" i="1" s="1"/>
  <c r="M443" i="1"/>
  <c r="R439" i="1"/>
  <c r="N439" i="1"/>
  <c r="O439" i="1" s="1"/>
  <c r="Q439" i="1" s="1"/>
  <c r="M439" i="1"/>
  <c r="R435" i="1"/>
  <c r="N435" i="1"/>
  <c r="O435" i="1" s="1"/>
  <c r="Q435" i="1" s="1"/>
  <c r="M435" i="1"/>
  <c r="R431" i="1"/>
  <c r="N431" i="1"/>
  <c r="O431" i="1" s="1"/>
  <c r="Q431" i="1" s="1"/>
  <c r="M431" i="1"/>
  <c r="R427" i="1"/>
  <c r="N427" i="1"/>
  <c r="O427" i="1" s="1"/>
  <c r="Q427" i="1" s="1"/>
  <c r="M427" i="1"/>
  <c r="R423" i="1"/>
  <c r="N423" i="1"/>
  <c r="O423" i="1" s="1"/>
  <c r="Q423" i="1" s="1"/>
  <c r="M423" i="1"/>
  <c r="R419" i="1"/>
  <c r="N419" i="1"/>
  <c r="O419" i="1" s="1"/>
  <c r="Q419" i="1" s="1"/>
  <c r="M419" i="1"/>
  <c r="R415" i="1"/>
  <c r="N415" i="1"/>
  <c r="O415" i="1" s="1"/>
  <c r="Q415" i="1" s="1"/>
  <c r="M415" i="1"/>
  <c r="R411" i="1"/>
  <c r="N411" i="1"/>
  <c r="O411" i="1" s="1"/>
  <c r="Q411" i="1" s="1"/>
  <c r="M411" i="1"/>
  <c r="R407" i="1"/>
  <c r="N407" i="1"/>
  <c r="O407" i="1" s="1"/>
  <c r="Q407" i="1" s="1"/>
  <c r="M407" i="1"/>
  <c r="R403" i="1"/>
  <c r="N403" i="1"/>
  <c r="O403" i="1" s="1"/>
  <c r="Q403" i="1" s="1"/>
  <c r="M403" i="1"/>
  <c r="R399" i="1"/>
  <c r="N399" i="1"/>
  <c r="O399" i="1" s="1"/>
  <c r="Q399" i="1" s="1"/>
  <c r="M399" i="1"/>
  <c r="R395" i="1"/>
  <c r="N395" i="1"/>
  <c r="O395" i="1" s="1"/>
  <c r="Q395" i="1" s="1"/>
  <c r="M395" i="1"/>
  <c r="R391" i="1"/>
  <c r="N391" i="1"/>
  <c r="O391" i="1" s="1"/>
  <c r="Q391" i="1" s="1"/>
  <c r="M391" i="1"/>
  <c r="R387" i="1"/>
  <c r="N387" i="1"/>
  <c r="O387" i="1" s="1"/>
  <c r="Q387" i="1" s="1"/>
  <c r="M387" i="1"/>
  <c r="R383" i="1"/>
  <c r="N383" i="1"/>
  <c r="O383" i="1" s="1"/>
  <c r="Q383" i="1" s="1"/>
  <c r="M383" i="1"/>
  <c r="R379" i="1"/>
  <c r="N379" i="1"/>
  <c r="O379" i="1" s="1"/>
  <c r="Q379" i="1" s="1"/>
  <c r="M379" i="1"/>
  <c r="R375" i="1"/>
  <c r="N375" i="1"/>
  <c r="O375" i="1" s="1"/>
  <c r="Q375" i="1" s="1"/>
  <c r="M375" i="1"/>
  <c r="R371" i="1"/>
  <c r="N371" i="1"/>
  <c r="O371" i="1" s="1"/>
  <c r="Q371" i="1" s="1"/>
  <c r="M371" i="1"/>
  <c r="R367" i="1"/>
  <c r="N367" i="1"/>
  <c r="O367" i="1" s="1"/>
  <c r="Q367" i="1" s="1"/>
  <c r="M367" i="1"/>
  <c r="R363" i="1"/>
  <c r="N363" i="1"/>
  <c r="O363" i="1" s="1"/>
  <c r="Q363" i="1" s="1"/>
  <c r="M363" i="1"/>
  <c r="R359" i="1"/>
  <c r="N359" i="1"/>
  <c r="O359" i="1" s="1"/>
  <c r="Q359" i="1" s="1"/>
  <c r="M359" i="1"/>
  <c r="R355" i="1"/>
  <c r="N355" i="1"/>
  <c r="O355" i="1" s="1"/>
  <c r="Q355" i="1" s="1"/>
  <c r="M355" i="1"/>
  <c r="R351" i="1"/>
  <c r="N351" i="1"/>
  <c r="O351" i="1" s="1"/>
  <c r="Q351" i="1" s="1"/>
  <c r="M351" i="1"/>
  <c r="R347" i="1"/>
  <c r="N347" i="1"/>
  <c r="O347" i="1" s="1"/>
  <c r="Q347" i="1" s="1"/>
  <c r="M347" i="1"/>
  <c r="R343" i="1"/>
  <c r="N343" i="1"/>
  <c r="O343" i="1" s="1"/>
  <c r="Q343" i="1" s="1"/>
  <c r="M343" i="1"/>
  <c r="R339" i="1"/>
  <c r="N339" i="1"/>
  <c r="O339" i="1" s="1"/>
  <c r="Q339" i="1" s="1"/>
  <c r="M339" i="1"/>
  <c r="R335" i="1"/>
  <c r="N335" i="1"/>
  <c r="O335" i="1" s="1"/>
  <c r="Q335" i="1" s="1"/>
  <c r="M335" i="1"/>
  <c r="R331" i="1"/>
  <c r="N331" i="1"/>
  <c r="O331" i="1" s="1"/>
  <c r="Q331" i="1" s="1"/>
  <c r="M331" i="1"/>
  <c r="R327" i="1"/>
  <c r="N327" i="1"/>
  <c r="O327" i="1" s="1"/>
  <c r="Q327" i="1" s="1"/>
  <c r="M327" i="1"/>
  <c r="R323" i="1"/>
  <c r="N323" i="1"/>
  <c r="O323" i="1" s="1"/>
  <c r="Q323" i="1" s="1"/>
  <c r="M323" i="1"/>
  <c r="R319" i="1"/>
  <c r="N319" i="1"/>
  <c r="O319" i="1" s="1"/>
  <c r="Q319" i="1" s="1"/>
  <c r="M319" i="1"/>
  <c r="R315" i="1"/>
  <c r="N315" i="1"/>
  <c r="O315" i="1" s="1"/>
  <c r="Q315" i="1" s="1"/>
  <c r="M315" i="1"/>
  <c r="R311" i="1"/>
  <c r="N311" i="1"/>
  <c r="O311" i="1" s="1"/>
  <c r="Q311" i="1" s="1"/>
  <c r="M311" i="1"/>
  <c r="R307" i="1"/>
  <c r="N307" i="1"/>
  <c r="O307" i="1" s="1"/>
  <c r="Q307" i="1" s="1"/>
  <c r="M307" i="1"/>
  <c r="R303" i="1"/>
  <c r="N303" i="1"/>
  <c r="O303" i="1" s="1"/>
  <c r="Q303" i="1" s="1"/>
  <c r="M303" i="1"/>
  <c r="R299" i="1"/>
  <c r="N299" i="1"/>
  <c r="O299" i="1" s="1"/>
  <c r="Q299" i="1" s="1"/>
  <c r="M299" i="1"/>
  <c r="R295" i="1"/>
  <c r="N295" i="1"/>
  <c r="O295" i="1" s="1"/>
  <c r="Q295" i="1" s="1"/>
  <c r="M295" i="1"/>
  <c r="R291" i="1"/>
  <c r="N291" i="1"/>
  <c r="O291" i="1" s="1"/>
  <c r="Q291" i="1" s="1"/>
  <c r="M291" i="1"/>
  <c r="R287" i="1"/>
  <c r="N287" i="1"/>
  <c r="O287" i="1" s="1"/>
  <c r="Q287" i="1" s="1"/>
  <c r="M287" i="1"/>
  <c r="R283" i="1"/>
  <c r="N283" i="1"/>
  <c r="O283" i="1" s="1"/>
  <c r="Q283" i="1" s="1"/>
  <c r="M283" i="1"/>
  <c r="R279" i="1"/>
  <c r="N279" i="1"/>
  <c r="O279" i="1" s="1"/>
  <c r="Q279" i="1" s="1"/>
  <c r="M279" i="1"/>
  <c r="R275" i="1"/>
  <c r="N275" i="1"/>
  <c r="O275" i="1" s="1"/>
  <c r="Q275" i="1" s="1"/>
  <c r="M275" i="1"/>
  <c r="R271" i="1"/>
  <c r="N271" i="1"/>
  <c r="O271" i="1" s="1"/>
  <c r="Q271" i="1" s="1"/>
  <c r="M271" i="1"/>
  <c r="R267" i="1"/>
  <c r="N267" i="1"/>
  <c r="O267" i="1" s="1"/>
  <c r="Q267" i="1" s="1"/>
  <c r="M267" i="1"/>
  <c r="R263" i="1"/>
  <c r="N263" i="1"/>
  <c r="O263" i="1" s="1"/>
  <c r="Q263" i="1" s="1"/>
  <c r="M263" i="1"/>
  <c r="R259" i="1"/>
  <c r="N259" i="1"/>
  <c r="O259" i="1" s="1"/>
  <c r="Q259" i="1" s="1"/>
  <c r="M259" i="1"/>
  <c r="R255" i="1"/>
  <c r="N255" i="1"/>
  <c r="O255" i="1" s="1"/>
  <c r="Q255" i="1" s="1"/>
  <c r="M255" i="1"/>
  <c r="R251" i="1"/>
  <c r="N251" i="1"/>
  <c r="O251" i="1" s="1"/>
  <c r="Q251" i="1" s="1"/>
  <c r="M251" i="1"/>
  <c r="R247" i="1"/>
  <c r="N247" i="1"/>
  <c r="O247" i="1" s="1"/>
  <c r="Q247" i="1" s="1"/>
  <c r="M247" i="1"/>
  <c r="R243" i="1"/>
  <c r="N243" i="1"/>
  <c r="O243" i="1" s="1"/>
  <c r="Q243" i="1" s="1"/>
  <c r="M243" i="1"/>
  <c r="R239" i="1"/>
  <c r="N239" i="1"/>
  <c r="O239" i="1" s="1"/>
  <c r="Q239" i="1" s="1"/>
  <c r="M239" i="1"/>
  <c r="R235" i="1"/>
  <c r="N235" i="1"/>
  <c r="O235" i="1" s="1"/>
  <c r="Q235" i="1" s="1"/>
  <c r="M235" i="1"/>
  <c r="R231" i="1"/>
  <c r="N231" i="1"/>
  <c r="O231" i="1" s="1"/>
  <c r="Q231" i="1" s="1"/>
  <c r="M231" i="1"/>
  <c r="R227" i="1"/>
  <c r="N227" i="1"/>
  <c r="O227" i="1" s="1"/>
  <c r="Q227" i="1" s="1"/>
  <c r="M227" i="1"/>
  <c r="R223" i="1"/>
  <c r="N223" i="1"/>
  <c r="O223" i="1" s="1"/>
  <c r="Q223" i="1" s="1"/>
  <c r="M223" i="1"/>
  <c r="R219" i="1"/>
  <c r="N219" i="1"/>
  <c r="O219" i="1" s="1"/>
  <c r="Q219" i="1" s="1"/>
  <c r="M219" i="1"/>
  <c r="R215" i="1"/>
  <c r="N215" i="1"/>
  <c r="O215" i="1" s="1"/>
  <c r="Q215" i="1" s="1"/>
  <c r="M215" i="1"/>
  <c r="R211" i="1"/>
  <c r="N211" i="1"/>
  <c r="O211" i="1" s="1"/>
  <c r="Q211" i="1" s="1"/>
  <c r="M211" i="1"/>
  <c r="R207" i="1"/>
  <c r="N207" i="1"/>
  <c r="O207" i="1" s="1"/>
  <c r="Q207" i="1" s="1"/>
  <c r="M207" i="1"/>
  <c r="R203" i="1"/>
  <c r="N203" i="1"/>
  <c r="O203" i="1" s="1"/>
  <c r="Q203" i="1" s="1"/>
  <c r="M203" i="1"/>
  <c r="R199" i="1"/>
  <c r="N199" i="1"/>
  <c r="O199" i="1" s="1"/>
  <c r="Q199" i="1" s="1"/>
  <c r="M199" i="1"/>
  <c r="R195" i="1"/>
  <c r="N195" i="1"/>
  <c r="O195" i="1" s="1"/>
  <c r="Q195" i="1" s="1"/>
  <c r="M195" i="1"/>
  <c r="R191" i="1"/>
  <c r="N191" i="1"/>
  <c r="O191" i="1" s="1"/>
  <c r="Q191" i="1" s="1"/>
  <c r="M191" i="1"/>
  <c r="R187" i="1"/>
  <c r="N187" i="1"/>
  <c r="O187" i="1" s="1"/>
  <c r="Q187" i="1" s="1"/>
  <c r="M187" i="1"/>
  <c r="R183" i="1"/>
  <c r="N183" i="1"/>
  <c r="O183" i="1" s="1"/>
  <c r="Q183" i="1" s="1"/>
  <c r="M183" i="1"/>
  <c r="R179" i="1"/>
  <c r="N179" i="1"/>
  <c r="O179" i="1" s="1"/>
  <c r="Q179" i="1" s="1"/>
  <c r="M179" i="1"/>
  <c r="R175" i="1"/>
  <c r="N175" i="1"/>
  <c r="O175" i="1" s="1"/>
  <c r="Q175" i="1" s="1"/>
  <c r="M175" i="1"/>
  <c r="R171" i="1"/>
  <c r="N171" i="1"/>
  <c r="O171" i="1" s="1"/>
  <c r="Q171" i="1" s="1"/>
  <c r="M171" i="1"/>
  <c r="R167" i="1"/>
  <c r="N167" i="1"/>
  <c r="O167" i="1" s="1"/>
  <c r="Q167" i="1" s="1"/>
  <c r="M167" i="1"/>
  <c r="R163" i="1"/>
  <c r="N163" i="1"/>
  <c r="O163" i="1" s="1"/>
  <c r="Q163" i="1" s="1"/>
  <c r="M163" i="1"/>
  <c r="R159" i="1"/>
  <c r="N159" i="1"/>
  <c r="O159" i="1" s="1"/>
  <c r="Q159" i="1" s="1"/>
  <c r="M159" i="1"/>
  <c r="R155" i="1"/>
  <c r="N155" i="1"/>
  <c r="O155" i="1" s="1"/>
  <c r="Q155" i="1" s="1"/>
  <c r="M155" i="1"/>
  <c r="R151" i="1"/>
  <c r="N151" i="1"/>
  <c r="O151" i="1" s="1"/>
  <c r="Q151" i="1" s="1"/>
  <c r="M151" i="1"/>
  <c r="R147" i="1"/>
  <c r="N147" i="1"/>
  <c r="O147" i="1" s="1"/>
  <c r="Q147" i="1" s="1"/>
  <c r="M147" i="1"/>
  <c r="R143" i="1"/>
  <c r="N143" i="1"/>
  <c r="O143" i="1" s="1"/>
  <c r="Q143" i="1" s="1"/>
  <c r="M143" i="1"/>
  <c r="R139" i="1"/>
  <c r="N139" i="1"/>
  <c r="O139" i="1" s="1"/>
  <c r="Q139" i="1" s="1"/>
  <c r="M139" i="1"/>
  <c r="R135" i="1"/>
  <c r="N135" i="1"/>
  <c r="O135" i="1" s="1"/>
  <c r="Q135" i="1" s="1"/>
  <c r="M135" i="1"/>
  <c r="R131" i="1"/>
  <c r="N131" i="1"/>
  <c r="O131" i="1" s="1"/>
  <c r="Q131" i="1" s="1"/>
  <c r="M131" i="1"/>
  <c r="R127" i="1"/>
  <c r="N127" i="1"/>
  <c r="O127" i="1" s="1"/>
  <c r="Q127" i="1" s="1"/>
  <c r="M127" i="1"/>
  <c r="R123" i="1"/>
  <c r="N123" i="1"/>
  <c r="O123" i="1" s="1"/>
  <c r="Q123" i="1" s="1"/>
  <c r="M123" i="1"/>
  <c r="R119" i="1"/>
  <c r="N119" i="1"/>
  <c r="O119" i="1" s="1"/>
  <c r="Q119" i="1" s="1"/>
  <c r="M119" i="1"/>
  <c r="R115" i="1"/>
  <c r="N115" i="1"/>
  <c r="O115" i="1" s="1"/>
  <c r="Q115" i="1" s="1"/>
  <c r="M115" i="1"/>
  <c r="R111" i="1"/>
  <c r="N111" i="1"/>
  <c r="O111" i="1" s="1"/>
  <c r="Q111" i="1" s="1"/>
  <c r="M111" i="1"/>
  <c r="R107" i="1"/>
  <c r="N107" i="1"/>
  <c r="O107" i="1" s="1"/>
  <c r="Q107" i="1" s="1"/>
  <c r="M107" i="1"/>
  <c r="R103" i="1"/>
  <c r="N103" i="1"/>
  <c r="O103" i="1" s="1"/>
  <c r="Q103" i="1" s="1"/>
  <c r="M103" i="1"/>
  <c r="R99" i="1"/>
  <c r="N99" i="1"/>
  <c r="O99" i="1" s="1"/>
  <c r="Q99" i="1" s="1"/>
  <c r="M99" i="1"/>
  <c r="R95" i="1"/>
  <c r="N95" i="1"/>
  <c r="O95" i="1" s="1"/>
  <c r="Q95" i="1" s="1"/>
  <c r="M95" i="1"/>
  <c r="R91" i="1"/>
  <c r="N91" i="1"/>
  <c r="O91" i="1" s="1"/>
  <c r="Q91" i="1" s="1"/>
  <c r="M91" i="1"/>
  <c r="R87" i="1"/>
  <c r="N87" i="1"/>
  <c r="O87" i="1" s="1"/>
  <c r="Q87" i="1" s="1"/>
  <c r="M87" i="1"/>
  <c r="R83" i="1"/>
  <c r="N83" i="1"/>
  <c r="O83" i="1" s="1"/>
  <c r="Q83" i="1" s="1"/>
  <c r="M83" i="1"/>
  <c r="R79" i="1"/>
  <c r="N79" i="1"/>
  <c r="O79" i="1" s="1"/>
  <c r="Q79" i="1" s="1"/>
  <c r="M79" i="1"/>
  <c r="R75" i="1"/>
  <c r="N75" i="1"/>
  <c r="O75" i="1" s="1"/>
  <c r="Q75" i="1" s="1"/>
  <c r="M75" i="1"/>
  <c r="R71" i="1"/>
  <c r="N71" i="1"/>
  <c r="O71" i="1" s="1"/>
  <c r="Q71" i="1" s="1"/>
  <c r="M71" i="1"/>
  <c r="R67" i="1"/>
  <c r="N67" i="1"/>
  <c r="O67" i="1" s="1"/>
  <c r="Q67" i="1" s="1"/>
  <c r="M67" i="1"/>
  <c r="R63" i="1"/>
  <c r="N63" i="1"/>
  <c r="O63" i="1" s="1"/>
  <c r="Q63" i="1" s="1"/>
  <c r="M63" i="1"/>
  <c r="R59" i="1"/>
  <c r="N59" i="1"/>
  <c r="O59" i="1" s="1"/>
  <c r="Q59" i="1" s="1"/>
  <c r="M59" i="1"/>
  <c r="R55" i="1"/>
  <c r="N55" i="1"/>
  <c r="O55" i="1" s="1"/>
  <c r="Q55" i="1" s="1"/>
  <c r="M55" i="1"/>
  <c r="R51" i="1"/>
  <c r="N51" i="1"/>
  <c r="O51" i="1" s="1"/>
  <c r="Q51" i="1" s="1"/>
  <c r="M51" i="1"/>
  <c r="R47" i="1"/>
  <c r="N47" i="1"/>
  <c r="O47" i="1" s="1"/>
  <c r="Q47" i="1" s="1"/>
  <c r="M47" i="1"/>
  <c r="R43" i="1"/>
  <c r="N43" i="1"/>
  <c r="O43" i="1" s="1"/>
  <c r="Q43" i="1" s="1"/>
  <c r="M43" i="1"/>
  <c r="R39" i="1"/>
  <c r="N39" i="1"/>
  <c r="O39" i="1" s="1"/>
  <c r="Q39" i="1" s="1"/>
  <c r="M39" i="1"/>
  <c r="R35" i="1"/>
  <c r="N35" i="1"/>
  <c r="O35" i="1" s="1"/>
  <c r="Q35" i="1" s="1"/>
  <c r="M35" i="1"/>
  <c r="R31" i="1"/>
  <c r="N31" i="1"/>
  <c r="O31" i="1" s="1"/>
  <c r="Q31" i="1" s="1"/>
  <c r="M31" i="1"/>
  <c r="R27" i="1"/>
  <c r="N27" i="1"/>
  <c r="O27" i="1" s="1"/>
  <c r="Q27" i="1" s="1"/>
  <c r="M27" i="1"/>
  <c r="R23" i="1"/>
  <c r="N23" i="1"/>
  <c r="O23" i="1" s="1"/>
  <c r="Q23" i="1" s="1"/>
  <c r="M23" i="1"/>
  <c r="R19" i="1"/>
  <c r="N19" i="1"/>
  <c r="O19" i="1" s="1"/>
  <c r="Q19" i="1" s="1"/>
  <c r="M19" i="1"/>
  <c r="R15" i="1"/>
  <c r="N15" i="1"/>
  <c r="O15" i="1" s="1"/>
  <c r="Q15" i="1" s="1"/>
  <c r="M15" i="1"/>
  <c r="R11" i="1"/>
  <c r="N11" i="1"/>
  <c r="O11" i="1" s="1"/>
  <c r="Q11" i="1" s="1"/>
  <c r="M11" i="1"/>
  <c r="R7" i="1"/>
  <c r="N7" i="1"/>
  <c r="O7" i="1" s="1"/>
  <c r="Q7" i="1" s="1"/>
  <c r="M7" i="1"/>
  <c r="R66" i="1"/>
  <c r="N66" i="1"/>
  <c r="O66" i="1" s="1"/>
  <c r="Q66" i="1" s="1"/>
  <c r="M66" i="1"/>
  <c r="R62" i="1"/>
  <c r="N62" i="1"/>
  <c r="O62" i="1" s="1"/>
  <c r="Q62" i="1" s="1"/>
  <c r="M62" i="1"/>
  <c r="R58" i="1"/>
  <c r="N58" i="1"/>
  <c r="O58" i="1" s="1"/>
  <c r="Q58" i="1" s="1"/>
  <c r="M58" i="1"/>
  <c r="R54" i="1"/>
  <c r="N54" i="1"/>
  <c r="O54" i="1" s="1"/>
  <c r="Q54" i="1" s="1"/>
  <c r="M54" i="1"/>
  <c r="R50" i="1"/>
  <c r="N50" i="1"/>
  <c r="O50" i="1" s="1"/>
  <c r="Q50" i="1" s="1"/>
  <c r="M50" i="1"/>
  <c r="R46" i="1"/>
  <c r="N46" i="1"/>
  <c r="O46" i="1" s="1"/>
  <c r="Q46" i="1" s="1"/>
  <c r="M46" i="1"/>
  <c r="R42" i="1"/>
  <c r="N42" i="1"/>
  <c r="O42" i="1" s="1"/>
  <c r="Q42" i="1" s="1"/>
  <c r="M42" i="1"/>
  <c r="R38" i="1"/>
  <c r="N38" i="1"/>
  <c r="O38" i="1" s="1"/>
  <c r="Q38" i="1" s="1"/>
  <c r="M38" i="1"/>
  <c r="R34" i="1"/>
  <c r="N34" i="1"/>
  <c r="O34" i="1" s="1"/>
  <c r="Q34" i="1" s="1"/>
  <c r="M34" i="1"/>
  <c r="R30" i="1"/>
  <c r="N30" i="1"/>
  <c r="O30" i="1" s="1"/>
  <c r="Q30" i="1" s="1"/>
  <c r="M30" i="1"/>
  <c r="R26" i="1"/>
  <c r="N26" i="1"/>
  <c r="O26" i="1" s="1"/>
  <c r="Q26" i="1" s="1"/>
  <c r="M26" i="1"/>
  <c r="R22" i="1"/>
  <c r="N22" i="1"/>
  <c r="O22" i="1" s="1"/>
  <c r="Q22" i="1" s="1"/>
  <c r="M22" i="1"/>
  <c r="R18" i="1"/>
  <c r="N18" i="1"/>
  <c r="O18" i="1" s="1"/>
  <c r="Q18" i="1" s="1"/>
  <c r="M18" i="1"/>
  <c r="R14" i="1"/>
  <c r="N14" i="1"/>
  <c r="O14" i="1" s="1"/>
  <c r="Q14" i="1" s="1"/>
  <c r="M14" i="1"/>
  <c r="R10" i="1"/>
  <c r="N10" i="1"/>
  <c r="O10" i="1" s="1"/>
  <c r="Q10" i="1" s="1"/>
  <c r="M10" i="1"/>
  <c r="R6" i="1"/>
  <c r="N6" i="1"/>
  <c r="O6" i="1" s="1"/>
  <c r="Q6" i="1" s="1"/>
  <c r="M6" i="1"/>
  <c r="R573" i="1"/>
  <c r="M573" i="1"/>
  <c r="N573" i="1"/>
  <c r="O573" i="1" s="1"/>
  <c r="Q573" i="1" s="1"/>
  <c r="R569" i="1"/>
  <c r="M569" i="1"/>
  <c r="N569" i="1"/>
  <c r="O569" i="1" s="1"/>
  <c r="Q569" i="1" s="1"/>
  <c r="R565" i="1"/>
  <c r="M565" i="1"/>
  <c r="N565" i="1"/>
  <c r="O565" i="1" s="1"/>
  <c r="Q565" i="1" s="1"/>
  <c r="R561" i="1"/>
  <c r="M561" i="1"/>
  <c r="N561" i="1"/>
  <c r="O561" i="1" s="1"/>
  <c r="Q561" i="1" s="1"/>
  <c r="R557" i="1"/>
  <c r="M557" i="1"/>
  <c r="N557" i="1"/>
  <c r="O557" i="1" s="1"/>
  <c r="Q557" i="1" s="1"/>
  <c r="R553" i="1"/>
  <c r="M553" i="1"/>
  <c r="N553" i="1"/>
  <c r="O553" i="1" s="1"/>
  <c r="Q553" i="1" s="1"/>
  <c r="R549" i="1"/>
  <c r="M549" i="1"/>
  <c r="N549" i="1"/>
  <c r="O549" i="1" s="1"/>
  <c r="Q549" i="1" s="1"/>
  <c r="R545" i="1"/>
  <c r="M545" i="1"/>
  <c r="N545" i="1"/>
  <c r="O545" i="1" s="1"/>
  <c r="Q545" i="1" s="1"/>
  <c r="R541" i="1"/>
  <c r="M541" i="1"/>
  <c r="N541" i="1"/>
  <c r="O541" i="1" s="1"/>
  <c r="Q541" i="1" s="1"/>
  <c r="R537" i="1"/>
  <c r="M537" i="1"/>
  <c r="N537" i="1"/>
  <c r="O537" i="1" s="1"/>
  <c r="Q537" i="1" s="1"/>
  <c r="R533" i="1"/>
  <c r="M533" i="1"/>
  <c r="N533" i="1"/>
  <c r="O533" i="1" s="1"/>
  <c r="Q533" i="1" s="1"/>
  <c r="R529" i="1"/>
  <c r="M529" i="1"/>
  <c r="N529" i="1"/>
  <c r="O529" i="1" s="1"/>
  <c r="Q529" i="1" s="1"/>
  <c r="R525" i="1"/>
  <c r="M525" i="1"/>
  <c r="N525" i="1"/>
  <c r="O525" i="1" s="1"/>
  <c r="Q525" i="1" s="1"/>
  <c r="R521" i="1"/>
  <c r="M521" i="1"/>
  <c r="N521" i="1"/>
  <c r="O521" i="1" s="1"/>
  <c r="Q521" i="1" s="1"/>
  <c r="R517" i="1"/>
  <c r="M517" i="1"/>
  <c r="N517" i="1"/>
  <c r="O517" i="1" s="1"/>
  <c r="Q517" i="1" s="1"/>
  <c r="R513" i="1"/>
  <c r="M513" i="1"/>
  <c r="N513" i="1"/>
  <c r="O513" i="1" s="1"/>
  <c r="Q513" i="1" s="1"/>
  <c r="R509" i="1"/>
  <c r="M509" i="1"/>
  <c r="N509" i="1"/>
  <c r="O509" i="1" s="1"/>
  <c r="Q509" i="1" s="1"/>
  <c r="R505" i="1"/>
  <c r="M505" i="1"/>
  <c r="N505" i="1"/>
  <c r="O505" i="1" s="1"/>
  <c r="Q505" i="1" s="1"/>
  <c r="R501" i="1"/>
  <c r="M501" i="1"/>
  <c r="N501" i="1"/>
  <c r="O501" i="1" s="1"/>
  <c r="Q501" i="1" s="1"/>
  <c r="R497" i="1"/>
  <c r="M497" i="1"/>
  <c r="N497" i="1"/>
  <c r="O497" i="1" s="1"/>
  <c r="Q497" i="1" s="1"/>
  <c r="R493" i="1"/>
  <c r="M493" i="1"/>
  <c r="N493" i="1"/>
  <c r="O493" i="1" s="1"/>
  <c r="Q493" i="1" s="1"/>
  <c r="R489" i="1"/>
  <c r="M489" i="1"/>
  <c r="N489" i="1"/>
  <c r="O489" i="1" s="1"/>
  <c r="Q489" i="1" s="1"/>
  <c r="R485" i="1"/>
  <c r="M485" i="1"/>
  <c r="N485" i="1"/>
  <c r="O485" i="1" s="1"/>
  <c r="Q485" i="1" s="1"/>
  <c r="R481" i="1"/>
  <c r="M481" i="1"/>
  <c r="N481" i="1"/>
  <c r="O481" i="1" s="1"/>
  <c r="Q481" i="1" s="1"/>
  <c r="R477" i="1"/>
  <c r="M477" i="1"/>
  <c r="N477" i="1"/>
  <c r="O477" i="1" s="1"/>
  <c r="Q477" i="1" s="1"/>
  <c r="R473" i="1"/>
  <c r="M473" i="1"/>
  <c r="N473" i="1"/>
  <c r="O473" i="1" s="1"/>
  <c r="Q473" i="1" s="1"/>
  <c r="R469" i="1"/>
  <c r="M469" i="1"/>
  <c r="N469" i="1"/>
  <c r="O469" i="1" s="1"/>
  <c r="Q469" i="1" s="1"/>
  <c r="R465" i="1"/>
  <c r="M465" i="1"/>
  <c r="N465" i="1"/>
  <c r="O465" i="1" s="1"/>
  <c r="Q465" i="1" s="1"/>
  <c r="R461" i="1"/>
  <c r="M461" i="1"/>
  <c r="N461" i="1"/>
  <c r="O461" i="1" s="1"/>
  <c r="Q461" i="1" s="1"/>
  <c r="R457" i="1"/>
  <c r="M457" i="1"/>
  <c r="N457" i="1"/>
  <c r="O457" i="1" s="1"/>
  <c r="Q457" i="1" s="1"/>
  <c r="R453" i="1"/>
  <c r="M453" i="1"/>
  <c r="N453" i="1"/>
  <c r="O453" i="1" s="1"/>
  <c r="Q453" i="1" s="1"/>
  <c r="R449" i="1"/>
  <c r="M449" i="1"/>
  <c r="N449" i="1"/>
  <c r="O449" i="1" s="1"/>
  <c r="Q449" i="1" s="1"/>
  <c r="R445" i="1"/>
  <c r="M445" i="1"/>
  <c r="N445" i="1"/>
  <c r="O445" i="1" s="1"/>
  <c r="Q445" i="1" s="1"/>
  <c r="R441" i="1"/>
  <c r="M441" i="1"/>
  <c r="N441" i="1"/>
  <c r="O441" i="1" s="1"/>
  <c r="Q441" i="1" s="1"/>
  <c r="R437" i="1"/>
  <c r="M437" i="1"/>
  <c r="N437" i="1"/>
  <c r="O437" i="1" s="1"/>
  <c r="Q437" i="1" s="1"/>
  <c r="R433" i="1"/>
  <c r="M433" i="1"/>
  <c r="N433" i="1"/>
  <c r="O433" i="1" s="1"/>
  <c r="Q433" i="1" s="1"/>
  <c r="R429" i="1"/>
  <c r="M429" i="1"/>
  <c r="N429" i="1"/>
  <c r="O429" i="1" s="1"/>
  <c r="Q429" i="1" s="1"/>
  <c r="R425" i="1"/>
  <c r="M425" i="1"/>
  <c r="N425" i="1"/>
  <c r="O425" i="1" s="1"/>
  <c r="Q425" i="1" s="1"/>
  <c r="R421" i="1"/>
  <c r="M421" i="1"/>
  <c r="N421" i="1"/>
  <c r="O421" i="1" s="1"/>
  <c r="Q421" i="1" s="1"/>
  <c r="R417" i="1"/>
  <c r="M417" i="1"/>
  <c r="N417" i="1"/>
  <c r="O417" i="1" s="1"/>
  <c r="Q417" i="1" s="1"/>
  <c r="R413" i="1"/>
  <c r="M413" i="1"/>
  <c r="N413" i="1"/>
  <c r="O413" i="1" s="1"/>
  <c r="Q413" i="1" s="1"/>
  <c r="R409" i="1"/>
  <c r="M409" i="1"/>
  <c r="N409" i="1"/>
  <c r="O409" i="1" s="1"/>
  <c r="Q409" i="1" s="1"/>
  <c r="R405" i="1"/>
  <c r="M405" i="1"/>
  <c r="N405" i="1"/>
  <c r="O405" i="1" s="1"/>
  <c r="Q405" i="1" s="1"/>
  <c r="R401" i="1"/>
  <c r="M401" i="1"/>
  <c r="N401" i="1"/>
  <c r="O401" i="1" s="1"/>
  <c r="Q401" i="1" s="1"/>
  <c r="R397" i="1"/>
  <c r="M397" i="1"/>
  <c r="N397" i="1"/>
  <c r="O397" i="1" s="1"/>
  <c r="Q397" i="1" s="1"/>
  <c r="R393" i="1"/>
  <c r="M393" i="1"/>
  <c r="N393" i="1"/>
  <c r="O393" i="1" s="1"/>
  <c r="Q393" i="1" s="1"/>
  <c r="R389" i="1"/>
  <c r="M389" i="1"/>
  <c r="N389" i="1"/>
  <c r="O389" i="1" s="1"/>
  <c r="Q389" i="1" s="1"/>
  <c r="R385" i="1"/>
  <c r="M385" i="1"/>
  <c r="N385" i="1"/>
  <c r="O385" i="1" s="1"/>
  <c r="Q385" i="1" s="1"/>
  <c r="R381" i="1"/>
  <c r="M381" i="1"/>
  <c r="N381" i="1"/>
  <c r="O381" i="1" s="1"/>
  <c r="Q381" i="1" s="1"/>
  <c r="R377" i="1"/>
  <c r="M377" i="1"/>
  <c r="N377" i="1"/>
  <c r="O377" i="1" s="1"/>
  <c r="Q377" i="1" s="1"/>
  <c r="R373" i="1"/>
  <c r="M373" i="1"/>
  <c r="N373" i="1"/>
  <c r="O373" i="1" s="1"/>
  <c r="Q373" i="1" s="1"/>
  <c r="R369" i="1"/>
  <c r="M369" i="1"/>
  <c r="N369" i="1"/>
  <c r="O369" i="1" s="1"/>
  <c r="Q369" i="1" s="1"/>
  <c r="R365" i="1"/>
  <c r="M365" i="1"/>
  <c r="N365" i="1"/>
  <c r="O365" i="1" s="1"/>
  <c r="Q365" i="1" s="1"/>
  <c r="R361" i="1"/>
  <c r="M361" i="1"/>
  <c r="N361" i="1"/>
  <c r="O361" i="1" s="1"/>
  <c r="Q361" i="1" s="1"/>
  <c r="R357" i="1"/>
  <c r="M357" i="1"/>
  <c r="N357" i="1"/>
  <c r="O357" i="1" s="1"/>
  <c r="Q357" i="1" s="1"/>
  <c r="R353" i="1"/>
  <c r="M353" i="1"/>
  <c r="N353" i="1"/>
  <c r="O353" i="1" s="1"/>
  <c r="Q353" i="1" s="1"/>
  <c r="R349" i="1"/>
  <c r="M349" i="1"/>
  <c r="N349" i="1"/>
  <c r="O349" i="1" s="1"/>
  <c r="Q349" i="1" s="1"/>
  <c r="R345" i="1"/>
  <c r="M345" i="1"/>
  <c r="N345" i="1"/>
  <c r="O345" i="1" s="1"/>
  <c r="Q345" i="1" s="1"/>
  <c r="R341" i="1"/>
  <c r="M341" i="1"/>
  <c r="N341" i="1"/>
  <c r="O341" i="1" s="1"/>
  <c r="Q341" i="1" s="1"/>
  <c r="R337" i="1"/>
  <c r="M337" i="1"/>
  <c r="N337" i="1"/>
  <c r="O337" i="1" s="1"/>
  <c r="Q337" i="1" s="1"/>
  <c r="R333" i="1"/>
  <c r="M333" i="1"/>
  <c r="N333" i="1"/>
  <c r="O333" i="1" s="1"/>
  <c r="Q333" i="1" s="1"/>
  <c r="R329" i="1"/>
  <c r="M329" i="1"/>
  <c r="N329" i="1"/>
  <c r="O329" i="1" s="1"/>
  <c r="Q329" i="1" s="1"/>
  <c r="R325" i="1"/>
  <c r="M325" i="1"/>
  <c r="N325" i="1"/>
  <c r="O325" i="1" s="1"/>
  <c r="Q325" i="1" s="1"/>
  <c r="R321" i="1"/>
  <c r="M321" i="1"/>
  <c r="N321" i="1"/>
  <c r="O321" i="1" s="1"/>
  <c r="Q321" i="1" s="1"/>
  <c r="R317" i="1"/>
  <c r="M317" i="1"/>
  <c r="N317" i="1"/>
  <c r="O317" i="1" s="1"/>
  <c r="Q317" i="1" s="1"/>
  <c r="R313" i="1"/>
  <c r="M313" i="1"/>
  <c r="N313" i="1"/>
  <c r="O313" i="1" s="1"/>
  <c r="Q313" i="1" s="1"/>
  <c r="R309" i="1"/>
  <c r="M309" i="1"/>
  <c r="N309" i="1"/>
  <c r="O309" i="1" s="1"/>
  <c r="Q309" i="1" s="1"/>
  <c r="R305" i="1"/>
  <c r="M305" i="1"/>
  <c r="N305" i="1"/>
  <c r="O305" i="1" s="1"/>
  <c r="Q305" i="1" s="1"/>
  <c r="R301" i="1"/>
  <c r="M301" i="1"/>
  <c r="N301" i="1"/>
  <c r="O301" i="1" s="1"/>
  <c r="Q301" i="1" s="1"/>
  <c r="R297" i="1"/>
  <c r="M297" i="1"/>
  <c r="N297" i="1"/>
  <c r="O297" i="1" s="1"/>
  <c r="Q297" i="1" s="1"/>
  <c r="R293" i="1"/>
  <c r="M293" i="1"/>
  <c r="N293" i="1"/>
  <c r="O293" i="1" s="1"/>
  <c r="Q293" i="1" s="1"/>
  <c r="R289" i="1"/>
  <c r="M289" i="1"/>
  <c r="N289" i="1"/>
  <c r="O289" i="1" s="1"/>
  <c r="Q289" i="1" s="1"/>
  <c r="R285" i="1"/>
  <c r="M285" i="1"/>
  <c r="N285" i="1"/>
  <c r="O285" i="1" s="1"/>
  <c r="Q285" i="1" s="1"/>
  <c r="R281" i="1"/>
  <c r="M281" i="1"/>
  <c r="N281" i="1"/>
  <c r="O281" i="1" s="1"/>
  <c r="Q281" i="1" s="1"/>
  <c r="R277" i="1"/>
  <c r="M277" i="1"/>
  <c r="N277" i="1"/>
  <c r="O277" i="1" s="1"/>
  <c r="Q277" i="1" s="1"/>
  <c r="R273" i="1"/>
  <c r="M273" i="1"/>
  <c r="N273" i="1"/>
  <c r="O273" i="1" s="1"/>
  <c r="Q273" i="1" s="1"/>
  <c r="R269" i="1"/>
  <c r="M269" i="1"/>
  <c r="N269" i="1"/>
  <c r="O269" i="1" s="1"/>
  <c r="Q269" i="1" s="1"/>
  <c r="R265" i="1"/>
  <c r="M265" i="1"/>
  <c r="N265" i="1"/>
  <c r="O265" i="1" s="1"/>
  <c r="Q265" i="1" s="1"/>
  <c r="R261" i="1"/>
  <c r="M261" i="1"/>
  <c r="N261" i="1"/>
  <c r="O261" i="1" s="1"/>
  <c r="Q261" i="1" s="1"/>
  <c r="R257" i="1"/>
  <c r="M257" i="1"/>
  <c r="N257" i="1"/>
  <c r="O257" i="1" s="1"/>
  <c r="Q257" i="1" s="1"/>
  <c r="R253" i="1"/>
  <c r="M253" i="1"/>
  <c r="N253" i="1"/>
  <c r="O253" i="1" s="1"/>
  <c r="Q253" i="1" s="1"/>
  <c r="R249" i="1"/>
  <c r="M249" i="1"/>
  <c r="N249" i="1"/>
  <c r="O249" i="1" s="1"/>
  <c r="Q249" i="1" s="1"/>
  <c r="R245" i="1"/>
  <c r="M245" i="1"/>
  <c r="N245" i="1"/>
  <c r="O245" i="1" s="1"/>
  <c r="Q245" i="1" s="1"/>
  <c r="R241" i="1"/>
  <c r="M241" i="1"/>
  <c r="N241" i="1"/>
  <c r="O241" i="1" s="1"/>
  <c r="Q241" i="1" s="1"/>
  <c r="R237" i="1"/>
  <c r="M237" i="1"/>
  <c r="N237" i="1"/>
  <c r="O237" i="1" s="1"/>
  <c r="Q237" i="1" s="1"/>
  <c r="R233" i="1"/>
  <c r="M233" i="1"/>
  <c r="N233" i="1"/>
  <c r="O233" i="1" s="1"/>
  <c r="Q233" i="1" s="1"/>
  <c r="R229" i="1"/>
  <c r="M229" i="1"/>
  <c r="N229" i="1"/>
  <c r="O229" i="1" s="1"/>
  <c r="Q229" i="1" s="1"/>
  <c r="R225" i="1"/>
  <c r="M225" i="1"/>
  <c r="N225" i="1"/>
  <c r="O225" i="1" s="1"/>
  <c r="Q225" i="1" s="1"/>
  <c r="R221" i="1"/>
  <c r="M221" i="1"/>
  <c r="N221" i="1"/>
  <c r="O221" i="1" s="1"/>
  <c r="Q221" i="1" s="1"/>
  <c r="R217" i="1"/>
  <c r="M217" i="1"/>
  <c r="N217" i="1"/>
  <c r="O217" i="1" s="1"/>
  <c r="Q217" i="1" s="1"/>
  <c r="R213" i="1"/>
  <c r="M213" i="1"/>
  <c r="N213" i="1"/>
  <c r="O213" i="1" s="1"/>
  <c r="Q213" i="1" s="1"/>
  <c r="R209" i="1"/>
  <c r="M209" i="1"/>
  <c r="N209" i="1"/>
  <c r="O209" i="1" s="1"/>
  <c r="Q209" i="1" s="1"/>
  <c r="R205" i="1"/>
  <c r="M205" i="1"/>
  <c r="N205" i="1"/>
  <c r="O205" i="1" s="1"/>
  <c r="Q205" i="1" s="1"/>
  <c r="R201" i="1"/>
  <c r="M201" i="1"/>
  <c r="N201" i="1"/>
  <c r="O201" i="1" s="1"/>
  <c r="Q201" i="1" s="1"/>
  <c r="R197" i="1"/>
  <c r="M197" i="1"/>
  <c r="N197" i="1"/>
  <c r="O197" i="1" s="1"/>
  <c r="Q197" i="1" s="1"/>
  <c r="R193" i="1"/>
  <c r="M193" i="1"/>
  <c r="N193" i="1"/>
  <c r="O193" i="1" s="1"/>
  <c r="Q193" i="1" s="1"/>
  <c r="R189" i="1"/>
  <c r="M189" i="1"/>
  <c r="N189" i="1"/>
  <c r="O189" i="1" s="1"/>
  <c r="Q189" i="1" s="1"/>
  <c r="R185" i="1"/>
  <c r="M185" i="1"/>
  <c r="N185" i="1"/>
  <c r="O185" i="1" s="1"/>
  <c r="Q185" i="1" s="1"/>
  <c r="R181" i="1"/>
  <c r="M181" i="1"/>
  <c r="N181" i="1"/>
  <c r="O181" i="1" s="1"/>
  <c r="Q181" i="1" s="1"/>
  <c r="R177" i="1"/>
  <c r="M177" i="1"/>
  <c r="N177" i="1"/>
  <c r="O177" i="1" s="1"/>
  <c r="Q177" i="1" s="1"/>
  <c r="R173" i="1"/>
  <c r="M173" i="1"/>
  <c r="N173" i="1"/>
  <c r="O173" i="1" s="1"/>
  <c r="Q173" i="1" s="1"/>
  <c r="R169" i="1"/>
  <c r="M169" i="1"/>
  <c r="N169" i="1"/>
  <c r="O169" i="1" s="1"/>
  <c r="Q169" i="1" s="1"/>
  <c r="R165" i="1"/>
  <c r="M165" i="1"/>
  <c r="N165" i="1"/>
  <c r="O165" i="1" s="1"/>
  <c r="Q165" i="1" s="1"/>
  <c r="R161" i="1"/>
  <c r="M161" i="1"/>
  <c r="N161" i="1"/>
  <c r="O161" i="1" s="1"/>
  <c r="Q161" i="1" s="1"/>
  <c r="R157" i="1"/>
  <c r="M157" i="1"/>
  <c r="N157" i="1"/>
  <c r="O157" i="1" s="1"/>
  <c r="Q157" i="1" s="1"/>
  <c r="R153" i="1"/>
  <c r="M153" i="1"/>
  <c r="N153" i="1"/>
  <c r="O153" i="1" s="1"/>
  <c r="Q153" i="1" s="1"/>
  <c r="R149" i="1"/>
  <c r="M149" i="1"/>
  <c r="N149" i="1"/>
  <c r="O149" i="1" s="1"/>
  <c r="Q149" i="1" s="1"/>
  <c r="R145" i="1"/>
  <c r="M145" i="1"/>
  <c r="N145" i="1"/>
  <c r="O145" i="1" s="1"/>
  <c r="Q145" i="1" s="1"/>
  <c r="R141" i="1"/>
  <c r="M141" i="1"/>
  <c r="N141" i="1"/>
  <c r="O141" i="1" s="1"/>
  <c r="Q141" i="1" s="1"/>
  <c r="R137" i="1"/>
  <c r="M137" i="1"/>
  <c r="N137" i="1"/>
  <c r="O137" i="1" s="1"/>
  <c r="Q137" i="1" s="1"/>
  <c r="R133" i="1"/>
  <c r="M133" i="1"/>
  <c r="N133" i="1"/>
  <c r="O133" i="1" s="1"/>
  <c r="Q133" i="1" s="1"/>
  <c r="R129" i="1"/>
  <c r="M129" i="1"/>
  <c r="N129" i="1"/>
  <c r="O129" i="1" s="1"/>
  <c r="Q129" i="1" s="1"/>
  <c r="R125" i="1"/>
  <c r="M125" i="1"/>
  <c r="N125" i="1"/>
  <c r="O125" i="1" s="1"/>
  <c r="Q125" i="1" s="1"/>
  <c r="R121" i="1"/>
  <c r="M121" i="1"/>
  <c r="N121" i="1"/>
  <c r="O121" i="1" s="1"/>
  <c r="Q121" i="1" s="1"/>
  <c r="R117" i="1"/>
  <c r="M117" i="1"/>
  <c r="N117" i="1"/>
  <c r="O117" i="1" s="1"/>
  <c r="Q117" i="1" s="1"/>
  <c r="R113" i="1"/>
  <c r="M113" i="1"/>
  <c r="N113" i="1"/>
  <c r="O113" i="1" s="1"/>
  <c r="Q113" i="1" s="1"/>
  <c r="R109" i="1"/>
  <c r="M109" i="1"/>
  <c r="N109" i="1"/>
  <c r="O109" i="1" s="1"/>
  <c r="Q109" i="1" s="1"/>
  <c r="R105" i="1"/>
  <c r="M105" i="1"/>
  <c r="N105" i="1"/>
  <c r="O105" i="1" s="1"/>
  <c r="Q105" i="1" s="1"/>
  <c r="R101" i="1"/>
  <c r="M101" i="1"/>
  <c r="N101" i="1"/>
  <c r="O101" i="1" s="1"/>
  <c r="Q101" i="1" s="1"/>
  <c r="R97" i="1"/>
  <c r="M97" i="1"/>
  <c r="N97" i="1"/>
  <c r="O97" i="1" s="1"/>
  <c r="Q97" i="1" s="1"/>
  <c r="R93" i="1"/>
  <c r="M93" i="1"/>
  <c r="N93" i="1"/>
  <c r="O93" i="1" s="1"/>
  <c r="Q93" i="1" s="1"/>
  <c r="R89" i="1"/>
  <c r="M89" i="1"/>
  <c r="N89" i="1"/>
  <c r="O89" i="1" s="1"/>
  <c r="Q89" i="1" s="1"/>
  <c r="R85" i="1"/>
  <c r="M85" i="1"/>
  <c r="N85" i="1"/>
  <c r="O85" i="1" s="1"/>
  <c r="Q85" i="1" s="1"/>
  <c r="R81" i="1"/>
  <c r="M81" i="1"/>
  <c r="N81" i="1"/>
  <c r="O81" i="1" s="1"/>
  <c r="Q81" i="1" s="1"/>
  <c r="R77" i="1"/>
  <c r="M77" i="1"/>
  <c r="N77" i="1"/>
  <c r="O77" i="1" s="1"/>
  <c r="Q77" i="1" s="1"/>
  <c r="R73" i="1"/>
  <c r="M73" i="1"/>
  <c r="N73" i="1"/>
  <c r="O73" i="1" s="1"/>
  <c r="Q73" i="1" s="1"/>
  <c r="R69" i="1"/>
  <c r="M69" i="1"/>
  <c r="N69" i="1"/>
  <c r="O69" i="1" s="1"/>
  <c r="Q69" i="1" s="1"/>
  <c r="R65" i="1"/>
  <c r="M65" i="1"/>
  <c r="N65" i="1"/>
  <c r="O65" i="1" s="1"/>
  <c r="Q65" i="1" s="1"/>
  <c r="R61" i="1"/>
  <c r="M61" i="1"/>
  <c r="N61" i="1"/>
  <c r="O61" i="1" s="1"/>
  <c r="Q61" i="1" s="1"/>
  <c r="R57" i="1"/>
  <c r="M57" i="1"/>
  <c r="N57" i="1"/>
  <c r="O57" i="1" s="1"/>
  <c r="Q57" i="1" s="1"/>
  <c r="R53" i="1"/>
  <c r="M53" i="1"/>
  <c r="N53" i="1"/>
  <c r="O53" i="1" s="1"/>
  <c r="Q53" i="1" s="1"/>
  <c r="R49" i="1"/>
  <c r="M49" i="1"/>
  <c r="N49" i="1"/>
  <c r="O49" i="1" s="1"/>
  <c r="Q49" i="1" s="1"/>
  <c r="R45" i="1"/>
  <c r="M45" i="1"/>
  <c r="N45" i="1"/>
  <c r="O45" i="1" s="1"/>
  <c r="Q45" i="1" s="1"/>
  <c r="R41" i="1"/>
  <c r="M41" i="1"/>
  <c r="N41" i="1"/>
  <c r="O41" i="1" s="1"/>
  <c r="Q41" i="1" s="1"/>
  <c r="R37" i="1"/>
  <c r="M37" i="1"/>
  <c r="N37" i="1"/>
  <c r="O37" i="1" s="1"/>
  <c r="Q37" i="1" s="1"/>
  <c r="R33" i="1"/>
  <c r="M33" i="1"/>
  <c r="N33" i="1"/>
  <c r="O33" i="1" s="1"/>
  <c r="Q33" i="1" s="1"/>
  <c r="R29" i="1"/>
  <c r="M29" i="1"/>
  <c r="N29" i="1"/>
  <c r="O29" i="1" s="1"/>
  <c r="Q29" i="1" s="1"/>
  <c r="R25" i="1"/>
  <c r="M25" i="1"/>
  <c r="N25" i="1"/>
  <c r="O25" i="1" s="1"/>
  <c r="Q25" i="1" s="1"/>
  <c r="R21" i="1"/>
  <c r="M21" i="1"/>
  <c r="N21" i="1"/>
  <c r="O21" i="1" s="1"/>
  <c r="Q21" i="1" s="1"/>
  <c r="R17" i="1"/>
  <c r="M17" i="1"/>
  <c r="N17" i="1"/>
  <c r="O17" i="1" s="1"/>
  <c r="Q17" i="1" s="1"/>
  <c r="R13" i="1"/>
  <c r="M13" i="1"/>
  <c r="N13" i="1"/>
  <c r="O13" i="1" s="1"/>
  <c r="Q13" i="1" s="1"/>
  <c r="R9" i="1"/>
  <c r="M9" i="1"/>
  <c r="N9" i="1"/>
  <c r="O9" i="1" s="1"/>
  <c r="Q9" i="1" s="1"/>
  <c r="R452" i="1"/>
  <c r="M452" i="1"/>
  <c r="N452" i="1"/>
  <c r="O452" i="1" s="1"/>
  <c r="Q452" i="1" s="1"/>
  <c r="R448" i="1"/>
  <c r="N448" i="1"/>
  <c r="O448" i="1" s="1"/>
  <c r="Q448" i="1" s="1"/>
  <c r="M448" i="1"/>
  <c r="R444" i="1"/>
  <c r="N444" i="1"/>
  <c r="O444" i="1" s="1"/>
  <c r="Q444" i="1" s="1"/>
  <c r="M444" i="1"/>
  <c r="R440" i="1"/>
  <c r="M440" i="1"/>
  <c r="N440" i="1"/>
  <c r="O440" i="1" s="1"/>
  <c r="Q440" i="1" s="1"/>
  <c r="R436" i="1"/>
  <c r="M436" i="1"/>
  <c r="N436" i="1"/>
  <c r="O436" i="1" s="1"/>
  <c r="Q436" i="1" s="1"/>
  <c r="R432" i="1"/>
  <c r="N432" i="1"/>
  <c r="O432" i="1" s="1"/>
  <c r="Q432" i="1" s="1"/>
  <c r="M432" i="1"/>
  <c r="R428" i="1"/>
  <c r="N428" i="1"/>
  <c r="O428" i="1" s="1"/>
  <c r="Q428" i="1" s="1"/>
  <c r="M428" i="1"/>
  <c r="R424" i="1"/>
  <c r="M424" i="1"/>
  <c r="N424" i="1"/>
  <c r="O424" i="1" s="1"/>
  <c r="Q424" i="1" s="1"/>
  <c r="R420" i="1"/>
  <c r="M420" i="1"/>
  <c r="N420" i="1"/>
  <c r="O420" i="1" s="1"/>
  <c r="Q420" i="1" s="1"/>
  <c r="R416" i="1"/>
  <c r="N416" i="1"/>
  <c r="O416" i="1" s="1"/>
  <c r="Q416" i="1" s="1"/>
  <c r="M416" i="1"/>
  <c r="R412" i="1"/>
  <c r="N412" i="1"/>
  <c r="O412" i="1" s="1"/>
  <c r="Q412" i="1" s="1"/>
  <c r="M412" i="1"/>
  <c r="R408" i="1"/>
  <c r="M408" i="1"/>
  <c r="N408" i="1"/>
  <c r="O408" i="1" s="1"/>
  <c r="Q408" i="1" s="1"/>
  <c r="R404" i="1"/>
  <c r="M404" i="1"/>
  <c r="N404" i="1"/>
  <c r="O404" i="1" s="1"/>
  <c r="Q404" i="1" s="1"/>
  <c r="R400" i="1"/>
  <c r="N400" i="1"/>
  <c r="O400" i="1" s="1"/>
  <c r="Q400" i="1" s="1"/>
  <c r="M400" i="1"/>
  <c r="R396" i="1"/>
  <c r="N396" i="1"/>
  <c r="O396" i="1" s="1"/>
  <c r="Q396" i="1" s="1"/>
  <c r="M396" i="1"/>
  <c r="R392" i="1"/>
  <c r="M392" i="1"/>
  <c r="N392" i="1"/>
  <c r="O392" i="1" s="1"/>
  <c r="Q392" i="1" s="1"/>
  <c r="R388" i="1"/>
  <c r="M388" i="1"/>
  <c r="N388" i="1"/>
  <c r="O388" i="1" s="1"/>
  <c r="Q388" i="1" s="1"/>
  <c r="R384" i="1"/>
  <c r="N384" i="1"/>
  <c r="O384" i="1" s="1"/>
  <c r="Q384" i="1" s="1"/>
  <c r="M384" i="1"/>
  <c r="R380" i="1"/>
  <c r="N380" i="1"/>
  <c r="O380" i="1" s="1"/>
  <c r="Q380" i="1" s="1"/>
  <c r="M380" i="1"/>
  <c r="R376" i="1"/>
  <c r="M376" i="1"/>
  <c r="N376" i="1"/>
  <c r="O376" i="1" s="1"/>
  <c r="Q376" i="1" s="1"/>
  <c r="R372" i="1"/>
  <c r="M372" i="1"/>
  <c r="N372" i="1"/>
  <c r="O372" i="1" s="1"/>
  <c r="Q372" i="1" s="1"/>
  <c r="R368" i="1"/>
  <c r="N368" i="1"/>
  <c r="O368" i="1" s="1"/>
  <c r="Q368" i="1" s="1"/>
  <c r="M368" i="1"/>
  <c r="R364" i="1"/>
  <c r="N364" i="1"/>
  <c r="O364" i="1" s="1"/>
  <c r="Q364" i="1" s="1"/>
  <c r="M364" i="1"/>
  <c r="R360" i="1"/>
  <c r="M360" i="1"/>
  <c r="N360" i="1"/>
  <c r="O360" i="1" s="1"/>
  <c r="Q360" i="1" s="1"/>
  <c r="R356" i="1"/>
  <c r="M356" i="1"/>
  <c r="N356" i="1"/>
  <c r="O356" i="1" s="1"/>
  <c r="Q356" i="1" s="1"/>
  <c r="R352" i="1"/>
  <c r="N352" i="1"/>
  <c r="O352" i="1" s="1"/>
  <c r="Q352" i="1" s="1"/>
  <c r="M352" i="1"/>
  <c r="R348" i="1"/>
  <c r="N348" i="1"/>
  <c r="O348" i="1" s="1"/>
  <c r="Q348" i="1" s="1"/>
  <c r="M348" i="1"/>
  <c r="R344" i="1"/>
  <c r="M344" i="1"/>
  <c r="N344" i="1"/>
  <c r="O344" i="1" s="1"/>
  <c r="Q344" i="1" s="1"/>
  <c r="R340" i="1"/>
  <c r="M340" i="1"/>
  <c r="N340" i="1"/>
  <c r="O340" i="1" s="1"/>
  <c r="Q340" i="1" s="1"/>
  <c r="R336" i="1"/>
  <c r="N336" i="1"/>
  <c r="O336" i="1" s="1"/>
  <c r="Q336" i="1" s="1"/>
  <c r="M336" i="1"/>
  <c r="R332" i="1"/>
  <c r="N332" i="1"/>
  <c r="O332" i="1" s="1"/>
  <c r="Q332" i="1" s="1"/>
  <c r="M332" i="1"/>
  <c r="R328" i="1"/>
  <c r="M328" i="1"/>
  <c r="N328" i="1"/>
  <c r="O328" i="1" s="1"/>
  <c r="Q328" i="1" s="1"/>
  <c r="R324" i="1"/>
  <c r="M324" i="1"/>
  <c r="N324" i="1"/>
  <c r="O324" i="1" s="1"/>
  <c r="Q324" i="1" s="1"/>
  <c r="R320" i="1"/>
  <c r="N320" i="1"/>
  <c r="O320" i="1" s="1"/>
  <c r="Q320" i="1" s="1"/>
  <c r="M320" i="1"/>
  <c r="R316" i="1"/>
  <c r="N316" i="1"/>
  <c r="O316" i="1" s="1"/>
  <c r="Q316" i="1" s="1"/>
  <c r="M316" i="1"/>
  <c r="R312" i="1"/>
  <c r="M312" i="1"/>
  <c r="N312" i="1"/>
  <c r="O312" i="1" s="1"/>
  <c r="Q312" i="1" s="1"/>
  <c r="R308" i="1"/>
  <c r="M308" i="1"/>
  <c r="N308" i="1"/>
  <c r="O308" i="1" s="1"/>
  <c r="Q308" i="1" s="1"/>
  <c r="R304" i="1"/>
  <c r="N304" i="1"/>
  <c r="O304" i="1" s="1"/>
  <c r="Q304" i="1" s="1"/>
  <c r="M304" i="1"/>
  <c r="R300" i="1"/>
  <c r="N300" i="1"/>
  <c r="O300" i="1" s="1"/>
  <c r="Q300" i="1" s="1"/>
  <c r="M300" i="1"/>
  <c r="R296" i="1"/>
  <c r="M296" i="1"/>
  <c r="N296" i="1"/>
  <c r="O296" i="1" s="1"/>
  <c r="Q296" i="1" s="1"/>
  <c r="R292" i="1"/>
  <c r="M292" i="1"/>
  <c r="N292" i="1"/>
  <c r="O292" i="1" s="1"/>
  <c r="Q292" i="1" s="1"/>
  <c r="R288" i="1"/>
  <c r="N288" i="1"/>
  <c r="O288" i="1" s="1"/>
  <c r="Q288" i="1" s="1"/>
  <c r="M288" i="1"/>
  <c r="R284" i="1"/>
  <c r="N284" i="1"/>
  <c r="O284" i="1" s="1"/>
  <c r="Q284" i="1" s="1"/>
  <c r="M284" i="1"/>
  <c r="R280" i="1"/>
  <c r="M280" i="1"/>
  <c r="N280" i="1"/>
  <c r="O280" i="1" s="1"/>
  <c r="Q280" i="1" s="1"/>
  <c r="R276" i="1"/>
  <c r="M276" i="1"/>
  <c r="N276" i="1"/>
  <c r="O276" i="1" s="1"/>
  <c r="Q276" i="1" s="1"/>
  <c r="R272" i="1"/>
  <c r="N272" i="1"/>
  <c r="O272" i="1" s="1"/>
  <c r="Q272" i="1" s="1"/>
  <c r="M272" i="1"/>
  <c r="R268" i="1"/>
  <c r="N268" i="1"/>
  <c r="O268" i="1" s="1"/>
  <c r="Q268" i="1" s="1"/>
  <c r="M268" i="1"/>
  <c r="R264" i="1"/>
  <c r="M264" i="1"/>
  <c r="N264" i="1"/>
  <c r="O264" i="1" s="1"/>
  <c r="Q264" i="1" s="1"/>
  <c r="R260" i="1"/>
  <c r="M260" i="1"/>
  <c r="N260" i="1"/>
  <c r="O260" i="1" s="1"/>
  <c r="Q260" i="1" s="1"/>
  <c r="R256" i="1"/>
  <c r="N256" i="1"/>
  <c r="O256" i="1" s="1"/>
  <c r="Q256" i="1" s="1"/>
  <c r="M256" i="1"/>
  <c r="R252" i="1"/>
  <c r="N252" i="1"/>
  <c r="O252" i="1" s="1"/>
  <c r="Q252" i="1" s="1"/>
  <c r="M252" i="1"/>
  <c r="R248" i="1"/>
  <c r="M248" i="1"/>
  <c r="N248" i="1"/>
  <c r="O248" i="1" s="1"/>
  <c r="Q248" i="1" s="1"/>
  <c r="R244" i="1"/>
  <c r="M244" i="1"/>
  <c r="N244" i="1"/>
  <c r="O244" i="1" s="1"/>
  <c r="Q244" i="1" s="1"/>
  <c r="R240" i="1"/>
  <c r="N240" i="1"/>
  <c r="O240" i="1" s="1"/>
  <c r="Q240" i="1" s="1"/>
  <c r="M240" i="1"/>
  <c r="R236" i="1"/>
  <c r="N236" i="1"/>
  <c r="O236" i="1" s="1"/>
  <c r="Q236" i="1" s="1"/>
  <c r="M236" i="1"/>
  <c r="R232" i="1"/>
  <c r="M232" i="1"/>
  <c r="N232" i="1"/>
  <c r="O232" i="1" s="1"/>
  <c r="Q232" i="1" s="1"/>
  <c r="R228" i="1"/>
  <c r="M228" i="1"/>
  <c r="N228" i="1"/>
  <c r="O228" i="1" s="1"/>
  <c r="Q228" i="1" s="1"/>
  <c r="R224" i="1"/>
  <c r="N224" i="1"/>
  <c r="O224" i="1" s="1"/>
  <c r="Q224" i="1" s="1"/>
  <c r="M224" i="1"/>
  <c r="R220" i="1"/>
  <c r="N220" i="1"/>
  <c r="O220" i="1" s="1"/>
  <c r="Q220" i="1" s="1"/>
  <c r="M220" i="1"/>
  <c r="R216" i="1"/>
  <c r="M216" i="1"/>
  <c r="N216" i="1"/>
  <c r="O216" i="1" s="1"/>
  <c r="Q216" i="1" s="1"/>
  <c r="R212" i="1"/>
  <c r="M212" i="1"/>
  <c r="N212" i="1"/>
  <c r="O212" i="1" s="1"/>
  <c r="Q212" i="1" s="1"/>
  <c r="R208" i="1"/>
  <c r="N208" i="1"/>
  <c r="O208" i="1" s="1"/>
  <c r="Q208" i="1" s="1"/>
  <c r="M208" i="1"/>
  <c r="R204" i="1"/>
  <c r="N204" i="1"/>
  <c r="O204" i="1" s="1"/>
  <c r="Q204" i="1" s="1"/>
  <c r="M204" i="1"/>
  <c r="R200" i="1"/>
  <c r="M200" i="1"/>
  <c r="N200" i="1"/>
  <c r="O200" i="1" s="1"/>
  <c r="Q200" i="1" s="1"/>
  <c r="R196" i="1"/>
  <c r="M196" i="1"/>
  <c r="N196" i="1"/>
  <c r="O196" i="1" s="1"/>
  <c r="Q196" i="1" s="1"/>
  <c r="R192" i="1"/>
  <c r="N192" i="1"/>
  <c r="O192" i="1" s="1"/>
  <c r="Q192" i="1" s="1"/>
  <c r="M192" i="1"/>
  <c r="R188" i="1"/>
  <c r="N188" i="1"/>
  <c r="O188" i="1" s="1"/>
  <c r="Q188" i="1" s="1"/>
  <c r="M188" i="1"/>
  <c r="R184" i="1"/>
  <c r="M184" i="1"/>
  <c r="N184" i="1"/>
  <c r="O184" i="1" s="1"/>
  <c r="Q184" i="1" s="1"/>
  <c r="R180" i="1"/>
  <c r="M180" i="1"/>
  <c r="N180" i="1"/>
  <c r="O180" i="1" s="1"/>
  <c r="Q180" i="1" s="1"/>
  <c r="R176" i="1"/>
  <c r="N176" i="1"/>
  <c r="O176" i="1" s="1"/>
  <c r="Q176" i="1" s="1"/>
  <c r="M176" i="1"/>
  <c r="R172" i="1"/>
  <c r="N172" i="1"/>
  <c r="O172" i="1" s="1"/>
  <c r="Q172" i="1" s="1"/>
  <c r="M172" i="1"/>
  <c r="R168" i="1"/>
  <c r="M168" i="1"/>
  <c r="N168" i="1"/>
  <c r="O168" i="1" s="1"/>
  <c r="Q168" i="1" s="1"/>
  <c r="R164" i="1"/>
  <c r="M164" i="1"/>
  <c r="N164" i="1"/>
  <c r="O164" i="1" s="1"/>
  <c r="Q164" i="1" s="1"/>
  <c r="R160" i="1"/>
  <c r="N160" i="1"/>
  <c r="O160" i="1" s="1"/>
  <c r="Q160" i="1" s="1"/>
  <c r="M160" i="1"/>
  <c r="R156" i="1"/>
  <c r="N156" i="1"/>
  <c r="O156" i="1" s="1"/>
  <c r="Q156" i="1" s="1"/>
  <c r="M156" i="1"/>
  <c r="R152" i="1"/>
  <c r="M152" i="1"/>
  <c r="N152" i="1"/>
  <c r="O152" i="1" s="1"/>
  <c r="Q152" i="1" s="1"/>
  <c r="R148" i="1"/>
  <c r="M148" i="1"/>
  <c r="N148" i="1"/>
  <c r="O148" i="1" s="1"/>
  <c r="Q148" i="1" s="1"/>
  <c r="R144" i="1"/>
  <c r="N144" i="1"/>
  <c r="O144" i="1" s="1"/>
  <c r="Q144" i="1" s="1"/>
  <c r="M144" i="1"/>
  <c r="R140" i="1"/>
  <c r="N140" i="1"/>
  <c r="O140" i="1" s="1"/>
  <c r="Q140" i="1" s="1"/>
  <c r="M140" i="1"/>
  <c r="R136" i="1"/>
  <c r="M136" i="1"/>
  <c r="N136" i="1"/>
  <c r="O136" i="1" s="1"/>
  <c r="Q136" i="1" s="1"/>
  <c r="R132" i="1"/>
  <c r="M132" i="1"/>
  <c r="N132" i="1"/>
  <c r="O132" i="1" s="1"/>
  <c r="Q132" i="1" s="1"/>
  <c r="R128" i="1"/>
  <c r="N128" i="1"/>
  <c r="O128" i="1" s="1"/>
  <c r="Q128" i="1" s="1"/>
  <c r="M128" i="1"/>
  <c r="R124" i="1"/>
  <c r="N124" i="1"/>
  <c r="O124" i="1" s="1"/>
  <c r="Q124" i="1" s="1"/>
  <c r="M124" i="1"/>
  <c r="R120" i="1"/>
  <c r="M120" i="1"/>
  <c r="N120" i="1"/>
  <c r="O120" i="1" s="1"/>
  <c r="Q120" i="1" s="1"/>
  <c r="R116" i="1"/>
  <c r="M116" i="1"/>
  <c r="N116" i="1"/>
  <c r="O116" i="1" s="1"/>
  <c r="Q116" i="1" s="1"/>
  <c r="R112" i="1"/>
  <c r="N112" i="1"/>
  <c r="O112" i="1" s="1"/>
  <c r="Q112" i="1" s="1"/>
  <c r="M112" i="1"/>
  <c r="R108" i="1"/>
  <c r="N108" i="1"/>
  <c r="O108" i="1" s="1"/>
  <c r="Q108" i="1" s="1"/>
  <c r="M108" i="1"/>
  <c r="R104" i="1"/>
  <c r="M104" i="1"/>
  <c r="N104" i="1"/>
  <c r="O104" i="1" s="1"/>
  <c r="Q104" i="1" s="1"/>
  <c r="R100" i="1"/>
  <c r="M100" i="1"/>
  <c r="N100" i="1"/>
  <c r="O100" i="1" s="1"/>
  <c r="Q100" i="1" s="1"/>
  <c r="R96" i="1"/>
  <c r="N96" i="1"/>
  <c r="O96" i="1" s="1"/>
  <c r="Q96" i="1" s="1"/>
  <c r="M96" i="1"/>
  <c r="R92" i="1"/>
  <c r="N92" i="1"/>
  <c r="O92" i="1" s="1"/>
  <c r="Q92" i="1" s="1"/>
  <c r="M92" i="1"/>
  <c r="R88" i="1"/>
  <c r="M88" i="1"/>
  <c r="N88" i="1"/>
  <c r="O88" i="1" s="1"/>
  <c r="Q88" i="1" s="1"/>
  <c r="R84" i="1"/>
  <c r="M84" i="1"/>
  <c r="N84" i="1"/>
  <c r="O84" i="1" s="1"/>
  <c r="Q84" i="1" s="1"/>
  <c r="R80" i="1"/>
  <c r="N80" i="1"/>
  <c r="O80" i="1" s="1"/>
  <c r="Q80" i="1" s="1"/>
  <c r="M80" i="1"/>
  <c r="R76" i="1"/>
  <c r="N76" i="1"/>
  <c r="O76" i="1" s="1"/>
  <c r="Q76" i="1" s="1"/>
  <c r="M76" i="1"/>
  <c r="R72" i="1"/>
  <c r="M72" i="1"/>
  <c r="N72" i="1"/>
  <c r="O72" i="1" s="1"/>
  <c r="Q72" i="1" s="1"/>
  <c r="R68" i="1"/>
  <c r="M68" i="1"/>
  <c r="N68" i="1"/>
  <c r="O68" i="1" s="1"/>
  <c r="Q68" i="1" s="1"/>
  <c r="R64" i="1"/>
  <c r="N64" i="1"/>
  <c r="O64" i="1" s="1"/>
  <c r="Q64" i="1" s="1"/>
  <c r="M64" i="1"/>
  <c r="R60" i="1"/>
  <c r="N60" i="1"/>
  <c r="O60" i="1" s="1"/>
  <c r="Q60" i="1" s="1"/>
  <c r="M60" i="1"/>
  <c r="R56" i="1"/>
  <c r="M56" i="1"/>
  <c r="N56" i="1"/>
  <c r="O56" i="1" s="1"/>
  <c r="Q56" i="1" s="1"/>
  <c r="R52" i="1"/>
  <c r="M52" i="1"/>
  <c r="N52" i="1"/>
  <c r="O52" i="1" s="1"/>
  <c r="Q52" i="1" s="1"/>
  <c r="R48" i="1"/>
  <c r="N48" i="1"/>
  <c r="O48" i="1" s="1"/>
  <c r="Q48" i="1" s="1"/>
  <c r="M48" i="1"/>
  <c r="R44" i="1"/>
  <c r="N44" i="1"/>
  <c r="O44" i="1" s="1"/>
  <c r="Q44" i="1" s="1"/>
  <c r="M44" i="1"/>
  <c r="R40" i="1"/>
  <c r="M40" i="1"/>
  <c r="N40" i="1"/>
  <c r="O40" i="1" s="1"/>
  <c r="Q40" i="1" s="1"/>
  <c r="R36" i="1"/>
  <c r="M36" i="1"/>
  <c r="N36" i="1"/>
  <c r="O36" i="1" s="1"/>
  <c r="Q36" i="1" s="1"/>
  <c r="R32" i="1"/>
  <c r="N32" i="1"/>
  <c r="O32" i="1" s="1"/>
  <c r="Q32" i="1" s="1"/>
  <c r="M32" i="1"/>
  <c r="R28" i="1"/>
  <c r="N28" i="1"/>
  <c r="O28" i="1" s="1"/>
  <c r="Q28" i="1" s="1"/>
  <c r="M28" i="1"/>
  <c r="R24" i="1"/>
  <c r="M24" i="1"/>
  <c r="N24" i="1"/>
  <c r="O24" i="1" s="1"/>
  <c r="Q24" i="1" s="1"/>
  <c r="R20" i="1"/>
  <c r="M20" i="1"/>
  <c r="N20" i="1"/>
  <c r="O20" i="1" s="1"/>
  <c r="Q20" i="1" s="1"/>
  <c r="R16" i="1"/>
  <c r="N16" i="1"/>
  <c r="O16" i="1" s="1"/>
  <c r="Q16" i="1" s="1"/>
  <c r="M16" i="1"/>
  <c r="R12" i="1"/>
  <c r="N12" i="1"/>
  <c r="O12" i="1" s="1"/>
  <c r="Q12" i="1" s="1"/>
  <c r="M12" i="1"/>
  <c r="R8" i="1"/>
  <c r="M8" i="1"/>
  <c r="N8" i="1"/>
  <c r="O8" i="1" s="1"/>
  <c r="Q8" i="1" s="1"/>
  <c r="S8" i="1" l="1"/>
  <c r="U8" i="1" s="1"/>
  <c r="S12" i="1"/>
  <c r="U12" i="1" s="1"/>
  <c r="S16" i="1"/>
  <c r="U16" i="1" s="1"/>
  <c r="S20" i="1"/>
  <c r="U20" i="1" s="1"/>
  <c r="S24" i="1"/>
  <c r="U24" i="1" s="1"/>
  <c r="S28" i="1"/>
  <c r="U28" i="1" s="1"/>
  <c r="S32" i="1"/>
  <c r="U32" i="1" s="1"/>
  <c r="S36" i="1"/>
  <c r="U36" i="1" s="1"/>
  <c r="S40" i="1"/>
  <c r="U40" i="1" s="1"/>
  <c r="S44" i="1"/>
  <c r="U44" i="1" s="1"/>
  <c r="S48" i="1"/>
  <c r="U48" i="1" s="1"/>
  <c r="S52" i="1"/>
  <c r="U52" i="1" s="1"/>
  <c r="S56" i="1"/>
  <c r="U56" i="1" s="1"/>
  <c r="S60" i="1"/>
  <c r="U60" i="1" s="1"/>
  <c r="S64" i="1"/>
  <c r="U64" i="1" s="1"/>
  <c r="S68" i="1"/>
  <c r="U68" i="1" s="1"/>
  <c r="S72" i="1"/>
  <c r="U72" i="1" s="1"/>
  <c r="S76" i="1"/>
  <c r="U76" i="1" s="1"/>
  <c r="S80" i="1"/>
  <c r="U80" i="1" s="1"/>
  <c r="S84" i="1"/>
  <c r="U84" i="1" s="1"/>
  <c r="S88" i="1"/>
  <c r="U88" i="1" s="1"/>
  <c r="S92" i="1"/>
  <c r="U92" i="1" s="1"/>
  <c r="S96" i="1"/>
  <c r="U96" i="1" s="1"/>
  <c r="S100" i="1"/>
  <c r="U100" i="1" s="1"/>
  <c r="S104" i="1"/>
  <c r="U104" i="1" s="1"/>
  <c r="S108" i="1"/>
  <c r="U108" i="1" s="1"/>
  <c r="S112" i="1"/>
  <c r="U112" i="1" s="1"/>
  <c r="S116" i="1"/>
  <c r="U116" i="1" s="1"/>
  <c r="S120" i="1"/>
  <c r="U120" i="1" s="1"/>
  <c r="S124" i="1"/>
  <c r="U124" i="1" s="1"/>
  <c r="S128" i="1"/>
  <c r="U128" i="1" s="1"/>
  <c r="S132" i="1"/>
  <c r="U132" i="1" s="1"/>
  <c r="S136" i="1"/>
  <c r="U136" i="1" s="1"/>
  <c r="S140" i="1"/>
  <c r="U140" i="1" s="1"/>
  <c r="S144" i="1"/>
  <c r="U144" i="1" s="1"/>
  <c r="S148" i="1"/>
  <c r="U148" i="1" s="1"/>
  <c r="S152" i="1"/>
  <c r="U152" i="1" s="1"/>
  <c r="S156" i="1"/>
  <c r="U156" i="1" s="1"/>
  <c r="S160" i="1"/>
  <c r="U160" i="1" s="1"/>
  <c r="S164" i="1"/>
  <c r="U164" i="1" s="1"/>
  <c r="S168" i="1"/>
  <c r="U168" i="1" s="1"/>
  <c r="S172" i="1"/>
  <c r="U172" i="1" s="1"/>
  <c r="S176" i="1"/>
  <c r="U176" i="1" s="1"/>
  <c r="S180" i="1"/>
  <c r="U180" i="1" s="1"/>
  <c r="S184" i="1"/>
  <c r="U184" i="1" s="1"/>
  <c r="S188" i="1"/>
  <c r="U188" i="1" s="1"/>
  <c r="S192" i="1"/>
  <c r="U192" i="1" s="1"/>
  <c r="S196" i="1"/>
  <c r="U196" i="1" s="1"/>
  <c r="S200" i="1"/>
  <c r="U200" i="1" s="1"/>
  <c r="S204" i="1"/>
  <c r="U204" i="1" s="1"/>
  <c r="S208" i="1"/>
  <c r="U208" i="1" s="1"/>
  <c r="S212" i="1"/>
  <c r="U212" i="1" s="1"/>
  <c r="S216" i="1"/>
  <c r="U216" i="1" s="1"/>
  <c r="S220" i="1"/>
  <c r="U220" i="1" s="1"/>
  <c r="S224" i="1"/>
  <c r="U224" i="1" s="1"/>
  <c r="S228" i="1"/>
  <c r="U228" i="1" s="1"/>
  <c r="S232" i="1"/>
  <c r="U232" i="1" s="1"/>
  <c r="S236" i="1"/>
  <c r="U236" i="1" s="1"/>
  <c r="S240" i="1"/>
  <c r="U240" i="1" s="1"/>
  <c r="S244" i="1"/>
  <c r="U244" i="1" s="1"/>
  <c r="S248" i="1"/>
  <c r="U248" i="1" s="1"/>
  <c r="S252" i="1"/>
  <c r="U252" i="1" s="1"/>
  <c r="S256" i="1"/>
  <c r="U256" i="1" s="1"/>
  <c r="S260" i="1"/>
  <c r="U260" i="1" s="1"/>
  <c r="S264" i="1"/>
  <c r="U264" i="1" s="1"/>
  <c r="S268" i="1"/>
  <c r="U268" i="1" s="1"/>
  <c r="S272" i="1"/>
  <c r="U272" i="1" s="1"/>
  <c r="S276" i="1"/>
  <c r="U276" i="1" s="1"/>
  <c r="S280" i="1"/>
  <c r="U280" i="1" s="1"/>
  <c r="S284" i="1"/>
  <c r="U284" i="1" s="1"/>
  <c r="S288" i="1"/>
  <c r="U288" i="1" s="1"/>
  <c r="S292" i="1"/>
  <c r="U292" i="1" s="1"/>
  <c r="S296" i="1"/>
  <c r="U296" i="1" s="1"/>
  <c r="S300" i="1"/>
  <c r="U300" i="1" s="1"/>
  <c r="S304" i="1"/>
  <c r="U304" i="1" s="1"/>
  <c r="S308" i="1"/>
  <c r="U308" i="1" s="1"/>
  <c r="S312" i="1"/>
  <c r="U312" i="1" s="1"/>
  <c r="S316" i="1"/>
  <c r="U316" i="1" s="1"/>
  <c r="S320" i="1"/>
  <c r="U320" i="1" s="1"/>
  <c r="S324" i="1"/>
  <c r="U324" i="1" s="1"/>
  <c r="S328" i="1"/>
  <c r="U328" i="1" s="1"/>
  <c r="S332" i="1"/>
  <c r="U332" i="1" s="1"/>
  <c r="S336" i="1"/>
  <c r="U336" i="1" s="1"/>
  <c r="S340" i="1"/>
  <c r="U340" i="1" s="1"/>
  <c r="S344" i="1"/>
  <c r="U344" i="1" s="1"/>
  <c r="S348" i="1"/>
  <c r="U348" i="1" s="1"/>
  <c r="S352" i="1"/>
  <c r="U352" i="1" s="1"/>
  <c r="S356" i="1"/>
  <c r="U356" i="1" s="1"/>
  <c r="S360" i="1"/>
  <c r="U360" i="1" s="1"/>
  <c r="S364" i="1"/>
  <c r="U364" i="1" s="1"/>
  <c r="S368" i="1"/>
  <c r="U368" i="1" s="1"/>
  <c r="S372" i="1"/>
  <c r="U372" i="1" s="1"/>
  <c r="S376" i="1"/>
  <c r="U376" i="1" s="1"/>
  <c r="S380" i="1"/>
  <c r="U380" i="1" s="1"/>
  <c r="S384" i="1"/>
  <c r="U384" i="1" s="1"/>
  <c r="S388" i="1"/>
  <c r="U388" i="1" s="1"/>
  <c r="S392" i="1"/>
  <c r="U392" i="1" s="1"/>
  <c r="S396" i="1"/>
  <c r="U396" i="1" s="1"/>
  <c r="S400" i="1"/>
  <c r="U400" i="1" s="1"/>
  <c r="S404" i="1"/>
  <c r="U404" i="1" s="1"/>
  <c r="S408" i="1"/>
  <c r="U408" i="1" s="1"/>
  <c r="S412" i="1"/>
  <c r="U412" i="1" s="1"/>
  <c r="S416" i="1"/>
  <c r="U416" i="1" s="1"/>
  <c r="S420" i="1"/>
  <c r="U420" i="1" s="1"/>
  <c r="S424" i="1"/>
  <c r="U424" i="1" s="1"/>
  <c r="S428" i="1"/>
  <c r="U428" i="1" s="1"/>
  <c r="S432" i="1"/>
  <c r="U432" i="1" s="1"/>
  <c r="S436" i="1"/>
  <c r="U436" i="1" s="1"/>
  <c r="S440" i="1"/>
  <c r="U440" i="1" s="1"/>
  <c r="S444" i="1"/>
  <c r="U444" i="1" s="1"/>
  <c r="S448" i="1"/>
  <c r="U448" i="1" s="1"/>
  <c r="S452" i="1"/>
  <c r="U452" i="1" s="1"/>
  <c r="S9" i="1"/>
  <c r="U9" i="1" s="1"/>
  <c r="S13" i="1"/>
  <c r="U13" i="1" s="1"/>
  <c r="S17" i="1"/>
  <c r="U17" i="1"/>
  <c r="S21" i="1"/>
  <c r="U21" i="1" s="1"/>
  <c r="S25" i="1"/>
  <c r="U25" i="1"/>
  <c r="S29" i="1"/>
  <c r="U29" i="1" s="1"/>
  <c r="S33" i="1"/>
  <c r="U33" i="1"/>
  <c r="S37" i="1"/>
  <c r="U37" i="1" s="1"/>
  <c r="S41" i="1"/>
  <c r="U41" i="1"/>
  <c r="S45" i="1"/>
  <c r="U45" i="1" s="1"/>
  <c r="S49" i="1"/>
  <c r="U49" i="1" s="1"/>
  <c r="S53" i="1"/>
  <c r="U53" i="1"/>
  <c r="S57" i="1"/>
  <c r="U57" i="1" s="1"/>
  <c r="S61" i="1"/>
  <c r="U61" i="1" s="1"/>
  <c r="S65" i="1"/>
  <c r="U65" i="1" s="1"/>
  <c r="S69" i="1"/>
  <c r="U69" i="1"/>
  <c r="S73" i="1"/>
  <c r="U73" i="1" s="1"/>
  <c r="S77" i="1"/>
  <c r="U77" i="1" s="1"/>
  <c r="S81" i="1"/>
  <c r="U81" i="1"/>
  <c r="S85" i="1"/>
  <c r="U85" i="1" s="1"/>
  <c r="S89" i="1"/>
  <c r="U89" i="1"/>
  <c r="S93" i="1"/>
  <c r="U93" i="1" s="1"/>
  <c r="S97" i="1"/>
  <c r="U97" i="1"/>
  <c r="S101" i="1"/>
  <c r="U101" i="1" s="1"/>
  <c r="S105" i="1"/>
  <c r="U105" i="1"/>
  <c r="S109" i="1"/>
  <c r="U109" i="1" s="1"/>
  <c r="S113" i="1"/>
  <c r="U113" i="1" s="1"/>
  <c r="S117" i="1"/>
  <c r="U117" i="1"/>
  <c r="S121" i="1"/>
  <c r="U121" i="1" s="1"/>
  <c r="S125" i="1"/>
  <c r="U125" i="1" s="1"/>
  <c r="S129" i="1"/>
  <c r="U129" i="1" s="1"/>
  <c r="S133" i="1"/>
  <c r="U133" i="1"/>
  <c r="S137" i="1"/>
  <c r="U137" i="1" s="1"/>
  <c r="S141" i="1"/>
  <c r="U141" i="1" s="1"/>
  <c r="S145" i="1"/>
  <c r="U145" i="1"/>
  <c r="S149" i="1"/>
  <c r="U149" i="1" s="1"/>
  <c r="S153" i="1"/>
  <c r="U153" i="1"/>
  <c r="S157" i="1"/>
  <c r="U157" i="1" s="1"/>
  <c r="S161" i="1"/>
  <c r="U161" i="1"/>
  <c r="S165" i="1"/>
  <c r="U165" i="1" s="1"/>
  <c r="S169" i="1"/>
  <c r="U169" i="1"/>
  <c r="S173" i="1"/>
  <c r="U173" i="1" s="1"/>
  <c r="S177" i="1"/>
  <c r="U177" i="1" s="1"/>
  <c r="S181" i="1"/>
  <c r="U181" i="1"/>
  <c r="S185" i="1"/>
  <c r="U185" i="1" s="1"/>
  <c r="S189" i="1"/>
  <c r="U189" i="1" s="1"/>
  <c r="S193" i="1"/>
  <c r="U193" i="1" s="1"/>
  <c r="S197" i="1"/>
  <c r="U197" i="1"/>
  <c r="S201" i="1"/>
  <c r="U201" i="1" s="1"/>
  <c r="S205" i="1"/>
  <c r="U205" i="1" s="1"/>
  <c r="S209" i="1"/>
  <c r="U209" i="1"/>
  <c r="S213" i="1"/>
  <c r="U213" i="1" s="1"/>
  <c r="S217" i="1"/>
  <c r="U217" i="1"/>
  <c r="U221" i="1"/>
  <c r="S221" i="1"/>
  <c r="S225" i="1"/>
  <c r="U225" i="1"/>
  <c r="U229" i="1"/>
  <c r="S229" i="1"/>
  <c r="S233" i="1"/>
  <c r="U233" i="1"/>
  <c r="U237" i="1"/>
  <c r="S237" i="1"/>
  <c r="S241" i="1"/>
  <c r="U241" i="1" s="1"/>
  <c r="S245" i="1"/>
  <c r="U245" i="1"/>
  <c r="S249" i="1"/>
  <c r="U249" i="1" s="1"/>
  <c r="U253" i="1"/>
  <c r="S253" i="1"/>
  <c r="S257" i="1"/>
  <c r="U257" i="1" s="1"/>
  <c r="S261" i="1"/>
  <c r="U261" i="1"/>
  <c r="S265" i="1"/>
  <c r="U265" i="1" s="1"/>
  <c r="U269" i="1"/>
  <c r="S269" i="1"/>
  <c r="S273" i="1"/>
  <c r="U273" i="1"/>
  <c r="U277" i="1"/>
  <c r="S277" i="1"/>
  <c r="S281" i="1"/>
  <c r="U281" i="1"/>
  <c r="U285" i="1"/>
  <c r="S285" i="1"/>
  <c r="S289" i="1"/>
  <c r="U289" i="1"/>
  <c r="U293" i="1"/>
  <c r="S293" i="1"/>
  <c r="S297" i="1"/>
  <c r="U297" i="1"/>
  <c r="U301" i="1"/>
  <c r="S301" i="1"/>
  <c r="S305" i="1"/>
  <c r="U305" i="1" s="1"/>
  <c r="S309" i="1"/>
  <c r="U309" i="1"/>
  <c r="S313" i="1"/>
  <c r="U313" i="1" s="1"/>
  <c r="U317" i="1"/>
  <c r="S317" i="1"/>
  <c r="S321" i="1"/>
  <c r="U321" i="1" s="1"/>
  <c r="S325" i="1"/>
  <c r="U325" i="1" s="1"/>
  <c r="S329" i="1"/>
  <c r="U329" i="1" s="1"/>
  <c r="U333" i="1"/>
  <c r="S333" i="1"/>
  <c r="S337" i="1"/>
  <c r="U337" i="1"/>
  <c r="U341" i="1"/>
  <c r="S341" i="1"/>
  <c r="S345" i="1"/>
  <c r="U345" i="1"/>
  <c r="U349" i="1"/>
  <c r="S349" i="1"/>
  <c r="S353" i="1"/>
  <c r="U353" i="1"/>
  <c r="U357" i="1"/>
  <c r="S357" i="1"/>
  <c r="S361" i="1"/>
  <c r="U361" i="1"/>
  <c r="U365" i="1"/>
  <c r="S365" i="1"/>
  <c r="S369" i="1"/>
  <c r="U369" i="1" s="1"/>
  <c r="S373" i="1"/>
  <c r="U373" i="1"/>
  <c r="S377" i="1"/>
  <c r="U377" i="1" s="1"/>
  <c r="U381" i="1"/>
  <c r="S381" i="1"/>
  <c r="S385" i="1"/>
  <c r="U385" i="1" s="1"/>
  <c r="S389" i="1"/>
  <c r="U389" i="1" s="1"/>
  <c r="S393" i="1"/>
  <c r="U393" i="1" s="1"/>
  <c r="U397" i="1"/>
  <c r="S397" i="1"/>
  <c r="S401" i="1"/>
  <c r="U401" i="1"/>
  <c r="U405" i="1"/>
  <c r="S405" i="1"/>
  <c r="S409" i="1"/>
  <c r="U409" i="1"/>
  <c r="U413" i="1"/>
  <c r="S413" i="1"/>
  <c r="S417" i="1"/>
  <c r="U417" i="1"/>
  <c r="U421" i="1"/>
  <c r="S421" i="1"/>
  <c r="S425" i="1"/>
  <c r="U425" i="1"/>
  <c r="U429" i="1"/>
  <c r="S429" i="1"/>
  <c r="S433" i="1"/>
  <c r="U433" i="1" s="1"/>
  <c r="S437" i="1"/>
  <c r="U437" i="1"/>
  <c r="S441" i="1"/>
  <c r="U441" i="1" s="1"/>
  <c r="U445" i="1"/>
  <c r="S445" i="1"/>
  <c r="S449" i="1"/>
  <c r="U449" i="1" s="1"/>
  <c r="S453" i="1"/>
  <c r="U453" i="1" s="1"/>
  <c r="S457" i="1"/>
  <c r="U457" i="1" s="1"/>
  <c r="U461" i="1"/>
  <c r="S461" i="1"/>
  <c r="S465" i="1"/>
  <c r="U465" i="1" s="1"/>
  <c r="U469" i="1"/>
  <c r="S469" i="1"/>
  <c r="S473" i="1"/>
  <c r="U473" i="1" s="1"/>
  <c r="U477" i="1"/>
  <c r="S477" i="1"/>
  <c r="S481" i="1"/>
  <c r="U481" i="1" s="1"/>
  <c r="U485" i="1"/>
  <c r="S485" i="1"/>
  <c r="S489" i="1"/>
  <c r="U489" i="1" s="1"/>
  <c r="U493" i="1"/>
  <c r="S493" i="1"/>
  <c r="U497" i="1"/>
  <c r="S497" i="1"/>
  <c r="S501" i="1"/>
  <c r="U501" i="1" s="1"/>
  <c r="U505" i="1"/>
  <c r="S505" i="1"/>
  <c r="U509" i="1"/>
  <c r="S509" i="1"/>
  <c r="U513" i="1"/>
  <c r="S513" i="1"/>
  <c r="S517" i="1"/>
  <c r="U517" i="1" s="1"/>
  <c r="U521" i="1"/>
  <c r="S521" i="1"/>
  <c r="U525" i="1"/>
  <c r="S525" i="1"/>
  <c r="S529" i="1"/>
  <c r="U529" i="1" s="1"/>
  <c r="U533" i="1"/>
  <c r="S533" i="1"/>
  <c r="S537" i="1"/>
  <c r="U537" i="1" s="1"/>
  <c r="U541" i="1"/>
  <c r="S541" i="1"/>
  <c r="S545" i="1"/>
  <c r="U545" i="1" s="1"/>
  <c r="U549" i="1"/>
  <c r="S549" i="1"/>
  <c r="S553" i="1"/>
  <c r="U553" i="1" s="1"/>
  <c r="U557" i="1"/>
  <c r="S557" i="1"/>
  <c r="U561" i="1"/>
  <c r="S561" i="1"/>
  <c r="S565" i="1"/>
  <c r="U565" i="1" s="1"/>
  <c r="U569" i="1"/>
  <c r="S569" i="1"/>
  <c r="U573" i="1"/>
  <c r="S573" i="1"/>
  <c r="U6" i="1"/>
  <c r="S6" i="1"/>
  <c r="U10" i="1"/>
  <c r="S10" i="1"/>
  <c r="U14" i="1"/>
  <c r="S14" i="1"/>
  <c r="U18" i="1"/>
  <c r="S18" i="1"/>
  <c r="U22" i="1"/>
  <c r="S22" i="1"/>
  <c r="S26" i="1"/>
  <c r="U26" i="1" s="1"/>
  <c r="U30" i="1"/>
  <c r="S30" i="1"/>
  <c r="U34" i="1"/>
  <c r="S34" i="1"/>
  <c r="U38" i="1"/>
  <c r="S38" i="1"/>
  <c r="U42" i="1"/>
  <c r="S42" i="1"/>
  <c r="U46" i="1"/>
  <c r="S46" i="1"/>
  <c r="U50" i="1"/>
  <c r="S50" i="1"/>
  <c r="S54" i="1"/>
  <c r="U54" i="1" s="1"/>
  <c r="U58" i="1"/>
  <c r="S58" i="1"/>
  <c r="S62" i="1"/>
  <c r="U62" i="1" s="1"/>
  <c r="U66" i="1"/>
  <c r="S66" i="1"/>
  <c r="U7" i="1"/>
  <c r="S7" i="1"/>
  <c r="U11" i="1"/>
  <c r="S11" i="1"/>
  <c r="U15" i="1"/>
  <c r="S15" i="1"/>
  <c r="U19" i="1"/>
  <c r="S19" i="1"/>
  <c r="U23" i="1"/>
  <c r="S23" i="1"/>
  <c r="U27" i="1"/>
  <c r="S27" i="1"/>
  <c r="U31" i="1"/>
  <c r="S31" i="1"/>
  <c r="U35" i="1"/>
  <c r="S35" i="1"/>
  <c r="U39" i="1"/>
  <c r="S39" i="1"/>
  <c r="U43" i="1"/>
  <c r="S43" i="1"/>
  <c r="U47" i="1"/>
  <c r="S47" i="1"/>
  <c r="U51" i="1"/>
  <c r="S51" i="1"/>
  <c r="U55" i="1"/>
  <c r="S55" i="1"/>
  <c r="U59" i="1"/>
  <c r="S59" i="1"/>
  <c r="U63" i="1"/>
  <c r="S63" i="1"/>
  <c r="U67" i="1"/>
  <c r="S67" i="1"/>
  <c r="U71" i="1"/>
  <c r="S71" i="1"/>
  <c r="U75" i="1"/>
  <c r="S75" i="1"/>
  <c r="U79" i="1"/>
  <c r="S79" i="1"/>
  <c r="U83" i="1"/>
  <c r="S83" i="1"/>
  <c r="U87" i="1"/>
  <c r="S87" i="1"/>
  <c r="U91" i="1"/>
  <c r="S91" i="1"/>
  <c r="U95" i="1"/>
  <c r="S95" i="1"/>
  <c r="U99" i="1"/>
  <c r="S99" i="1"/>
  <c r="U103" i="1"/>
  <c r="S103" i="1"/>
  <c r="U107" i="1"/>
  <c r="S107" i="1"/>
  <c r="U111" i="1"/>
  <c r="S111" i="1"/>
  <c r="U115" i="1"/>
  <c r="S115" i="1"/>
  <c r="U119" i="1"/>
  <c r="S119" i="1"/>
  <c r="U123" i="1"/>
  <c r="S123" i="1"/>
  <c r="U127" i="1"/>
  <c r="S127" i="1"/>
  <c r="U131" i="1"/>
  <c r="S131" i="1"/>
  <c r="U135" i="1"/>
  <c r="S135" i="1"/>
  <c r="U139" i="1"/>
  <c r="S139" i="1"/>
  <c r="U143" i="1"/>
  <c r="S143" i="1"/>
  <c r="U147" i="1"/>
  <c r="S147" i="1"/>
  <c r="U151" i="1"/>
  <c r="S151" i="1"/>
  <c r="U155" i="1"/>
  <c r="S155" i="1"/>
  <c r="U159" i="1"/>
  <c r="S159" i="1"/>
  <c r="U163" i="1"/>
  <c r="S163" i="1"/>
  <c r="U167" i="1"/>
  <c r="S167" i="1"/>
  <c r="U171" i="1"/>
  <c r="S171" i="1"/>
  <c r="U175" i="1"/>
  <c r="S175" i="1"/>
  <c r="U179" i="1"/>
  <c r="S179" i="1"/>
  <c r="U183" i="1"/>
  <c r="S183" i="1"/>
  <c r="U187" i="1"/>
  <c r="S187" i="1"/>
  <c r="U191" i="1"/>
  <c r="S191" i="1"/>
  <c r="U195" i="1"/>
  <c r="S195" i="1"/>
  <c r="U199" i="1"/>
  <c r="S199" i="1"/>
  <c r="U203" i="1"/>
  <c r="S203" i="1"/>
  <c r="U207" i="1"/>
  <c r="S207" i="1"/>
  <c r="U211" i="1"/>
  <c r="S211" i="1"/>
  <c r="U215" i="1"/>
  <c r="S215" i="1"/>
  <c r="U219" i="1"/>
  <c r="S219" i="1"/>
  <c r="U223" i="1"/>
  <c r="S223" i="1"/>
  <c r="U227" i="1"/>
  <c r="S227" i="1"/>
  <c r="U231" i="1"/>
  <c r="S231" i="1"/>
  <c r="U235" i="1"/>
  <c r="S235" i="1"/>
  <c r="U239" i="1"/>
  <c r="S239" i="1"/>
  <c r="U243" i="1"/>
  <c r="S243" i="1"/>
  <c r="U247" i="1"/>
  <c r="S247" i="1"/>
  <c r="U251" i="1"/>
  <c r="S251" i="1"/>
  <c r="U255" i="1"/>
  <c r="S255" i="1"/>
  <c r="U259" i="1"/>
  <c r="S259" i="1"/>
  <c r="U263" i="1"/>
  <c r="S263" i="1"/>
  <c r="U267" i="1"/>
  <c r="S267" i="1"/>
  <c r="U271" i="1"/>
  <c r="S271" i="1"/>
  <c r="U275" i="1"/>
  <c r="S275" i="1"/>
  <c r="U279" i="1"/>
  <c r="S279" i="1"/>
  <c r="U283" i="1"/>
  <c r="S283" i="1"/>
  <c r="U287" i="1"/>
  <c r="S287" i="1"/>
  <c r="U291" i="1"/>
  <c r="S291" i="1"/>
  <c r="U295" i="1"/>
  <c r="S295" i="1"/>
  <c r="U299" i="1"/>
  <c r="S299" i="1"/>
  <c r="U303" i="1"/>
  <c r="S303" i="1"/>
  <c r="U307" i="1"/>
  <c r="S307" i="1"/>
  <c r="U311" i="1"/>
  <c r="S311" i="1"/>
  <c r="U315" i="1"/>
  <c r="S315" i="1"/>
  <c r="U319" i="1"/>
  <c r="S319" i="1"/>
  <c r="U323" i="1"/>
  <c r="S323" i="1"/>
  <c r="U327" i="1"/>
  <c r="S327" i="1"/>
  <c r="U331" i="1"/>
  <c r="S331" i="1"/>
  <c r="U335" i="1"/>
  <c r="S335" i="1"/>
  <c r="U339" i="1"/>
  <c r="S339" i="1"/>
  <c r="U343" i="1"/>
  <c r="S343" i="1"/>
  <c r="U347" i="1"/>
  <c r="S347" i="1"/>
  <c r="U351" i="1"/>
  <c r="S351" i="1"/>
  <c r="U355" i="1"/>
  <c r="S355" i="1"/>
  <c r="U359" i="1"/>
  <c r="S359" i="1"/>
  <c r="U363" i="1"/>
  <c r="S363" i="1"/>
  <c r="U367" i="1"/>
  <c r="S367" i="1"/>
  <c r="U371" i="1"/>
  <c r="S371" i="1"/>
  <c r="U375" i="1"/>
  <c r="S375" i="1"/>
  <c r="U379" i="1"/>
  <c r="S379" i="1"/>
  <c r="U383" i="1"/>
  <c r="S383" i="1"/>
  <c r="U387" i="1"/>
  <c r="S387" i="1"/>
  <c r="U391" i="1"/>
  <c r="S391" i="1"/>
  <c r="U395" i="1"/>
  <c r="S395" i="1"/>
  <c r="U399" i="1"/>
  <c r="S399" i="1"/>
  <c r="U403" i="1"/>
  <c r="S403" i="1"/>
  <c r="U407" i="1"/>
  <c r="S407" i="1"/>
  <c r="U411" i="1"/>
  <c r="S411" i="1"/>
  <c r="U415" i="1"/>
  <c r="S415" i="1"/>
  <c r="U419" i="1"/>
  <c r="S419" i="1"/>
  <c r="U423" i="1"/>
  <c r="S423" i="1"/>
  <c r="U427" i="1"/>
  <c r="S427" i="1"/>
  <c r="U431" i="1"/>
  <c r="S431" i="1"/>
  <c r="U435" i="1"/>
  <c r="S435" i="1"/>
  <c r="U439" i="1"/>
  <c r="S439" i="1"/>
  <c r="U443" i="1"/>
  <c r="S443" i="1"/>
  <c r="U447" i="1"/>
  <c r="S447" i="1"/>
  <c r="U451" i="1"/>
  <c r="S451" i="1"/>
  <c r="U455" i="1"/>
  <c r="S455" i="1"/>
  <c r="U459" i="1"/>
  <c r="S459" i="1"/>
  <c r="U463" i="1"/>
  <c r="S463" i="1"/>
  <c r="U467" i="1"/>
  <c r="S467" i="1"/>
  <c r="U471" i="1"/>
  <c r="S471" i="1"/>
  <c r="U475" i="1"/>
  <c r="S475" i="1"/>
  <c r="U479" i="1"/>
  <c r="S479" i="1"/>
  <c r="U483" i="1"/>
  <c r="S483" i="1"/>
  <c r="U487" i="1"/>
  <c r="S487" i="1"/>
  <c r="U491" i="1"/>
  <c r="S491" i="1"/>
  <c r="U495" i="1"/>
  <c r="S495" i="1"/>
  <c r="U499" i="1"/>
  <c r="S499" i="1"/>
  <c r="U503" i="1"/>
  <c r="S503" i="1"/>
  <c r="U507" i="1"/>
  <c r="S507" i="1"/>
  <c r="U511" i="1"/>
  <c r="S511" i="1"/>
  <c r="U515" i="1"/>
  <c r="S515" i="1"/>
  <c r="U519" i="1"/>
  <c r="S519" i="1"/>
  <c r="U523" i="1"/>
  <c r="S523" i="1"/>
  <c r="U527" i="1"/>
  <c r="S527" i="1"/>
  <c r="U531" i="1"/>
  <c r="S531" i="1"/>
  <c r="U535" i="1"/>
  <c r="S535" i="1"/>
  <c r="U539" i="1"/>
  <c r="S539" i="1"/>
  <c r="U543" i="1"/>
  <c r="S543" i="1"/>
  <c r="U547" i="1"/>
  <c r="S547" i="1"/>
  <c r="U551" i="1"/>
  <c r="S551" i="1"/>
  <c r="U555" i="1"/>
  <c r="S555" i="1"/>
  <c r="U559" i="1"/>
  <c r="S559" i="1"/>
  <c r="U563" i="1"/>
  <c r="S563" i="1"/>
  <c r="U567" i="1"/>
  <c r="S567" i="1"/>
  <c r="U571" i="1"/>
  <c r="S571" i="1"/>
  <c r="U575" i="1"/>
  <c r="S575" i="1"/>
  <c r="U579" i="1"/>
  <c r="S579" i="1"/>
  <c r="U583" i="1"/>
  <c r="S583" i="1"/>
  <c r="U587" i="1"/>
  <c r="S587" i="1"/>
  <c r="U591" i="1"/>
  <c r="S591" i="1"/>
  <c r="U595" i="1"/>
  <c r="S595" i="1"/>
  <c r="U599" i="1"/>
  <c r="S599" i="1"/>
  <c r="U603" i="1"/>
  <c r="S603" i="1"/>
  <c r="U607" i="1"/>
  <c r="S607" i="1"/>
  <c r="U611" i="1"/>
  <c r="S611" i="1"/>
  <c r="U615" i="1"/>
  <c r="S615" i="1"/>
  <c r="U619" i="1"/>
  <c r="S619" i="1"/>
  <c r="U623" i="1"/>
  <c r="S623" i="1"/>
  <c r="U627" i="1"/>
  <c r="S627" i="1"/>
  <c r="U631" i="1"/>
  <c r="S631" i="1"/>
  <c r="U635" i="1"/>
  <c r="S635" i="1"/>
  <c r="U639" i="1"/>
  <c r="S639" i="1"/>
  <c r="U643" i="1"/>
  <c r="S643" i="1"/>
  <c r="U647" i="1"/>
  <c r="S647" i="1"/>
  <c r="U651" i="1"/>
  <c r="S651" i="1"/>
  <c r="U655" i="1"/>
  <c r="S655" i="1"/>
  <c r="U659" i="1"/>
  <c r="S659" i="1"/>
  <c r="U663" i="1"/>
  <c r="S663" i="1"/>
  <c r="U667" i="1"/>
  <c r="S667" i="1"/>
  <c r="U671" i="1"/>
  <c r="S671" i="1"/>
  <c r="U675" i="1"/>
  <c r="S675" i="1"/>
  <c r="U679" i="1"/>
  <c r="S679" i="1"/>
  <c r="U683" i="1"/>
  <c r="S683" i="1"/>
  <c r="U687" i="1"/>
  <c r="S687" i="1"/>
  <c r="U691" i="1"/>
  <c r="S691" i="1"/>
  <c r="U695" i="1"/>
  <c r="S695" i="1"/>
  <c r="U699" i="1"/>
  <c r="S699" i="1"/>
  <c r="U703" i="1"/>
  <c r="S703" i="1"/>
  <c r="U707" i="1"/>
  <c r="S707" i="1"/>
  <c r="U711" i="1"/>
  <c r="S711" i="1"/>
  <c r="U715" i="1"/>
  <c r="S715" i="1"/>
  <c r="U719" i="1"/>
  <c r="S719" i="1"/>
  <c r="U723" i="1"/>
  <c r="S723" i="1"/>
  <c r="U727" i="1"/>
  <c r="S727" i="1"/>
  <c r="U731" i="1"/>
  <c r="S731" i="1"/>
  <c r="U735" i="1"/>
  <c r="S735" i="1"/>
  <c r="U739" i="1"/>
  <c r="S739" i="1"/>
  <c r="U743" i="1"/>
  <c r="S743" i="1"/>
  <c r="U747" i="1"/>
  <c r="S747" i="1"/>
  <c r="U751" i="1"/>
  <c r="S751" i="1"/>
  <c r="U755" i="1"/>
  <c r="S755" i="1"/>
  <c r="U759" i="1"/>
  <c r="S759" i="1"/>
  <c r="U763" i="1"/>
  <c r="S763" i="1"/>
  <c r="U767" i="1"/>
  <c r="S767" i="1"/>
  <c r="U771" i="1"/>
  <c r="S771" i="1"/>
  <c r="U775" i="1"/>
  <c r="S775" i="1"/>
  <c r="U779" i="1"/>
  <c r="S779" i="1"/>
  <c r="U783" i="1"/>
  <c r="S783" i="1"/>
  <c r="U787" i="1"/>
  <c r="S787" i="1"/>
  <c r="U791" i="1"/>
  <c r="S791" i="1"/>
  <c r="U795" i="1"/>
  <c r="S795" i="1"/>
  <c r="U799" i="1"/>
  <c r="S799" i="1"/>
  <c r="U803" i="1"/>
  <c r="S803" i="1"/>
  <c r="U807" i="1"/>
  <c r="S807" i="1"/>
  <c r="U811" i="1"/>
  <c r="S811" i="1"/>
  <c r="U815" i="1"/>
  <c r="S815" i="1"/>
  <c r="U819" i="1"/>
  <c r="S819" i="1"/>
  <c r="U823" i="1"/>
  <c r="S823" i="1"/>
  <c r="U827" i="1"/>
  <c r="S827" i="1"/>
  <c r="U831" i="1"/>
  <c r="S831" i="1"/>
  <c r="U835" i="1"/>
  <c r="S835" i="1"/>
  <c r="U839" i="1"/>
  <c r="S839" i="1"/>
  <c r="U843" i="1"/>
  <c r="S843" i="1"/>
  <c r="U847" i="1"/>
  <c r="S847" i="1"/>
  <c r="U851" i="1"/>
  <c r="S851" i="1"/>
  <c r="U855" i="1"/>
  <c r="S855" i="1"/>
  <c r="U859" i="1"/>
  <c r="S859" i="1"/>
  <c r="U863" i="1"/>
  <c r="S863" i="1"/>
  <c r="U867" i="1"/>
  <c r="S867" i="1"/>
  <c r="U871" i="1"/>
  <c r="S871" i="1"/>
  <c r="U875" i="1"/>
  <c r="S875" i="1"/>
  <c r="U879" i="1"/>
  <c r="S879" i="1"/>
  <c r="U883" i="1"/>
  <c r="S883" i="1"/>
  <c r="U887" i="1"/>
  <c r="S887" i="1"/>
  <c r="U891" i="1"/>
  <c r="S891" i="1"/>
  <c r="U895" i="1"/>
  <c r="S895" i="1"/>
  <c r="U899" i="1"/>
  <c r="S899" i="1"/>
  <c r="U903" i="1"/>
  <c r="S903" i="1"/>
  <c r="U907" i="1"/>
  <c r="S907" i="1"/>
  <c r="U911" i="1"/>
  <c r="S911" i="1"/>
  <c r="U915" i="1"/>
  <c r="S915" i="1"/>
  <c r="U919" i="1"/>
  <c r="S919" i="1"/>
  <c r="U923" i="1"/>
  <c r="S923" i="1"/>
  <c r="U927" i="1"/>
  <c r="S927" i="1"/>
  <c r="U931" i="1"/>
  <c r="S931" i="1"/>
  <c r="U935" i="1"/>
  <c r="S935" i="1"/>
  <c r="U939" i="1"/>
  <c r="S939" i="1"/>
  <c r="U943" i="1"/>
  <c r="S943" i="1"/>
  <c r="U947" i="1"/>
  <c r="S947" i="1"/>
  <c r="U951" i="1"/>
  <c r="S951" i="1"/>
  <c r="U955" i="1"/>
  <c r="S955" i="1"/>
  <c r="U959" i="1"/>
  <c r="S959" i="1"/>
  <c r="U963" i="1"/>
  <c r="S963" i="1"/>
  <c r="U967" i="1"/>
  <c r="S967" i="1"/>
  <c r="U971" i="1"/>
  <c r="S971" i="1"/>
  <c r="U975" i="1"/>
  <c r="S975" i="1"/>
  <c r="U979" i="1"/>
  <c r="S979" i="1"/>
  <c r="U983" i="1"/>
  <c r="S983" i="1"/>
  <c r="U987" i="1"/>
  <c r="S987" i="1"/>
  <c r="U991" i="1"/>
  <c r="S991" i="1"/>
  <c r="U995" i="1"/>
  <c r="S995" i="1"/>
  <c r="U999" i="1"/>
  <c r="S999" i="1"/>
  <c r="U1003" i="1"/>
  <c r="S1003" i="1"/>
  <c r="U1007" i="1"/>
  <c r="S1007" i="1"/>
  <c r="U1011" i="1"/>
  <c r="S1011" i="1"/>
  <c r="U1015" i="1"/>
  <c r="S1015" i="1"/>
  <c r="U1019" i="1"/>
  <c r="S1019" i="1"/>
  <c r="U1023" i="1"/>
  <c r="S1023" i="1"/>
  <c r="U1027" i="1"/>
  <c r="S1027" i="1"/>
  <c r="U1036" i="1"/>
  <c r="S1036" i="1"/>
  <c r="U1032" i="1"/>
  <c r="S1032" i="1"/>
  <c r="U1028" i="1"/>
  <c r="S1028" i="1"/>
  <c r="U1022" i="1"/>
  <c r="S1022" i="1"/>
  <c r="U1017" i="1"/>
  <c r="S1017" i="1"/>
  <c r="U1012" i="1"/>
  <c r="S1012" i="1"/>
  <c r="U1006" i="1"/>
  <c r="S1006" i="1"/>
  <c r="U1001" i="1"/>
  <c r="S1001" i="1"/>
  <c r="U996" i="1"/>
  <c r="S996" i="1"/>
  <c r="U990" i="1"/>
  <c r="S990" i="1"/>
  <c r="U985" i="1"/>
  <c r="S985" i="1"/>
  <c r="U980" i="1"/>
  <c r="S980" i="1"/>
  <c r="U974" i="1"/>
  <c r="S974" i="1"/>
  <c r="U969" i="1"/>
  <c r="S969" i="1"/>
  <c r="U964" i="1"/>
  <c r="S964" i="1"/>
  <c r="U958" i="1"/>
  <c r="S958" i="1"/>
  <c r="U953" i="1"/>
  <c r="S953" i="1"/>
  <c r="U948" i="1"/>
  <c r="S948" i="1"/>
  <c r="U942" i="1"/>
  <c r="S942" i="1"/>
  <c r="U937" i="1"/>
  <c r="S937" i="1"/>
  <c r="U932" i="1"/>
  <c r="S932" i="1"/>
  <c r="U926" i="1"/>
  <c r="S926" i="1"/>
  <c r="U921" i="1"/>
  <c r="S921" i="1"/>
  <c r="U916" i="1"/>
  <c r="S916" i="1"/>
  <c r="U910" i="1"/>
  <c r="S910" i="1"/>
  <c r="U905" i="1"/>
  <c r="S905" i="1"/>
  <c r="U900" i="1"/>
  <c r="S900" i="1"/>
  <c r="U894" i="1"/>
  <c r="S894" i="1"/>
  <c r="U889" i="1"/>
  <c r="S889" i="1"/>
  <c r="U884" i="1"/>
  <c r="S884" i="1"/>
  <c r="U878" i="1"/>
  <c r="S878" i="1"/>
  <c r="U873" i="1"/>
  <c r="S873" i="1"/>
  <c r="U868" i="1"/>
  <c r="S868" i="1"/>
  <c r="U862" i="1"/>
  <c r="S862" i="1"/>
  <c r="U857" i="1"/>
  <c r="S857" i="1"/>
  <c r="U852" i="1"/>
  <c r="S852" i="1"/>
  <c r="U846" i="1"/>
  <c r="S846" i="1"/>
  <c r="U841" i="1"/>
  <c r="S841" i="1"/>
  <c r="U836" i="1"/>
  <c r="S836" i="1"/>
  <c r="U830" i="1"/>
  <c r="S830" i="1"/>
  <c r="U825" i="1"/>
  <c r="S825" i="1"/>
  <c r="U820" i="1"/>
  <c r="S820" i="1"/>
  <c r="U814" i="1"/>
  <c r="S814" i="1"/>
  <c r="U809" i="1"/>
  <c r="S809" i="1"/>
  <c r="U804" i="1"/>
  <c r="S804" i="1"/>
  <c r="U798" i="1"/>
  <c r="S798" i="1"/>
  <c r="S793" i="1"/>
  <c r="U793" i="1" s="1"/>
  <c r="U788" i="1"/>
  <c r="S788" i="1"/>
  <c r="U782" i="1"/>
  <c r="S782" i="1"/>
  <c r="U777" i="1"/>
  <c r="S777" i="1"/>
  <c r="U772" i="1"/>
  <c r="S772" i="1"/>
  <c r="U766" i="1"/>
  <c r="S766" i="1"/>
  <c r="U761" i="1"/>
  <c r="S761" i="1"/>
  <c r="U756" i="1"/>
  <c r="S756" i="1"/>
  <c r="U750" i="1"/>
  <c r="S750" i="1"/>
  <c r="S745" i="1"/>
  <c r="U745" i="1" s="1"/>
  <c r="U740" i="1"/>
  <c r="S740" i="1"/>
  <c r="U734" i="1"/>
  <c r="S734" i="1"/>
  <c r="S729" i="1"/>
  <c r="U729" i="1" s="1"/>
  <c r="U724" i="1"/>
  <c r="S724" i="1"/>
  <c r="U718" i="1"/>
  <c r="S718" i="1"/>
  <c r="U713" i="1"/>
  <c r="S713" i="1"/>
  <c r="U708" i="1"/>
  <c r="S708" i="1"/>
  <c r="S702" i="1"/>
  <c r="U702" i="1" s="1"/>
  <c r="U697" i="1"/>
  <c r="S697" i="1"/>
  <c r="U692" i="1"/>
  <c r="S692" i="1"/>
  <c r="U686" i="1"/>
  <c r="S686" i="1"/>
  <c r="S681" i="1"/>
  <c r="U681" i="1" s="1"/>
  <c r="U676" i="1"/>
  <c r="S676" i="1"/>
  <c r="U670" i="1"/>
  <c r="S670" i="1"/>
  <c r="S665" i="1"/>
  <c r="U665" i="1" s="1"/>
  <c r="U660" i="1"/>
  <c r="S660" i="1"/>
  <c r="U654" i="1"/>
  <c r="S654" i="1"/>
  <c r="U649" i="1"/>
  <c r="S649" i="1"/>
  <c r="U644" i="1"/>
  <c r="S644" i="1"/>
  <c r="S638" i="1"/>
  <c r="U638" i="1" s="1"/>
  <c r="U633" i="1"/>
  <c r="S633" i="1"/>
  <c r="U628" i="1"/>
  <c r="S628" i="1"/>
  <c r="U622" i="1"/>
  <c r="S622" i="1"/>
  <c r="S617" i="1"/>
  <c r="U617" i="1" s="1"/>
  <c r="U612" i="1"/>
  <c r="S612" i="1"/>
  <c r="U606" i="1"/>
  <c r="S606" i="1"/>
  <c r="S601" i="1"/>
  <c r="U601" i="1" s="1"/>
  <c r="U596" i="1"/>
  <c r="S596" i="1"/>
  <c r="U590" i="1"/>
  <c r="S590" i="1"/>
  <c r="U585" i="1"/>
  <c r="S585" i="1"/>
  <c r="U580" i="1"/>
  <c r="S580" i="1"/>
  <c r="S574" i="1"/>
  <c r="U574" i="1" s="1"/>
  <c r="S566" i="1"/>
  <c r="U566" i="1" s="1"/>
  <c r="U558" i="1"/>
  <c r="S558" i="1"/>
  <c r="U550" i="1"/>
  <c r="S550" i="1"/>
  <c r="U542" i="1"/>
  <c r="S542" i="1"/>
  <c r="U534" i="1"/>
  <c r="S534" i="1"/>
  <c r="U526" i="1"/>
  <c r="S526" i="1"/>
  <c r="U518" i="1"/>
  <c r="S518" i="1"/>
  <c r="S510" i="1"/>
  <c r="U510" i="1" s="1"/>
  <c r="S502" i="1"/>
  <c r="U502" i="1" s="1"/>
  <c r="U494" i="1"/>
  <c r="S494" i="1"/>
  <c r="U486" i="1"/>
  <c r="S486" i="1"/>
  <c r="U478" i="1"/>
  <c r="S478" i="1"/>
  <c r="U470" i="1"/>
  <c r="S470" i="1"/>
  <c r="U462" i="1"/>
  <c r="S462" i="1"/>
  <c r="U454" i="1"/>
  <c r="S454" i="1"/>
  <c r="S438" i="1"/>
  <c r="U438" i="1" s="1"/>
  <c r="U422" i="1"/>
  <c r="S422" i="1"/>
  <c r="U406" i="1"/>
  <c r="S406" i="1"/>
  <c r="U390" i="1"/>
  <c r="S390" i="1"/>
  <c r="S374" i="1"/>
  <c r="U374" i="1" s="1"/>
  <c r="U358" i="1"/>
  <c r="S358" i="1"/>
  <c r="U342" i="1"/>
  <c r="S342" i="1"/>
  <c r="U326" i="1"/>
  <c r="S326" i="1"/>
  <c r="S310" i="1"/>
  <c r="U310" i="1" s="1"/>
  <c r="U294" i="1"/>
  <c r="S294" i="1"/>
  <c r="U278" i="1"/>
  <c r="S278" i="1"/>
  <c r="U262" i="1"/>
  <c r="S262" i="1"/>
  <c r="S246" i="1"/>
  <c r="U246" i="1" s="1"/>
  <c r="U230" i="1"/>
  <c r="S230" i="1"/>
  <c r="U214" i="1"/>
  <c r="S214" i="1"/>
  <c r="U198" i="1"/>
  <c r="S198" i="1"/>
  <c r="S182" i="1"/>
  <c r="U182" i="1" s="1"/>
  <c r="U166" i="1"/>
  <c r="S166" i="1"/>
  <c r="U150" i="1"/>
  <c r="S150" i="1"/>
  <c r="U134" i="1"/>
  <c r="S134" i="1"/>
  <c r="S118" i="1"/>
  <c r="U118" i="1" s="1"/>
  <c r="U102" i="1"/>
  <c r="S102" i="1"/>
  <c r="U86" i="1"/>
  <c r="S86" i="1"/>
  <c r="U70" i="1"/>
  <c r="S70" i="1"/>
  <c r="U1035" i="1"/>
  <c r="S1035" i="1"/>
  <c r="U1031" i="1"/>
  <c r="S1031" i="1"/>
  <c r="U1026" i="1"/>
  <c r="S1026" i="1"/>
  <c r="S1021" i="1"/>
  <c r="U1021" i="1" s="1"/>
  <c r="U1016" i="1"/>
  <c r="S1016" i="1"/>
  <c r="U1010" i="1"/>
  <c r="S1010" i="1"/>
  <c r="S1005" i="1"/>
  <c r="U1005" i="1" s="1"/>
  <c r="U1000" i="1"/>
  <c r="S1000" i="1"/>
  <c r="U994" i="1"/>
  <c r="S994" i="1"/>
  <c r="S989" i="1"/>
  <c r="U989" i="1" s="1"/>
  <c r="U984" i="1"/>
  <c r="S984" i="1"/>
  <c r="U978" i="1"/>
  <c r="S978" i="1"/>
  <c r="S973" i="1"/>
  <c r="U973" i="1" s="1"/>
  <c r="U968" i="1"/>
  <c r="S968" i="1"/>
  <c r="U962" i="1"/>
  <c r="S962" i="1"/>
  <c r="S957" i="1"/>
  <c r="U957" i="1" s="1"/>
  <c r="U952" i="1"/>
  <c r="S952" i="1"/>
  <c r="U946" i="1"/>
  <c r="S946" i="1"/>
  <c r="S941" i="1"/>
  <c r="U941" i="1" s="1"/>
  <c r="U936" i="1"/>
  <c r="S936" i="1"/>
  <c r="U930" i="1"/>
  <c r="S930" i="1"/>
  <c r="S925" i="1"/>
  <c r="U925" i="1" s="1"/>
  <c r="U920" i="1"/>
  <c r="S920" i="1"/>
  <c r="U914" i="1"/>
  <c r="S914" i="1"/>
  <c r="S909" i="1"/>
  <c r="U909" i="1" s="1"/>
  <c r="U904" i="1"/>
  <c r="S904" i="1"/>
  <c r="U898" i="1"/>
  <c r="S898" i="1"/>
  <c r="S893" i="1"/>
  <c r="U893" i="1" s="1"/>
  <c r="U888" i="1"/>
  <c r="S888" i="1"/>
  <c r="U882" i="1"/>
  <c r="S882" i="1"/>
  <c r="S877" i="1"/>
  <c r="U877" i="1" s="1"/>
  <c r="U872" i="1"/>
  <c r="S872" i="1"/>
  <c r="U866" i="1"/>
  <c r="S866" i="1"/>
  <c r="S861" i="1"/>
  <c r="U861" i="1" s="1"/>
  <c r="U856" i="1"/>
  <c r="S856" i="1"/>
  <c r="U850" i="1"/>
  <c r="S850" i="1"/>
  <c r="S845" i="1"/>
  <c r="U845" i="1" s="1"/>
  <c r="U840" i="1"/>
  <c r="S840" i="1"/>
  <c r="U834" i="1"/>
  <c r="S834" i="1"/>
  <c r="S829" i="1"/>
  <c r="U829" i="1" s="1"/>
  <c r="U824" i="1"/>
  <c r="S824" i="1"/>
  <c r="U818" i="1"/>
  <c r="S818" i="1"/>
  <c r="S813" i="1"/>
  <c r="U813" i="1" s="1"/>
  <c r="U808" i="1"/>
  <c r="S808" i="1"/>
  <c r="U802" i="1"/>
  <c r="S802" i="1"/>
  <c r="U797" i="1"/>
  <c r="S797" i="1"/>
  <c r="U792" i="1"/>
  <c r="S792" i="1"/>
  <c r="U786" i="1"/>
  <c r="S786" i="1"/>
  <c r="U781" i="1"/>
  <c r="S781" i="1"/>
  <c r="U776" i="1"/>
  <c r="S776" i="1"/>
  <c r="U770" i="1"/>
  <c r="S770" i="1"/>
  <c r="U765" i="1"/>
  <c r="S765" i="1"/>
  <c r="U760" i="1"/>
  <c r="S760" i="1"/>
  <c r="U754" i="1"/>
  <c r="S754" i="1"/>
  <c r="U749" i="1"/>
  <c r="S749" i="1"/>
  <c r="U744" i="1"/>
  <c r="S744" i="1"/>
  <c r="U738" i="1"/>
  <c r="S738" i="1"/>
  <c r="U733" i="1"/>
  <c r="S733" i="1"/>
  <c r="U728" i="1"/>
  <c r="S728" i="1"/>
  <c r="U722" i="1"/>
  <c r="S722" i="1"/>
  <c r="U717" i="1"/>
  <c r="S717" i="1"/>
  <c r="U712" i="1"/>
  <c r="S712" i="1"/>
  <c r="U706" i="1"/>
  <c r="S706" i="1"/>
  <c r="U701" i="1"/>
  <c r="S701" i="1"/>
  <c r="U696" i="1"/>
  <c r="S696" i="1"/>
  <c r="U690" i="1"/>
  <c r="S690" i="1"/>
  <c r="U685" i="1"/>
  <c r="S685" i="1"/>
  <c r="U680" i="1"/>
  <c r="S680" i="1"/>
  <c r="U674" i="1"/>
  <c r="S674" i="1"/>
  <c r="U669" i="1"/>
  <c r="S669" i="1"/>
  <c r="U664" i="1"/>
  <c r="S664" i="1"/>
  <c r="U658" i="1"/>
  <c r="S658" i="1"/>
  <c r="U653" i="1"/>
  <c r="S653" i="1"/>
  <c r="U648" i="1"/>
  <c r="S648" i="1"/>
  <c r="U642" i="1"/>
  <c r="S642" i="1"/>
  <c r="U637" i="1"/>
  <c r="S637" i="1"/>
  <c r="U632" i="1"/>
  <c r="S632" i="1"/>
  <c r="U626" i="1"/>
  <c r="S626" i="1"/>
  <c r="U621" i="1"/>
  <c r="S621" i="1"/>
  <c r="U616" i="1"/>
  <c r="S616" i="1"/>
  <c r="U610" i="1"/>
  <c r="S610" i="1"/>
  <c r="U605" i="1"/>
  <c r="S605" i="1"/>
  <c r="U600" i="1"/>
  <c r="S600" i="1"/>
  <c r="U594" i="1"/>
  <c r="S594" i="1"/>
  <c r="U589" i="1"/>
  <c r="S589" i="1"/>
  <c r="U584" i="1"/>
  <c r="S584" i="1"/>
  <c r="U578" i="1"/>
  <c r="S578" i="1"/>
  <c r="U572" i="1"/>
  <c r="S572" i="1"/>
  <c r="U564" i="1"/>
  <c r="S564" i="1"/>
  <c r="U556" i="1"/>
  <c r="S556" i="1"/>
  <c r="U548" i="1"/>
  <c r="S548" i="1"/>
  <c r="U540" i="1"/>
  <c r="S540" i="1"/>
  <c r="U532" i="1"/>
  <c r="S532" i="1"/>
  <c r="U524" i="1"/>
  <c r="S524" i="1"/>
  <c r="U516" i="1"/>
  <c r="S516" i="1"/>
  <c r="U508" i="1"/>
  <c r="S508" i="1"/>
  <c r="U500" i="1"/>
  <c r="S500" i="1"/>
  <c r="U492" i="1"/>
  <c r="S492" i="1"/>
  <c r="U484" i="1"/>
  <c r="S484" i="1"/>
  <c r="U476" i="1"/>
  <c r="S476" i="1"/>
  <c r="U468" i="1"/>
  <c r="S468" i="1"/>
  <c r="U460" i="1"/>
  <c r="S460" i="1"/>
  <c r="U450" i="1"/>
  <c r="S450" i="1"/>
  <c r="U434" i="1"/>
  <c r="S434" i="1"/>
  <c r="U418" i="1"/>
  <c r="S418" i="1"/>
  <c r="U402" i="1"/>
  <c r="S402" i="1"/>
  <c r="U386" i="1"/>
  <c r="S386" i="1"/>
  <c r="U370" i="1"/>
  <c r="S370" i="1"/>
  <c r="U354" i="1"/>
  <c r="S354" i="1"/>
  <c r="U338" i="1"/>
  <c r="S338" i="1"/>
  <c r="U322" i="1"/>
  <c r="S322" i="1"/>
  <c r="U306" i="1"/>
  <c r="S306" i="1"/>
  <c r="U290" i="1"/>
  <c r="S290" i="1"/>
  <c r="U274" i="1"/>
  <c r="S274" i="1"/>
  <c r="U258" i="1"/>
  <c r="S258" i="1"/>
  <c r="U242" i="1"/>
  <c r="S242" i="1"/>
  <c r="U226" i="1"/>
  <c r="S226" i="1"/>
  <c r="U210" i="1"/>
  <c r="S210" i="1"/>
  <c r="U194" i="1"/>
  <c r="S194" i="1"/>
  <c r="U178" i="1"/>
  <c r="S178" i="1"/>
  <c r="U162" i="1"/>
  <c r="S162" i="1"/>
  <c r="U146" i="1"/>
  <c r="S146" i="1"/>
  <c r="U130" i="1"/>
  <c r="S130" i="1"/>
  <c r="U114" i="1"/>
  <c r="S114" i="1"/>
  <c r="U98" i="1"/>
  <c r="S98" i="1"/>
  <c r="U82" i="1"/>
  <c r="S82" i="1"/>
  <c r="U1038" i="1"/>
  <c r="S1038" i="1"/>
  <c r="U1034" i="1"/>
  <c r="S1034" i="1"/>
  <c r="U1030" i="1"/>
  <c r="S1030" i="1"/>
  <c r="S1025" i="1"/>
  <c r="U1025" i="1" s="1"/>
  <c r="U1020" i="1"/>
  <c r="S1020" i="1"/>
  <c r="U1014" i="1"/>
  <c r="S1014" i="1"/>
  <c r="S1009" i="1"/>
  <c r="U1009" i="1" s="1"/>
  <c r="U1004" i="1"/>
  <c r="S1004" i="1"/>
  <c r="U998" i="1"/>
  <c r="S998" i="1"/>
  <c r="S993" i="1"/>
  <c r="U993" i="1" s="1"/>
  <c r="U988" i="1"/>
  <c r="S988" i="1"/>
  <c r="U982" i="1"/>
  <c r="S982" i="1"/>
  <c r="S977" i="1"/>
  <c r="U977" i="1" s="1"/>
  <c r="U972" i="1"/>
  <c r="S972" i="1"/>
  <c r="U966" i="1"/>
  <c r="S966" i="1"/>
  <c r="S961" i="1"/>
  <c r="U961" i="1" s="1"/>
  <c r="U956" i="1"/>
  <c r="S956" i="1"/>
  <c r="U950" i="1"/>
  <c r="S950" i="1"/>
  <c r="S945" i="1"/>
  <c r="U945" i="1" s="1"/>
  <c r="U940" i="1"/>
  <c r="S940" i="1"/>
  <c r="U934" i="1"/>
  <c r="S934" i="1"/>
  <c r="S929" i="1"/>
  <c r="U929" i="1" s="1"/>
  <c r="U924" i="1"/>
  <c r="S924" i="1"/>
  <c r="U918" i="1"/>
  <c r="S918" i="1"/>
  <c r="S913" i="1"/>
  <c r="U913" i="1" s="1"/>
  <c r="U908" i="1"/>
  <c r="S908" i="1"/>
  <c r="U902" i="1"/>
  <c r="S902" i="1"/>
  <c r="S897" i="1"/>
  <c r="U897" i="1" s="1"/>
  <c r="U892" i="1"/>
  <c r="S892" i="1"/>
  <c r="U886" i="1"/>
  <c r="S886" i="1"/>
  <c r="S881" i="1"/>
  <c r="U881" i="1" s="1"/>
  <c r="U876" i="1"/>
  <c r="S876" i="1"/>
  <c r="U870" i="1"/>
  <c r="S870" i="1"/>
  <c r="S865" i="1"/>
  <c r="U865" i="1" s="1"/>
  <c r="U860" i="1"/>
  <c r="S860" i="1"/>
  <c r="U854" i="1"/>
  <c r="S854" i="1"/>
  <c r="S849" i="1"/>
  <c r="U849" i="1" s="1"/>
  <c r="U844" i="1"/>
  <c r="S844" i="1"/>
  <c r="U838" i="1"/>
  <c r="S838" i="1"/>
  <c r="S833" i="1"/>
  <c r="U833" i="1" s="1"/>
  <c r="U828" i="1"/>
  <c r="S828" i="1"/>
  <c r="U822" i="1"/>
  <c r="S822" i="1"/>
  <c r="S817" i="1"/>
  <c r="U817" i="1" s="1"/>
  <c r="U812" i="1"/>
  <c r="S812" i="1"/>
  <c r="U806" i="1"/>
  <c r="S806" i="1"/>
  <c r="S801" i="1"/>
  <c r="U801" i="1" s="1"/>
  <c r="U796" i="1"/>
  <c r="S796" i="1"/>
  <c r="U790" i="1"/>
  <c r="S790" i="1"/>
  <c r="S785" i="1"/>
  <c r="U785" i="1" s="1"/>
  <c r="U780" i="1"/>
  <c r="S780" i="1"/>
  <c r="U774" i="1"/>
  <c r="S774" i="1"/>
  <c r="U769" i="1"/>
  <c r="S769" i="1"/>
  <c r="U764" i="1"/>
  <c r="S764" i="1"/>
  <c r="U758" i="1"/>
  <c r="S758" i="1"/>
  <c r="U753" i="1"/>
  <c r="S753" i="1"/>
  <c r="U748" i="1"/>
  <c r="S748" i="1"/>
  <c r="U742" i="1"/>
  <c r="S742" i="1"/>
  <c r="S737" i="1"/>
  <c r="U737" i="1" s="1"/>
  <c r="U732" i="1"/>
  <c r="S732" i="1"/>
  <c r="U726" i="1"/>
  <c r="S726" i="1"/>
  <c r="S721" i="1"/>
  <c r="U721" i="1" s="1"/>
  <c r="U716" i="1"/>
  <c r="S716" i="1"/>
  <c r="U710" i="1"/>
  <c r="S710" i="1"/>
  <c r="U705" i="1"/>
  <c r="S705" i="1"/>
  <c r="U700" i="1"/>
  <c r="S700" i="1"/>
  <c r="S694" i="1"/>
  <c r="U694" i="1" s="1"/>
  <c r="U689" i="1"/>
  <c r="S689" i="1"/>
  <c r="U684" i="1"/>
  <c r="S684" i="1"/>
  <c r="U678" i="1"/>
  <c r="S678" i="1"/>
  <c r="S673" i="1"/>
  <c r="U673" i="1" s="1"/>
  <c r="U668" i="1"/>
  <c r="S668" i="1"/>
  <c r="U662" i="1"/>
  <c r="S662" i="1"/>
  <c r="S657" i="1"/>
  <c r="U657" i="1" s="1"/>
  <c r="U652" i="1"/>
  <c r="S652" i="1"/>
  <c r="U646" i="1"/>
  <c r="S646" i="1"/>
  <c r="U641" i="1"/>
  <c r="S641" i="1"/>
  <c r="U636" i="1"/>
  <c r="S636" i="1"/>
  <c r="S630" i="1"/>
  <c r="U630" i="1" s="1"/>
  <c r="U625" i="1"/>
  <c r="S625" i="1"/>
  <c r="U620" i="1"/>
  <c r="S620" i="1"/>
  <c r="U614" i="1"/>
  <c r="S614" i="1"/>
  <c r="S609" i="1"/>
  <c r="U609" i="1" s="1"/>
  <c r="U604" i="1"/>
  <c r="S604" i="1"/>
  <c r="U598" i="1"/>
  <c r="S598" i="1"/>
  <c r="S593" i="1"/>
  <c r="U593" i="1" s="1"/>
  <c r="U588" i="1"/>
  <c r="S588" i="1"/>
  <c r="U582" i="1"/>
  <c r="S582" i="1"/>
  <c r="U577" i="1"/>
  <c r="S577" i="1"/>
  <c r="U570" i="1"/>
  <c r="S570" i="1"/>
  <c r="U562" i="1"/>
  <c r="S562" i="1"/>
  <c r="U554" i="1"/>
  <c r="S554" i="1"/>
  <c r="U546" i="1"/>
  <c r="S546" i="1"/>
  <c r="S538" i="1"/>
  <c r="U538" i="1" s="1"/>
  <c r="U530" i="1"/>
  <c r="S530" i="1"/>
  <c r="U522" i="1"/>
  <c r="S522" i="1"/>
  <c r="U514" i="1"/>
  <c r="S514" i="1"/>
  <c r="U506" i="1"/>
  <c r="S506" i="1"/>
  <c r="U498" i="1"/>
  <c r="S498" i="1"/>
  <c r="U490" i="1"/>
  <c r="S490" i="1"/>
  <c r="U482" i="1"/>
  <c r="S482" i="1"/>
  <c r="S474" i="1"/>
  <c r="U474" i="1" s="1"/>
  <c r="U466" i="1"/>
  <c r="S466" i="1"/>
  <c r="U458" i="1"/>
  <c r="S458" i="1"/>
  <c r="S446" i="1"/>
  <c r="U446" i="1" s="1"/>
  <c r="U430" i="1"/>
  <c r="S430" i="1"/>
  <c r="U414" i="1"/>
  <c r="S414" i="1"/>
  <c r="U398" i="1"/>
  <c r="S398" i="1"/>
  <c r="S382" i="1"/>
  <c r="U382" i="1" s="1"/>
  <c r="U366" i="1"/>
  <c r="S366" i="1"/>
  <c r="U350" i="1"/>
  <c r="S350" i="1"/>
  <c r="U334" i="1"/>
  <c r="S334" i="1"/>
  <c r="S318" i="1"/>
  <c r="U318" i="1" s="1"/>
  <c r="U302" i="1"/>
  <c r="S302" i="1"/>
  <c r="U286" i="1"/>
  <c r="S286" i="1"/>
  <c r="U270" i="1"/>
  <c r="S270" i="1"/>
  <c r="S254" i="1"/>
  <c r="U254" i="1" s="1"/>
  <c r="U238" i="1"/>
  <c r="S238" i="1"/>
  <c r="U222" i="1"/>
  <c r="S222" i="1"/>
  <c r="U206" i="1"/>
  <c r="S206" i="1"/>
  <c r="S190" i="1"/>
  <c r="U190" i="1" s="1"/>
  <c r="U174" i="1"/>
  <c r="S174" i="1"/>
  <c r="U158" i="1"/>
  <c r="S158" i="1"/>
  <c r="U142" i="1"/>
  <c r="S142" i="1"/>
  <c r="S126" i="1"/>
  <c r="U126" i="1" s="1"/>
  <c r="U110" i="1"/>
  <c r="S110" i="1"/>
  <c r="U94" i="1"/>
  <c r="S94" i="1"/>
  <c r="U78" i="1"/>
  <c r="S78" i="1"/>
  <c r="S1037" i="1"/>
  <c r="U1037" i="1" s="1"/>
  <c r="U1033" i="1"/>
  <c r="S1033" i="1"/>
  <c r="U1029" i="1"/>
  <c r="S1029" i="1"/>
  <c r="U1024" i="1"/>
  <c r="S1024" i="1"/>
  <c r="U1018" i="1"/>
  <c r="S1018" i="1"/>
  <c r="U1013" i="1"/>
  <c r="S1013" i="1"/>
  <c r="U1008" i="1"/>
  <c r="S1008" i="1"/>
  <c r="U1002" i="1"/>
  <c r="S1002" i="1"/>
  <c r="U997" i="1"/>
  <c r="S997" i="1"/>
  <c r="U992" i="1"/>
  <c r="S992" i="1"/>
  <c r="U986" i="1"/>
  <c r="S986" i="1"/>
  <c r="U981" i="1"/>
  <c r="S981" i="1"/>
  <c r="U976" i="1"/>
  <c r="S976" i="1"/>
  <c r="U970" i="1"/>
  <c r="S970" i="1"/>
  <c r="U965" i="1"/>
  <c r="S965" i="1"/>
  <c r="U960" i="1"/>
  <c r="S960" i="1"/>
  <c r="U954" i="1"/>
  <c r="S954" i="1"/>
  <c r="U949" i="1"/>
  <c r="S949" i="1"/>
  <c r="U944" i="1"/>
  <c r="S944" i="1"/>
  <c r="U938" i="1"/>
  <c r="S938" i="1"/>
  <c r="U933" i="1"/>
  <c r="S933" i="1"/>
  <c r="U928" i="1"/>
  <c r="S928" i="1"/>
  <c r="U922" i="1"/>
  <c r="S922" i="1"/>
  <c r="U917" i="1"/>
  <c r="S917" i="1"/>
  <c r="U912" i="1"/>
  <c r="S912" i="1"/>
  <c r="U906" i="1"/>
  <c r="S906" i="1"/>
  <c r="U901" i="1"/>
  <c r="S901" i="1"/>
  <c r="U896" i="1"/>
  <c r="S896" i="1"/>
  <c r="U890" i="1"/>
  <c r="S890" i="1"/>
  <c r="U885" i="1"/>
  <c r="S885" i="1"/>
  <c r="U880" i="1"/>
  <c r="S880" i="1"/>
  <c r="U874" i="1"/>
  <c r="S874" i="1"/>
  <c r="U869" i="1"/>
  <c r="S869" i="1"/>
  <c r="U864" i="1"/>
  <c r="S864" i="1"/>
  <c r="U858" i="1"/>
  <c r="S858" i="1"/>
  <c r="U853" i="1"/>
  <c r="S853" i="1"/>
  <c r="U848" i="1"/>
  <c r="S848" i="1"/>
  <c r="U842" i="1"/>
  <c r="S842" i="1"/>
  <c r="U837" i="1"/>
  <c r="S837" i="1"/>
  <c r="U832" i="1"/>
  <c r="S832" i="1"/>
  <c r="U826" i="1"/>
  <c r="S826" i="1"/>
  <c r="U821" i="1"/>
  <c r="S821" i="1"/>
  <c r="U816" i="1"/>
  <c r="S816" i="1"/>
  <c r="U810" i="1"/>
  <c r="S810" i="1"/>
  <c r="U805" i="1"/>
  <c r="S805" i="1"/>
  <c r="U800" i="1"/>
  <c r="S800" i="1"/>
  <c r="U794" i="1"/>
  <c r="S794" i="1"/>
  <c r="U789" i="1"/>
  <c r="S789" i="1"/>
  <c r="U784" i="1"/>
  <c r="S784" i="1"/>
  <c r="U778" i="1"/>
  <c r="S778" i="1"/>
  <c r="S773" i="1"/>
  <c r="U773" i="1" s="1"/>
  <c r="U768" i="1"/>
  <c r="S768" i="1"/>
  <c r="U762" i="1"/>
  <c r="S762" i="1"/>
  <c r="S757" i="1"/>
  <c r="U757" i="1" s="1"/>
  <c r="U752" i="1"/>
  <c r="S752" i="1"/>
  <c r="U746" i="1"/>
  <c r="S746" i="1"/>
  <c r="U741" i="1"/>
  <c r="S741" i="1"/>
  <c r="U736" i="1"/>
  <c r="S736" i="1"/>
  <c r="S730" i="1"/>
  <c r="U730" i="1" s="1"/>
  <c r="U725" i="1"/>
  <c r="S725" i="1"/>
  <c r="U720" i="1"/>
  <c r="S720" i="1"/>
  <c r="U714" i="1"/>
  <c r="S714" i="1"/>
  <c r="S709" i="1"/>
  <c r="U709" i="1" s="1"/>
  <c r="U704" i="1"/>
  <c r="S704" i="1"/>
  <c r="U698" i="1"/>
  <c r="S698" i="1"/>
  <c r="S693" i="1"/>
  <c r="U693" i="1" s="1"/>
  <c r="U688" i="1"/>
  <c r="S688" i="1"/>
  <c r="U682" i="1"/>
  <c r="S682" i="1"/>
  <c r="U677" i="1"/>
  <c r="S677" i="1"/>
  <c r="U672" i="1"/>
  <c r="S672" i="1"/>
  <c r="S666" i="1"/>
  <c r="U666" i="1" s="1"/>
  <c r="U661" i="1"/>
  <c r="S661" i="1"/>
  <c r="U656" i="1"/>
  <c r="S656" i="1"/>
  <c r="U650" i="1"/>
  <c r="S650" i="1"/>
  <c r="S645" i="1"/>
  <c r="U645" i="1" s="1"/>
  <c r="U640" i="1"/>
  <c r="S640" i="1"/>
  <c r="U634" i="1"/>
  <c r="S634" i="1"/>
  <c r="S629" i="1"/>
  <c r="U629" i="1" s="1"/>
  <c r="U624" i="1"/>
  <c r="S624" i="1"/>
  <c r="U618" i="1"/>
  <c r="S618" i="1"/>
  <c r="U613" i="1"/>
  <c r="S613" i="1"/>
  <c r="U608" i="1"/>
  <c r="S608" i="1"/>
  <c r="S602" i="1"/>
  <c r="U602" i="1" s="1"/>
  <c r="U597" i="1"/>
  <c r="S597" i="1"/>
  <c r="U592" i="1"/>
  <c r="S592" i="1"/>
  <c r="U586" i="1"/>
  <c r="S586" i="1"/>
  <c r="S581" i="1"/>
  <c r="U581" i="1" s="1"/>
  <c r="U576" i="1"/>
  <c r="S576" i="1"/>
  <c r="U568" i="1"/>
  <c r="S568" i="1"/>
  <c r="U560" i="1"/>
  <c r="S560" i="1"/>
  <c r="U552" i="1"/>
  <c r="S552" i="1"/>
  <c r="U544" i="1"/>
  <c r="S544" i="1"/>
  <c r="U536" i="1"/>
  <c r="S536" i="1"/>
  <c r="U528" i="1"/>
  <c r="S528" i="1"/>
  <c r="U520" i="1"/>
  <c r="S520" i="1"/>
  <c r="U512" i="1"/>
  <c r="S512" i="1"/>
  <c r="U504" i="1"/>
  <c r="S504" i="1"/>
  <c r="U496" i="1"/>
  <c r="S496" i="1"/>
  <c r="S488" i="1"/>
  <c r="U488" i="1" s="1"/>
  <c r="U480" i="1"/>
  <c r="S480" i="1"/>
  <c r="S472" i="1"/>
  <c r="U472" i="1" s="1"/>
  <c r="U464" i="1"/>
  <c r="S464" i="1"/>
  <c r="U456" i="1"/>
  <c r="S456" i="1"/>
  <c r="U442" i="1"/>
  <c r="S442" i="1"/>
  <c r="U426" i="1"/>
  <c r="S426" i="1"/>
  <c r="S410" i="1"/>
  <c r="U410" i="1" s="1"/>
  <c r="U394" i="1"/>
  <c r="S394" i="1"/>
  <c r="U378" i="1"/>
  <c r="S378" i="1"/>
  <c r="U362" i="1"/>
  <c r="S362" i="1"/>
  <c r="S346" i="1"/>
  <c r="U346" i="1" s="1"/>
  <c r="U330" i="1"/>
  <c r="S330" i="1"/>
  <c r="U314" i="1"/>
  <c r="S314" i="1"/>
  <c r="U298" i="1"/>
  <c r="S298" i="1"/>
  <c r="S282" i="1"/>
  <c r="U282" i="1" s="1"/>
  <c r="U266" i="1"/>
  <c r="S266" i="1"/>
  <c r="U250" i="1"/>
  <c r="S250" i="1"/>
  <c r="U234" i="1"/>
  <c r="S234" i="1"/>
  <c r="S218" i="1"/>
  <c r="U218" i="1" s="1"/>
  <c r="U202" i="1"/>
  <c r="S202" i="1"/>
  <c r="U186" i="1"/>
  <c r="S186" i="1"/>
  <c r="U170" i="1"/>
  <c r="S170" i="1"/>
  <c r="S154" i="1"/>
  <c r="U154" i="1" s="1"/>
  <c r="U138" i="1"/>
  <c r="S138" i="1"/>
  <c r="U122" i="1"/>
  <c r="S122" i="1"/>
  <c r="U106" i="1"/>
  <c r="S106" i="1"/>
  <c r="S90" i="1"/>
  <c r="U90" i="1" s="1"/>
  <c r="U74" i="1"/>
  <c r="S74" i="1"/>
</calcChain>
</file>

<file path=xl/sharedStrings.xml><?xml version="1.0" encoding="utf-8"?>
<sst xmlns="http://schemas.openxmlformats.org/spreadsheetml/2006/main" count="22861" uniqueCount="1672">
  <si>
    <t>Order No</t>
  </si>
  <si>
    <t>Order Date</t>
  </si>
  <si>
    <t>Customer Name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</si>
  <si>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</si>
  <si>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</si>
  <si>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</si>
  <si>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</si>
  <si>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</si>
  <si>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</si>
  <si>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</si>
  <si>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</si>
  <si>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</si>
  <si>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</si>
  <si>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</si>
  <si>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</si>
  <si>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</si>
  <si>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</si>
  <si>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</si>
  <si>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</si>
  <si>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Discount %</t>
  </si>
  <si>
    <t>Discount $</t>
  </si>
  <si>
    <t>Shipping Cost</t>
  </si>
  <si>
    <t>Customer Payable</t>
  </si>
  <si>
    <t>4026-51</t>
  </si>
  <si>
    <t>STEPHEN STEWART</t>
  </si>
  <si>
    <t>New York</t>
  </si>
  <si>
    <t>Corporate</t>
  </si>
  <si>
    <t>GREG BLACK</t>
  </si>
  <si>
    <t>Medium</t>
  </si>
  <si>
    <t>Technology</t>
  </si>
  <si>
    <t>Small Pack</t>
  </si>
  <si>
    <t>Regular Air</t>
  </si>
  <si>
    <t>5297-68</t>
  </si>
  <si>
    <t>Office Supplies</t>
  </si>
  <si>
    <t>Wrap Bag</t>
  </si>
  <si>
    <t>5408-85</t>
  </si>
  <si>
    <t>MARVIN SILVA</t>
  </si>
  <si>
    <t>Small Business</t>
  </si>
  <si>
    <t>TONY PERRY</t>
  </si>
  <si>
    <t>Low</t>
  </si>
  <si>
    <t>Express Air</t>
  </si>
  <si>
    <t>4975-6</t>
  </si>
  <si>
    <t>4064-47</t>
  </si>
  <si>
    <t>LARRY DIAZ</t>
  </si>
  <si>
    <t>Illinois</t>
  </si>
  <si>
    <t>MANUEL BARNES</t>
  </si>
  <si>
    <t>Not Specified</t>
  </si>
  <si>
    <t>Medium Box</t>
  </si>
  <si>
    <t>5235-39</t>
  </si>
  <si>
    <t>Small Box</t>
  </si>
  <si>
    <t>5122-28</t>
  </si>
  <si>
    <t>JASON HANSEN</t>
  </si>
  <si>
    <t>Consumer</t>
  </si>
  <si>
    <t>WILLIE STEWART</t>
  </si>
  <si>
    <t>Critical</t>
  </si>
  <si>
    <t>4719-65</t>
  </si>
  <si>
    <t>5204-14</t>
  </si>
  <si>
    <t>JOHN ROSE</t>
  </si>
  <si>
    <t>EDWIN AGUILAR</t>
  </si>
  <si>
    <t>5893-43</t>
  </si>
  <si>
    <t>5840-91</t>
  </si>
  <si>
    <t>BRENT HICKS</t>
  </si>
  <si>
    <t>COREY MILLS</t>
  </si>
  <si>
    <t>5368-95</t>
  </si>
  <si>
    <t>4037-46</t>
  </si>
  <si>
    <t>JEFFREY OWENS</t>
  </si>
  <si>
    <t>5534-27</t>
  </si>
  <si>
    <t>4237-55</t>
  </si>
  <si>
    <t>CHARLIE GOMEZ</t>
  </si>
  <si>
    <t>Home Office</t>
  </si>
  <si>
    <t>5105-99</t>
  </si>
  <si>
    <t>5158-99</t>
  </si>
  <si>
    <t>REGINALD WEST</t>
  </si>
  <si>
    <t>EDDIE MURRAY</t>
  </si>
  <si>
    <t>5616-41</t>
  </si>
  <si>
    <t>4366-64</t>
  </si>
  <si>
    <t>CHAD BURNS</t>
  </si>
  <si>
    <t>ROY COOK</t>
  </si>
  <si>
    <t>5899-22</t>
  </si>
  <si>
    <t>4853-71</t>
  </si>
  <si>
    <t>DERRICK WALLACE</t>
  </si>
  <si>
    <t>Large Box</t>
  </si>
  <si>
    <t>4198-90</t>
  </si>
  <si>
    <t>4634-76</t>
  </si>
  <si>
    <t>DUANE NELSON</t>
  </si>
  <si>
    <t>5457-73</t>
  </si>
  <si>
    <t>LAWRENCE JACKSON</t>
  </si>
  <si>
    <t>MARC ARNOLD</t>
  </si>
  <si>
    <t>5360-8</t>
  </si>
  <si>
    <t>5002-74</t>
  </si>
  <si>
    <t>NORMAN MORALES</t>
  </si>
  <si>
    <t>4529-21</t>
  </si>
  <si>
    <t>5869-41</t>
  </si>
  <si>
    <t>MARCUS GONZALEZ</t>
  </si>
  <si>
    <t>VINCENT JORDAN</t>
  </si>
  <si>
    <t>5274-45</t>
  </si>
  <si>
    <t>5953-71</t>
  </si>
  <si>
    <t>ALLEN KELLEY</t>
  </si>
  <si>
    <t>High</t>
  </si>
  <si>
    <t>Jumbo Drum</t>
  </si>
  <si>
    <t>Delivery Truck</t>
  </si>
  <si>
    <t>4150-29</t>
  </si>
  <si>
    <t>4423-9</t>
  </si>
  <si>
    <t>GABRIEL HAYES</t>
  </si>
  <si>
    <t>5647-23</t>
  </si>
  <si>
    <t>5234-48</t>
  </si>
  <si>
    <t>PEDRO FLORES</t>
  </si>
  <si>
    <t>4868-70</t>
  </si>
  <si>
    <t>5304-6</t>
  </si>
  <si>
    <t>JEFFERY BRADLEY</t>
  </si>
  <si>
    <t>4357-80</t>
  </si>
  <si>
    <t>4325-96</t>
  </si>
  <si>
    <t>BARRY SANCHEZ</t>
  </si>
  <si>
    <t>4399-23</t>
  </si>
  <si>
    <t>4955-23</t>
  </si>
  <si>
    <t>4178-25</t>
  </si>
  <si>
    <t>5109-34</t>
  </si>
  <si>
    <t>JIMMY HARRIS</t>
  </si>
  <si>
    <t>4439-39</t>
  </si>
  <si>
    <t>5569-79</t>
  </si>
  <si>
    <t>5532-22</t>
  </si>
  <si>
    <t>OSCAR JONES</t>
  </si>
  <si>
    <t>4174-16</t>
  </si>
  <si>
    <t>5482-9</t>
  </si>
  <si>
    <t>STANLEY RAMOS</t>
  </si>
  <si>
    <t>4033-45</t>
  </si>
  <si>
    <t>5935-94</t>
  </si>
  <si>
    <t>MAURICE MARTIN</t>
  </si>
  <si>
    <t>4515-33</t>
  </si>
  <si>
    <t>5360-16</t>
  </si>
  <si>
    <t>RICARDO WARREN</t>
  </si>
  <si>
    <t>5196-56</t>
  </si>
  <si>
    <t>5825-44</t>
  </si>
  <si>
    <t>RAFAEL MARTINEZ</t>
  </si>
  <si>
    <t>4719-3</t>
  </si>
  <si>
    <t>5815-90</t>
  </si>
  <si>
    <t>TROY MORENO</t>
  </si>
  <si>
    <t>4764-38</t>
  </si>
  <si>
    <t>4843-41</t>
  </si>
  <si>
    <t>JAMES PRICE</t>
  </si>
  <si>
    <t>4876-81</t>
  </si>
  <si>
    <t>5660-88</t>
  </si>
  <si>
    <t>CLARENCE OLSON</t>
  </si>
  <si>
    <t>5739-89</t>
  </si>
  <si>
    <t>4764-9</t>
  </si>
  <si>
    <t>LEWIS ROBINSON</t>
  </si>
  <si>
    <t>5617-81</t>
  </si>
  <si>
    <t>4931-61</t>
  </si>
  <si>
    <t>HERMAN GRANT</t>
  </si>
  <si>
    <t>5543-59</t>
  </si>
  <si>
    <t>4086-15</t>
  </si>
  <si>
    <t>VICTOR CARPENTER</t>
  </si>
  <si>
    <t>4806-5</t>
  </si>
  <si>
    <t>5246-7</t>
  </si>
  <si>
    <t>5493-97</t>
  </si>
  <si>
    <t>SAMUEL LONG</t>
  </si>
  <si>
    <t>5936-66</t>
  </si>
  <si>
    <t>5643-90</t>
  </si>
  <si>
    <t>GLEN BRADLEY</t>
  </si>
  <si>
    <t>Furniture</t>
  </si>
  <si>
    <t>4537-40</t>
  </si>
  <si>
    <t>5457-22</t>
  </si>
  <si>
    <t>GLENN PETERS</t>
  </si>
  <si>
    <t>5048-34</t>
  </si>
  <si>
    <t>4155-99</t>
  </si>
  <si>
    <t>RON BAKER</t>
  </si>
  <si>
    <t>4947-68</t>
  </si>
  <si>
    <t>4310-65</t>
  </si>
  <si>
    <t>ADRIAN SANDERS</t>
  </si>
  <si>
    <t>4725-91</t>
  </si>
  <si>
    <t>JOSE DIXON</t>
  </si>
  <si>
    <t>4802-89</t>
  </si>
  <si>
    <t>5106-86</t>
  </si>
  <si>
    <t>5979-31</t>
  </si>
  <si>
    <t>RYAN RIVERA</t>
  </si>
  <si>
    <t>5860-23</t>
  </si>
  <si>
    <t>5288-8</t>
  </si>
  <si>
    <t>CALVIN MURPHY</t>
  </si>
  <si>
    <t>5321-82</t>
  </si>
  <si>
    <t>4236-57</t>
  </si>
  <si>
    <t>5510-7</t>
  </si>
  <si>
    <t>5264-61</t>
  </si>
  <si>
    <t>RYAN WALKER</t>
  </si>
  <si>
    <t>4719-37</t>
  </si>
  <si>
    <t>4787-74</t>
  </si>
  <si>
    <t>4133-31</t>
  </si>
  <si>
    <t>4673-29</t>
  </si>
  <si>
    <t>JOE HANSEN</t>
  </si>
  <si>
    <t>BRYAN JENKINS</t>
  </si>
  <si>
    <t>5586-70</t>
  </si>
  <si>
    <t>5266-99</t>
  </si>
  <si>
    <t>5673-3</t>
  </si>
  <si>
    <t>EDDIE FREEMAN</t>
  </si>
  <si>
    <t>4816-82</t>
  </si>
  <si>
    <t>JERRY GOMEZ</t>
  </si>
  <si>
    <t>BOBBY CHAVEZ</t>
  </si>
  <si>
    <t>5150-20</t>
  </si>
  <si>
    <t>JOE RILEY</t>
  </si>
  <si>
    <t>4417-33</t>
  </si>
  <si>
    <t>RONALD GONZALES</t>
  </si>
  <si>
    <t>4461-10</t>
  </si>
  <si>
    <t>4145-25</t>
  </si>
  <si>
    <t>TROY NELSON</t>
  </si>
  <si>
    <t>4987-87</t>
  </si>
  <si>
    <t>BARRY JACKSON</t>
  </si>
  <si>
    <t>4210-71</t>
  </si>
  <si>
    <t>VICTOR LOPEZ</t>
  </si>
  <si>
    <t>4453-2</t>
  </si>
  <si>
    <t>FRANKLIN AGUILAR</t>
  </si>
  <si>
    <t>5597-95</t>
  </si>
  <si>
    <t>BENJAMIN RAMOS</t>
  </si>
  <si>
    <t>5921-90</t>
  </si>
  <si>
    <t>4580-87</t>
  </si>
  <si>
    <t>BRIAN WRIGHT</t>
  </si>
  <si>
    <t>4086-67</t>
  </si>
  <si>
    <t>JIMMY DANIELS</t>
  </si>
  <si>
    <t>5587-56</t>
  </si>
  <si>
    <t>PETER PENA</t>
  </si>
  <si>
    <t>4076-98</t>
  </si>
  <si>
    <t>JOSEPH CARTER</t>
  </si>
  <si>
    <t>4139-46</t>
  </si>
  <si>
    <t>LOUIS CASTILLO</t>
  </si>
  <si>
    <t>GERALD EDWARDS</t>
  </si>
  <si>
    <t>5458-15</t>
  </si>
  <si>
    <t>VICTOR GIBSON</t>
  </si>
  <si>
    <t>4503-10</t>
  </si>
  <si>
    <t>TOMMY ANDREWS</t>
  </si>
  <si>
    <t>5865-65</t>
  </si>
  <si>
    <t>TERRY CUNNINGHAM</t>
  </si>
  <si>
    <t>4925-24</t>
  </si>
  <si>
    <t>CRAIG PRICE</t>
  </si>
  <si>
    <t>5683-74</t>
  </si>
  <si>
    <t>ZACHARY TURNER</t>
  </si>
  <si>
    <t>4655-72</t>
  </si>
  <si>
    <t>MICHAEL COLE</t>
  </si>
  <si>
    <t>4281-98</t>
  </si>
  <si>
    <t>VINCENT MARTIN</t>
  </si>
  <si>
    <t>4067-89</t>
  </si>
  <si>
    <t>LLOYD LEWIS</t>
  </si>
  <si>
    <t>5016-64</t>
  </si>
  <si>
    <t>TYLER ALVAREZ</t>
  </si>
  <si>
    <t>4905-73</t>
  </si>
  <si>
    <t>ARTHUR REED</t>
  </si>
  <si>
    <t>4098-78</t>
  </si>
  <si>
    <t>BRIAN SANTOS</t>
  </si>
  <si>
    <t>4157-3</t>
  </si>
  <si>
    <t>RON WHITE</t>
  </si>
  <si>
    <t>5270-85</t>
  </si>
  <si>
    <t>HERMAN RIVERA</t>
  </si>
  <si>
    <t>5888-87</t>
  </si>
  <si>
    <t>PHILIP STEWART</t>
  </si>
  <si>
    <t>4176-63</t>
  </si>
  <si>
    <t>JACOB ROSS</t>
  </si>
  <si>
    <t>CLAUDE WILLIS</t>
  </si>
  <si>
    <t>5812-23</t>
  </si>
  <si>
    <t>TONY STEPHENS</t>
  </si>
  <si>
    <t>5250-40</t>
  </si>
  <si>
    <t>DUANE EVANS</t>
  </si>
  <si>
    <t>5495-65</t>
  </si>
  <si>
    <t>LESTER HARRISON</t>
  </si>
  <si>
    <t>4168-14</t>
  </si>
  <si>
    <t>BRIAN GRANT</t>
  </si>
  <si>
    <t>5386-44</t>
  </si>
  <si>
    <t>RICK MEDINA</t>
  </si>
  <si>
    <t>4166-68</t>
  </si>
  <si>
    <t>TODD TAYLOR</t>
  </si>
  <si>
    <t>5847-55</t>
  </si>
  <si>
    <t>EDWARD TORRES</t>
  </si>
  <si>
    <t>4944-60</t>
  </si>
  <si>
    <t>CHRISTOPHER MUNOZ</t>
  </si>
  <si>
    <t>4250-65</t>
  </si>
  <si>
    <t>CHARLIE COLLINS</t>
  </si>
  <si>
    <t>5193-48</t>
  </si>
  <si>
    <t>JERRY OLSON</t>
  </si>
  <si>
    <t>5058-14</t>
  </si>
  <si>
    <t>MAURICE WATSON</t>
  </si>
  <si>
    <t>5341-75</t>
  </si>
  <si>
    <t>TONY FORD</t>
  </si>
  <si>
    <t>4548-19</t>
  </si>
  <si>
    <t>4620-86</t>
  </si>
  <si>
    <t>5941-18</t>
  </si>
  <si>
    <t>PAUL ARNOLD</t>
  </si>
  <si>
    <t>4715-24</t>
  </si>
  <si>
    <t>PATRICK HOFFMAN</t>
  </si>
  <si>
    <t>4236-24</t>
  </si>
  <si>
    <t>KYLE BELL</t>
  </si>
  <si>
    <t>5687-69</t>
  </si>
  <si>
    <t>ARNOLD HAWKINS</t>
  </si>
  <si>
    <t>5529-1</t>
  </si>
  <si>
    <t>BRADLEY HANSEN</t>
  </si>
  <si>
    <t>5411-50</t>
  </si>
  <si>
    <t>5914-51</t>
  </si>
  <si>
    <t>BRYAN LAWRENCE</t>
  </si>
  <si>
    <t>4800-38</t>
  </si>
  <si>
    <t>KENNETH RAY</t>
  </si>
  <si>
    <t>5814-74</t>
  </si>
  <si>
    <t>4267-32</t>
  </si>
  <si>
    <t>4531-28</t>
  </si>
  <si>
    <t>STANLEY ROBERTSON</t>
  </si>
  <si>
    <t>5093-92</t>
  </si>
  <si>
    <t>FRANCIS ROBINSON</t>
  </si>
  <si>
    <t>4102-32</t>
  </si>
  <si>
    <t>BRETT WEBB</t>
  </si>
  <si>
    <t>4471-93</t>
  </si>
  <si>
    <t>WILLIE TUCKER</t>
  </si>
  <si>
    <t>5131-10</t>
  </si>
  <si>
    <t>MIKE ARMSTRONG</t>
  </si>
  <si>
    <t>5458-64</t>
  </si>
  <si>
    <t>4111-18</t>
  </si>
  <si>
    <t>RICK BENNETT</t>
  </si>
  <si>
    <t>4787-97</t>
  </si>
  <si>
    <t>WALTER COLLINS</t>
  </si>
  <si>
    <t>5674-83</t>
  </si>
  <si>
    <t>ARNOLD HUDSON</t>
  </si>
  <si>
    <t>4443-98</t>
  </si>
  <si>
    <t>ROBERT GREEN</t>
  </si>
  <si>
    <t>4990-79</t>
  </si>
  <si>
    <t>JESSIE PETERS</t>
  </si>
  <si>
    <t>4642-72</t>
  </si>
  <si>
    <t>VERNON PARKER</t>
  </si>
  <si>
    <t>5139-44</t>
  </si>
  <si>
    <t>JAY GIBSON</t>
  </si>
  <si>
    <t>5948-5</t>
  </si>
  <si>
    <t>WALTER WARD</t>
  </si>
  <si>
    <t>4039-96</t>
  </si>
  <si>
    <t>5116-36</t>
  </si>
  <si>
    <t>RONALD HENDERSON</t>
  </si>
  <si>
    <t>5234-68</t>
  </si>
  <si>
    <t>THOMAS REYNOLDS</t>
  </si>
  <si>
    <t>5500-51</t>
  </si>
  <si>
    <t>BRYAN WILSON</t>
  </si>
  <si>
    <t>4548-82</t>
  </si>
  <si>
    <t>ROGER PALMER</t>
  </si>
  <si>
    <t>5419-13</t>
  </si>
  <si>
    <t>DANIEL MENDOZA</t>
  </si>
  <si>
    <t>5744-49</t>
  </si>
  <si>
    <t>ADRIAN OWENS</t>
  </si>
  <si>
    <t>5734-41</t>
  </si>
  <si>
    <t>TOM MENDEZ</t>
  </si>
  <si>
    <t>5810-59</t>
  </si>
  <si>
    <t>4726-18</t>
  </si>
  <si>
    <t>CHARLIE CHAVEZ</t>
  </si>
  <si>
    <t>4246-62</t>
  </si>
  <si>
    <t>VERNON FLORES</t>
  </si>
  <si>
    <t>4074-46</t>
  </si>
  <si>
    <t>ROGER TORRES</t>
  </si>
  <si>
    <t>5731-99</t>
  </si>
  <si>
    <t>GREG SALAZAR</t>
  </si>
  <si>
    <t>4376-14</t>
  </si>
  <si>
    <t>4652-99</t>
  </si>
  <si>
    <t>EDDIE LEWIS</t>
  </si>
  <si>
    <t>5567-75</t>
  </si>
  <si>
    <t>ROBERTO GEORGE</t>
  </si>
  <si>
    <t>4357-99</t>
  </si>
  <si>
    <t>GORDON LEWIS</t>
  </si>
  <si>
    <t>5994-81</t>
  </si>
  <si>
    <t>CARLOS SILVA</t>
  </si>
  <si>
    <t>4002-18</t>
  </si>
  <si>
    <t>DUSTIN ROGERS</t>
  </si>
  <si>
    <t>5565-30</t>
  </si>
  <si>
    <t>JESSE MENDEZ</t>
  </si>
  <si>
    <t>5603-98</t>
  </si>
  <si>
    <t>THOMAS STEPHENS</t>
  </si>
  <si>
    <t>5773-18</t>
  </si>
  <si>
    <t>5754-73</t>
  </si>
  <si>
    <t>TODD ROSE</t>
  </si>
  <si>
    <t>5012-49</t>
  </si>
  <si>
    <t>5021-11</t>
  </si>
  <si>
    <t>DAN GRANT</t>
  </si>
  <si>
    <t>5111-53</t>
  </si>
  <si>
    <t>5930-85</t>
  </si>
  <si>
    <t>PETER NELSON</t>
  </si>
  <si>
    <t>4982-45</t>
  </si>
  <si>
    <t>DEAN RICHARDS</t>
  </si>
  <si>
    <t>5742-4</t>
  </si>
  <si>
    <t>5483-78</t>
  </si>
  <si>
    <t>JAMES BLACK</t>
  </si>
  <si>
    <t>5508-29</t>
  </si>
  <si>
    <t>BRETT PARKER</t>
  </si>
  <si>
    <t>4605-20</t>
  </si>
  <si>
    <t>4738-9</t>
  </si>
  <si>
    <t>5120-56</t>
  </si>
  <si>
    <t>HARRY JOHNSTON</t>
  </si>
  <si>
    <t>5423-93</t>
  </si>
  <si>
    <t>GARY JAMES</t>
  </si>
  <si>
    <t>5626-74</t>
  </si>
  <si>
    <t>RICARDO HOFFMAN</t>
  </si>
  <si>
    <t>5858-45</t>
  </si>
  <si>
    <t>JAMIE WOOD</t>
  </si>
  <si>
    <t>5916-69</t>
  </si>
  <si>
    <t>5088-59</t>
  </si>
  <si>
    <t>HOWARD JOHNSON</t>
  </si>
  <si>
    <t>4654-22</t>
  </si>
  <si>
    <t>JEFFERY PALMER</t>
  </si>
  <si>
    <t>4818-11</t>
  </si>
  <si>
    <t>TOMMY PERRY</t>
  </si>
  <si>
    <t>5347-30</t>
  </si>
  <si>
    <t>ALVIN WEST</t>
  </si>
  <si>
    <t>4584-64</t>
  </si>
  <si>
    <t>WARREN KELLY</t>
  </si>
  <si>
    <t>4792-39</t>
  </si>
  <si>
    <t>CLYDE GUTIERREZ</t>
  </si>
  <si>
    <t>4383-75</t>
  </si>
  <si>
    <t>AARON FORD</t>
  </si>
  <si>
    <t>4926-40</t>
  </si>
  <si>
    <t>DARRELL HUNTER</t>
  </si>
  <si>
    <t>4672-66</t>
  </si>
  <si>
    <t>THOMAS CUNNINGHAM</t>
  </si>
  <si>
    <t>5394-23</t>
  </si>
  <si>
    <t>HAROLD JOHNSON</t>
  </si>
  <si>
    <t>5811-31</t>
  </si>
  <si>
    <t>RYAN JENKINS</t>
  </si>
  <si>
    <t>5683-7</t>
  </si>
  <si>
    <t>NATHAN ARNOLD</t>
  </si>
  <si>
    <t>5605-37</t>
  </si>
  <si>
    <t>4725-18</t>
  </si>
  <si>
    <t>5812-99</t>
  </si>
  <si>
    <t>JESSIE MENDOZA</t>
  </si>
  <si>
    <t>4525-90</t>
  </si>
  <si>
    <t>MAURICE WOODS</t>
  </si>
  <si>
    <t>5144-2</t>
  </si>
  <si>
    <t>BRIAN LOPEZ</t>
  </si>
  <si>
    <t>5725-31</t>
  </si>
  <si>
    <t>ALEXANDER ROBINSON</t>
  </si>
  <si>
    <t>5452-98</t>
  </si>
  <si>
    <t>CARL JACKSON</t>
  </si>
  <si>
    <t>4372-8</t>
  </si>
  <si>
    <t>DUANE MORENO</t>
  </si>
  <si>
    <t>5277-90</t>
  </si>
  <si>
    <t>BARRY STEVENS</t>
  </si>
  <si>
    <t>5263-41</t>
  </si>
  <si>
    <t>DAVID ARMSTRONG</t>
  </si>
  <si>
    <t>4249-63</t>
  </si>
  <si>
    <t>5143-87</t>
  </si>
  <si>
    <t>JOSE MILLS</t>
  </si>
  <si>
    <t>5823-88</t>
  </si>
  <si>
    <t>4264-67</t>
  </si>
  <si>
    <t>JEFFREY MENDEZ</t>
  </si>
  <si>
    <t>5801-29</t>
  </si>
  <si>
    <t>TONY COLLINS</t>
  </si>
  <si>
    <t>5441-1</t>
  </si>
  <si>
    <t>5320-93</t>
  </si>
  <si>
    <t>DUSTIN KING</t>
  </si>
  <si>
    <t>4407-81</t>
  </si>
  <si>
    <t>KYLE PRICE</t>
  </si>
  <si>
    <t>5944-52</t>
  </si>
  <si>
    <t>MICHAEL THOMAS</t>
  </si>
  <si>
    <t>5734-90</t>
  </si>
  <si>
    <t>DOUGLAS BRADLEY</t>
  </si>
  <si>
    <t>4659-35</t>
  </si>
  <si>
    <t>BILL JENKINS</t>
  </si>
  <si>
    <t>5203-42</t>
  </si>
  <si>
    <t>MIGUEL HAMILTON</t>
  </si>
  <si>
    <t>4627-64</t>
  </si>
  <si>
    <t>ZACHARY CHEN</t>
  </si>
  <si>
    <t>4106-39</t>
  </si>
  <si>
    <t>5093-7</t>
  </si>
  <si>
    <t>NATHANIEL HUGHES</t>
  </si>
  <si>
    <t>4645-86</t>
  </si>
  <si>
    <t>NICHOLAS TUCKER</t>
  </si>
  <si>
    <t>5468-45</t>
  </si>
  <si>
    <t>GLENN KNIGHT</t>
  </si>
  <si>
    <t>5135-50</t>
  </si>
  <si>
    <t>CHRIS GARCIA</t>
  </si>
  <si>
    <t>5762-25</t>
  </si>
  <si>
    <t>BERNARD NGUYEN</t>
  </si>
  <si>
    <t>4331-64</t>
  </si>
  <si>
    <t>5149-58</t>
  </si>
  <si>
    <t>JEREMY NELSON</t>
  </si>
  <si>
    <t>4739-69</t>
  </si>
  <si>
    <t>5743-52</t>
  </si>
  <si>
    <t>BRIAN COLLINS</t>
  </si>
  <si>
    <t>5606-13</t>
  </si>
  <si>
    <t>KEITH HALL</t>
  </si>
  <si>
    <t>5287-20</t>
  </si>
  <si>
    <t>4321-12</t>
  </si>
  <si>
    <t>CARL RICE</t>
  </si>
  <si>
    <t>4454-49</t>
  </si>
  <si>
    <t>NICHOLAS HOLMES</t>
  </si>
  <si>
    <t>5298-38</t>
  </si>
  <si>
    <t>4499-30</t>
  </si>
  <si>
    <t>5646-69</t>
  </si>
  <si>
    <t>ADAM BROOKS</t>
  </si>
  <si>
    <t>5791-45</t>
  </si>
  <si>
    <t>MARTIN WEBB</t>
  </si>
  <si>
    <t>4550-98</t>
  </si>
  <si>
    <t>TOMMY JOHNSON</t>
  </si>
  <si>
    <t>4944-67</t>
  </si>
  <si>
    <t>LESTER SCOTT</t>
  </si>
  <si>
    <t>5544-35</t>
  </si>
  <si>
    <t>WAYNE TORRES</t>
  </si>
  <si>
    <t>5506-16</t>
  </si>
  <si>
    <t>JESSIE HARRISON</t>
  </si>
  <si>
    <t>5301-89</t>
  </si>
  <si>
    <t>5313-7</t>
  </si>
  <si>
    <t>DANIEL CARPENTER</t>
  </si>
  <si>
    <t>5020-69</t>
  </si>
  <si>
    <t>CURTIS WEAVER</t>
  </si>
  <si>
    <t>5510-97</t>
  </si>
  <si>
    <t>BARRY GORDON</t>
  </si>
  <si>
    <t>5882-38</t>
  </si>
  <si>
    <t>LEO WALKER</t>
  </si>
  <si>
    <t>4836-99</t>
  </si>
  <si>
    <t>5780-7</t>
  </si>
  <si>
    <t>RAYMOND CARTER</t>
  </si>
  <si>
    <t>5159-50</t>
  </si>
  <si>
    <t>ERIC MATTHEWS</t>
  </si>
  <si>
    <t>5204-28</t>
  </si>
  <si>
    <t>4628-26</t>
  </si>
  <si>
    <t>JACK THOMAS</t>
  </si>
  <si>
    <t>5124-84</t>
  </si>
  <si>
    <t>RANDALL ALVARADO</t>
  </si>
  <si>
    <t>4814-88</t>
  </si>
  <si>
    <t>JOEL WILLIAMS</t>
  </si>
  <si>
    <t>5800-42</t>
  </si>
  <si>
    <t>JASON NICHOLS</t>
  </si>
  <si>
    <t>5479-54</t>
  </si>
  <si>
    <t>ANDRE STEPHENS</t>
  </si>
  <si>
    <t>4374-53</t>
  </si>
  <si>
    <t>RAY GARDNER</t>
  </si>
  <si>
    <t>4173-76</t>
  </si>
  <si>
    <t>4758-42</t>
  </si>
  <si>
    <t>5909-76</t>
  </si>
  <si>
    <t>SHANE MEYER</t>
  </si>
  <si>
    <t>4661-77</t>
  </si>
  <si>
    <t>MIKE BUTLER</t>
  </si>
  <si>
    <t>4542-63</t>
  </si>
  <si>
    <t>RAYMOND WAGNER</t>
  </si>
  <si>
    <t>4799-71</t>
  </si>
  <si>
    <t>JAY MARTINEZ</t>
  </si>
  <si>
    <t>5322-73</t>
  </si>
  <si>
    <t>MARTIN HUGHES</t>
  </si>
  <si>
    <t>4154-71</t>
  </si>
  <si>
    <t>4747-71</t>
  </si>
  <si>
    <t>5045-78</t>
  </si>
  <si>
    <t>4618-81</t>
  </si>
  <si>
    <t>5417-24</t>
  </si>
  <si>
    <t>ALAN REED</t>
  </si>
  <si>
    <t>5528-11</t>
  </si>
  <si>
    <t>MELVIN MORGAN</t>
  </si>
  <si>
    <t>4047-99</t>
  </si>
  <si>
    <t>GENE MENDEZ</t>
  </si>
  <si>
    <t>4724-72</t>
  </si>
  <si>
    <t>VINCENT HALL</t>
  </si>
  <si>
    <t>5698-51</t>
  </si>
  <si>
    <t>LESLIE COLLINS</t>
  </si>
  <si>
    <t>4096-92</t>
  </si>
  <si>
    <t>RANDY BENNETT</t>
  </si>
  <si>
    <t>5461-46</t>
  </si>
  <si>
    <t>AARON SANDERS</t>
  </si>
  <si>
    <t>4487-30</t>
  </si>
  <si>
    <t>4651-18</t>
  </si>
  <si>
    <t>4741-26</t>
  </si>
  <si>
    <t>5617-26</t>
  </si>
  <si>
    <t>CLARENCE YOUNG</t>
  </si>
  <si>
    <t>4618-35</t>
  </si>
  <si>
    <t>TIMOTHY MENDEZ</t>
  </si>
  <si>
    <t>5652-61</t>
  </si>
  <si>
    <t>RAUL HOLMES</t>
  </si>
  <si>
    <t>4860-41</t>
  </si>
  <si>
    <t>DOUGLAS PHILLIPS</t>
  </si>
  <si>
    <t>4420-99</t>
  </si>
  <si>
    <t>5594-17</t>
  </si>
  <si>
    <t>GERALD MCDONALD</t>
  </si>
  <si>
    <t>4345-59</t>
  </si>
  <si>
    <t>RICARDO PENA</t>
  </si>
  <si>
    <t>4925-48</t>
  </si>
  <si>
    <t>4415-44</t>
  </si>
  <si>
    <t>5002-37</t>
  </si>
  <si>
    <t>5385-36</t>
  </si>
  <si>
    <t>LEO SANCHEZ</t>
  </si>
  <si>
    <t>4202-79</t>
  </si>
  <si>
    <t>5533-97</t>
  </si>
  <si>
    <t>TOMMY OWENS</t>
  </si>
  <si>
    <t>5561-89</t>
  </si>
  <si>
    <t>JAMES VASQUEZ</t>
  </si>
  <si>
    <t>5430-81</t>
  </si>
  <si>
    <t>EDWARD DAVIS</t>
  </si>
  <si>
    <t>5055-44</t>
  </si>
  <si>
    <t>5329-29</t>
  </si>
  <si>
    <t>4220-74</t>
  </si>
  <si>
    <t>JASON MILLS</t>
  </si>
  <si>
    <t>4888-49</t>
  </si>
  <si>
    <t>RAMON WILLIS</t>
  </si>
  <si>
    <t>4522-12</t>
  </si>
  <si>
    <t>5166-76</t>
  </si>
  <si>
    <t>5022-65</t>
  </si>
  <si>
    <t>DERRICK SANTOS</t>
  </si>
  <si>
    <t>4845-38</t>
  </si>
  <si>
    <t>4067-22</t>
  </si>
  <si>
    <t>LEWIS STEWART</t>
  </si>
  <si>
    <t>5207-68</t>
  </si>
  <si>
    <t>LEO RYAN</t>
  </si>
  <si>
    <t>5713-61</t>
  </si>
  <si>
    <t>ARNOLD YOUNG</t>
  </si>
  <si>
    <t>4349-91</t>
  </si>
  <si>
    <t>PAUL BAKER</t>
  </si>
  <si>
    <t>4564-62</t>
  </si>
  <si>
    <t>NEIL KNIGHT</t>
  </si>
  <si>
    <t>5718-25</t>
  </si>
  <si>
    <t>ROY MORALES</t>
  </si>
  <si>
    <t>5510-10</t>
  </si>
  <si>
    <t>BRAD BLACK</t>
  </si>
  <si>
    <t>4133-54</t>
  </si>
  <si>
    <t>SAMUEL VARGAS</t>
  </si>
  <si>
    <t>4285-21</t>
  </si>
  <si>
    <t>HOWARD ROGERS</t>
  </si>
  <si>
    <t>4730-75</t>
  </si>
  <si>
    <t>CARL MURRAY</t>
  </si>
  <si>
    <t>4712-35</t>
  </si>
  <si>
    <t>TRAVIS RODRIGUEZ</t>
  </si>
  <si>
    <t>5503-41</t>
  </si>
  <si>
    <t>4720-8</t>
  </si>
  <si>
    <t>JAMES MARSHALL</t>
  </si>
  <si>
    <t>5754-22</t>
  </si>
  <si>
    <t>KARL WAGNER</t>
  </si>
  <si>
    <t>5390-59</t>
  </si>
  <si>
    <t>RICKY WILLIAMS</t>
  </si>
  <si>
    <t>5759-38</t>
  </si>
  <si>
    <t>PATRICK EVANS</t>
  </si>
  <si>
    <t>5634-27</t>
  </si>
  <si>
    <t>4960-6</t>
  </si>
  <si>
    <t>4819-7</t>
  </si>
  <si>
    <t>JIM RICHARDSON</t>
  </si>
  <si>
    <t>5039-98</t>
  </si>
  <si>
    <t>JAMIE HUNT</t>
  </si>
  <si>
    <t>4531-61</t>
  </si>
  <si>
    <t>4472-96</t>
  </si>
  <si>
    <t>MARK DANIELS</t>
  </si>
  <si>
    <t>5398-92</t>
  </si>
  <si>
    <t>5735-71</t>
  </si>
  <si>
    <t>GLEN WATSON</t>
  </si>
  <si>
    <t>4809-88</t>
  </si>
  <si>
    <t>RAFAEL WASHINGTON</t>
  </si>
  <si>
    <t>4715-58</t>
  </si>
  <si>
    <t>RODNEY FLORES</t>
  </si>
  <si>
    <t>4604-63</t>
  </si>
  <si>
    <t>JOHN ELLIOTT</t>
  </si>
  <si>
    <t>5466-7</t>
  </si>
  <si>
    <t>4601-100</t>
  </si>
  <si>
    <t>ANGEL GOMEZ</t>
  </si>
  <si>
    <t>4186-42</t>
  </si>
  <si>
    <t>5687-73</t>
  </si>
  <si>
    <t>JOSE WOOD</t>
  </si>
  <si>
    <t>4112-66</t>
  </si>
  <si>
    <t>TOMMY TURNER</t>
  </si>
  <si>
    <t>5068-6</t>
  </si>
  <si>
    <t>4798-20</t>
  </si>
  <si>
    <t>5615-66</t>
  </si>
  <si>
    <t>4815-30</t>
  </si>
  <si>
    <t>5116-48</t>
  </si>
  <si>
    <t>EARL BROWN</t>
  </si>
  <si>
    <t>5094-100</t>
  </si>
  <si>
    <t>LOUIS ARMSTRONG</t>
  </si>
  <si>
    <t>4082-97</t>
  </si>
  <si>
    <t>LEROY HUNT</t>
  </si>
  <si>
    <t>4804-61</t>
  </si>
  <si>
    <t>MIKE WILSON</t>
  </si>
  <si>
    <t>5021-34</t>
  </si>
  <si>
    <t>CHARLES ROBERTSON</t>
  </si>
  <si>
    <t>5416-48</t>
  </si>
  <si>
    <t>5115-80</t>
  </si>
  <si>
    <t>NICHOLAS ORTIZ</t>
  </si>
  <si>
    <t>4876-32</t>
  </si>
  <si>
    <t>FRANKLIN COOPER</t>
  </si>
  <si>
    <t>5422-40</t>
  </si>
  <si>
    <t>4857-42</t>
  </si>
  <si>
    <t>5293-55</t>
  </si>
  <si>
    <t>MIGUEL DUNCAN</t>
  </si>
  <si>
    <t>5355-30</t>
  </si>
  <si>
    <t>5825-35</t>
  </si>
  <si>
    <t>5539-90</t>
  </si>
  <si>
    <t>PETER JORDAN</t>
  </si>
  <si>
    <t>4057-4</t>
  </si>
  <si>
    <t>TOMMY HART</t>
  </si>
  <si>
    <t>5139-11</t>
  </si>
  <si>
    <t>4669-55</t>
  </si>
  <si>
    <t>4045-31</t>
  </si>
  <si>
    <t>TYLER SCOTT</t>
  </si>
  <si>
    <t>4702-79</t>
  </si>
  <si>
    <t>JAMIE MARSHALL</t>
  </si>
  <si>
    <t>4644-35</t>
  </si>
  <si>
    <t>REGINALD HUGHES</t>
  </si>
  <si>
    <t>4570-94</t>
  </si>
  <si>
    <t>OSCAR TURNER</t>
  </si>
  <si>
    <t>5796-7</t>
  </si>
  <si>
    <t>STEPHEN ROSE</t>
  </si>
  <si>
    <t>5117-90</t>
  </si>
  <si>
    <t>LLOYD FERNANDEZ</t>
  </si>
  <si>
    <t>5407-72</t>
  </si>
  <si>
    <t>DARRYL PETERSON</t>
  </si>
  <si>
    <t>4196-31</t>
  </si>
  <si>
    <t>STEPHEN FORD</t>
  </si>
  <si>
    <t>5685-89</t>
  </si>
  <si>
    <t>5951-31</t>
  </si>
  <si>
    <t>STEVE HENDERSON</t>
  </si>
  <si>
    <t>5560-69</t>
  </si>
  <si>
    <t>KEITH THOMAS</t>
  </si>
  <si>
    <t>4322-92</t>
  </si>
  <si>
    <t>SAM FLORES</t>
  </si>
  <si>
    <t>4406-46</t>
  </si>
  <si>
    <t>4098-27</t>
  </si>
  <si>
    <t>5364-39</t>
  </si>
  <si>
    <t>5591-69</t>
  </si>
  <si>
    <t>5088-81</t>
  </si>
  <si>
    <t>BILLY DIXON</t>
  </si>
  <si>
    <t>5473-4</t>
  </si>
  <si>
    <t>ADAM HENDERSON</t>
  </si>
  <si>
    <t>4408-33</t>
  </si>
  <si>
    <t>TERRY GONZALES</t>
  </si>
  <si>
    <t>5606-19</t>
  </si>
  <si>
    <t>TODD KELLY</t>
  </si>
  <si>
    <t>5893-50</t>
  </si>
  <si>
    <t>BRADLEY WOOD</t>
  </si>
  <si>
    <t>4131-28</t>
  </si>
  <si>
    <t>NATHAN SIMMONS</t>
  </si>
  <si>
    <t>4510-17</t>
  </si>
  <si>
    <t>DONALD HANSEN</t>
  </si>
  <si>
    <t>4340-6</t>
  </si>
  <si>
    <t>4237-57</t>
  </si>
  <si>
    <t>4838-19</t>
  </si>
  <si>
    <t>5580-38</t>
  </si>
  <si>
    <t>MICHAEL MURRAY</t>
  </si>
  <si>
    <t>4606-39</t>
  </si>
  <si>
    <t>FRED FLORES</t>
  </si>
  <si>
    <t>5791-55</t>
  </si>
  <si>
    <t>HERMAN ORTIZ</t>
  </si>
  <si>
    <t>4623-85</t>
  </si>
  <si>
    <t>CLAUDE MATTHEWS</t>
  </si>
  <si>
    <t>5544-11</t>
  </si>
  <si>
    <t>4602-8</t>
  </si>
  <si>
    <t>MELVIN RAMIREZ</t>
  </si>
  <si>
    <t>4613-89</t>
  </si>
  <si>
    <t>5016-39</t>
  </si>
  <si>
    <t>5500-31</t>
  </si>
  <si>
    <t>5504-11</t>
  </si>
  <si>
    <t>4308-66</t>
  </si>
  <si>
    <t>BRENT MARTIN</t>
  </si>
  <si>
    <t>4404-72</t>
  </si>
  <si>
    <t>COREY GOMEZ</t>
  </si>
  <si>
    <t>5699-96</t>
  </si>
  <si>
    <t>5007-96</t>
  </si>
  <si>
    <t>ELMER FERGUSON</t>
  </si>
  <si>
    <t>5392-13</t>
  </si>
  <si>
    <t>JONATHAN WASHINGTON</t>
  </si>
  <si>
    <t>4029-87</t>
  </si>
  <si>
    <t>HARVEY ROSE</t>
  </si>
  <si>
    <t>4431-16</t>
  </si>
  <si>
    <t>5765-20</t>
  </si>
  <si>
    <t>4850-45</t>
  </si>
  <si>
    <t>JOSE SANDERS</t>
  </si>
  <si>
    <t>5728-86</t>
  </si>
  <si>
    <t>5106-85</t>
  </si>
  <si>
    <t>CORY HOWARD</t>
  </si>
  <si>
    <t>4822-28</t>
  </si>
  <si>
    <t>ERIC HANSEN</t>
  </si>
  <si>
    <t>4340-16</t>
  </si>
  <si>
    <t>ALBERT RAMIREZ</t>
  </si>
  <si>
    <t>4253-90</t>
  </si>
  <si>
    <t>5762-93</t>
  </si>
  <si>
    <t>CHRIS DUNN</t>
  </si>
  <si>
    <t>4944-55</t>
  </si>
  <si>
    <t>CHARLIE HERRERA</t>
  </si>
  <si>
    <t>4972-74</t>
  </si>
  <si>
    <t>4756-53</t>
  </si>
  <si>
    <t>THOMAS ARNOLD</t>
  </si>
  <si>
    <t>4380-18</t>
  </si>
  <si>
    <t>RAUL HICKS</t>
  </si>
  <si>
    <t>5376-26</t>
  </si>
  <si>
    <t>HOWARD PHILLIPS</t>
  </si>
  <si>
    <t>5799-55</t>
  </si>
  <si>
    <t>THOMAS MORALES</t>
  </si>
  <si>
    <t>5083-79</t>
  </si>
  <si>
    <t>DARRYL JOHNSTON</t>
  </si>
  <si>
    <t>5104-66</t>
  </si>
  <si>
    <t>PHILIP BROOKS</t>
  </si>
  <si>
    <t>5373-84</t>
  </si>
  <si>
    <t>JEFFREY PETERSON</t>
  </si>
  <si>
    <t>4918-89</t>
  </si>
  <si>
    <t>JON STONE</t>
  </si>
  <si>
    <t>4909-85</t>
  </si>
  <si>
    <t>ERIC MILLER</t>
  </si>
  <si>
    <t>4043-16</t>
  </si>
  <si>
    <t>BARRY PEREZ</t>
  </si>
  <si>
    <t>4490-86</t>
  </si>
  <si>
    <t>RAUL KNIGHT</t>
  </si>
  <si>
    <t>5701-75</t>
  </si>
  <si>
    <t>FRANKLIN CONTRERAS</t>
  </si>
  <si>
    <t>4869-95</t>
  </si>
  <si>
    <t>BILL JORDAN</t>
  </si>
  <si>
    <t>4049-3</t>
  </si>
  <si>
    <t>5100-76</t>
  </si>
  <si>
    <t>BERNARD LONG</t>
  </si>
  <si>
    <t>5446-72</t>
  </si>
  <si>
    <t>HERMAN COOK</t>
  </si>
  <si>
    <t>4927-40</t>
  </si>
  <si>
    <t>4740-39</t>
  </si>
  <si>
    <t>CRAIG STEPHENS</t>
  </si>
  <si>
    <t>4509-7</t>
  </si>
  <si>
    <t>4111-65</t>
  </si>
  <si>
    <t>DAVID CUNNINGHAM</t>
  </si>
  <si>
    <t>4606-1</t>
  </si>
  <si>
    <t>4187-25</t>
  </si>
  <si>
    <t>RONNIE PETERS</t>
  </si>
  <si>
    <t>4907-24</t>
  </si>
  <si>
    <t>4906-5</t>
  </si>
  <si>
    <t>5551-60</t>
  </si>
  <si>
    <t>MARK SALAZAR</t>
  </si>
  <si>
    <t>5595-83</t>
  </si>
  <si>
    <t>CHAD CUNNINGHAM</t>
  </si>
  <si>
    <t>5883-11</t>
  </si>
  <si>
    <t>5297-50</t>
  </si>
  <si>
    <t>4269-11</t>
  </si>
  <si>
    <t>4643-5</t>
  </si>
  <si>
    <t>JOEL MOORE</t>
  </si>
  <si>
    <t>4126-60</t>
  </si>
  <si>
    <t>GABRIEL WAGNER</t>
  </si>
  <si>
    <t>5961-50</t>
  </si>
  <si>
    <t>5059-83</t>
  </si>
  <si>
    <t>CHAD SCHMIDT</t>
  </si>
  <si>
    <t>4308-46</t>
  </si>
  <si>
    <t>JON SOTO</t>
  </si>
  <si>
    <t>4796-86</t>
  </si>
  <si>
    <t>DERRICK RYAN</t>
  </si>
  <si>
    <t>5714-91</t>
  </si>
  <si>
    <t>RAMON HARRIS</t>
  </si>
  <si>
    <t>4168-15</t>
  </si>
  <si>
    <t>NATHAN STONE</t>
  </si>
  <si>
    <t>5162-34</t>
  </si>
  <si>
    <t>4230-98</t>
  </si>
  <si>
    <t>5330-76</t>
  </si>
  <si>
    <t>ROBERT HOWARD</t>
  </si>
  <si>
    <t>4813-93</t>
  </si>
  <si>
    <t>GREGORY WALLACE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</si>
  <si>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</si>
  <si>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</si>
  <si>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</si>
  <si>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</si>
  <si>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</si>
  <si>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</si>
  <si>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</si>
  <si>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</si>
  <si>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4468-33</t>
  </si>
  <si>
    <t>4936-100</t>
  </si>
  <si>
    <t>MARK COLEMAN</t>
  </si>
  <si>
    <t>4994-100</t>
  </si>
  <si>
    <t>ROBERTO STEPHENS</t>
  </si>
  <si>
    <t>4498-35</t>
  </si>
  <si>
    <t>5272-80</t>
  </si>
  <si>
    <t>5221-48</t>
  </si>
  <si>
    <t>RAYMOND COLEMAN</t>
  </si>
  <si>
    <t>5715-90</t>
  </si>
  <si>
    <t>5205-71</t>
  </si>
  <si>
    <t>FRANCIS CARTER</t>
  </si>
  <si>
    <t>4335-12</t>
  </si>
  <si>
    <t>4490-80</t>
  </si>
  <si>
    <t>4380-84</t>
  </si>
  <si>
    <t>JAY ALVARADO</t>
  </si>
  <si>
    <t>5222-75</t>
  </si>
  <si>
    <t>JOSHUA BOYD</t>
  </si>
  <si>
    <t>5482-94</t>
  </si>
  <si>
    <t>5441-74</t>
  </si>
  <si>
    <t>4842-24</t>
  </si>
  <si>
    <t>RANDALL GARCIA</t>
  </si>
  <si>
    <t>4625-71</t>
  </si>
  <si>
    <t>JAMIE WARREN</t>
  </si>
  <si>
    <t>5141-62</t>
  </si>
  <si>
    <t>VERNON SMITH</t>
  </si>
  <si>
    <t>5766-87</t>
  </si>
  <si>
    <t>HARVEY ALVAREZ</t>
  </si>
  <si>
    <t>4998-5</t>
  </si>
  <si>
    <t>ELMER GONZALEZ</t>
  </si>
  <si>
    <t>5120-80</t>
  </si>
  <si>
    <t>5675-24</t>
  </si>
  <si>
    <t>SAMUEL PHILLIPS</t>
  </si>
  <si>
    <t>4769-84</t>
  </si>
  <si>
    <t>5894-50</t>
  </si>
  <si>
    <t>5843-50</t>
  </si>
  <si>
    <t>TIM ROSE</t>
  </si>
  <si>
    <t>5265-12</t>
  </si>
  <si>
    <t>5988-30</t>
  </si>
  <si>
    <t>4261-42</t>
  </si>
  <si>
    <t>4473-79</t>
  </si>
  <si>
    <t>4328-95</t>
  </si>
  <si>
    <t>ERNEST GOMEZ</t>
  </si>
  <si>
    <t>5280-45</t>
  </si>
  <si>
    <t>4654-51</t>
  </si>
  <si>
    <t>HECTOR CARROLL</t>
  </si>
  <si>
    <t>4708-52</t>
  </si>
  <si>
    <t>5371-33</t>
  </si>
  <si>
    <t>BOBBY RIVERA</t>
  </si>
  <si>
    <t>4555-17</t>
  </si>
  <si>
    <t>CLAUDE DANIELS</t>
  </si>
  <si>
    <t>4394-36</t>
  </si>
  <si>
    <t>5922-89</t>
  </si>
  <si>
    <t>5040-22</t>
  </si>
  <si>
    <t>RAUL REYNOLDS</t>
  </si>
  <si>
    <t>5312-18</t>
  </si>
  <si>
    <t>5327-33</t>
  </si>
  <si>
    <t>ALEXANDER BAILEY</t>
  </si>
  <si>
    <t>4773-11</t>
  </si>
  <si>
    <t>WESLEY FORD</t>
  </si>
  <si>
    <t>4470-89</t>
  </si>
  <si>
    <t>CLYDE ROSE</t>
  </si>
  <si>
    <t>5683-99</t>
  </si>
  <si>
    <t>5585-36</t>
  </si>
  <si>
    <t>FRED HICKS</t>
  </si>
  <si>
    <t>5710-29</t>
  </si>
  <si>
    <t>5394-68</t>
  </si>
  <si>
    <t>NATHAN SANTOS</t>
  </si>
  <si>
    <t>4314-27</t>
  </si>
  <si>
    <t>PEDRO MARSHALL</t>
  </si>
  <si>
    <t>5023-53</t>
  </si>
  <si>
    <t>4536-82</t>
  </si>
  <si>
    <t>5161-92</t>
  </si>
  <si>
    <t>FRANCIS DUNCAN</t>
  </si>
  <si>
    <t>4469-55</t>
  </si>
  <si>
    <t>ALBERT MUNOZ</t>
  </si>
  <si>
    <t>4588-20</t>
  </si>
  <si>
    <t>BRANDON GUERRERO</t>
  </si>
  <si>
    <t>4973-12</t>
  </si>
  <si>
    <t>ROBERTO MOORE</t>
  </si>
  <si>
    <t>4874-44</t>
  </si>
  <si>
    <t>WILLIAM TURNER</t>
  </si>
  <si>
    <t>5682-97</t>
  </si>
  <si>
    <t>5723-75</t>
  </si>
  <si>
    <t>WARREN GOMEZ</t>
  </si>
  <si>
    <t>5862-92</t>
  </si>
  <si>
    <t>CHRIS OWENS</t>
  </si>
  <si>
    <t>4302-75</t>
  </si>
  <si>
    <t>4249-91</t>
  </si>
  <si>
    <t>4579-94</t>
  </si>
  <si>
    <t>RAFAEL SMITH</t>
  </si>
  <si>
    <t>5024-74</t>
  </si>
  <si>
    <t>RONNIE CLARK</t>
  </si>
  <si>
    <t>5526-38</t>
  </si>
  <si>
    <t>4444-96</t>
  </si>
  <si>
    <t>KEITH HOFFMAN</t>
  </si>
  <si>
    <t>5079-49</t>
  </si>
  <si>
    <t>5477-46</t>
  </si>
  <si>
    <t>ANTONIO MURPHY</t>
  </si>
  <si>
    <t>5363-32</t>
  </si>
  <si>
    <t>5854-98</t>
  </si>
  <si>
    <t>5949-46</t>
  </si>
  <si>
    <t>5813-94</t>
  </si>
  <si>
    <t>4138-39</t>
  </si>
  <si>
    <t>ALEX GRAY</t>
  </si>
  <si>
    <t>4752-40</t>
  </si>
  <si>
    <t>5661-96</t>
  </si>
  <si>
    <t>4326-12</t>
  </si>
  <si>
    <t>BRIAN LONG</t>
  </si>
  <si>
    <t>4142-74</t>
  </si>
  <si>
    <t>TIM WASHINGTON</t>
  </si>
  <si>
    <t>5461-64</t>
  </si>
  <si>
    <t>5144-1</t>
  </si>
  <si>
    <t>5733-55</t>
  </si>
  <si>
    <t>5153-4</t>
  </si>
  <si>
    <t>5942-96</t>
  </si>
  <si>
    <t>4369-40</t>
  </si>
  <si>
    <t>ALBERT SULLIVAN</t>
  </si>
  <si>
    <t>5056-20</t>
  </si>
  <si>
    <t>5598-40</t>
  </si>
  <si>
    <t>DARRYL OLSON</t>
  </si>
  <si>
    <t>4941-9</t>
  </si>
  <si>
    <t>DEREK PAYNE</t>
  </si>
  <si>
    <t>5208-52</t>
  </si>
  <si>
    <t>TOM DIAZ</t>
  </si>
  <si>
    <t>5055-46</t>
  </si>
  <si>
    <t>PEDRO HANSEN</t>
  </si>
  <si>
    <t>4489-98</t>
  </si>
  <si>
    <t>4271-17</t>
  </si>
  <si>
    <t>GENE GORDON</t>
  </si>
  <si>
    <t>4423-13</t>
  </si>
  <si>
    <t>ELMER WAGNER</t>
  </si>
  <si>
    <t>4026-39</t>
  </si>
  <si>
    <t>MARCUS VARGAS</t>
  </si>
  <si>
    <t>5354-82</t>
  </si>
  <si>
    <t>5506-98</t>
  </si>
  <si>
    <t>4524-11</t>
  </si>
  <si>
    <t>4571-91</t>
  </si>
  <si>
    <t>ANGEL REYES</t>
  </si>
  <si>
    <t>4789-51</t>
  </si>
  <si>
    <t>4936-64</t>
  </si>
  <si>
    <t>GERALD PATTERSON</t>
  </si>
  <si>
    <t>5488-76</t>
  </si>
  <si>
    <t>TOM JORDAN</t>
  </si>
  <si>
    <t>4962-63</t>
  </si>
  <si>
    <t>BEN CARPENTER</t>
  </si>
  <si>
    <t>5961-48</t>
  </si>
  <si>
    <t>JEROME REED</t>
  </si>
  <si>
    <t>4008-100</t>
  </si>
  <si>
    <t>TONY CASTRO</t>
  </si>
  <si>
    <t>4319-19</t>
  </si>
  <si>
    <t>JERRY LANE</t>
  </si>
  <si>
    <t>5197-90</t>
  </si>
  <si>
    <t>GLEN STEWART</t>
  </si>
  <si>
    <t>4857-37</t>
  </si>
  <si>
    <t>TIM GOMEZ</t>
  </si>
  <si>
    <t>5289-96</t>
  </si>
  <si>
    <t>WAYNE JIMENEZ</t>
  </si>
  <si>
    <t>4464-70</t>
  </si>
  <si>
    <t>4818-44</t>
  </si>
  <si>
    <t>JUAN LEWIS</t>
  </si>
  <si>
    <t>4699-57</t>
  </si>
  <si>
    <t>JUSTIN VAZQUEZ</t>
  </si>
  <si>
    <t>5116-43</t>
  </si>
  <si>
    <t>5389-24</t>
  </si>
  <si>
    <t>BRADLEY DUNCAN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</si>
  <si>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</si>
  <si>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</si>
  <si>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</si>
  <si>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</si>
  <si>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</si>
  <si>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</si>
  <si>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</si>
  <si>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4642-76</t>
  </si>
  <si>
    <t>TRAVIS WELLS</t>
  </si>
  <si>
    <t>5874-37</t>
  </si>
  <si>
    <t>5757-29</t>
  </si>
  <si>
    <t>STEVEN GARDNER</t>
  </si>
  <si>
    <t>4058-6</t>
  </si>
  <si>
    <t>WALTER NICHOLS</t>
  </si>
  <si>
    <t>5202-63</t>
  </si>
  <si>
    <t>ERNEST EDWARDS</t>
  </si>
  <si>
    <t>4387-2</t>
  </si>
  <si>
    <t>5854-6</t>
  </si>
  <si>
    <t>4403-76</t>
  </si>
  <si>
    <t>4935-18</t>
  </si>
  <si>
    <t>DENNIS MOORE</t>
  </si>
  <si>
    <t>4092-63</t>
  </si>
  <si>
    <t>4330-57</t>
  </si>
  <si>
    <t>5779-99</t>
  </si>
  <si>
    <t>BRENT GUZMAN</t>
  </si>
  <si>
    <t>4160-59</t>
  </si>
  <si>
    <t>CLYDE PALMER</t>
  </si>
  <si>
    <t>5421-44</t>
  </si>
  <si>
    <t>4671-66</t>
  </si>
  <si>
    <t>LUIS HALL</t>
  </si>
  <si>
    <t>4914-18</t>
  </si>
  <si>
    <t>5708-50</t>
  </si>
  <si>
    <t>EDWIN COLE</t>
  </si>
  <si>
    <t>5270-8</t>
  </si>
  <si>
    <t>5610-26</t>
  </si>
  <si>
    <t>5423-94</t>
  </si>
  <si>
    <t>DAVID KNIGHT</t>
  </si>
  <si>
    <t>5075-51</t>
  </si>
  <si>
    <t>4678-47</t>
  </si>
  <si>
    <t>HAROLD TORRES</t>
  </si>
  <si>
    <t>5446-7</t>
  </si>
  <si>
    <t>5829-76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</si>
  <si>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</si>
  <si>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</si>
  <si>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</si>
  <si>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</si>
  <si>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</si>
  <si>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</si>
  <si>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</si>
  <si>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</si>
  <si>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</si>
  <si>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</si>
  <si>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5385-61</t>
  </si>
  <si>
    <t>4293-44</t>
  </si>
  <si>
    <t>4027-43</t>
  </si>
  <si>
    <t>RALPH HOLMES</t>
  </si>
  <si>
    <t>5948-32</t>
  </si>
  <si>
    <t>4807-46</t>
  </si>
  <si>
    <t>BERNARD DUNCAN</t>
  </si>
  <si>
    <t>4567-4</t>
  </si>
  <si>
    <t>ADAM CAMPBELL</t>
  </si>
  <si>
    <t>4606-43</t>
  </si>
  <si>
    <t>4612-36</t>
  </si>
  <si>
    <t>JONATHAN JOHNSTON</t>
  </si>
  <si>
    <t>5313-34</t>
  </si>
  <si>
    <t>RAUL WALLACE</t>
  </si>
  <si>
    <t>4360-30</t>
  </si>
  <si>
    <t>BILL GONZALEZ</t>
  </si>
  <si>
    <t>5570-7</t>
  </si>
  <si>
    <t>JERRY GARDNER</t>
  </si>
  <si>
    <t>4619-44</t>
  </si>
  <si>
    <t>4613-33</t>
  </si>
  <si>
    <t>5460-57</t>
  </si>
  <si>
    <t>NORMAN ROSE</t>
  </si>
  <si>
    <t>4785-59</t>
  </si>
  <si>
    <t>4829-89</t>
  </si>
  <si>
    <t>5866-89</t>
  </si>
  <si>
    <t>4863-28</t>
  </si>
  <si>
    <t>ALAN RICHARDSON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</si>
  <si>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</si>
  <si>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</si>
  <si>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</si>
  <si>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</si>
  <si>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</si>
  <si>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</si>
  <si>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</si>
  <si>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</si>
  <si>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</si>
  <si>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</si>
  <si>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</si>
  <si>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</si>
  <si>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</si>
  <si>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5129-4</t>
  </si>
  <si>
    <t>4292-85</t>
  </si>
  <si>
    <t>DAVID SANCHEZ</t>
  </si>
  <si>
    <t>5823-60</t>
  </si>
  <si>
    <t>4306-61</t>
  </si>
  <si>
    <t>LEON PALMER</t>
  </si>
  <si>
    <t>5266-46</t>
  </si>
  <si>
    <t>4567-90</t>
  </si>
  <si>
    <t>HECTOR ROMERO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</si>
  <si>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</si>
  <si>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</si>
  <si>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</si>
  <si>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</si>
  <si>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</si>
  <si>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</si>
  <si>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</si>
  <si>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</si>
  <si>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4720-39</t>
  </si>
  <si>
    <t>JEFFERY THOMPSON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</si>
  <si>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</si>
  <si>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</si>
  <si>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</si>
  <si>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</si>
  <si>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</si>
  <si>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</si>
  <si>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</si>
  <si>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</si>
  <si>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</si>
  <si>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4195-94</t>
  </si>
  <si>
    <t>RAMON GEORGE</t>
  </si>
  <si>
    <t>4728-51</t>
  </si>
  <si>
    <t>WALTER BAILEY</t>
  </si>
  <si>
    <t>5648-21</t>
  </si>
  <si>
    <t>ANTHONY ADAMS</t>
  </si>
  <si>
    <t>4777-83</t>
  </si>
  <si>
    <t>CLAUDE STEVENS</t>
  </si>
  <si>
    <t>5891-9</t>
  </si>
  <si>
    <t>5453-24</t>
  </si>
  <si>
    <t>4822-52</t>
  </si>
  <si>
    <t>5443-83</t>
  </si>
  <si>
    <t>5548-63</t>
  </si>
  <si>
    <t>HARVEY WILLIAMS</t>
  </si>
  <si>
    <t>4718-62</t>
  </si>
  <si>
    <t>4381-7</t>
  </si>
  <si>
    <t>JOEL RUSSELL</t>
  </si>
  <si>
    <t>4928-9</t>
  </si>
  <si>
    <t>5228-42</t>
  </si>
  <si>
    <t>LAWRENCE CRUZ</t>
  </si>
  <si>
    <t>5002-31</t>
  </si>
  <si>
    <t>4406-42</t>
  </si>
  <si>
    <t>5364-62</t>
  </si>
  <si>
    <t>5039-4</t>
  </si>
  <si>
    <t>5248-50</t>
  </si>
  <si>
    <t>RUBEN DANIELS</t>
  </si>
  <si>
    <t>5020-14</t>
  </si>
  <si>
    <t>WARREN SCHMIDT</t>
  </si>
  <si>
    <t>4502-93</t>
  </si>
  <si>
    <t>5270-72</t>
  </si>
  <si>
    <t>CLAUDE LAWRENCE</t>
  </si>
  <si>
    <t>5280-44</t>
  </si>
  <si>
    <t>5641-65</t>
  </si>
  <si>
    <t>4134-16</t>
  </si>
  <si>
    <t>5865-14</t>
  </si>
  <si>
    <t>4712-53</t>
  </si>
  <si>
    <t>ELMER NGUYEN</t>
  </si>
  <si>
    <t>4522-67</t>
  </si>
  <si>
    <t>ANTHONY ROBERTSON</t>
  </si>
  <si>
    <t>5819-29</t>
  </si>
  <si>
    <t>DOUGLAS EVANS</t>
  </si>
  <si>
    <t>5041-45</t>
  </si>
  <si>
    <t>4250-30</t>
  </si>
  <si>
    <t>4759-88</t>
  </si>
  <si>
    <t>FRANCISCO PRICE</t>
  </si>
  <si>
    <t>5068-71</t>
  </si>
  <si>
    <t>FRANKLIN WAGNER</t>
  </si>
  <si>
    <t>5127-75</t>
  </si>
  <si>
    <t>5103-64</t>
  </si>
  <si>
    <t>5450-80</t>
  </si>
  <si>
    <t>5642-74</t>
  </si>
  <si>
    <t>5227-93</t>
  </si>
  <si>
    <t>5697-67</t>
  </si>
  <si>
    <t>JUAN CARPENTER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</si>
  <si>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</si>
  <si>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</si>
  <si>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</si>
  <si>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</si>
  <si>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</si>
  <si>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</si>
  <si>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</si>
  <si>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</si>
  <si>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5346-77</t>
  </si>
  <si>
    <t>4355-92</t>
  </si>
  <si>
    <t>MARK MCDONALD</t>
  </si>
  <si>
    <t>4656-60</t>
  </si>
  <si>
    <t>5881-46</t>
  </si>
  <si>
    <t>4521-79</t>
  </si>
  <si>
    <t>5882-76</t>
  </si>
  <si>
    <t>4794-8</t>
  </si>
  <si>
    <t>4625-92</t>
  </si>
  <si>
    <t>4879-97</t>
  </si>
  <si>
    <t>PHILLIP COOPER</t>
  </si>
  <si>
    <t>4340-92</t>
  </si>
  <si>
    <t>5300-53</t>
  </si>
  <si>
    <t>4832-86</t>
  </si>
  <si>
    <t>5848-10</t>
  </si>
  <si>
    <t>JESSE PERKINS</t>
  </si>
  <si>
    <t>4950-90</t>
  </si>
  <si>
    <t>LLOYD FORD</t>
  </si>
  <si>
    <t>4325-22</t>
  </si>
  <si>
    <t>5155-9</t>
  </si>
  <si>
    <t>SAMUEL TURNER</t>
  </si>
  <si>
    <t>5658-15</t>
  </si>
  <si>
    <t>4503-93</t>
  </si>
  <si>
    <t>4670-72</t>
  </si>
  <si>
    <t>5240-74</t>
  </si>
  <si>
    <t>CURTIS LOPEZ</t>
  </si>
  <si>
    <t>5977-94</t>
  </si>
  <si>
    <t>5773-53</t>
  </si>
  <si>
    <t>CLIFFORD ROBERTS</t>
  </si>
  <si>
    <t>4135-24</t>
  </si>
  <si>
    <t>5932-6</t>
  </si>
  <si>
    <t>5230-34</t>
  </si>
  <si>
    <t>4459-89</t>
  </si>
  <si>
    <t>RUBEN CARTER</t>
  </si>
  <si>
    <t>4176-98</t>
  </si>
  <si>
    <t>5620-3</t>
  </si>
  <si>
    <t>JEROME ROGERS</t>
  </si>
  <si>
    <t>4804-46</t>
  </si>
  <si>
    <t>4354-18</t>
  </si>
  <si>
    <t>JARED MYERS</t>
  </si>
  <si>
    <t>5099-33</t>
  </si>
  <si>
    <t>5134-28</t>
  </si>
  <si>
    <t>CLYDE GIBSON</t>
  </si>
  <si>
    <t>5883-38</t>
  </si>
  <si>
    <t>ROGER FOSTER</t>
  </si>
  <si>
    <t>4243-20</t>
  </si>
  <si>
    <t>5174-57</t>
  </si>
  <si>
    <t>4891-78</t>
  </si>
  <si>
    <t>LEWIS HANSEN</t>
  </si>
  <si>
    <t>5691-11</t>
  </si>
  <si>
    <t>ELMER COLEMAN</t>
  </si>
  <si>
    <t>4086-47</t>
  </si>
  <si>
    <t>5843-40</t>
  </si>
  <si>
    <t>CRAIG SIMMONS</t>
  </si>
  <si>
    <t>4568-91</t>
  </si>
  <si>
    <t>5702-7</t>
  </si>
  <si>
    <t>CHARLIE SANTOS</t>
  </si>
  <si>
    <t>4530-87</t>
  </si>
  <si>
    <t>4969-62</t>
  </si>
  <si>
    <t>ALLEN JAMES</t>
  </si>
  <si>
    <t>5706-87</t>
  </si>
  <si>
    <t>CECIL COOPER</t>
  </si>
  <si>
    <t>5112-36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</si>
  <si>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</si>
  <si>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</si>
  <si>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</si>
  <si>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</si>
  <si>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</si>
  <si>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</si>
  <si>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</si>
  <si>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</si>
  <si>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4029-78</t>
  </si>
  <si>
    <t>4454-85</t>
  </si>
  <si>
    <t>JONATHAN MARSHALL</t>
  </si>
  <si>
    <t>4354-39</t>
  </si>
  <si>
    <t>4495-11</t>
  </si>
  <si>
    <t>5949-7</t>
  </si>
  <si>
    <t>4551-97</t>
  </si>
  <si>
    <t>4374-22</t>
  </si>
  <si>
    <t>MARTIN VARGAS</t>
  </si>
  <si>
    <t>5601-39</t>
  </si>
  <si>
    <t>5172-52</t>
  </si>
  <si>
    <t>5920-58</t>
  </si>
  <si>
    <t>JEROME NICHOLS</t>
  </si>
  <si>
    <t>4694-16</t>
  </si>
  <si>
    <t>4430-65</t>
  </si>
  <si>
    <t>5966-5</t>
  </si>
  <si>
    <t>RON LANE</t>
  </si>
  <si>
    <t>5152-2</t>
  </si>
  <si>
    <t>4481-45</t>
  </si>
  <si>
    <t>4005-33</t>
  </si>
  <si>
    <t>4577-7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</si>
  <si>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</si>
  <si>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</si>
  <si>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</si>
  <si>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</si>
  <si>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</si>
  <si>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</si>
  <si>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</si>
  <si>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</si>
  <si>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</si>
  <si>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4526-90</t>
  </si>
  <si>
    <t>5957-20</t>
  </si>
  <si>
    <t>5814-14</t>
  </si>
  <si>
    <t>RUSSELL SANTOS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</si>
  <si>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</si>
  <si>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</si>
  <si>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</si>
  <si>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</si>
  <si>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</si>
  <si>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</si>
  <si>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</si>
  <si>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</si>
  <si>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5705-12</t>
  </si>
  <si>
    <t>4791-36</t>
  </si>
  <si>
    <t>MIKE SCHMIDT</t>
  </si>
  <si>
    <t>4856-35</t>
  </si>
  <si>
    <t>4194-89</t>
  </si>
  <si>
    <t>LEON JOHNSTON</t>
  </si>
  <si>
    <t>4386-23</t>
  </si>
  <si>
    <t>VICTOR FORD</t>
  </si>
  <si>
    <t>4633-89</t>
  </si>
  <si>
    <t>5040-42</t>
  </si>
  <si>
    <t>LEE GEORGE</t>
  </si>
  <si>
    <t>4678-21</t>
  </si>
  <si>
    <t>4469-58</t>
  </si>
  <si>
    <t>4394-49</t>
  </si>
  <si>
    <t>5361-12</t>
  </si>
  <si>
    <t>4356-33</t>
  </si>
  <si>
    <t>4587-65</t>
  </si>
  <si>
    <t>4504-55</t>
  </si>
  <si>
    <t>4278-78</t>
  </si>
  <si>
    <t>4400-48</t>
  </si>
  <si>
    <t>FRANKLIN FOSTER</t>
  </si>
  <si>
    <t>5396-66</t>
  </si>
  <si>
    <t>4793-54</t>
  </si>
  <si>
    <t>5991-1</t>
  </si>
  <si>
    <t>DUSTIN RICHARDSON</t>
  </si>
  <si>
    <t>5038-43</t>
  </si>
  <si>
    <t>5272-31</t>
  </si>
  <si>
    <t>5821-86</t>
  </si>
  <si>
    <t>ZACHARY KENNEDY</t>
  </si>
  <si>
    <t>4007-49</t>
  </si>
  <si>
    <t>ROLAND WILLIAMS</t>
  </si>
  <si>
    <t>5754-65</t>
  </si>
  <si>
    <t>5241-25</t>
  </si>
  <si>
    <t>5288-98</t>
  </si>
  <si>
    <t>TOM GRIFFIN</t>
  </si>
  <si>
    <t>4349-13</t>
  </si>
  <si>
    <t>5496-56</t>
  </si>
  <si>
    <t>JEROME WHITE</t>
  </si>
  <si>
    <t>4037-18</t>
  </si>
  <si>
    <t>5067-83</t>
  </si>
  <si>
    <t>HOWARD FOX</t>
  </si>
  <si>
    <t>4379-36</t>
  </si>
  <si>
    <t>4774-24</t>
  </si>
  <si>
    <t>5214-50</t>
  </si>
  <si>
    <t>4618-26</t>
  </si>
  <si>
    <t>RODNEY WILSON</t>
  </si>
  <si>
    <t>5416-67</t>
  </si>
  <si>
    <t>4375-19</t>
  </si>
  <si>
    <t>HAROLD HUNTER</t>
  </si>
  <si>
    <t>5383-8</t>
  </si>
  <si>
    <t>4349-79</t>
  </si>
  <si>
    <t>STANLEY ALVARADO</t>
  </si>
  <si>
    <t>5679-68</t>
  </si>
  <si>
    <t>CHARLES KIM</t>
  </si>
  <si>
    <t>4473-10</t>
  </si>
  <si>
    <t>CHAD BAKER</t>
  </si>
  <si>
    <t>5456-25</t>
  </si>
  <si>
    <t>5004-95</t>
  </si>
  <si>
    <t>JASON MCDONALD</t>
  </si>
  <si>
    <t>5653-29</t>
  </si>
  <si>
    <t>5022-62</t>
  </si>
  <si>
    <t>4104-47</t>
  </si>
  <si>
    <t>CLARENCE SANCHEZ</t>
  </si>
  <si>
    <t>4027-83</t>
  </si>
  <si>
    <t>4717-22</t>
  </si>
  <si>
    <t>JAMIE BENNETT</t>
  </si>
  <si>
    <t>4945-20</t>
  </si>
  <si>
    <t>DARRELL WOOD</t>
  </si>
  <si>
    <t>5320-63</t>
  </si>
  <si>
    <t>MIKE JIMENEZ</t>
  </si>
  <si>
    <t>4279-23</t>
  </si>
  <si>
    <t>5806-60</t>
  </si>
  <si>
    <t>BILLY FLORES</t>
  </si>
  <si>
    <t>5826-88</t>
  </si>
  <si>
    <t>SHANE MEDINA</t>
  </si>
  <si>
    <t>4381-68</t>
  </si>
  <si>
    <t>4885-73</t>
  </si>
  <si>
    <t>4015-9</t>
  </si>
  <si>
    <t>ADRIAN LONG</t>
  </si>
  <si>
    <t>5901-52</t>
  </si>
  <si>
    <t>5178-35</t>
  </si>
  <si>
    <t>4561-9</t>
  </si>
  <si>
    <t>5386-32</t>
  </si>
  <si>
    <t>BRIAN HOWARD</t>
  </si>
  <si>
    <t>5052-57</t>
  </si>
  <si>
    <t>5142-33</t>
  </si>
  <si>
    <t>HENRY REED</t>
  </si>
  <si>
    <t>5691-58</t>
  </si>
  <si>
    <t>4321-6</t>
  </si>
  <si>
    <t>JESSIE WATSON</t>
  </si>
  <si>
    <t>5194-35</t>
  </si>
  <si>
    <t>MARVIN MEYER</t>
  </si>
  <si>
    <t>5997-15</t>
  </si>
  <si>
    <t>4896-39</t>
  </si>
  <si>
    <t>MARVIN SIMPSON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</si>
  <si>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</si>
  <si>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</si>
  <si>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</si>
  <si>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</si>
  <si>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</si>
  <si>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</si>
  <si>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</si>
  <si>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</si>
  <si>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</si>
  <si>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4743-76</t>
  </si>
  <si>
    <t>FRANCIS PERRY</t>
  </si>
  <si>
    <t>5203-38</t>
  </si>
  <si>
    <t>ANDREW MORALES</t>
  </si>
  <si>
    <t>4502-19</t>
  </si>
  <si>
    <t>5984-96</t>
  </si>
  <si>
    <t>4151-84</t>
  </si>
  <si>
    <t>5550-58</t>
  </si>
  <si>
    <t>4353-66</t>
  </si>
  <si>
    <t>COREY STEVENS</t>
  </si>
  <si>
    <t>4685-79</t>
  </si>
  <si>
    <t>ZACHARY ROBINSON</t>
  </si>
  <si>
    <t>5896-39</t>
  </si>
  <si>
    <t>COREY BOYD</t>
  </si>
  <si>
    <t>4930-91</t>
  </si>
  <si>
    <t>PEDRO KELLY</t>
  </si>
  <si>
    <t>5687-34</t>
  </si>
  <si>
    <t>4027-50</t>
  </si>
  <si>
    <t>4058-58</t>
  </si>
  <si>
    <t>5578-9</t>
  </si>
  <si>
    <t>4390-45</t>
  </si>
  <si>
    <t>4436-21</t>
  </si>
  <si>
    <t>ANTONIO NGUYEN</t>
  </si>
  <si>
    <t>4971-75</t>
  </si>
  <si>
    <t>5237-75</t>
  </si>
  <si>
    <t>5103-1</t>
  </si>
  <si>
    <t>CHRISTOPHER MENDEZ</t>
  </si>
  <si>
    <t>5154-55</t>
  </si>
  <si>
    <t>5078-48</t>
  </si>
  <si>
    <t>5284-26</t>
  </si>
  <si>
    <t>4375-18</t>
  </si>
  <si>
    <t>TONY FERGUSON</t>
  </si>
  <si>
    <t>4524-85</t>
  </si>
  <si>
    <t>CLAUDE JAMES</t>
  </si>
  <si>
    <t>4705-12</t>
  </si>
  <si>
    <t>4492-78</t>
  </si>
  <si>
    <t>5304-86</t>
  </si>
  <si>
    <t>NORMAN ANDREWS</t>
  </si>
  <si>
    <t>5680-99</t>
  </si>
  <si>
    <t>5679-44</t>
  </si>
  <si>
    <t>5909-29</t>
  </si>
  <si>
    <t>5138-17</t>
  </si>
  <si>
    <t>4712-81</t>
  </si>
  <si>
    <t>5310-30</t>
  </si>
  <si>
    <t>ALFRED RYAN</t>
  </si>
  <si>
    <t>5388-3</t>
  </si>
  <si>
    <t>DAVID GONZALEZ</t>
  </si>
  <si>
    <t>5461-11</t>
  </si>
  <si>
    <t>JAMIE COOK</t>
  </si>
  <si>
    <t>4947-62</t>
  </si>
  <si>
    <t>4039-45</t>
  </si>
  <si>
    <t>4274-99</t>
  </si>
  <si>
    <t>4477-12</t>
  </si>
  <si>
    <t>5707-64</t>
  </si>
  <si>
    <t>5553-96</t>
  </si>
  <si>
    <t>RAUL DUNCAN</t>
  </si>
  <si>
    <t>5063-87</t>
  </si>
  <si>
    <t>STANLEY PERKINS</t>
  </si>
  <si>
    <t>5412-5</t>
  </si>
  <si>
    <t>4995-57</t>
  </si>
  <si>
    <t>ERNEST SHAW</t>
  </si>
  <si>
    <t>5957-6</t>
  </si>
  <si>
    <t>JOE LAWRENCE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</si>
  <si>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</si>
  <si>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</si>
  <si>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</si>
  <si>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</si>
  <si>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</si>
  <si>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</si>
  <si>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</si>
  <si>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</si>
  <si>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5021-51</t>
  </si>
  <si>
    <t>5791-20</t>
  </si>
  <si>
    <t>5528-3</t>
  </si>
  <si>
    <t>5925-44</t>
  </si>
  <si>
    <t>4777-23</t>
  </si>
  <si>
    <t>4853-78</t>
  </si>
  <si>
    <t>TRAVIS FLORES</t>
  </si>
  <si>
    <t>5292-8</t>
  </si>
  <si>
    <t>5156-77</t>
  </si>
  <si>
    <t>4933-27</t>
  </si>
  <si>
    <t>5113-69</t>
  </si>
  <si>
    <t>4435-85</t>
  </si>
  <si>
    <t>JEFF TORRES</t>
  </si>
  <si>
    <t>5475-28</t>
  </si>
  <si>
    <t>4574-51</t>
  </si>
  <si>
    <t>4085-5</t>
  </si>
  <si>
    <t>4971-32</t>
  </si>
  <si>
    <t>4151-20</t>
  </si>
  <si>
    <t>5939-38</t>
  </si>
  <si>
    <t>4266-39</t>
  </si>
  <si>
    <t>5109-100</t>
  </si>
  <si>
    <t>ANGEL RICHARDSON</t>
  </si>
  <si>
    <t>4736-62</t>
  </si>
  <si>
    <t>4882-4</t>
  </si>
  <si>
    <t>4199-25</t>
  </si>
  <si>
    <t>5270-40</t>
  </si>
  <si>
    <t>5205-33</t>
  </si>
  <si>
    <t>4378-29</t>
  </si>
  <si>
    <t>JOHNNY CONTRERAS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</si>
  <si>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</si>
  <si>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</si>
  <si>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</si>
  <si>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</si>
  <si>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</si>
  <si>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</si>
  <si>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</si>
  <si>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</si>
  <si>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</si>
  <si>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</si>
  <si>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</si>
  <si>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</si>
  <si>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</si>
  <si>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</si>
  <si>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</si>
  <si>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</si>
  <si>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</si>
  <si>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5684-24</t>
  </si>
  <si>
    <t>4570-70</t>
  </si>
  <si>
    <t>4427-91</t>
  </si>
  <si>
    <t>LARRY COLLINS</t>
  </si>
  <si>
    <t>5903-94</t>
  </si>
  <si>
    <t>BEN MORALES</t>
  </si>
  <si>
    <t>5709-22</t>
  </si>
  <si>
    <t>4077-13</t>
  </si>
  <si>
    <t>5454-64</t>
  </si>
  <si>
    <t>5702-94</t>
  </si>
  <si>
    <t>WILLIAM KELLEY</t>
  </si>
  <si>
    <t>5722-78</t>
  </si>
  <si>
    <t>4265-96</t>
  </si>
  <si>
    <t>5380-83</t>
  </si>
  <si>
    <t>ERIK SIMMONS</t>
  </si>
  <si>
    <t>5545-96</t>
  </si>
  <si>
    <t>JOEL HAWKINS</t>
  </si>
  <si>
    <t>4437-41</t>
  </si>
  <si>
    <t>BILLY OLSON</t>
  </si>
  <si>
    <t>5770-97</t>
  </si>
  <si>
    <t>4358-61</t>
  </si>
  <si>
    <t>5886-6</t>
  </si>
  <si>
    <t>SHAWN SANCHEZ</t>
  </si>
  <si>
    <t>4433-59</t>
  </si>
  <si>
    <t>5436-90</t>
  </si>
  <si>
    <t>4584-61</t>
  </si>
  <si>
    <t>WESLEY MUNOZ</t>
  </si>
  <si>
    <t>4952-72</t>
  </si>
  <si>
    <t>DANNY RICHARDSON</t>
  </si>
  <si>
    <t>5796-86</t>
  </si>
  <si>
    <t>VICTOR WATSON</t>
  </si>
  <si>
    <t>4306-5</t>
  </si>
  <si>
    <t>5252-7</t>
  </si>
  <si>
    <t>5409-87</t>
  </si>
  <si>
    <t>4782-28</t>
  </si>
  <si>
    <t>RUSSELL WILLIAMS</t>
  </si>
  <si>
    <t>5712-16</t>
  </si>
  <si>
    <t>JERRY HILL</t>
  </si>
  <si>
    <t>5163-55</t>
  </si>
  <si>
    <t>4383-71</t>
  </si>
  <si>
    <t>NATHAN COLE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</si>
  <si>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</si>
  <si>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</si>
  <si>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</si>
  <si>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</si>
  <si>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</si>
  <si>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</si>
  <si>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</si>
  <si>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</si>
  <si>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</si>
  <si>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</si>
  <si>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</si>
  <si>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5896-16</t>
  </si>
  <si>
    <t>JEFF GRIFFIN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</si>
  <si>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</si>
  <si>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</si>
  <si>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</si>
  <si>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</si>
  <si>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</si>
  <si>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</si>
  <si>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</si>
  <si>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</si>
  <si>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</si>
  <si>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4826-95</t>
  </si>
  <si>
    <t>4448-65</t>
  </si>
  <si>
    <t>4654-58</t>
  </si>
  <si>
    <t>ANTONIO JENKINS</t>
  </si>
  <si>
    <t>5666-74</t>
  </si>
  <si>
    <t>4580-39</t>
  </si>
  <si>
    <t>HERBERT ARNOLD</t>
  </si>
  <si>
    <t>5297-2</t>
  </si>
  <si>
    <t>5453-53</t>
  </si>
  <si>
    <t>4297-96</t>
  </si>
  <si>
    <t>RICK JACKSON</t>
  </si>
  <si>
    <t>5218-58</t>
  </si>
  <si>
    <t>4536-41</t>
  </si>
  <si>
    <t>5308-98</t>
  </si>
  <si>
    <t>4843-79</t>
  </si>
  <si>
    <t>4250-2</t>
  </si>
  <si>
    <t>5252-54</t>
  </si>
  <si>
    <t>BARRY RICHARDS</t>
  </si>
  <si>
    <t>5644-49</t>
  </si>
  <si>
    <t>5955-3</t>
  </si>
  <si>
    <t>5051-11</t>
  </si>
  <si>
    <t>4211-91</t>
  </si>
  <si>
    <t>KYLE SILVA</t>
  </si>
  <si>
    <t>5961-92</t>
  </si>
  <si>
    <t>5162-47</t>
  </si>
  <si>
    <t>5516-72</t>
  </si>
  <si>
    <t>JOHN MORALES</t>
  </si>
  <si>
    <t>4298-26</t>
  </si>
  <si>
    <t>5319-69</t>
  </si>
  <si>
    <t>5720-18</t>
  </si>
  <si>
    <t>4456-78</t>
  </si>
  <si>
    <t>STEVEN CASTRO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</si>
  <si>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</si>
  <si>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</si>
  <si>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</si>
  <si>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</si>
  <si>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</si>
  <si>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</si>
  <si>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</si>
  <si>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</si>
  <si>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5156-98</t>
  </si>
  <si>
    <t>5299-52</t>
  </si>
  <si>
    <t>4536-26</t>
  </si>
  <si>
    <t>DEAN DUNCAN</t>
  </si>
  <si>
    <t>0-10</t>
  </si>
  <si>
    <t>10-20</t>
  </si>
  <si>
    <t>20-30</t>
  </si>
  <si>
    <t>30-40</t>
  </si>
  <si>
    <t>40-50</t>
  </si>
  <si>
    <t>50-60</t>
  </si>
  <si>
    <t>60-70</t>
  </si>
  <si>
    <t>80-90</t>
  </si>
  <si>
    <t>90-100</t>
  </si>
  <si>
    <t>100 plus</t>
  </si>
  <si>
    <t>Tax Slab</t>
  </si>
  <si>
    <t>Discount</t>
  </si>
  <si>
    <t>Retail price range</t>
  </si>
  <si>
    <t>Date</t>
  </si>
  <si>
    <t>Delhi</t>
  </si>
  <si>
    <t>Mumbai</t>
  </si>
  <si>
    <t>Laptop</t>
  </si>
  <si>
    <t>Bulb</t>
  </si>
  <si>
    <t>iphone</t>
  </si>
  <si>
    <t>Chair</t>
  </si>
  <si>
    <t>Product</t>
  </si>
  <si>
    <t>Jaipur</t>
  </si>
  <si>
    <t>Agra</t>
  </si>
  <si>
    <t>Qty</t>
  </si>
  <si>
    <t>Price</t>
  </si>
  <si>
    <t>Final Price</t>
  </si>
  <si>
    <t>total Revenue (final price x qty)</t>
  </si>
  <si>
    <t>Q1</t>
  </si>
  <si>
    <t>Fill the "Revenue sheet" using other data available in the same sheet</t>
  </si>
  <si>
    <t>= Price x (1-discount)</t>
  </si>
  <si>
    <t>25 marks</t>
  </si>
  <si>
    <t>Q2</t>
  </si>
  <si>
    <t>(retail price-cost price)/cost price</t>
  </si>
  <si>
    <t>(1+tax)xRetail Price</t>
  </si>
  <si>
    <t>(Price including tax x Quantity)</t>
  </si>
  <si>
    <t>Subtotal x Discount%</t>
  </si>
  <si>
    <t>Subtotal - Discount + shipping cost</t>
  </si>
  <si>
    <t>Fill the "Table" Sheet using data available in other sheets</t>
  </si>
  <si>
    <t>105 marks</t>
  </si>
  <si>
    <t>Column1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</si>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</sst>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9" fontId="0" fillId="0" borderId="0" xfId="0" applyNumberFormat="1"/>
    <xf numFmtId="10" fontId="0" fillId="0" borderId="0" xfId="0" applyNumberFormat="1"/>
    <xf numFmtId="0" fontId="0" fillId="3" borderId="0" xfId="0" applyFill="1"/>
    <xf numFmtId="14" fontId="0" fillId="0" borderId="3" xfId="0" applyNumberFormat="1" applyBorder="1"/>
    <xf numFmtId="0" fontId="0" fillId="0" borderId="3" xfId="0" applyBorder="1"/>
    <xf numFmtId="9" fontId="0" fillId="0" borderId="3" xfId="0" applyNumberFormat="1" applyBorder="1"/>
    <xf numFmtId="0" fontId="1" fillId="0" borderId="3" xfId="0" applyFont="1" applyBorder="1"/>
    <xf numFmtId="0" fontId="1" fillId="5" borderId="1" xfId="0" applyFont="1" applyFill="1" applyBorder="1"/>
    <xf numFmtId="0" fontId="1" fillId="6" borderId="0" xfId="0" applyFont="1" applyFill="1"/>
    <xf numFmtId="0" fontId="0" fillId="3" borderId="3" xfId="0" applyFill="1" applyBorder="1"/>
    <xf numFmtId="14" fontId="0" fillId="3" borderId="3" xfId="0" applyNumberFormat="1" applyFill="1" applyBorder="1"/>
    <xf numFmtId="9" fontId="0" fillId="0" borderId="3" xfId="1" applyFont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3" borderId="7" xfId="0" applyFont="1" applyFill="1" applyBorder="1"/>
    <xf numFmtId="0" fontId="1" fillId="0" borderId="8" xfId="0" applyFont="1" applyBorder="1"/>
    <xf numFmtId="0" fontId="0" fillId="0" borderId="9" xfId="0" applyBorder="1"/>
    <xf numFmtId="14" fontId="0" fillId="0" borderId="10" xfId="0" applyNumberFormat="1" applyBorder="1"/>
    <xf numFmtId="0" fontId="0" fillId="0" borderId="10" xfId="0" applyBorder="1"/>
    <xf numFmtId="0" fontId="0" fillId="3" borderId="10" xfId="0" applyFill="1" applyBorder="1"/>
    <xf numFmtId="14" fontId="0" fillId="3" borderId="10" xfId="0" applyNumberFormat="1" applyFill="1" applyBorder="1"/>
    <xf numFmtId="9" fontId="0" fillId="0" borderId="10" xfId="1" applyFont="1" applyBorder="1"/>
    <xf numFmtId="0" fontId="0" fillId="0" borderId="11" xfId="0" applyBorder="1"/>
    <xf numFmtId="0" fontId="5" fillId="0" borderId="3" xfId="0" applyFont="1" applyBorder="1"/>
    <xf numFmtId="0" fontId="6" fillId="0" borderId="3" xfId="0" applyFont="1" applyBorder="1"/>
    <xf numFmtId="0" fontId="7" fillId="0" borderId="3" xfId="0" applyFont="1" applyBorder="1"/>
    <xf numFmtId="9" fontId="7" fillId="0" borderId="3" xfId="0" applyNumberFormat="1" applyFont="1" applyBorder="1"/>
    <xf numFmtId="0" fontId="4" fillId="0" borderId="3" xfId="0" applyFont="1" applyBorder="1"/>
    <xf numFmtId="0" fontId="7" fillId="7" borderId="0" xfId="0" applyFont="1" applyFill="1"/>
    <xf numFmtId="0" fontId="7" fillId="0" borderId="0" xfId="0" applyFont="1"/>
    <xf numFmtId="0" fontId="6" fillId="4" borderId="3" xfId="0" applyFont="1" applyFill="1" applyBorder="1"/>
    <xf numFmtId="14" fontId="7" fillId="0" borderId="3" xfId="0" applyNumberFormat="1" applyFont="1" applyBorder="1"/>
    <xf numFmtId="9" fontId="7" fillId="0" borderId="3" xfId="1" applyFont="1" applyBorder="1"/>
    <xf numFmtId="0" fontId="0" fillId="3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F3EAB-7DEB-8240-A8D1-7F4022A9D610}" name="Table2" displayName="Table2" ref="R3:V2061" totalsRowShown="0" headerRowDxfId="37" dataDxfId="36">
  <autoFilter ref="R3:V2061" xr:uid="{00DF3EAB-7DEB-8240-A8D1-7F4022A9D6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CC23D03-669A-4947-9C61-BA99E23DC4AB}" name="Date" dataDxfId="35"/>
    <tableColumn id="2" xr3:uid="{9E16F20C-5870-394B-BD2A-9E7E28C127F8}" name="City" dataDxfId="34"/>
    <tableColumn id="5" xr3:uid="{8775135C-084D-B24E-B844-C32BCCE03031}" name="Product" dataDxfId="33"/>
    <tableColumn id="7" xr3:uid="{5180E785-9A4D-9F4C-A72C-44F7D2C70352}" name="Column1" dataDxfId="32">
      <calculatedColumnFormula>Table2[[#This Row],[Date]]&amp;Table2[[#This Row],[City]]&amp;Table2[[#This Row],[Product]]</calculatedColumnFormula>
    </tableColumn>
    <tableColumn id="4" xr3:uid="{6F1A24E7-6B44-8841-872D-F2DA9AEF5180}" name="Qty" dataDxfId="3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C7A74-68AF-9541-AA08-27A52B871132}" name="Table1" displayName="Table1" ref="A5:U1038" totalsRowShown="0" headerRowDxfId="30" headerRowBorderDxfId="29" tableBorderDxfId="28" totalsRowBorderDxfId="27">
  <autoFilter ref="A5:U1038" xr:uid="{9E4C7A74-68AF-9541-AA08-27A52B8711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1D6B483F-11C7-0043-8891-4348EB586F46}" name="Order No" dataDxfId="26"/>
    <tableColumn id="2" xr3:uid="{8340B14E-EE2C-0D46-9CB2-DFC2B2757C30}" name="Order Date" dataDxfId="25">
      <calculatedColumnFormula>VLOOKUP($A6,'Order date customer name'!$A$3:$B$1039,2,FALSE)</calculatedColumnFormula>
    </tableColumn>
    <tableColumn id="3" xr3:uid="{190D6362-8547-9542-85E8-9C9B749C36ED}" name="Customer Name" dataDxfId="24">
      <calculatedColumnFormula>VLOOKUP(Table1[[#This Row],[Order No]],'Order date customer name'!$A$2:$C$1038,3,FALSE)</calculatedColumnFormula>
    </tableColumn>
    <tableColumn id="4" xr3:uid="{46FC34C1-95AF-8E42-BF35-B4307D3714CD}" name="State" dataDxfId="23">
      <calculatedColumnFormula>VLOOKUP(Table1[[#This Row],[Order No]],'State and cust type'!$A$2:$B$1038,2,FALSE)</calculatedColumnFormula>
    </tableColumn>
    <tableColumn id="5" xr3:uid="{E531B94E-8AF3-3C4E-B4C0-99AFDB8596C4}" name="Customer Type" dataDxfId="22">
      <calculatedColumnFormula>VLOOKUP(Table1[[#This Row],[Order No]],'State and cust type'!$A$3:$C$1039,3,FALSE)</calculatedColumnFormula>
    </tableColumn>
    <tableColumn id="6" xr3:uid="{BC26FE13-292B-0A41-B3C9-6D2F6C873B73}" name="Account Manager" dataDxfId="21">
      <calculatedColumnFormula>VLOOKUP(Table1[[#This Row],[Order No]],'Account, order priority and cat'!$A$2:$B$1038,2,FALSE)</calculatedColumnFormula>
    </tableColumn>
    <tableColumn id="7" xr3:uid="{C19C8900-9E6B-B343-A8C1-2675941B47BE}" name="Order Priority" dataDxfId="20">
      <calculatedColumnFormula>VLOOKUP(Table1[[#This Row],[Order No]],'Account, order priority and cat'!$A$3:$C$1039,3,FALSE)</calculatedColumnFormula>
    </tableColumn>
    <tableColumn id="8" xr3:uid="{C188FCF5-6173-9741-8957-A5FC212B35E9}" name="Product Category" dataDxfId="19">
      <calculatedColumnFormula>VLOOKUP(Table1[[#This Row],[Order No]],'Account, order priority and cat'!$A$3:$D$1039,4,FALSE)</calculatedColumnFormula>
    </tableColumn>
    <tableColumn id="10" xr3:uid="{61BF61D0-DE73-A74C-8D63-D5DBC601D9AA}" name="Ship Mode" dataDxfId="18">
      <calculatedColumnFormula>VLOOKUP(Table1[[#This Row],[Order No]],'Cost and price details'!$B$2:$F$1039,$I$5,FALSE)</calculatedColumnFormula>
    </tableColumn>
    <tableColumn id="11" xr3:uid="{4B0113B2-72A2-914C-BB58-8111C619BDA8}" name="Ship Date" dataDxfId="17">
      <calculatedColumnFormula>VLOOKUP(Table1[[#This Row],[Order No]],'Cost and price details'!$A$2:$F$1038,Table!$J$3,FALSE)</calculatedColumnFormula>
    </tableColumn>
    <tableColumn id="12" xr3:uid="{7F03531D-1E5C-0E4E-BA1E-0AC0DEA4AC0A}" name="Cost Price" dataDxfId="16">
      <calculatedColumnFormula>VLOOKUP(Table1[[#This Row],[Order No]],'Cost and price details'!$A$2:$F$1038,Table!$K$3,FALSE)</calculatedColumnFormula>
    </tableColumn>
    <tableColumn id="13" xr3:uid="{312A759E-751B-A549-BEF8-D29A62ED70B2}" name="Retail Price" dataDxfId="15">
      <calculatedColumnFormula>VLOOKUP(Table1[[#This Row],[Order No]],'Cost and price details'!$A$2:$F$1038,Table!$L$3,FALSE)</calculatedColumnFormula>
    </tableColumn>
    <tableColumn id="14" xr3:uid="{26059F68-9368-6441-A51F-AC168FCC70B1}" name="Profit Margin%" dataDxfId="14" dataCellStyle="Per cent">
      <calculatedColumnFormula>(Table1[[#This Row],[Retail Price]]-Table1[[#This Row],[Cost Price]])/Table1[[#This Row],[Cost Price]]</calculatedColumnFormula>
    </tableColumn>
    <tableColumn id="15" xr3:uid="{C97E041B-D3A5-FC41-A357-740D81C617A0}" name="Tax" dataDxfId="13" dataCellStyle="Per cent">
      <calculatedColumnFormula>VLOOKUP(Table1[[#This Row],[Retail Price]],'Tax and discount slab'!$A$17:$B$27,2,TRUE)</calculatedColumnFormula>
    </tableColumn>
    <tableColumn id="16" xr3:uid="{3132F8D0-57D3-D949-89B6-02B4A692A1C2}" name="Price including tax" dataDxfId="12">
      <calculatedColumnFormula>(1+Table1[[#This Row],[Tax]])*Table1[[#This Row],[Retail Price]]</calculatedColumnFormula>
    </tableColumn>
    <tableColumn id="17" xr3:uid="{958A286A-430C-994F-B734-75693BD2F383}" name="Order Quantity" dataDxfId="11">
      <calculatedColumnFormula>VLOOKUP(Table1[[#This Row],[Order No]],'QTY &amp; shipping cost'!A2:B1038,2,FALSE)</calculatedColumnFormula>
    </tableColumn>
    <tableColumn id="18" xr3:uid="{80B40E42-63D7-DA45-86CC-535329910D33}" name="Sub Total" dataDxfId="10">
      <calculatedColumnFormula>(Table1[[#This Row],[Price including tax]]*Table1[[#This Row],[Order Quantity]])</calculatedColumnFormula>
    </tableColumn>
    <tableColumn id="19" xr3:uid="{9CB6B984-2F7C-E048-909C-7D14BB0F9B65}" name="Discount %" dataDxfId="9" dataCellStyle="Per cent">
      <calculatedColumnFormula>VLOOKUP(Table1[[#This Row],[Retail Price]],'Tax and discount slab'!$D$17:$E$27,2,TRUE)</calculatedColumnFormula>
    </tableColumn>
    <tableColumn id="20" xr3:uid="{00965E41-65A4-F84F-B222-8C0AD0CA09C3}" name="Discount $" dataDxfId="8">
      <calculatedColumnFormula>Table1[[#This Row],[Sub Total]]*Table1[[#This Row],[Discount %]]</calculatedColumnFormula>
    </tableColumn>
    <tableColumn id="21" xr3:uid="{29175EAC-42DB-374B-8150-AE7A3EF56D93}" name="Shipping Cost" dataDxfId="7">
      <calculatedColumnFormula>VLOOKUP(Table1[[#This Row],[Order No]],'QTY &amp; shipping cost'!$A$2:$C$1038,3,FALSE)</calculatedColumnFormula>
    </tableColumn>
    <tableColumn id="22" xr3:uid="{A11A8C6D-C587-1845-A3C2-B19D68B6870F}" name="Customer Payable" dataDxfId="6">
      <calculatedColumnFormula>(Table1[[#This Row],[Sub Total]]+Table1[[#This Row],[Shipping Cost]])-Table1[[#This Row],[Discount $]]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4996-E269-4F4A-AF09-7655672FA774}">
  <dimension ref="B3:D4"/>
  <sheetViews>
    <sheetView workbookViewId="0">
      <selection activeCell="B4" sqref="B4"/>
    </sheetView>
  </sheetViews>
  <sheetFormatPr baseColWidth="10" defaultColWidth="8.83203125" defaultRowHeight="16" x14ac:dyDescent="0.2"/>
  <cols>
    <col min="3" max="3" width="59.83203125" bestFit="1" customWidth="1"/>
    <col min="4" max="4" width="8.33203125" bestFit="1" customWidth="1"/>
  </cols>
  <sheetData>
    <row r="3" spans="2:4" x14ac:dyDescent="0.2">
      <c r="B3" t="s">
        <v>1658</v>
      </c>
      <c r="C3" t="s">
        <v>1659</v>
      </c>
      <c r="D3" t="s">
        <v>1661</v>
      </c>
    </row>
    <row r="4" spans="2:4" x14ac:dyDescent="0.2">
      <c r="B4" t="s">
        <v>1662</v>
      </c>
      <c r="C4" t="s">
        <v>1668</v>
      </c>
      <c r="D4" t="s">
        <v>1669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150-F04A-E54D-B1CB-9D8FA1465202}">
  <sheetPr>
    <tabColor theme="9" tint="0.39997558519241921"/>
  </sheetPr>
  <dimension ref="A2:AB2061"/>
  <sheetViews>
    <sheetView zoomScale="75" workbookViewId="0">
      <selection activeCell="G5" sqref="G5"/>
    </sheetView>
  </sheetViews>
  <sheetFormatPr baseColWidth="10" defaultColWidth="11.1640625" defaultRowHeight="16" x14ac:dyDescent="0.2"/>
  <cols>
    <col min="1" max="1" width="13.5" customWidth="1"/>
    <col min="2" max="2" width="7.83203125" bestFit="1" customWidth="1"/>
    <col min="3" max="3" width="7.5" bestFit="1" customWidth="1"/>
    <col min="4" max="4" width="26" customWidth="1"/>
    <col min="5" max="5" width="29.1640625" customWidth="1"/>
    <col min="6" max="6" width="19.5" customWidth="1"/>
    <col min="7" max="7" width="25.33203125" customWidth="1"/>
    <col min="8" max="8" width="27.1640625" customWidth="1"/>
    <col min="9" max="9" width="37" customWidth="1"/>
    <col min="14" max="14" width="11.5" customWidth="1"/>
    <col min="15" max="15" width="7.83203125" hidden="1" customWidth="1"/>
    <col min="16" max="16" width="11.1640625" hidden="1" customWidth="1"/>
    <col min="17" max="17" width="0.1640625" hidden="1" customWidth="1"/>
    <col min="20" max="20" width="19.1640625" customWidth="1"/>
    <col min="21" max="21" width="20.33203125" customWidth="1"/>
    <col min="22" max="22" width="19.83203125" customWidth="1"/>
    <col min="23" max="23" width="23.6640625" customWidth="1"/>
  </cols>
  <sheetData>
    <row r="2" spans="1:28" x14ac:dyDescent="0.2">
      <c r="H2" s="15" t="s">
        <v>1660</v>
      </c>
      <c r="I2" s="15"/>
    </row>
    <row r="3" spans="1:28" ht="21" x14ac:dyDescent="0.25">
      <c r="A3" s="37" t="s">
        <v>1644</v>
      </c>
      <c r="B3" s="37" t="s">
        <v>3</v>
      </c>
      <c r="C3" s="37" t="s">
        <v>1651</v>
      </c>
      <c r="D3" s="37" t="s">
        <v>1671</v>
      </c>
      <c r="E3" s="37" t="s">
        <v>1654</v>
      </c>
      <c r="F3" s="37" t="s">
        <v>1655</v>
      </c>
      <c r="G3" s="37" t="s">
        <v>1642</v>
      </c>
      <c r="H3" s="37" t="s">
        <v>1656</v>
      </c>
      <c r="I3" s="37" t="s">
        <v>1657</v>
      </c>
      <c r="K3" s="31" t="s">
        <v>1642</v>
      </c>
      <c r="L3" s="31" t="s">
        <v>1647</v>
      </c>
      <c r="M3" s="31" t="s">
        <v>1648</v>
      </c>
      <c r="N3" s="31" t="s">
        <v>1649</v>
      </c>
      <c r="O3" s="9" t="s">
        <v>1650</v>
      </c>
      <c r="R3" s="35" t="s">
        <v>1644</v>
      </c>
      <c r="S3" s="35" t="s">
        <v>3</v>
      </c>
      <c r="T3" s="35" t="s">
        <v>1651</v>
      </c>
      <c r="U3" s="35" t="s">
        <v>1670</v>
      </c>
      <c r="V3" s="35" t="s">
        <v>1654</v>
      </c>
      <c r="X3" s="9" t="s">
        <v>1651</v>
      </c>
      <c r="Y3" s="9" t="s">
        <v>1647</v>
      </c>
      <c r="Z3" s="9" t="s">
        <v>1648</v>
      </c>
      <c r="AA3" s="9" t="s">
        <v>1649</v>
      </c>
      <c r="AB3" s="9" t="s">
        <v>1650</v>
      </c>
    </row>
    <row r="4" spans="1:28" ht="21" x14ac:dyDescent="0.25">
      <c r="A4" s="38">
        <v>39063</v>
      </c>
      <c r="B4" s="32" t="s">
        <v>1645</v>
      </c>
      <c r="C4" s="32" t="s">
        <v>1647</v>
      </c>
      <c r="D4" s="32" t="str">
        <f>A4&amp;B4&amp;C4</f>
        <v>39063DelhiLaptop</v>
      </c>
      <c r="E4" s="32">
        <f>VLOOKUP($D4,Table2[[Column1]:[Qty]],2,0)</f>
        <v>158</v>
      </c>
      <c r="F4" s="32">
        <f>VLOOKUP($C4,K$12:L$15,2,FALSE)</f>
        <v>1000</v>
      </c>
      <c r="G4" s="39">
        <f>INDEX($K$3:$O$7,MATCH($B4,$K$3:$K$7,0),MATCH($C4,$K$3:$O$3,0))</f>
        <v>0.13</v>
      </c>
      <c r="H4" s="32">
        <f t="shared" ref="H4:H68" si="0">$F4*(1-$G4)</f>
        <v>870</v>
      </c>
      <c r="I4" s="32">
        <f>$H4*$E4</f>
        <v>137460</v>
      </c>
      <c r="K4" s="32" t="s">
        <v>1645</v>
      </c>
      <c r="L4" s="33">
        <v>0.13</v>
      </c>
      <c r="M4" s="33">
        <v>0.09</v>
      </c>
      <c r="N4" s="33">
        <v>0.24</v>
      </c>
      <c r="O4" s="8">
        <v>0.33</v>
      </c>
      <c r="R4" s="36">
        <v>39120</v>
      </c>
      <c r="S4" s="36" t="s">
        <v>1653</v>
      </c>
      <c r="T4" s="36" t="s">
        <v>1649</v>
      </c>
      <c r="U4" s="36" t="str">
        <f>Table2[[#This Row],[Date]]&amp;Table2[[#This Row],[City]]&amp;Table2[[#This Row],[Product]]</f>
        <v>39120Agraiphone</v>
      </c>
      <c r="V4" s="36">
        <v>214</v>
      </c>
      <c r="X4" s="7" t="s">
        <v>1655</v>
      </c>
      <c r="Y4" s="7">
        <v>1000</v>
      </c>
      <c r="Z4" s="7">
        <v>10</v>
      </c>
      <c r="AA4" s="7">
        <v>500</v>
      </c>
      <c r="AB4" s="7">
        <v>200</v>
      </c>
    </row>
    <row r="5" spans="1:28" ht="21" x14ac:dyDescent="0.25">
      <c r="A5" s="38">
        <v>39063</v>
      </c>
      <c r="B5" s="32" t="s">
        <v>1645</v>
      </c>
      <c r="C5" s="32" t="s">
        <v>1648</v>
      </c>
      <c r="D5" s="32" t="str">
        <f t="shared" ref="D5:D68" si="1">A5&amp;B5&amp;C5</f>
        <v>39063DelhiBulb</v>
      </c>
      <c r="E5" s="32">
        <f>VLOOKUP($D5,Table2[[Column1]:[Qty]],2,0)</f>
        <v>357</v>
      </c>
      <c r="F5" s="32">
        <f t="shared" ref="F5:F68" si="2">VLOOKUP($C5,K$12:L$15,2,FALSE)</f>
        <v>10</v>
      </c>
      <c r="G5" s="39">
        <f t="shared" ref="G5:G68" si="3">INDEX($K$3:$O$7,MATCH($B5,$K$3:$K$7,0),MATCH($C5,$K$3:$O$3,0))</f>
        <v>0.09</v>
      </c>
      <c r="H5" s="32">
        <f t="shared" si="0"/>
        <v>9.1</v>
      </c>
      <c r="I5" s="32">
        <f t="shared" ref="I5:I68" si="4">$H5*$E5</f>
        <v>3248.7</v>
      </c>
      <c r="K5" s="32" t="s">
        <v>1646</v>
      </c>
      <c r="L5" s="33">
        <v>0.1</v>
      </c>
      <c r="M5" s="33">
        <v>0.05</v>
      </c>
      <c r="N5" s="33">
        <v>0.2</v>
      </c>
      <c r="O5" s="8">
        <v>0.4</v>
      </c>
      <c r="R5" s="36">
        <v>39170</v>
      </c>
      <c r="S5" s="36" t="s">
        <v>1653</v>
      </c>
      <c r="T5" s="36" t="s">
        <v>1648</v>
      </c>
      <c r="U5" s="36" t="str">
        <f>Table2[[#This Row],[Date]]&amp;Table2[[#This Row],[City]]&amp;Table2[[#This Row],[Product]]</f>
        <v>39170AgraBulb</v>
      </c>
      <c r="V5" s="36">
        <v>284</v>
      </c>
    </row>
    <row r="6" spans="1:28" ht="21" x14ac:dyDescent="0.25">
      <c r="A6" s="38">
        <v>39063</v>
      </c>
      <c r="B6" s="32" t="s">
        <v>1645</v>
      </c>
      <c r="C6" s="32" t="s">
        <v>1649</v>
      </c>
      <c r="D6" s="32" t="str">
        <f t="shared" si="1"/>
        <v>39063Delhiiphone</v>
      </c>
      <c r="E6" s="32">
        <f>VLOOKUP($D6,Table2[[Column1]:[Qty]],2,0)</f>
        <v>267</v>
      </c>
      <c r="F6" s="32">
        <f t="shared" si="2"/>
        <v>500</v>
      </c>
      <c r="G6" s="39">
        <f t="shared" si="3"/>
        <v>0.24</v>
      </c>
      <c r="H6" s="32">
        <f t="shared" si="0"/>
        <v>380</v>
      </c>
      <c r="I6" s="32">
        <f t="shared" si="4"/>
        <v>101460</v>
      </c>
      <c r="K6" s="32" t="s">
        <v>1652</v>
      </c>
      <c r="L6" s="33">
        <v>0.09</v>
      </c>
      <c r="M6" s="33">
        <v>0.08</v>
      </c>
      <c r="N6" s="33">
        <v>0.2</v>
      </c>
      <c r="O6" s="8">
        <v>0.36</v>
      </c>
      <c r="R6" s="36">
        <v>39153</v>
      </c>
      <c r="S6" s="36" t="s">
        <v>1652</v>
      </c>
      <c r="T6" s="36" t="s">
        <v>1650</v>
      </c>
      <c r="U6" s="36" t="str">
        <f>Table2[[#This Row],[Date]]&amp;Table2[[#This Row],[City]]&amp;Table2[[#This Row],[Product]]</f>
        <v>39153JaipurChair</v>
      </c>
      <c r="V6" s="36">
        <v>116</v>
      </c>
    </row>
    <row r="7" spans="1:28" ht="21" x14ac:dyDescent="0.25">
      <c r="A7" s="38">
        <v>39063</v>
      </c>
      <c r="B7" s="32" t="s">
        <v>1645</v>
      </c>
      <c r="C7" s="32" t="s">
        <v>1650</v>
      </c>
      <c r="D7" s="32" t="str">
        <f t="shared" si="1"/>
        <v>39063DelhiChair</v>
      </c>
      <c r="E7" s="32">
        <f>VLOOKUP($D7,Table2[[Column1]:[Qty]],2,0)</f>
        <v>376</v>
      </c>
      <c r="F7" s="32">
        <f t="shared" si="2"/>
        <v>200</v>
      </c>
      <c r="G7" s="39">
        <f t="shared" si="3"/>
        <v>0.33</v>
      </c>
      <c r="H7" s="32">
        <f t="shared" si="0"/>
        <v>134</v>
      </c>
      <c r="I7" s="32">
        <f t="shared" si="4"/>
        <v>50384</v>
      </c>
      <c r="K7" s="32" t="s">
        <v>1653</v>
      </c>
      <c r="L7" s="33">
        <v>0.05</v>
      </c>
      <c r="M7" s="33">
        <v>0.06</v>
      </c>
      <c r="N7" s="33">
        <v>0.25</v>
      </c>
      <c r="O7" s="8">
        <v>0.4</v>
      </c>
      <c r="R7" s="36">
        <v>39177</v>
      </c>
      <c r="S7" s="36" t="s">
        <v>1653</v>
      </c>
      <c r="T7" s="36" t="s">
        <v>1648</v>
      </c>
      <c r="U7" s="36" t="str">
        <f>Table2[[#This Row],[Date]]&amp;Table2[[#This Row],[City]]&amp;Table2[[#This Row],[Product]]</f>
        <v>39177AgraBulb</v>
      </c>
      <c r="V7" s="36">
        <v>251</v>
      </c>
    </row>
    <row r="8" spans="1:28" ht="21" x14ac:dyDescent="0.25">
      <c r="A8" s="38">
        <v>39063</v>
      </c>
      <c r="B8" s="32" t="s">
        <v>1646</v>
      </c>
      <c r="C8" s="32" t="s">
        <v>1647</v>
      </c>
      <c r="D8" s="32" t="str">
        <f t="shared" si="1"/>
        <v>39063MumbaiLaptop</v>
      </c>
      <c r="E8" s="32">
        <f>VLOOKUP($D8,Table2[[Column1]:[Qty]],2,0)</f>
        <v>490</v>
      </c>
      <c r="F8" s="32">
        <f t="shared" si="2"/>
        <v>1000</v>
      </c>
      <c r="G8" s="39">
        <f t="shared" si="3"/>
        <v>0.1</v>
      </c>
      <c r="H8" s="32">
        <f t="shared" si="0"/>
        <v>900</v>
      </c>
      <c r="I8" s="32">
        <f t="shared" si="4"/>
        <v>441000</v>
      </c>
      <c r="R8" s="36">
        <v>39109</v>
      </c>
      <c r="S8" s="36" t="s">
        <v>1646</v>
      </c>
      <c r="T8" s="36" t="s">
        <v>1647</v>
      </c>
      <c r="U8" s="36" t="str">
        <f>Table2[[#This Row],[Date]]&amp;Table2[[#This Row],[City]]&amp;Table2[[#This Row],[Product]]</f>
        <v>39109MumbaiLaptop</v>
      </c>
      <c r="V8" s="36">
        <v>102</v>
      </c>
    </row>
    <row r="9" spans="1:28" ht="21" x14ac:dyDescent="0.25">
      <c r="A9" s="38">
        <v>39063</v>
      </c>
      <c r="B9" s="32" t="s">
        <v>1646</v>
      </c>
      <c r="C9" s="32" t="s">
        <v>1648</v>
      </c>
      <c r="D9" s="32" t="str">
        <f t="shared" si="1"/>
        <v>39063MumbaiBulb</v>
      </c>
      <c r="E9" s="32">
        <f>VLOOKUP($D9,Table2[[Column1]:[Qty]],2,0)</f>
        <v>174</v>
      </c>
      <c r="F9" s="32">
        <f t="shared" si="2"/>
        <v>10</v>
      </c>
      <c r="G9" s="39">
        <f t="shared" si="3"/>
        <v>0.05</v>
      </c>
      <c r="H9" s="32">
        <f t="shared" si="0"/>
        <v>9.5</v>
      </c>
      <c r="I9" s="32">
        <f t="shared" si="4"/>
        <v>1653</v>
      </c>
      <c r="R9" s="36">
        <v>39131</v>
      </c>
      <c r="S9" s="36" t="s">
        <v>1653</v>
      </c>
      <c r="T9" s="36" t="s">
        <v>1649</v>
      </c>
      <c r="U9" s="36" t="str">
        <f>Table2[[#This Row],[Date]]&amp;Table2[[#This Row],[City]]&amp;Table2[[#This Row],[Product]]</f>
        <v>39131Agraiphone</v>
      </c>
      <c r="V9" s="36">
        <v>310</v>
      </c>
    </row>
    <row r="10" spans="1:28" ht="21" x14ac:dyDescent="0.25">
      <c r="A10" s="38">
        <v>39063</v>
      </c>
      <c r="B10" s="32" t="s">
        <v>1646</v>
      </c>
      <c r="C10" s="32" t="s">
        <v>1649</v>
      </c>
      <c r="D10" s="32" t="str">
        <f t="shared" si="1"/>
        <v>39063Mumbaiiphone</v>
      </c>
      <c r="E10" s="32">
        <f>VLOOKUP($D10,Table2[[Column1]:[Qty]],2,0)</f>
        <v>380</v>
      </c>
      <c r="F10" s="32">
        <f t="shared" si="2"/>
        <v>500</v>
      </c>
      <c r="G10" s="39">
        <f t="shared" si="3"/>
        <v>0.2</v>
      </c>
      <c r="H10" s="32">
        <f t="shared" si="0"/>
        <v>400</v>
      </c>
      <c r="I10" s="32">
        <f t="shared" si="4"/>
        <v>152000</v>
      </c>
      <c r="R10" s="36">
        <v>39156</v>
      </c>
      <c r="S10" s="36" t="s">
        <v>1652</v>
      </c>
      <c r="T10" s="36" t="s">
        <v>1649</v>
      </c>
      <c r="U10" s="36" t="str">
        <f>Table2[[#This Row],[Date]]&amp;Table2[[#This Row],[City]]&amp;Table2[[#This Row],[Product]]</f>
        <v>39156Jaipuriphone</v>
      </c>
      <c r="V10" s="36">
        <v>183</v>
      </c>
    </row>
    <row r="11" spans="1:28" ht="21" x14ac:dyDescent="0.25">
      <c r="A11" s="38">
        <v>39063</v>
      </c>
      <c r="B11" s="32" t="s">
        <v>1646</v>
      </c>
      <c r="C11" s="32" t="s">
        <v>1650</v>
      </c>
      <c r="D11" s="32" t="str">
        <f t="shared" si="1"/>
        <v>39063MumbaiChair</v>
      </c>
      <c r="E11" s="32">
        <f>VLOOKUP($D11,Table2[[Column1]:[Qty]],2,0)</f>
        <v>132</v>
      </c>
      <c r="F11" s="32">
        <f t="shared" si="2"/>
        <v>200</v>
      </c>
      <c r="G11" s="39">
        <f t="shared" si="3"/>
        <v>0.4</v>
      </c>
      <c r="H11" s="32">
        <f t="shared" si="0"/>
        <v>120</v>
      </c>
      <c r="I11" s="32">
        <f t="shared" si="4"/>
        <v>15840</v>
      </c>
      <c r="K11" s="34" t="s">
        <v>1651</v>
      </c>
      <c r="L11" s="30" t="s">
        <v>1655</v>
      </c>
      <c r="R11" s="36">
        <v>39176</v>
      </c>
      <c r="S11" s="36" t="s">
        <v>1645</v>
      </c>
      <c r="T11" s="36" t="s">
        <v>1649</v>
      </c>
      <c r="U11" s="36" t="str">
        <f>Table2[[#This Row],[Date]]&amp;Table2[[#This Row],[City]]&amp;Table2[[#This Row],[Product]]</f>
        <v>39176Delhiiphone</v>
      </c>
      <c r="V11" s="36">
        <v>165</v>
      </c>
    </row>
    <row r="12" spans="1:28" ht="21" x14ac:dyDescent="0.25">
      <c r="A12" s="38">
        <v>39063</v>
      </c>
      <c r="B12" s="32" t="s">
        <v>1652</v>
      </c>
      <c r="C12" s="32" t="s">
        <v>1647</v>
      </c>
      <c r="D12" s="32" t="str">
        <f t="shared" si="1"/>
        <v>39063JaipurLaptop</v>
      </c>
      <c r="E12" s="32">
        <f>VLOOKUP($D12,Table2[[Column1]:[Qty]],2,0)</f>
        <v>124</v>
      </c>
      <c r="F12" s="32">
        <f t="shared" si="2"/>
        <v>1000</v>
      </c>
      <c r="G12" s="39">
        <f t="shared" si="3"/>
        <v>0.09</v>
      </c>
      <c r="H12" s="32">
        <f t="shared" si="0"/>
        <v>910</v>
      </c>
      <c r="I12" s="32">
        <f t="shared" si="4"/>
        <v>112840</v>
      </c>
      <c r="K12" s="34" t="s">
        <v>1647</v>
      </c>
      <c r="L12" s="30">
        <v>1000</v>
      </c>
      <c r="R12" s="36">
        <v>39188</v>
      </c>
      <c r="S12" s="36" t="s">
        <v>1646</v>
      </c>
      <c r="T12" s="36" t="s">
        <v>1649</v>
      </c>
      <c r="U12" s="36" t="str">
        <f>Table2[[#This Row],[Date]]&amp;Table2[[#This Row],[City]]&amp;Table2[[#This Row],[Product]]</f>
        <v>39188Mumbaiiphone</v>
      </c>
      <c r="V12" s="36">
        <v>343</v>
      </c>
    </row>
    <row r="13" spans="1:28" ht="21" x14ac:dyDescent="0.25">
      <c r="A13" s="38">
        <v>39063</v>
      </c>
      <c r="B13" s="32" t="s">
        <v>1652</v>
      </c>
      <c r="C13" s="32" t="s">
        <v>1648</v>
      </c>
      <c r="D13" s="32" t="str">
        <f t="shared" si="1"/>
        <v>39063JaipurBulb</v>
      </c>
      <c r="E13" s="32">
        <f>VLOOKUP($D13,Table2[[Column1]:[Qty]],2,0)</f>
        <v>493</v>
      </c>
      <c r="F13" s="32">
        <f t="shared" si="2"/>
        <v>10</v>
      </c>
      <c r="G13" s="39">
        <f t="shared" si="3"/>
        <v>0.08</v>
      </c>
      <c r="H13" s="32">
        <f t="shared" si="0"/>
        <v>9.2000000000000011</v>
      </c>
      <c r="I13" s="32">
        <f t="shared" si="4"/>
        <v>4535.6000000000004</v>
      </c>
      <c r="K13" s="34" t="s">
        <v>1648</v>
      </c>
      <c r="L13" s="30">
        <v>10</v>
      </c>
      <c r="R13" s="36">
        <v>39080</v>
      </c>
      <c r="S13" s="36" t="s">
        <v>1653</v>
      </c>
      <c r="T13" s="36" t="s">
        <v>1650</v>
      </c>
      <c r="U13" s="36" t="str">
        <f>Table2[[#This Row],[Date]]&amp;Table2[[#This Row],[City]]&amp;Table2[[#This Row],[Product]]</f>
        <v>39080AgraChair</v>
      </c>
      <c r="V13" s="36">
        <v>277</v>
      </c>
    </row>
    <row r="14" spans="1:28" ht="21" x14ac:dyDescent="0.25">
      <c r="A14" s="38">
        <v>39063</v>
      </c>
      <c r="B14" s="32" t="s">
        <v>1652</v>
      </c>
      <c r="C14" s="32" t="s">
        <v>1649</v>
      </c>
      <c r="D14" s="32" t="str">
        <f t="shared" si="1"/>
        <v>39063Jaipuriphone</v>
      </c>
      <c r="E14" s="32">
        <f>VLOOKUP($D14,Table2[[Column1]:[Qty]],2,0)</f>
        <v>155</v>
      </c>
      <c r="F14" s="32">
        <f t="shared" si="2"/>
        <v>500</v>
      </c>
      <c r="G14" s="39">
        <f t="shared" si="3"/>
        <v>0.2</v>
      </c>
      <c r="H14" s="32">
        <f t="shared" si="0"/>
        <v>400</v>
      </c>
      <c r="I14" s="32">
        <f t="shared" si="4"/>
        <v>62000</v>
      </c>
      <c r="K14" s="34" t="s">
        <v>1649</v>
      </c>
      <c r="L14" s="30">
        <v>500</v>
      </c>
      <c r="R14" s="36">
        <v>39182</v>
      </c>
      <c r="S14" s="36" t="s">
        <v>1653</v>
      </c>
      <c r="T14" s="36" t="s">
        <v>1648</v>
      </c>
      <c r="U14" s="36" t="str">
        <f>Table2[[#This Row],[Date]]&amp;Table2[[#This Row],[City]]&amp;Table2[[#This Row],[Product]]</f>
        <v>39182AgraBulb</v>
      </c>
      <c r="V14" s="36">
        <v>157</v>
      </c>
    </row>
    <row r="15" spans="1:28" ht="21" x14ac:dyDescent="0.25">
      <c r="A15" s="38">
        <v>39063</v>
      </c>
      <c r="B15" s="32" t="s">
        <v>1652</v>
      </c>
      <c r="C15" s="32" t="s">
        <v>1650</v>
      </c>
      <c r="D15" s="32" t="str">
        <f t="shared" si="1"/>
        <v>39063JaipurChair</v>
      </c>
      <c r="E15" s="32">
        <f>VLOOKUP($D15,Table2[[Column1]:[Qty]],2,0)</f>
        <v>305</v>
      </c>
      <c r="F15" s="32">
        <f t="shared" si="2"/>
        <v>200</v>
      </c>
      <c r="G15" s="39">
        <f t="shared" si="3"/>
        <v>0.36</v>
      </c>
      <c r="H15" s="32">
        <f t="shared" si="0"/>
        <v>128</v>
      </c>
      <c r="I15" s="32">
        <f t="shared" si="4"/>
        <v>39040</v>
      </c>
      <c r="K15" s="34" t="s">
        <v>1650</v>
      </c>
      <c r="L15" s="30">
        <v>200</v>
      </c>
      <c r="R15" s="36">
        <v>39082</v>
      </c>
      <c r="S15" s="36" t="s">
        <v>1653</v>
      </c>
      <c r="T15" s="36" t="s">
        <v>1649</v>
      </c>
      <c r="U15" s="36" t="str">
        <f>Table2[[#This Row],[Date]]&amp;Table2[[#This Row],[City]]&amp;Table2[[#This Row],[Product]]</f>
        <v>39082Agraiphone</v>
      </c>
      <c r="V15" s="36">
        <v>341</v>
      </c>
    </row>
    <row r="16" spans="1:28" ht="21" x14ac:dyDescent="0.25">
      <c r="A16" s="38">
        <v>39063</v>
      </c>
      <c r="B16" s="32" t="s">
        <v>1653</v>
      </c>
      <c r="C16" s="32" t="s">
        <v>1647</v>
      </c>
      <c r="D16" s="32" t="str">
        <f t="shared" si="1"/>
        <v>39063AgraLaptop</v>
      </c>
      <c r="E16" s="32">
        <f>VLOOKUP($D16,Table2[[Column1]:[Qty]],2,0)</f>
        <v>351</v>
      </c>
      <c r="F16" s="32">
        <f t="shared" si="2"/>
        <v>1000</v>
      </c>
      <c r="G16" s="39">
        <f t="shared" si="3"/>
        <v>0.05</v>
      </c>
      <c r="H16" s="32">
        <f t="shared" si="0"/>
        <v>950</v>
      </c>
      <c r="I16" s="32">
        <f t="shared" si="4"/>
        <v>333450</v>
      </c>
      <c r="R16" s="36">
        <v>39131</v>
      </c>
      <c r="S16" s="36" t="s">
        <v>1645</v>
      </c>
      <c r="T16" s="36" t="s">
        <v>1647</v>
      </c>
      <c r="U16" s="36" t="str">
        <f>Table2[[#This Row],[Date]]&amp;Table2[[#This Row],[City]]&amp;Table2[[#This Row],[Product]]</f>
        <v>39131DelhiLaptop</v>
      </c>
      <c r="V16" s="36">
        <v>174</v>
      </c>
    </row>
    <row r="17" spans="1:22" ht="21" x14ac:dyDescent="0.25">
      <c r="A17" s="38">
        <v>39063</v>
      </c>
      <c r="B17" s="32" t="s">
        <v>1653</v>
      </c>
      <c r="C17" s="32" t="s">
        <v>1648</v>
      </c>
      <c r="D17" s="32" t="str">
        <f t="shared" si="1"/>
        <v>39063AgraBulb</v>
      </c>
      <c r="E17" s="32">
        <f>VLOOKUP($D17,Table2[[Column1]:[Qty]],2,0)</f>
        <v>170</v>
      </c>
      <c r="F17" s="32">
        <f t="shared" si="2"/>
        <v>10</v>
      </c>
      <c r="G17" s="39">
        <f t="shared" si="3"/>
        <v>0.06</v>
      </c>
      <c r="H17" s="32">
        <f t="shared" si="0"/>
        <v>9.3999999999999986</v>
      </c>
      <c r="I17" s="32">
        <f t="shared" si="4"/>
        <v>1597.9999999999998</v>
      </c>
      <c r="R17" s="36">
        <v>39175</v>
      </c>
      <c r="S17" s="36" t="s">
        <v>1645</v>
      </c>
      <c r="T17" s="36" t="s">
        <v>1647</v>
      </c>
      <c r="U17" s="36" t="str">
        <f>Table2[[#This Row],[Date]]&amp;Table2[[#This Row],[City]]&amp;Table2[[#This Row],[Product]]</f>
        <v>39175DelhiLaptop</v>
      </c>
      <c r="V17" s="36">
        <v>110</v>
      </c>
    </row>
    <row r="18" spans="1:22" ht="21" x14ac:dyDescent="0.25">
      <c r="A18" s="38">
        <v>39063</v>
      </c>
      <c r="B18" s="32" t="s">
        <v>1653</v>
      </c>
      <c r="C18" s="32" t="s">
        <v>1649</v>
      </c>
      <c r="D18" s="32" t="str">
        <f t="shared" si="1"/>
        <v>39063Agraiphone</v>
      </c>
      <c r="E18" s="32">
        <f>VLOOKUP($D18,Table2[[Column1]:[Qty]],2,0)</f>
        <v>138</v>
      </c>
      <c r="F18" s="32">
        <f t="shared" si="2"/>
        <v>500</v>
      </c>
      <c r="G18" s="39">
        <f t="shared" si="3"/>
        <v>0.25</v>
      </c>
      <c r="H18" s="32">
        <f t="shared" si="0"/>
        <v>375</v>
      </c>
      <c r="I18" s="32">
        <f t="shared" si="4"/>
        <v>51750</v>
      </c>
      <c r="R18" s="36">
        <v>39180</v>
      </c>
      <c r="S18" s="36" t="s">
        <v>1646</v>
      </c>
      <c r="T18" s="36" t="s">
        <v>1648</v>
      </c>
      <c r="U18" s="36" t="str">
        <f>Table2[[#This Row],[Date]]&amp;Table2[[#This Row],[City]]&amp;Table2[[#This Row],[Product]]</f>
        <v>39180MumbaiBulb</v>
      </c>
      <c r="V18" s="36">
        <v>351</v>
      </c>
    </row>
    <row r="19" spans="1:22" ht="21" x14ac:dyDescent="0.25">
      <c r="A19" s="38">
        <v>39063</v>
      </c>
      <c r="B19" s="32" t="s">
        <v>1653</v>
      </c>
      <c r="C19" s="32" t="s">
        <v>1650</v>
      </c>
      <c r="D19" s="32" t="str">
        <f t="shared" si="1"/>
        <v>39063AgraChair</v>
      </c>
      <c r="E19" s="32">
        <f>VLOOKUP($D19,Table2[[Column1]:[Qty]],2,0)</f>
        <v>347</v>
      </c>
      <c r="F19" s="32">
        <f t="shared" si="2"/>
        <v>200</v>
      </c>
      <c r="G19" s="39">
        <f t="shared" si="3"/>
        <v>0.4</v>
      </c>
      <c r="H19" s="32">
        <f t="shared" si="0"/>
        <v>120</v>
      </c>
      <c r="I19" s="32">
        <f t="shared" si="4"/>
        <v>41640</v>
      </c>
      <c r="R19" s="36">
        <v>39186</v>
      </c>
      <c r="S19" s="36" t="s">
        <v>1652</v>
      </c>
      <c r="T19" s="36" t="s">
        <v>1647</v>
      </c>
      <c r="U19" s="36" t="str">
        <f>Table2[[#This Row],[Date]]&amp;Table2[[#This Row],[City]]&amp;Table2[[#This Row],[Product]]</f>
        <v>39186JaipurLaptop</v>
      </c>
      <c r="V19" s="36">
        <v>165</v>
      </c>
    </row>
    <row r="20" spans="1:22" ht="21" x14ac:dyDescent="0.25">
      <c r="A20" s="38">
        <v>39064</v>
      </c>
      <c r="B20" s="38" t="s">
        <v>1645</v>
      </c>
      <c r="C20" s="38" t="s">
        <v>1647</v>
      </c>
      <c r="D20" s="32" t="str">
        <f t="shared" si="1"/>
        <v>39064DelhiLaptop</v>
      </c>
      <c r="E20" s="32">
        <f>VLOOKUP($D20,Table2[[Column1]:[Qty]],2,0)</f>
        <v>393</v>
      </c>
      <c r="F20" s="32">
        <f t="shared" si="2"/>
        <v>1000</v>
      </c>
      <c r="G20" s="39">
        <f t="shared" si="3"/>
        <v>0.13</v>
      </c>
      <c r="H20" s="32">
        <f t="shared" si="0"/>
        <v>870</v>
      </c>
      <c r="I20" s="32">
        <f t="shared" si="4"/>
        <v>341910</v>
      </c>
      <c r="R20" s="36">
        <v>39188</v>
      </c>
      <c r="S20" s="36" t="s">
        <v>1652</v>
      </c>
      <c r="T20" s="36" t="s">
        <v>1648</v>
      </c>
      <c r="U20" s="36" t="str">
        <f>Table2[[#This Row],[Date]]&amp;Table2[[#This Row],[City]]&amp;Table2[[#This Row],[Product]]</f>
        <v>39188JaipurBulb</v>
      </c>
      <c r="V20" s="36">
        <v>400</v>
      </c>
    </row>
    <row r="21" spans="1:22" ht="21" x14ac:dyDescent="0.25">
      <c r="A21" s="38">
        <v>39064</v>
      </c>
      <c r="B21" s="38" t="s">
        <v>1645</v>
      </c>
      <c r="C21" s="38" t="s">
        <v>1648</v>
      </c>
      <c r="D21" s="32" t="str">
        <f t="shared" si="1"/>
        <v>39064DelhiBulb</v>
      </c>
      <c r="E21" s="32">
        <f>VLOOKUP($D21,Table2[[Column1]:[Qty]],2,0)</f>
        <v>255</v>
      </c>
      <c r="F21" s="32">
        <f t="shared" si="2"/>
        <v>10</v>
      </c>
      <c r="G21" s="39">
        <f t="shared" si="3"/>
        <v>0.09</v>
      </c>
      <c r="H21" s="32">
        <f t="shared" si="0"/>
        <v>9.1</v>
      </c>
      <c r="I21" s="32">
        <f t="shared" si="4"/>
        <v>2320.5</v>
      </c>
      <c r="R21" s="36">
        <v>39066</v>
      </c>
      <c r="S21" s="36" t="s">
        <v>1653</v>
      </c>
      <c r="T21" s="36" t="s">
        <v>1650</v>
      </c>
      <c r="U21" s="36" t="str">
        <f>Table2[[#This Row],[Date]]&amp;Table2[[#This Row],[City]]&amp;Table2[[#This Row],[Product]]</f>
        <v>39066AgraChair</v>
      </c>
      <c r="V21" s="36">
        <v>256</v>
      </c>
    </row>
    <row r="22" spans="1:22" ht="21" x14ac:dyDescent="0.25">
      <c r="A22" s="38">
        <v>39064</v>
      </c>
      <c r="B22" s="38" t="s">
        <v>1645</v>
      </c>
      <c r="C22" s="38" t="s">
        <v>1649</v>
      </c>
      <c r="D22" s="32" t="str">
        <f t="shared" si="1"/>
        <v>39064Delhiiphone</v>
      </c>
      <c r="E22" s="32">
        <f>VLOOKUP($D22,Table2[[Column1]:[Qty]],2,0)</f>
        <v>390</v>
      </c>
      <c r="F22" s="32">
        <f t="shared" si="2"/>
        <v>500</v>
      </c>
      <c r="G22" s="39">
        <f t="shared" si="3"/>
        <v>0.24</v>
      </c>
      <c r="H22" s="32">
        <f t="shared" si="0"/>
        <v>380</v>
      </c>
      <c r="I22" s="32">
        <f t="shared" si="4"/>
        <v>148200</v>
      </c>
      <c r="R22" s="36">
        <v>39102</v>
      </c>
      <c r="S22" s="36" t="s">
        <v>1652</v>
      </c>
      <c r="T22" s="36" t="s">
        <v>1649</v>
      </c>
      <c r="U22" s="36" t="str">
        <f>Table2[[#This Row],[Date]]&amp;Table2[[#This Row],[City]]&amp;Table2[[#This Row],[Product]]</f>
        <v>39102Jaipuriphone</v>
      </c>
      <c r="V22" s="36">
        <v>189</v>
      </c>
    </row>
    <row r="23" spans="1:22" ht="21" x14ac:dyDescent="0.25">
      <c r="A23" s="38">
        <v>39064</v>
      </c>
      <c r="B23" s="38" t="s">
        <v>1645</v>
      </c>
      <c r="C23" s="38" t="s">
        <v>1650</v>
      </c>
      <c r="D23" s="32" t="str">
        <f t="shared" si="1"/>
        <v>39064DelhiChair</v>
      </c>
      <c r="E23" s="32">
        <f>VLOOKUP($D23,Table2[[Column1]:[Qty]],2,0)</f>
        <v>206</v>
      </c>
      <c r="F23" s="32">
        <f t="shared" si="2"/>
        <v>200</v>
      </c>
      <c r="G23" s="39">
        <f t="shared" si="3"/>
        <v>0.33</v>
      </c>
      <c r="H23" s="32">
        <f t="shared" si="0"/>
        <v>134</v>
      </c>
      <c r="I23" s="32">
        <f t="shared" si="4"/>
        <v>27604</v>
      </c>
      <c r="R23" s="36">
        <v>39118</v>
      </c>
      <c r="S23" s="36" t="s">
        <v>1646</v>
      </c>
      <c r="T23" s="36" t="s">
        <v>1648</v>
      </c>
      <c r="U23" s="36" t="str">
        <f>Table2[[#This Row],[Date]]&amp;Table2[[#This Row],[City]]&amp;Table2[[#This Row],[Product]]</f>
        <v>39118MumbaiBulb</v>
      </c>
      <c r="V23" s="36">
        <v>409</v>
      </c>
    </row>
    <row r="24" spans="1:22" ht="21" x14ac:dyDescent="0.25">
      <c r="A24" s="38">
        <v>39064</v>
      </c>
      <c r="B24" s="38" t="s">
        <v>1646</v>
      </c>
      <c r="C24" s="38" t="s">
        <v>1647</v>
      </c>
      <c r="D24" s="32" t="str">
        <f t="shared" si="1"/>
        <v>39064MumbaiLaptop</v>
      </c>
      <c r="E24" s="32">
        <f>VLOOKUP($D24,Table2[[Column1]:[Qty]],2,0)</f>
        <v>207</v>
      </c>
      <c r="F24" s="32">
        <f t="shared" si="2"/>
        <v>1000</v>
      </c>
      <c r="G24" s="39">
        <f t="shared" si="3"/>
        <v>0.1</v>
      </c>
      <c r="H24" s="32">
        <f t="shared" si="0"/>
        <v>900</v>
      </c>
      <c r="I24" s="32">
        <f t="shared" si="4"/>
        <v>186300</v>
      </c>
      <c r="R24" s="36">
        <v>39076</v>
      </c>
      <c r="S24" s="36" t="s">
        <v>1652</v>
      </c>
      <c r="T24" s="36" t="s">
        <v>1649</v>
      </c>
      <c r="U24" s="36" t="str">
        <f>Table2[[#This Row],[Date]]&amp;Table2[[#This Row],[City]]&amp;Table2[[#This Row],[Product]]</f>
        <v>39076Jaipuriphone</v>
      </c>
      <c r="V24" s="36">
        <v>314</v>
      </c>
    </row>
    <row r="25" spans="1:22" ht="21" x14ac:dyDescent="0.25">
      <c r="A25" s="38">
        <v>39064</v>
      </c>
      <c r="B25" s="38" t="s">
        <v>1646</v>
      </c>
      <c r="C25" s="38" t="s">
        <v>1648</v>
      </c>
      <c r="D25" s="32" t="str">
        <f t="shared" si="1"/>
        <v>39064MumbaiBulb</v>
      </c>
      <c r="E25" s="32">
        <f>VLOOKUP($D25,Table2[[Column1]:[Qty]],2,0)</f>
        <v>483</v>
      </c>
      <c r="F25" s="32">
        <f t="shared" si="2"/>
        <v>10</v>
      </c>
      <c r="G25" s="39">
        <f t="shared" si="3"/>
        <v>0.05</v>
      </c>
      <c r="H25" s="32">
        <f t="shared" si="0"/>
        <v>9.5</v>
      </c>
      <c r="I25" s="32">
        <f t="shared" si="4"/>
        <v>4588.5</v>
      </c>
      <c r="R25" s="36">
        <v>39080</v>
      </c>
      <c r="S25" s="36" t="s">
        <v>1646</v>
      </c>
      <c r="T25" s="36" t="s">
        <v>1650</v>
      </c>
      <c r="U25" s="36" t="str">
        <f>Table2[[#This Row],[Date]]&amp;Table2[[#This Row],[City]]&amp;Table2[[#This Row],[Product]]</f>
        <v>39080MumbaiChair</v>
      </c>
      <c r="V25" s="36">
        <v>483</v>
      </c>
    </row>
    <row r="26" spans="1:22" ht="21" x14ac:dyDescent="0.25">
      <c r="A26" s="38">
        <v>39064</v>
      </c>
      <c r="B26" s="38" t="s">
        <v>1646</v>
      </c>
      <c r="C26" s="38" t="s">
        <v>1649</v>
      </c>
      <c r="D26" s="32" t="str">
        <f t="shared" si="1"/>
        <v>39064Mumbaiiphone</v>
      </c>
      <c r="E26" s="32">
        <f>VLOOKUP($D26,Table2[[Column1]:[Qty]],2,0)</f>
        <v>412</v>
      </c>
      <c r="F26" s="32">
        <f t="shared" si="2"/>
        <v>500</v>
      </c>
      <c r="G26" s="39">
        <f t="shared" si="3"/>
        <v>0.2</v>
      </c>
      <c r="H26" s="32">
        <f t="shared" si="0"/>
        <v>400</v>
      </c>
      <c r="I26" s="32">
        <f t="shared" si="4"/>
        <v>164800</v>
      </c>
      <c r="R26" s="36">
        <v>39125</v>
      </c>
      <c r="S26" s="36" t="s">
        <v>1646</v>
      </c>
      <c r="T26" s="36" t="s">
        <v>1649</v>
      </c>
      <c r="U26" s="36" t="str">
        <f>Table2[[#This Row],[Date]]&amp;Table2[[#This Row],[City]]&amp;Table2[[#This Row],[Product]]</f>
        <v>39125Mumbaiiphone</v>
      </c>
      <c r="V26" s="36">
        <v>140</v>
      </c>
    </row>
    <row r="27" spans="1:22" ht="21" x14ac:dyDescent="0.25">
      <c r="A27" s="38">
        <v>39064</v>
      </c>
      <c r="B27" s="38" t="s">
        <v>1646</v>
      </c>
      <c r="C27" s="38" t="s">
        <v>1650</v>
      </c>
      <c r="D27" s="32" t="str">
        <f t="shared" si="1"/>
        <v>39064MumbaiChair</v>
      </c>
      <c r="E27" s="32">
        <f>VLOOKUP($D27,Table2[[Column1]:[Qty]],2,0)</f>
        <v>121</v>
      </c>
      <c r="F27" s="32">
        <f t="shared" si="2"/>
        <v>200</v>
      </c>
      <c r="G27" s="39">
        <f t="shared" si="3"/>
        <v>0.4</v>
      </c>
      <c r="H27" s="32">
        <f t="shared" si="0"/>
        <v>120</v>
      </c>
      <c r="I27" s="32">
        <f t="shared" si="4"/>
        <v>14520</v>
      </c>
      <c r="R27" s="36">
        <v>39132</v>
      </c>
      <c r="S27" s="36" t="s">
        <v>1645</v>
      </c>
      <c r="T27" s="36" t="s">
        <v>1647</v>
      </c>
      <c r="U27" s="36" t="str">
        <f>Table2[[#This Row],[Date]]&amp;Table2[[#This Row],[City]]&amp;Table2[[#This Row],[Product]]</f>
        <v>39132DelhiLaptop</v>
      </c>
      <c r="V27" s="36">
        <v>335</v>
      </c>
    </row>
    <row r="28" spans="1:22" ht="21" x14ac:dyDescent="0.25">
      <c r="A28" s="38">
        <v>39064</v>
      </c>
      <c r="B28" s="38" t="s">
        <v>1652</v>
      </c>
      <c r="C28" s="38" t="s">
        <v>1647</v>
      </c>
      <c r="D28" s="32" t="str">
        <f t="shared" si="1"/>
        <v>39064JaipurLaptop</v>
      </c>
      <c r="E28" s="32">
        <f>VLOOKUP($D28,Table2[[Column1]:[Qty]],2,0)</f>
        <v>381</v>
      </c>
      <c r="F28" s="32">
        <f t="shared" si="2"/>
        <v>1000</v>
      </c>
      <c r="G28" s="39">
        <f t="shared" si="3"/>
        <v>0.09</v>
      </c>
      <c r="H28" s="32">
        <f t="shared" si="0"/>
        <v>910</v>
      </c>
      <c r="I28" s="32">
        <f t="shared" si="4"/>
        <v>346710</v>
      </c>
      <c r="R28" s="36">
        <v>39140</v>
      </c>
      <c r="S28" s="36" t="s">
        <v>1652</v>
      </c>
      <c r="T28" s="36" t="s">
        <v>1647</v>
      </c>
      <c r="U28" s="36" t="str">
        <f>Table2[[#This Row],[Date]]&amp;Table2[[#This Row],[City]]&amp;Table2[[#This Row],[Product]]</f>
        <v>39140JaipurLaptop</v>
      </c>
      <c r="V28" s="36">
        <v>318</v>
      </c>
    </row>
    <row r="29" spans="1:22" ht="21" x14ac:dyDescent="0.25">
      <c r="A29" s="38">
        <v>39064</v>
      </c>
      <c r="B29" s="38" t="s">
        <v>1652</v>
      </c>
      <c r="C29" s="38" t="s">
        <v>1648</v>
      </c>
      <c r="D29" s="32" t="str">
        <f t="shared" si="1"/>
        <v>39064JaipurBulb</v>
      </c>
      <c r="E29" s="32">
        <f>VLOOKUP($D29,Table2[[Column1]:[Qty]],2,0)</f>
        <v>438</v>
      </c>
      <c r="F29" s="32">
        <f t="shared" si="2"/>
        <v>10</v>
      </c>
      <c r="G29" s="39">
        <f t="shared" si="3"/>
        <v>0.08</v>
      </c>
      <c r="H29" s="32">
        <f t="shared" si="0"/>
        <v>9.2000000000000011</v>
      </c>
      <c r="I29" s="32">
        <f t="shared" si="4"/>
        <v>4029.6000000000004</v>
      </c>
      <c r="R29" s="36">
        <v>39170</v>
      </c>
      <c r="S29" s="36" t="s">
        <v>1646</v>
      </c>
      <c r="T29" s="36" t="s">
        <v>1647</v>
      </c>
      <c r="U29" s="36" t="str">
        <f>Table2[[#This Row],[Date]]&amp;Table2[[#This Row],[City]]&amp;Table2[[#This Row],[Product]]</f>
        <v>39170MumbaiLaptop</v>
      </c>
      <c r="V29" s="36">
        <v>493</v>
      </c>
    </row>
    <row r="30" spans="1:22" ht="21" x14ac:dyDescent="0.25">
      <c r="A30" s="38">
        <v>39064</v>
      </c>
      <c r="B30" s="38" t="s">
        <v>1652</v>
      </c>
      <c r="C30" s="38" t="s">
        <v>1649</v>
      </c>
      <c r="D30" s="32" t="str">
        <f t="shared" si="1"/>
        <v>39064Jaipuriphone</v>
      </c>
      <c r="E30" s="32">
        <f>VLOOKUP($D30,Table2[[Column1]:[Qty]],2,0)</f>
        <v>111</v>
      </c>
      <c r="F30" s="32">
        <f t="shared" si="2"/>
        <v>500</v>
      </c>
      <c r="G30" s="39">
        <f t="shared" si="3"/>
        <v>0.2</v>
      </c>
      <c r="H30" s="32">
        <f t="shared" si="0"/>
        <v>400</v>
      </c>
      <c r="I30" s="32">
        <f t="shared" si="4"/>
        <v>44400</v>
      </c>
      <c r="R30" s="36">
        <v>39063</v>
      </c>
      <c r="S30" s="36" t="s">
        <v>1653</v>
      </c>
      <c r="T30" s="36" t="s">
        <v>1648</v>
      </c>
      <c r="U30" s="36" t="str">
        <f>Table2[[#This Row],[Date]]&amp;Table2[[#This Row],[City]]&amp;Table2[[#This Row],[Product]]</f>
        <v>39063AgraBulb</v>
      </c>
      <c r="V30" s="36">
        <v>170</v>
      </c>
    </row>
    <row r="31" spans="1:22" ht="21" x14ac:dyDescent="0.25">
      <c r="A31" s="38">
        <v>39064</v>
      </c>
      <c r="B31" s="38" t="s">
        <v>1652</v>
      </c>
      <c r="C31" s="38" t="s">
        <v>1650</v>
      </c>
      <c r="D31" s="32" t="str">
        <f t="shared" si="1"/>
        <v>39064JaipurChair</v>
      </c>
      <c r="E31" s="32">
        <f>VLOOKUP($D31,Table2[[Column1]:[Qty]],2,0)</f>
        <v>323</v>
      </c>
      <c r="F31" s="32">
        <f t="shared" si="2"/>
        <v>200</v>
      </c>
      <c r="G31" s="39">
        <f t="shared" si="3"/>
        <v>0.36</v>
      </c>
      <c r="H31" s="32">
        <f t="shared" si="0"/>
        <v>128</v>
      </c>
      <c r="I31" s="32">
        <f t="shared" si="4"/>
        <v>41344</v>
      </c>
      <c r="R31" s="36">
        <v>39126</v>
      </c>
      <c r="S31" s="36" t="s">
        <v>1645</v>
      </c>
      <c r="T31" s="36" t="s">
        <v>1649</v>
      </c>
      <c r="U31" s="36" t="str">
        <f>Table2[[#This Row],[Date]]&amp;Table2[[#This Row],[City]]&amp;Table2[[#This Row],[Product]]</f>
        <v>39126Delhiiphone</v>
      </c>
      <c r="V31" s="36">
        <v>484</v>
      </c>
    </row>
    <row r="32" spans="1:22" ht="21" x14ac:dyDescent="0.25">
      <c r="A32" s="38">
        <v>39064</v>
      </c>
      <c r="B32" s="38" t="s">
        <v>1653</v>
      </c>
      <c r="C32" s="38" t="s">
        <v>1647</v>
      </c>
      <c r="D32" s="32" t="str">
        <f t="shared" si="1"/>
        <v>39064AgraLaptop</v>
      </c>
      <c r="E32" s="32">
        <f>VLOOKUP($D32,Table2[[Column1]:[Qty]],2,0)</f>
        <v>491</v>
      </c>
      <c r="F32" s="32">
        <f t="shared" si="2"/>
        <v>1000</v>
      </c>
      <c r="G32" s="39">
        <f t="shared" si="3"/>
        <v>0.05</v>
      </c>
      <c r="H32" s="32">
        <f t="shared" si="0"/>
        <v>950</v>
      </c>
      <c r="I32" s="32">
        <f t="shared" si="4"/>
        <v>466450</v>
      </c>
      <c r="R32" s="36">
        <v>39160</v>
      </c>
      <c r="S32" s="36" t="s">
        <v>1646</v>
      </c>
      <c r="T32" s="36" t="s">
        <v>1649</v>
      </c>
      <c r="U32" s="36" t="str">
        <f>Table2[[#This Row],[Date]]&amp;Table2[[#This Row],[City]]&amp;Table2[[#This Row],[Product]]</f>
        <v>39160Mumbaiiphone</v>
      </c>
      <c r="V32" s="36">
        <v>364</v>
      </c>
    </row>
    <row r="33" spans="1:22" ht="21" x14ac:dyDescent="0.25">
      <c r="A33" s="38">
        <v>39064</v>
      </c>
      <c r="B33" s="38" t="s">
        <v>1653</v>
      </c>
      <c r="C33" s="38" t="s">
        <v>1648</v>
      </c>
      <c r="D33" s="32" t="str">
        <f t="shared" si="1"/>
        <v>39064AgraBulb</v>
      </c>
      <c r="E33" s="32">
        <f>VLOOKUP($D33,Table2[[Column1]:[Qty]],2,0)</f>
        <v>244</v>
      </c>
      <c r="F33" s="32">
        <f t="shared" si="2"/>
        <v>10</v>
      </c>
      <c r="G33" s="39">
        <f t="shared" si="3"/>
        <v>0.06</v>
      </c>
      <c r="H33" s="32">
        <f t="shared" si="0"/>
        <v>9.3999999999999986</v>
      </c>
      <c r="I33" s="32">
        <f t="shared" si="4"/>
        <v>2293.5999999999995</v>
      </c>
      <c r="R33" s="36">
        <v>39115</v>
      </c>
      <c r="S33" s="36" t="s">
        <v>1652</v>
      </c>
      <c r="T33" s="36" t="s">
        <v>1648</v>
      </c>
      <c r="U33" s="36" t="str">
        <f>Table2[[#This Row],[Date]]&amp;Table2[[#This Row],[City]]&amp;Table2[[#This Row],[Product]]</f>
        <v>39115JaipurBulb</v>
      </c>
      <c r="V33" s="36">
        <v>245</v>
      </c>
    </row>
    <row r="34" spans="1:22" ht="21" x14ac:dyDescent="0.25">
      <c r="A34" s="38">
        <v>39064</v>
      </c>
      <c r="B34" s="38" t="s">
        <v>1653</v>
      </c>
      <c r="C34" s="38" t="s">
        <v>1649</v>
      </c>
      <c r="D34" s="32" t="str">
        <f t="shared" si="1"/>
        <v>39064Agraiphone</v>
      </c>
      <c r="E34" s="32">
        <f>VLOOKUP($D34,Table2[[Column1]:[Qty]],2,0)</f>
        <v>271</v>
      </c>
      <c r="F34" s="32">
        <f t="shared" si="2"/>
        <v>500</v>
      </c>
      <c r="G34" s="39">
        <f t="shared" si="3"/>
        <v>0.25</v>
      </c>
      <c r="H34" s="32">
        <f t="shared" si="0"/>
        <v>375</v>
      </c>
      <c r="I34" s="32">
        <f t="shared" si="4"/>
        <v>101625</v>
      </c>
      <c r="R34" s="36">
        <v>39137</v>
      </c>
      <c r="S34" s="36" t="s">
        <v>1645</v>
      </c>
      <c r="T34" s="36" t="s">
        <v>1647</v>
      </c>
      <c r="U34" s="36" t="str">
        <f>Table2[[#This Row],[Date]]&amp;Table2[[#This Row],[City]]&amp;Table2[[#This Row],[Product]]</f>
        <v>39137DelhiLaptop</v>
      </c>
      <c r="V34" s="36">
        <v>410</v>
      </c>
    </row>
    <row r="35" spans="1:22" ht="21" x14ac:dyDescent="0.25">
      <c r="A35" s="38">
        <v>39064</v>
      </c>
      <c r="B35" s="38" t="s">
        <v>1653</v>
      </c>
      <c r="C35" s="38" t="s">
        <v>1650</v>
      </c>
      <c r="D35" s="32" t="str">
        <f t="shared" si="1"/>
        <v>39064AgraChair</v>
      </c>
      <c r="E35" s="32">
        <f>VLOOKUP($D35,Table2[[Column1]:[Qty]],2,0)</f>
        <v>495</v>
      </c>
      <c r="F35" s="32">
        <f t="shared" si="2"/>
        <v>200</v>
      </c>
      <c r="G35" s="39">
        <f t="shared" si="3"/>
        <v>0.4</v>
      </c>
      <c r="H35" s="32">
        <f t="shared" si="0"/>
        <v>120</v>
      </c>
      <c r="I35" s="32">
        <f t="shared" si="4"/>
        <v>59400</v>
      </c>
      <c r="R35" s="36">
        <v>39168</v>
      </c>
      <c r="S35" s="36" t="s">
        <v>1652</v>
      </c>
      <c r="T35" s="36" t="s">
        <v>1650</v>
      </c>
      <c r="U35" s="36" t="str">
        <f>Table2[[#This Row],[Date]]&amp;Table2[[#This Row],[City]]&amp;Table2[[#This Row],[Product]]</f>
        <v>39168JaipurChair</v>
      </c>
      <c r="V35" s="36">
        <v>199</v>
      </c>
    </row>
    <row r="36" spans="1:22" ht="21" x14ac:dyDescent="0.25">
      <c r="A36" s="38">
        <v>39065</v>
      </c>
      <c r="B36" s="38" t="s">
        <v>1645</v>
      </c>
      <c r="C36" s="38" t="s">
        <v>1647</v>
      </c>
      <c r="D36" s="32" t="str">
        <f t="shared" si="1"/>
        <v>39065DelhiLaptop</v>
      </c>
      <c r="E36" s="32">
        <f>VLOOKUP($D36,Table2[[Column1]:[Qty]],2,0)</f>
        <v>451</v>
      </c>
      <c r="F36" s="32">
        <f t="shared" si="2"/>
        <v>1000</v>
      </c>
      <c r="G36" s="39">
        <f t="shared" si="3"/>
        <v>0.13</v>
      </c>
      <c r="H36" s="32">
        <f t="shared" si="0"/>
        <v>870</v>
      </c>
      <c r="I36" s="32">
        <f t="shared" si="4"/>
        <v>392370</v>
      </c>
      <c r="R36" s="36">
        <v>39115</v>
      </c>
      <c r="S36" s="36" t="s">
        <v>1652</v>
      </c>
      <c r="T36" s="36" t="s">
        <v>1647</v>
      </c>
      <c r="U36" s="36" t="str">
        <f>Table2[[#This Row],[Date]]&amp;Table2[[#This Row],[City]]&amp;Table2[[#This Row],[Product]]</f>
        <v>39115JaipurLaptop</v>
      </c>
      <c r="V36" s="36">
        <v>442</v>
      </c>
    </row>
    <row r="37" spans="1:22" ht="21" x14ac:dyDescent="0.25">
      <c r="A37" s="38">
        <v>39065</v>
      </c>
      <c r="B37" s="38" t="s">
        <v>1645</v>
      </c>
      <c r="C37" s="38" t="s">
        <v>1648</v>
      </c>
      <c r="D37" s="32" t="str">
        <f t="shared" si="1"/>
        <v>39065DelhiBulb</v>
      </c>
      <c r="E37" s="32">
        <f>VLOOKUP($D37,Table2[[Column1]:[Qty]],2,0)</f>
        <v>434</v>
      </c>
      <c r="F37" s="32">
        <f t="shared" si="2"/>
        <v>10</v>
      </c>
      <c r="G37" s="39">
        <f t="shared" si="3"/>
        <v>0.09</v>
      </c>
      <c r="H37" s="32">
        <f t="shared" si="0"/>
        <v>9.1</v>
      </c>
      <c r="I37" s="32">
        <f t="shared" si="4"/>
        <v>3949.3999999999996</v>
      </c>
      <c r="R37" s="36">
        <v>39135</v>
      </c>
      <c r="S37" s="36" t="s">
        <v>1645</v>
      </c>
      <c r="T37" s="36" t="s">
        <v>1647</v>
      </c>
      <c r="U37" s="36" t="str">
        <f>Table2[[#This Row],[Date]]&amp;Table2[[#This Row],[City]]&amp;Table2[[#This Row],[Product]]</f>
        <v>39135DelhiLaptop</v>
      </c>
      <c r="V37" s="36">
        <v>409</v>
      </c>
    </row>
    <row r="38" spans="1:22" ht="21" x14ac:dyDescent="0.25">
      <c r="A38" s="38">
        <v>39065</v>
      </c>
      <c r="B38" s="38" t="s">
        <v>1645</v>
      </c>
      <c r="C38" s="38" t="s">
        <v>1649</v>
      </c>
      <c r="D38" s="32" t="str">
        <f t="shared" si="1"/>
        <v>39065Delhiiphone</v>
      </c>
      <c r="E38" s="32">
        <f>VLOOKUP($D38,Table2[[Column1]:[Qty]],2,0)</f>
        <v>478</v>
      </c>
      <c r="F38" s="32">
        <f t="shared" si="2"/>
        <v>500</v>
      </c>
      <c r="G38" s="39">
        <f t="shared" si="3"/>
        <v>0.24</v>
      </c>
      <c r="H38" s="32">
        <f t="shared" si="0"/>
        <v>380</v>
      </c>
      <c r="I38" s="32">
        <f t="shared" si="4"/>
        <v>181640</v>
      </c>
      <c r="R38" s="36">
        <v>39170</v>
      </c>
      <c r="S38" s="36" t="s">
        <v>1653</v>
      </c>
      <c r="T38" s="36" t="s">
        <v>1650</v>
      </c>
      <c r="U38" s="36" t="str">
        <f>Table2[[#This Row],[Date]]&amp;Table2[[#This Row],[City]]&amp;Table2[[#This Row],[Product]]</f>
        <v>39170AgraChair</v>
      </c>
      <c r="V38" s="36">
        <v>373</v>
      </c>
    </row>
    <row r="39" spans="1:22" ht="21" x14ac:dyDescent="0.25">
      <c r="A39" s="38">
        <v>39065</v>
      </c>
      <c r="B39" s="38" t="s">
        <v>1645</v>
      </c>
      <c r="C39" s="38" t="s">
        <v>1650</v>
      </c>
      <c r="D39" s="32" t="str">
        <f t="shared" si="1"/>
        <v>39065DelhiChair</v>
      </c>
      <c r="E39" s="32">
        <f>VLOOKUP($D39,Table2[[Column1]:[Qty]],2,0)</f>
        <v>491</v>
      </c>
      <c r="F39" s="32">
        <f t="shared" si="2"/>
        <v>200</v>
      </c>
      <c r="G39" s="39">
        <f t="shared" si="3"/>
        <v>0.33</v>
      </c>
      <c r="H39" s="32">
        <f t="shared" si="0"/>
        <v>134</v>
      </c>
      <c r="I39" s="32">
        <f t="shared" si="4"/>
        <v>65794</v>
      </c>
      <c r="R39" s="36">
        <v>39180</v>
      </c>
      <c r="S39" s="36" t="s">
        <v>1646</v>
      </c>
      <c r="T39" s="36" t="s">
        <v>1649</v>
      </c>
      <c r="U39" s="36" t="str">
        <f>Table2[[#This Row],[Date]]&amp;Table2[[#This Row],[City]]&amp;Table2[[#This Row],[Product]]</f>
        <v>39180Mumbaiiphone</v>
      </c>
      <c r="V39" s="36">
        <v>274</v>
      </c>
    </row>
    <row r="40" spans="1:22" ht="21" x14ac:dyDescent="0.25">
      <c r="A40" s="38">
        <v>39065</v>
      </c>
      <c r="B40" s="38" t="s">
        <v>1646</v>
      </c>
      <c r="C40" s="38" t="s">
        <v>1647</v>
      </c>
      <c r="D40" s="32" t="str">
        <f t="shared" si="1"/>
        <v>39065MumbaiLaptop</v>
      </c>
      <c r="E40" s="32">
        <f>VLOOKUP($D40,Table2[[Column1]:[Qty]],2,0)</f>
        <v>489</v>
      </c>
      <c r="F40" s="32">
        <f t="shared" si="2"/>
        <v>1000</v>
      </c>
      <c r="G40" s="39">
        <f t="shared" si="3"/>
        <v>0.1</v>
      </c>
      <c r="H40" s="32">
        <f t="shared" si="0"/>
        <v>900</v>
      </c>
      <c r="I40" s="32">
        <f t="shared" si="4"/>
        <v>440100</v>
      </c>
      <c r="R40" s="36">
        <v>39098</v>
      </c>
      <c r="S40" s="36" t="s">
        <v>1652</v>
      </c>
      <c r="T40" s="36" t="s">
        <v>1647</v>
      </c>
      <c r="U40" s="36" t="str">
        <f>Table2[[#This Row],[Date]]&amp;Table2[[#This Row],[City]]&amp;Table2[[#This Row],[Product]]</f>
        <v>39098JaipurLaptop</v>
      </c>
      <c r="V40" s="36">
        <v>182</v>
      </c>
    </row>
    <row r="41" spans="1:22" ht="21" x14ac:dyDescent="0.25">
      <c r="A41" s="38">
        <v>39065</v>
      </c>
      <c r="B41" s="38" t="s">
        <v>1646</v>
      </c>
      <c r="C41" s="38" t="s">
        <v>1648</v>
      </c>
      <c r="D41" s="32" t="str">
        <f t="shared" si="1"/>
        <v>39065MumbaiBulb</v>
      </c>
      <c r="E41" s="32">
        <f>VLOOKUP($D41,Table2[[Column1]:[Qty]],2,0)</f>
        <v>198</v>
      </c>
      <c r="F41" s="32">
        <f t="shared" si="2"/>
        <v>10</v>
      </c>
      <c r="G41" s="39">
        <f t="shared" si="3"/>
        <v>0.05</v>
      </c>
      <c r="H41" s="32">
        <f t="shared" si="0"/>
        <v>9.5</v>
      </c>
      <c r="I41" s="32">
        <f t="shared" si="4"/>
        <v>1881</v>
      </c>
      <c r="R41" s="36">
        <v>39106</v>
      </c>
      <c r="S41" s="36" t="s">
        <v>1646</v>
      </c>
      <c r="T41" s="36" t="s">
        <v>1647</v>
      </c>
      <c r="U41" s="36" t="str">
        <f>Table2[[#This Row],[Date]]&amp;Table2[[#This Row],[City]]&amp;Table2[[#This Row],[Product]]</f>
        <v>39106MumbaiLaptop</v>
      </c>
      <c r="V41" s="36">
        <v>472</v>
      </c>
    </row>
    <row r="42" spans="1:22" ht="21" x14ac:dyDescent="0.25">
      <c r="A42" s="38">
        <v>39065</v>
      </c>
      <c r="B42" s="38" t="s">
        <v>1646</v>
      </c>
      <c r="C42" s="38" t="s">
        <v>1649</v>
      </c>
      <c r="D42" s="32" t="str">
        <f t="shared" si="1"/>
        <v>39065Mumbaiiphone</v>
      </c>
      <c r="E42" s="32">
        <f>VLOOKUP($D42,Table2[[Column1]:[Qty]],2,0)</f>
        <v>267</v>
      </c>
      <c r="F42" s="32">
        <f t="shared" si="2"/>
        <v>500</v>
      </c>
      <c r="G42" s="39">
        <f t="shared" si="3"/>
        <v>0.2</v>
      </c>
      <c r="H42" s="32">
        <f t="shared" si="0"/>
        <v>400</v>
      </c>
      <c r="I42" s="32">
        <f t="shared" si="4"/>
        <v>106800</v>
      </c>
      <c r="R42" s="36">
        <v>39151</v>
      </c>
      <c r="S42" s="36" t="s">
        <v>1646</v>
      </c>
      <c r="T42" s="36" t="s">
        <v>1647</v>
      </c>
      <c r="U42" s="36" t="str">
        <f>Table2[[#This Row],[Date]]&amp;Table2[[#This Row],[City]]&amp;Table2[[#This Row],[Product]]</f>
        <v>39151MumbaiLaptop</v>
      </c>
      <c r="V42" s="36">
        <v>349</v>
      </c>
    </row>
    <row r="43" spans="1:22" ht="21" x14ac:dyDescent="0.25">
      <c r="A43" s="38">
        <v>39065</v>
      </c>
      <c r="B43" s="38" t="s">
        <v>1646</v>
      </c>
      <c r="C43" s="38" t="s">
        <v>1650</v>
      </c>
      <c r="D43" s="32" t="str">
        <f t="shared" si="1"/>
        <v>39065MumbaiChair</v>
      </c>
      <c r="E43" s="32">
        <f>VLOOKUP($D43,Table2[[Column1]:[Qty]],2,0)</f>
        <v>328</v>
      </c>
      <c r="F43" s="32">
        <f t="shared" si="2"/>
        <v>200</v>
      </c>
      <c r="G43" s="39">
        <f t="shared" si="3"/>
        <v>0.4</v>
      </c>
      <c r="H43" s="32">
        <f t="shared" si="0"/>
        <v>120</v>
      </c>
      <c r="I43" s="32">
        <f t="shared" si="4"/>
        <v>39360</v>
      </c>
      <c r="R43" s="36">
        <v>39184</v>
      </c>
      <c r="S43" s="36" t="s">
        <v>1653</v>
      </c>
      <c r="T43" s="36" t="s">
        <v>1650</v>
      </c>
      <c r="U43" s="36" t="str">
        <f>Table2[[#This Row],[Date]]&amp;Table2[[#This Row],[City]]&amp;Table2[[#This Row],[Product]]</f>
        <v>39184AgraChair</v>
      </c>
      <c r="V43" s="36">
        <v>464</v>
      </c>
    </row>
    <row r="44" spans="1:22" ht="21" x14ac:dyDescent="0.25">
      <c r="A44" s="38">
        <v>39065</v>
      </c>
      <c r="B44" s="38" t="s">
        <v>1652</v>
      </c>
      <c r="C44" s="38" t="s">
        <v>1647</v>
      </c>
      <c r="D44" s="32" t="str">
        <f t="shared" si="1"/>
        <v>39065JaipurLaptop</v>
      </c>
      <c r="E44" s="32">
        <f>VLOOKUP($D44,Table2[[Column1]:[Qty]],2,0)</f>
        <v>381</v>
      </c>
      <c r="F44" s="32">
        <f t="shared" si="2"/>
        <v>1000</v>
      </c>
      <c r="G44" s="39">
        <f t="shared" si="3"/>
        <v>0.09</v>
      </c>
      <c r="H44" s="32">
        <f t="shared" si="0"/>
        <v>910</v>
      </c>
      <c r="I44" s="32">
        <f t="shared" si="4"/>
        <v>346710</v>
      </c>
      <c r="R44" s="36">
        <v>39114</v>
      </c>
      <c r="S44" s="36" t="s">
        <v>1653</v>
      </c>
      <c r="T44" s="36" t="s">
        <v>1648</v>
      </c>
      <c r="U44" s="36" t="str">
        <f>Table2[[#This Row],[Date]]&amp;Table2[[#This Row],[City]]&amp;Table2[[#This Row],[Product]]</f>
        <v>39114AgraBulb</v>
      </c>
      <c r="V44" s="36">
        <v>302</v>
      </c>
    </row>
    <row r="45" spans="1:22" ht="21" x14ac:dyDescent="0.25">
      <c r="A45" s="38">
        <v>39065</v>
      </c>
      <c r="B45" s="38" t="s">
        <v>1652</v>
      </c>
      <c r="C45" s="38" t="s">
        <v>1648</v>
      </c>
      <c r="D45" s="32" t="str">
        <f t="shared" si="1"/>
        <v>39065JaipurBulb</v>
      </c>
      <c r="E45" s="32">
        <f>VLOOKUP($D45,Table2[[Column1]:[Qty]],2,0)</f>
        <v>372</v>
      </c>
      <c r="F45" s="32">
        <f t="shared" si="2"/>
        <v>10</v>
      </c>
      <c r="G45" s="39">
        <f t="shared" si="3"/>
        <v>0.08</v>
      </c>
      <c r="H45" s="32">
        <f t="shared" si="0"/>
        <v>9.2000000000000011</v>
      </c>
      <c r="I45" s="32">
        <f t="shared" si="4"/>
        <v>3422.4000000000005</v>
      </c>
      <c r="R45" s="36">
        <v>39153</v>
      </c>
      <c r="S45" s="36" t="s">
        <v>1646</v>
      </c>
      <c r="T45" s="36" t="s">
        <v>1650</v>
      </c>
      <c r="U45" s="36" t="str">
        <f>Table2[[#This Row],[Date]]&amp;Table2[[#This Row],[City]]&amp;Table2[[#This Row],[Product]]</f>
        <v>39153MumbaiChair</v>
      </c>
      <c r="V45" s="36">
        <v>134</v>
      </c>
    </row>
    <row r="46" spans="1:22" ht="21" x14ac:dyDescent="0.25">
      <c r="A46" s="38">
        <v>39065</v>
      </c>
      <c r="B46" s="38" t="s">
        <v>1652</v>
      </c>
      <c r="C46" s="38" t="s">
        <v>1649</v>
      </c>
      <c r="D46" s="32" t="str">
        <f t="shared" si="1"/>
        <v>39065Jaipuriphone</v>
      </c>
      <c r="E46" s="32">
        <f>VLOOKUP($D46,Table2[[Column1]:[Qty]],2,0)</f>
        <v>346</v>
      </c>
      <c r="F46" s="32">
        <f t="shared" si="2"/>
        <v>500</v>
      </c>
      <c r="G46" s="39">
        <f t="shared" si="3"/>
        <v>0.2</v>
      </c>
      <c r="H46" s="32">
        <f t="shared" si="0"/>
        <v>400</v>
      </c>
      <c r="I46" s="32">
        <f t="shared" si="4"/>
        <v>138400</v>
      </c>
      <c r="R46" s="36">
        <v>39173</v>
      </c>
      <c r="S46" s="36" t="s">
        <v>1645</v>
      </c>
      <c r="T46" s="36" t="s">
        <v>1650</v>
      </c>
      <c r="U46" s="36" t="str">
        <f>Table2[[#This Row],[Date]]&amp;Table2[[#This Row],[City]]&amp;Table2[[#This Row],[Product]]</f>
        <v>39173DelhiChair</v>
      </c>
      <c r="V46" s="36">
        <v>449</v>
      </c>
    </row>
    <row r="47" spans="1:22" ht="21" x14ac:dyDescent="0.25">
      <c r="A47" s="38">
        <v>39065</v>
      </c>
      <c r="B47" s="38" t="s">
        <v>1652</v>
      </c>
      <c r="C47" s="38" t="s">
        <v>1650</v>
      </c>
      <c r="D47" s="32" t="str">
        <f t="shared" si="1"/>
        <v>39065JaipurChair</v>
      </c>
      <c r="E47" s="32">
        <f>VLOOKUP($D47,Table2[[Column1]:[Qty]],2,0)</f>
        <v>169</v>
      </c>
      <c r="F47" s="32">
        <f t="shared" si="2"/>
        <v>200</v>
      </c>
      <c r="G47" s="39">
        <f t="shared" si="3"/>
        <v>0.36</v>
      </c>
      <c r="H47" s="32">
        <f t="shared" si="0"/>
        <v>128</v>
      </c>
      <c r="I47" s="32">
        <f t="shared" si="4"/>
        <v>21632</v>
      </c>
      <c r="R47" s="36">
        <v>39191</v>
      </c>
      <c r="S47" s="36" t="s">
        <v>1646</v>
      </c>
      <c r="T47" s="36" t="s">
        <v>1647</v>
      </c>
      <c r="U47" s="36" t="str">
        <f>Table2[[#This Row],[Date]]&amp;Table2[[#This Row],[City]]&amp;Table2[[#This Row],[Product]]</f>
        <v>39191MumbaiLaptop</v>
      </c>
      <c r="V47" s="36">
        <v>165</v>
      </c>
    </row>
    <row r="48" spans="1:22" ht="21" x14ac:dyDescent="0.25">
      <c r="A48" s="38">
        <v>39065</v>
      </c>
      <c r="B48" s="38" t="s">
        <v>1653</v>
      </c>
      <c r="C48" s="38" t="s">
        <v>1647</v>
      </c>
      <c r="D48" s="32" t="str">
        <f t="shared" si="1"/>
        <v>39065AgraLaptop</v>
      </c>
      <c r="E48" s="32">
        <f>VLOOKUP($D48,Table2[[Column1]:[Qty]],2,0)</f>
        <v>276</v>
      </c>
      <c r="F48" s="32">
        <f t="shared" si="2"/>
        <v>1000</v>
      </c>
      <c r="G48" s="39">
        <f t="shared" si="3"/>
        <v>0.05</v>
      </c>
      <c r="H48" s="32">
        <f t="shared" si="0"/>
        <v>950</v>
      </c>
      <c r="I48" s="32">
        <f t="shared" si="4"/>
        <v>262200</v>
      </c>
      <c r="R48" s="36">
        <v>39111</v>
      </c>
      <c r="S48" s="36" t="s">
        <v>1653</v>
      </c>
      <c r="T48" s="36" t="s">
        <v>1648</v>
      </c>
      <c r="U48" s="36" t="str">
        <f>Table2[[#This Row],[Date]]&amp;Table2[[#This Row],[City]]&amp;Table2[[#This Row],[Product]]</f>
        <v>39111AgraBulb</v>
      </c>
      <c r="V48" s="36">
        <v>167</v>
      </c>
    </row>
    <row r="49" spans="1:22" ht="21" x14ac:dyDescent="0.25">
      <c r="A49" s="38">
        <v>39065</v>
      </c>
      <c r="B49" s="38" t="s">
        <v>1653</v>
      </c>
      <c r="C49" s="38" t="s">
        <v>1648</v>
      </c>
      <c r="D49" s="32" t="str">
        <f t="shared" si="1"/>
        <v>39065AgraBulb</v>
      </c>
      <c r="E49" s="32">
        <f>VLOOKUP($D49,Table2[[Column1]:[Qty]],2,0)</f>
        <v>311</v>
      </c>
      <c r="F49" s="32">
        <f t="shared" si="2"/>
        <v>10</v>
      </c>
      <c r="G49" s="39">
        <f t="shared" si="3"/>
        <v>0.06</v>
      </c>
      <c r="H49" s="32">
        <f t="shared" si="0"/>
        <v>9.3999999999999986</v>
      </c>
      <c r="I49" s="32">
        <f t="shared" si="4"/>
        <v>2923.3999999999996</v>
      </c>
      <c r="R49" s="36">
        <v>39123</v>
      </c>
      <c r="S49" s="36" t="s">
        <v>1652</v>
      </c>
      <c r="T49" s="36" t="s">
        <v>1647</v>
      </c>
      <c r="U49" s="36" t="str">
        <f>Table2[[#This Row],[Date]]&amp;Table2[[#This Row],[City]]&amp;Table2[[#This Row],[Product]]</f>
        <v>39123JaipurLaptop</v>
      </c>
      <c r="V49" s="36">
        <v>341</v>
      </c>
    </row>
    <row r="50" spans="1:22" ht="21" x14ac:dyDescent="0.25">
      <c r="A50" s="38">
        <v>39065</v>
      </c>
      <c r="B50" s="38" t="s">
        <v>1653</v>
      </c>
      <c r="C50" s="38" t="s">
        <v>1649</v>
      </c>
      <c r="D50" s="32" t="str">
        <f t="shared" si="1"/>
        <v>39065Agraiphone</v>
      </c>
      <c r="E50" s="32">
        <f>VLOOKUP($D50,Table2[[Column1]:[Qty]],2,0)</f>
        <v>191</v>
      </c>
      <c r="F50" s="32">
        <f t="shared" si="2"/>
        <v>500</v>
      </c>
      <c r="G50" s="39">
        <f t="shared" si="3"/>
        <v>0.25</v>
      </c>
      <c r="H50" s="32">
        <f t="shared" si="0"/>
        <v>375</v>
      </c>
      <c r="I50" s="32">
        <f t="shared" si="4"/>
        <v>71625</v>
      </c>
      <c r="R50" s="36">
        <v>39174</v>
      </c>
      <c r="S50" s="36" t="s">
        <v>1652</v>
      </c>
      <c r="T50" s="36" t="s">
        <v>1649</v>
      </c>
      <c r="U50" s="36" t="str">
        <f>Table2[[#This Row],[Date]]&amp;Table2[[#This Row],[City]]&amp;Table2[[#This Row],[Product]]</f>
        <v>39174Jaipuriphone</v>
      </c>
      <c r="V50" s="36">
        <v>423</v>
      </c>
    </row>
    <row r="51" spans="1:22" ht="21" x14ac:dyDescent="0.25">
      <c r="A51" s="38">
        <v>39065</v>
      </c>
      <c r="B51" s="38" t="s">
        <v>1653</v>
      </c>
      <c r="C51" s="38" t="s">
        <v>1650</v>
      </c>
      <c r="D51" s="32" t="str">
        <f t="shared" si="1"/>
        <v>39065AgraChair</v>
      </c>
      <c r="E51" s="32">
        <f>VLOOKUP($D51,Table2[[Column1]:[Qty]],2,0)</f>
        <v>256</v>
      </c>
      <c r="F51" s="32">
        <f t="shared" si="2"/>
        <v>200</v>
      </c>
      <c r="G51" s="39">
        <f t="shared" si="3"/>
        <v>0.4</v>
      </c>
      <c r="H51" s="32">
        <f t="shared" si="0"/>
        <v>120</v>
      </c>
      <c r="I51" s="32">
        <f t="shared" si="4"/>
        <v>30720</v>
      </c>
      <c r="R51" s="36">
        <v>39063</v>
      </c>
      <c r="S51" s="36" t="s">
        <v>1646</v>
      </c>
      <c r="T51" s="36" t="s">
        <v>1650</v>
      </c>
      <c r="U51" s="36" t="str">
        <f>Table2[[#This Row],[Date]]&amp;Table2[[#This Row],[City]]&amp;Table2[[#This Row],[Product]]</f>
        <v>39063MumbaiChair</v>
      </c>
      <c r="V51" s="36">
        <v>132</v>
      </c>
    </row>
    <row r="52" spans="1:22" ht="21" x14ac:dyDescent="0.25">
      <c r="A52" s="38">
        <v>39066</v>
      </c>
      <c r="B52" s="38" t="s">
        <v>1645</v>
      </c>
      <c r="C52" s="38" t="s">
        <v>1647</v>
      </c>
      <c r="D52" s="32" t="str">
        <f t="shared" si="1"/>
        <v>39066DelhiLaptop</v>
      </c>
      <c r="E52" s="32">
        <f>VLOOKUP($D52,Table2[[Column1]:[Qty]],2,0)</f>
        <v>239</v>
      </c>
      <c r="F52" s="32">
        <f t="shared" si="2"/>
        <v>1000</v>
      </c>
      <c r="G52" s="39">
        <f t="shared" si="3"/>
        <v>0.13</v>
      </c>
      <c r="H52" s="32">
        <f t="shared" si="0"/>
        <v>870</v>
      </c>
      <c r="I52" s="32">
        <f t="shared" si="4"/>
        <v>207930</v>
      </c>
      <c r="R52" s="36">
        <v>39120</v>
      </c>
      <c r="S52" s="36" t="s">
        <v>1653</v>
      </c>
      <c r="T52" s="36" t="s">
        <v>1648</v>
      </c>
      <c r="U52" s="36" t="str">
        <f>Table2[[#This Row],[Date]]&amp;Table2[[#This Row],[City]]&amp;Table2[[#This Row],[Product]]</f>
        <v>39120AgraBulb</v>
      </c>
      <c r="V52" s="36">
        <v>490</v>
      </c>
    </row>
    <row r="53" spans="1:22" ht="21" x14ac:dyDescent="0.25">
      <c r="A53" s="38">
        <v>39066</v>
      </c>
      <c r="B53" s="38" t="s">
        <v>1645</v>
      </c>
      <c r="C53" s="38" t="s">
        <v>1648</v>
      </c>
      <c r="D53" s="32" t="str">
        <f t="shared" si="1"/>
        <v>39066DelhiBulb</v>
      </c>
      <c r="E53" s="32">
        <f>VLOOKUP($D53,Table2[[Column1]:[Qty]],2,0)</f>
        <v>443</v>
      </c>
      <c r="F53" s="32">
        <f t="shared" si="2"/>
        <v>10</v>
      </c>
      <c r="G53" s="39">
        <f t="shared" si="3"/>
        <v>0.09</v>
      </c>
      <c r="H53" s="32">
        <f t="shared" si="0"/>
        <v>9.1</v>
      </c>
      <c r="I53" s="32">
        <f t="shared" si="4"/>
        <v>4031.2999999999997</v>
      </c>
      <c r="R53" s="36">
        <v>39132</v>
      </c>
      <c r="S53" s="36" t="s">
        <v>1652</v>
      </c>
      <c r="T53" s="36" t="s">
        <v>1647</v>
      </c>
      <c r="U53" s="36" t="str">
        <f>Table2[[#This Row],[Date]]&amp;Table2[[#This Row],[City]]&amp;Table2[[#This Row],[Product]]</f>
        <v>39132JaipurLaptop</v>
      </c>
      <c r="V53" s="36">
        <v>227</v>
      </c>
    </row>
    <row r="54" spans="1:22" ht="21" x14ac:dyDescent="0.25">
      <c r="A54" s="38">
        <v>39066</v>
      </c>
      <c r="B54" s="38" t="s">
        <v>1645</v>
      </c>
      <c r="C54" s="38" t="s">
        <v>1649</v>
      </c>
      <c r="D54" s="32" t="str">
        <f t="shared" si="1"/>
        <v>39066Delhiiphone</v>
      </c>
      <c r="E54" s="32">
        <f>VLOOKUP($D54,Table2[[Column1]:[Qty]],2,0)</f>
        <v>320</v>
      </c>
      <c r="F54" s="32">
        <f t="shared" si="2"/>
        <v>500</v>
      </c>
      <c r="G54" s="39">
        <f t="shared" si="3"/>
        <v>0.24</v>
      </c>
      <c r="H54" s="32">
        <f t="shared" si="0"/>
        <v>380</v>
      </c>
      <c r="I54" s="32">
        <f t="shared" si="4"/>
        <v>121600</v>
      </c>
      <c r="R54" s="36">
        <v>39120</v>
      </c>
      <c r="S54" s="36" t="s">
        <v>1652</v>
      </c>
      <c r="T54" s="36" t="s">
        <v>1649</v>
      </c>
      <c r="U54" s="36" t="str">
        <f>Table2[[#This Row],[Date]]&amp;Table2[[#This Row],[City]]&amp;Table2[[#This Row],[Product]]</f>
        <v>39120Jaipuriphone</v>
      </c>
      <c r="V54" s="36">
        <v>106</v>
      </c>
    </row>
    <row r="55" spans="1:22" ht="21" x14ac:dyDescent="0.25">
      <c r="A55" s="38">
        <v>39066</v>
      </c>
      <c r="B55" s="38" t="s">
        <v>1645</v>
      </c>
      <c r="C55" s="38" t="s">
        <v>1650</v>
      </c>
      <c r="D55" s="32" t="str">
        <f t="shared" si="1"/>
        <v>39066DelhiChair</v>
      </c>
      <c r="E55" s="32">
        <f>VLOOKUP($D55,Table2[[Column1]:[Qty]],2,0)</f>
        <v>416</v>
      </c>
      <c r="F55" s="32">
        <f t="shared" si="2"/>
        <v>200</v>
      </c>
      <c r="G55" s="39">
        <f t="shared" si="3"/>
        <v>0.33</v>
      </c>
      <c r="H55" s="32">
        <f t="shared" si="0"/>
        <v>134</v>
      </c>
      <c r="I55" s="32">
        <f t="shared" si="4"/>
        <v>55744</v>
      </c>
      <c r="R55" s="36">
        <v>39153</v>
      </c>
      <c r="S55" s="36" t="s">
        <v>1645</v>
      </c>
      <c r="T55" s="36" t="s">
        <v>1648</v>
      </c>
      <c r="U55" s="36" t="str">
        <f>Table2[[#This Row],[Date]]&amp;Table2[[#This Row],[City]]&amp;Table2[[#This Row],[Product]]</f>
        <v>39153DelhiBulb</v>
      </c>
      <c r="V55" s="36">
        <v>159</v>
      </c>
    </row>
    <row r="56" spans="1:22" ht="21" x14ac:dyDescent="0.25">
      <c r="A56" s="38">
        <v>39066</v>
      </c>
      <c r="B56" s="38" t="s">
        <v>1646</v>
      </c>
      <c r="C56" s="38" t="s">
        <v>1647</v>
      </c>
      <c r="D56" s="32" t="str">
        <f t="shared" si="1"/>
        <v>39066MumbaiLaptop</v>
      </c>
      <c r="E56" s="32">
        <f>VLOOKUP($D56,Table2[[Column1]:[Qty]],2,0)</f>
        <v>348</v>
      </c>
      <c r="F56" s="32">
        <f t="shared" si="2"/>
        <v>1000</v>
      </c>
      <c r="G56" s="39">
        <f t="shared" si="3"/>
        <v>0.1</v>
      </c>
      <c r="H56" s="32">
        <f t="shared" si="0"/>
        <v>900</v>
      </c>
      <c r="I56" s="32">
        <f t="shared" si="4"/>
        <v>313200</v>
      </c>
      <c r="R56" s="36">
        <v>39185</v>
      </c>
      <c r="S56" s="36" t="s">
        <v>1646</v>
      </c>
      <c r="T56" s="36" t="s">
        <v>1649</v>
      </c>
      <c r="U56" s="36" t="str">
        <f>Table2[[#This Row],[Date]]&amp;Table2[[#This Row],[City]]&amp;Table2[[#This Row],[Product]]</f>
        <v>39185Mumbaiiphone</v>
      </c>
      <c r="V56" s="36">
        <v>214</v>
      </c>
    </row>
    <row r="57" spans="1:22" ht="21" x14ac:dyDescent="0.25">
      <c r="A57" s="38">
        <v>39066</v>
      </c>
      <c r="B57" s="38" t="s">
        <v>1646</v>
      </c>
      <c r="C57" s="38" t="s">
        <v>1648</v>
      </c>
      <c r="D57" s="32" t="str">
        <f t="shared" si="1"/>
        <v>39066MumbaiBulb</v>
      </c>
      <c r="E57" s="32">
        <f>VLOOKUP($D57,Table2[[Column1]:[Qty]],2,0)</f>
        <v>468</v>
      </c>
      <c r="F57" s="32">
        <f t="shared" si="2"/>
        <v>10</v>
      </c>
      <c r="G57" s="39">
        <f t="shared" si="3"/>
        <v>0.05</v>
      </c>
      <c r="H57" s="32">
        <f t="shared" si="0"/>
        <v>9.5</v>
      </c>
      <c r="I57" s="32">
        <f t="shared" si="4"/>
        <v>4446</v>
      </c>
      <c r="R57" s="36">
        <v>39082</v>
      </c>
      <c r="S57" s="36" t="s">
        <v>1645</v>
      </c>
      <c r="T57" s="36" t="s">
        <v>1649</v>
      </c>
      <c r="U57" s="36" t="str">
        <f>Table2[[#This Row],[Date]]&amp;Table2[[#This Row],[City]]&amp;Table2[[#This Row],[Product]]</f>
        <v>39082Delhiiphone</v>
      </c>
      <c r="V57" s="36">
        <v>284</v>
      </c>
    </row>
    <row r="58" spans="1:22" ht="21" x14ac:dyDescent="0.25">
      <c r="A58" s="38">
        <v>39066</v>
      </c>
      <c r="B58" s="38" t="s">
        <v>1646</v>
      </c>
      <c r="C58" s="38" t="s">
        <v>1649</v>
      </c>
      <c r="D58" s="32" t="str">
        <f t="shared" si="1"/>
        <v>39066Mumbaiiphone</v>
      </c>
      <c r="E58" s="32">
        <f>VLOOKUP($D58,Table2[[Column1]:[Qty]],2,0)</f>
        <v>391</v>
      </c>
      <c r="F58" s="32">
        <f t="shared" si="2"/>
        <v>500</v>
      </c>
      <c r="G58" s="39">
        <f t="shared" si="3"/>
        <v>0.2</v>
      </c>
      <c r="H58" s="32">
        <f t="shared" si="0"/>
        <v>400</v>
      </c>
      <c r="I58" s="32">
        <f t="shared" si="4"/>
        <v>156400</v>
      </c>
      <c r="R58" s="36">
        <v>39112</v>
      </c>
      <c r="S58" s="36" t="s">
        <v>1652</v>
      </c>
      <c r="T58" s="36" t="s">
        <v>1648</v>
      </c>
      <c r="U58" s="36" t="str">
        <f>Table2[[#This Row],[Date]]&amp;Table2[[#This Row],[City]]&amp;Table2[[#This Row],[Product]]</f>
        <v>39112JaipurBulb</v>
      </c>
      <c r="V58" s="36">
        <v>301</v>
      </c>
    </row>
    <row r="59" spans="1:22" ht="21" x14ac:dyDescent="0.25">
      <c r="A59" s="38">
        <v>39066</v>
      </c>
      <c r="B59" s="38" t="s">
        <v>1646</v>
      </c>
      <c r="C59" s="38" t="s">
        <v>1650</v>
      </c>
      <c r="D59" s="32" t="str">
        <f t="shared" si="1"/>
        <v>39066MumbaiChair</v>
      </c>
      <c r="E59" s="32">
        <f>VLOOKUP($D59,Table2[[Column1]:[Qty]],2,0)</f>
        <v>394</v>
      </c>
      <c r="F59" s="32">
        <f t="shared" si="2"/>
        <v>200</v>
      </c>
      <c r="G59" s="39">
        <f t="shared" si="3"/>
        <v>0.4</v>
      </c>
      <c r="H59" s="32">
        <f t="shared" si="0"/>
        <v>120</v>
      </c>
      <c r="I59" s="32">
        <f t="shared" si="4"/>
        <v>47280</v>
      </c>
      <c r="R59" s="36">
        <v>39125</v>
      </c>
      <c r="S59" s="36" t="s">
        <v>1652</v>
      </c>
      <c r="T59" s="36" t="s">
        <v>1650</v>
      </c>
      <c r="U59" s="36" t="str">
        <f>Table2[[#This Row],[Date]]&amp;Table2[[#This Row],[City]]&amp;Table2[[#This Row],[Product]]</f>
        <v>39125JaipurChair</v>
      </c>
      <c r="V59" s="36">
        <v>214</v>
      </c>
    </row>
    <row r="60" spans="1:22" ht="21" x14ac:dyDescent="0.25">
      <c r="A60" s="38">
        <v>39066</v>
      </c>
      <c r="B60" s="38" t="s">
        <v>1652</v>
      </c>
      <c r="C60" s="38" t="s">
        <v>1647</v>
      </c>
      <c r="D60" s="32" t="str">
        <f t="shared" si="1"/>
        <v>39066JaipurLaptop</v>
      </c>
      <c r="E60" s="32">
        <f>VLOOKUP($D60,Table2[[Column1]:[Qty]],2,0)</f>
        <v>156</v>
      </c>
      <c r="F60" s="32">
        <f t="shared" si="2"/>
        <v>1000</v>
      </c>
      <c r="G60" s="39">
        <f t="shared" si="3"/>
        <v>0.09</v>
      </c>
      <c r="H60" s="32">
        <f t="shared" si="0"/>
        <v>910</v>
      </c>
      <c r="I60" s="32">
        <f t="shared" si="4"/>
        <v>141960</v>
      </c>
      <c r="R60" s="36">
        <v>39088</v>
      </c>
      <c r="S60" s="36" t="s">
        <v>1645</v>
      </c>
      <c r="T60" s="36" t="s">
        <v>1647</v>
      </c>
      <c r="U60" s="36" t="str">
        <f>Table2[[#This Row],[Date]]&amp;Table2[[#This Row],[City]]&amp;Table2[[#This Row],[Product]]</f>
        <v>39088DelhiLaptop</v>
      </c>
      <c r="V60" s="36">
        <v>327</v>
      </c>
    </row>
    <row r="61" spans="1:22" ht="21" x14ac:dyDescent="0.25">
      <c r="A61" s="38">
        <v>39066</v>
      </c>
      <c r="B61" s="38" t="s">
        <v>1652</v>
      </c>
      <c r="C61" s="38" t="s">
        <v>1648</v>
      </c>
      <c r="D61" s="32" t="str">
        <f t="shared" si="1"/>
        <v>39066JaipurBulb</v>
      </c>
      <c r="E61" s="32">
        <f>VLOOKUP($D61,Table2[[Column1]:[Qty]],2,0)</f>
        <v>306</v>
      </c>
      <c r="F61" s="32">
        <f t="shared" si="2"/>
        <v>10</v>
      </c>
      <c r="G61" s="39">
        <f t="shared" si="3"/>
        <v>0.08</v>
      </c>
      <c r="H61" s="32">
        <f t="shared" si="0"/>
        <v>9.2000000000000011</v>
      </c>
      <c r="I61" s="32">
        <f t="shared" si="4"/>
        <v>2815.2000000000003</v>
      </c>
      <c r="R61" s="36">
        <v>39109</v>
      </c>
      <c r="S61" s="36" t="s">
        <v>1646</v>
      </c>
      <c r="T61" s="36" t="s">
        <v>1650</v>
      </c>
      <c r="U61" s="36" t="str">
        <f>Table2[[#This Row],[Date]]&amp;Table2[[#This Row],[City]]&amp;Table2[[#This Row],[Product]]</f>
        <v>39109MumbaiChair</v>
      </c>
      <c r="V61" s="36">
        <v>302</v>
      </c>
    </row>
    <row r="62" spans="1:22" ht="21" x14ac:dyDescent="0.25">
      <c r="A62" s="38">
        <v>39066</v>
      </c>
      <c r="B62" s="38" t="s">
        <v>1652</v>
      </c>
      <c r="C62" s="38" t="s">
        <v>1649</v>
      </c>
      <c r="D62" s="32" t="str">
        <f t="shared" si="1"/>
        <v>39066Jaipuriphone</v>
      </c>
      <c r="E62" s="32">
        <f>VLOOKUP($D62,Table2[[Column1]:[Qty]],2,0)</f>
        <v>296</v>
      </c>
      <c r="F62" s="32">
        <f t="shared" si="2"/>
        <v>500</v>
      </c>
      <c r="G62" s="39">
        <f t="shared" si="3"/>
        <v>0.2</v>
      </c>
      <c r="H62" s="32">
        <f t="shared" si="0"/>
        <v>400</v>
      </c>
      <c r="I62" s="32">
        <f t="shared" si="4"/>
        <v>118400</v>
      </c>
      <c r="R62" s="36">
        <v>39174</v>
      </c>
      <c r="S62" s="36" t="s">
        <v>1652</v>
      </c>
      <c r="T62" s="36" t="s">
        <v>1648</v>
      </c>
      <c r="U62" s="36" t="str">
        <f>Table2[[#This Row],[Date]]&amp;Table2[[#This Row],[City]]&amp;Table2[[#This Row],[Product]]</f>
        <v>39174JaipurBulb</v>
      </c>
      <c r="V62" s="36">
        <v>226</v>
      </c>
    </row>
    <row r="63" spans="1:22" ht="21" x14ac:dyDescent="0.25">
      <c r="A63" s="38">
        <v>39066</v>
      </c>
      <c r="B63" s="38" t="s">
        <v>1652</v>
      </c>
      <c r="C63" s="38" t="s">
        <v>1650</v>
      </c>
      <c r="D63" s="32" t="str">
        <f t="shared" si="1"/>
        <v>39066JaipurChair</v>
      </c>
      <c r="E63" s="32">
        <f>VLOOKUP($D63,Table2[[Column1]:[Qty]],2,0)</f>
        <v>336</v>
      </c>
      <c r="F63" s="32">
        <f t="shared" si="2"/>
        <v>200</v>
      </c>
      <c r="G63" s="39">
        <f t="shared" si="3"/>
        <v>0.36</v>
      </c>
      <c r="H63" s="32">
        <f t="shared" si="0"/>
        <v>128</v>
      </c>
      <c r="I63" s="32">
        <f t="shared" si="4"/>
        <v>43008</v>
      </c>
      <c r="R63" s="36">
        <v>39183</v>
      </c>
      <c r="S63" s="36" t="s">
        <v>1652</v>
      </c>
      <c r="T63" s="36" t="s">
        <v>1647</v>
      </c>
      <c r="U63" s="36" t="str">
        <f>Table2[[#This Row],[Date]]&amp;Table2[[#This Row],[City]]&amp;Table2[[#This Row],[Product]]</f>
        <v>39183JaipurLaptop</v>
      </c>
      <c r="V63" s="36">
        <v>321</v>
      </c>
    </row>
    <row r="64" spans="1:22" ht="21" x14ac:dyDescent="0.25">
      <c r="A64" s="38">
        <v>39066</v>
      </c>
      <c r="B64" s="38" t="s">
        <v>1653</v>
      </c>
      <c r="C64" s="38" t="s">
        <v>1647</v>
      </c>
      <c r="D64" s="32" t="str">
        <f t="shared" si="1"/>
        <v>39066AgraLaptop</v>
      </c>
      <c r="E64" s="32">
        <f>VLOOKUP($D64,Table2[[Column1]:[Qty]],2,0)</f>
        <v>349</v>
      </c>
      <c r="F64" s="32">
        <f t="shared" si="2"/>
        <v>1000</v>
      </c>
      <c r="G64" s="39">
        <f t="shared" si="3"/>
        <v>0.05</v>
      </c>
      <c r="H64" s="32">
        <f t="shared" si="0"/>
        <v>950</v>
      </c>
      <c r="I64" s="32">
        <f t="shared" si="4"/>
        <v>331550</v>
      </c>
      <c r="R64" s="36">
        <v>39160</v>
      </c>
      <c r="S64" s="36" t="s">
        <v>1652</v>
      </c>
      <c r="T64" s="36" t="s">
        <v>1649</v>
      </c>
      <c r="U64" s="36" t="str">
        <f>Table2[[#This Row],[Date]]&amp;Table2[[#This Row],[City]]&amp;Table2[[#This Row],[Product]]</f>
        <v>39160Jaipuriphone</v>
      </c>
      <c r="V64" s="36">
        <v>285</v>
      </c>
    </row>
    <row r="65" spans="1:22" ht="21" x14ac:dyDescent="0.25">
      <c r="A65" s="38">
        <v>39066</v>
      </c>
      <c r="B65" s="38" t="s">
        <v>1653</v>
      </c>
      <c r="C65" s="38" t="s">
        <v>1648</v>
      </c>
      <c r="D65" s="32" t="str">
        <f t="shared" si="1"/>
        <v>39066AgraBulb</v>
      </c>
      <c r="E65" s="32">
        <f>VLOOKUP($D65,Table2[[Column1]:[Qty]],2,0)</f>
        <v>390</v>
      </c>
      <c r="F65" s="32">
        <f t="shared" si="2"/>
        <v>10</v>
      </c>
      <c r="G65" s="39">
        <f t="shared" si="3"/>
        <v>0.06</v>
      </c>
      <c r="H65" s="32">
        <f t="shared" si="0"/>
        <v>9.3999999999999986</v>
      </c>
      <c r="I65" s="32">
        <f t="shared" si="4"/>
        <v>3665.9999999999995</v>
      </c>
      <c r="R65" s="36">
        <v>39186</v>
      </c>
      <c r="S65" s="36" t="s">
        <v>1653</v>
      </c>
      <c r="T65" s="36" t="s">
        <v>1648</v>
      </c>
      <c r="U65" s="36" t="str">
        <f>Table2[[#This Row],[Date]]&amp;Table2[[#This Row],[City]]&amp;Table2[[#This Row],[Product]]</f>
        <v>39186AgraBulb</v>
      </c>
      <c r="V65" s="36">
        <v>216</v>
      </c>
    </row>
    <row r="66" spans="1:22" ht="21" x14ac:dyDescent="0.25">
      <c r="A66" s="38">
        <v>39066</v>
      </c>
      <c r="B66" s="38" t="s">
        <v>1653</v>
      </c>
      <c r="C66" s="38" t="s">
        <v>1649</v>
      </c>
      <c r="D66" s="32" t="str">
        <f t="shared" si="1"/>
        <v>39066Agraiphone</v>
      </c>
      <c r="E66" s="32">
        <f>VLOOKUP($D66,Table2[[Column1]:[Qty]],2,0)</f>
        <v>422</v>
      </c>
      <c r="F66" s="32">
        <f t="shared" si="2"/>
        <v>500</v>
      </c>
      <c r="G66" s="39">
        <f t="shared" si="3"/>
        <v>0.25</v>
      </c>
      <c r="H66" s="32">
        <f t="shared" si="0"/>
        <v>375</v>
      </c>
      <c r="I66" s="32">
        <f t="shared" si="4"/>
        <v>158250</v>
      </c>
      <c r="R66" s="36">
        <v>39080</v>
      </c>
      <c r="S66" s="36" t="s">
        <v>1652</v>
      </c>
      <c r="T66" s="36" t="s">
        <v>1647</v>
      </c>
      <c r="U66" s="36" t="str">
        <f>Table2[[#This Row],[Date]]&amp;Table2[[#This Row],[City]]&amp;Table2[[#This Row],[Product]]</f>
        <v>39080JaipurLaptop</v>
      </c>
      <c r="V66" s="36">
        <v>158</v>
      </c>
    </row>
    <row r="67" spans="1:22" ht="21" x14ac:dyDescent="0.25">
      <c r="A67" s="38">
        <v>39066</v>
      </c>
      <c r="B67" s="38" t="s">
        <v>1653</v>
      </c>
      <c r="C67" s="38" t="s">
        <v>1650</v>
      </c>
      <c r="D67" s="32" t="str">
        <f t="shared" si="1"/>
        <v>39066AgraChair</v>
      </c>
      <c r="E67" s="32">
        <f>VLOOKUP($D67,Table2[[Column1]:[Qty]],2,0)</f>
        <v>256</v>
      </c>
      <c r="F67" s="32">
        <f t="shared" si="2"/>
        <v>200</v>
      </c>
      <c r="G67" s="39">
        <f t="shared" si="3"/>
        <v>0.4</v>
      </c>
      <c r="H67" s="32">
        <f t="shared" si="0"/>
        <v>120</v>
      </c>
      <c r="I67" s="32">
        <f t="shared" si="4"/>
        <v>30720</v>
      </c>
      <c r="R67" s="36">
        <v>39147</v>
      </c>
      <c r="S67" s="36" t="s">
        <v>1645</v>
      </c>
      <c r="T67" s="36" t="s">
        <v>1648</v>
      </c>
      <c r="U67" s="36" t="str">
        <f>Table2[[#This Row],[Date]]&amp;Table2[[#This Row],[City]]&amp;Table2[[#This Row],[Product]]</f>
        <v>39147DelhiBulb</v>
      </c>
      <c r="V67" s="36">
        <v>429</v>
      </c>
    </row>
    <row r="68" spans="1:22" ht="21" x14ac:dyDescent="0.25">
      <c r="A68" s="38">
        <v>39067</v>
      </c>
      <c r="B68" s="38" t="s">
        <v>1645</v>
      </c>
      <c r="C68" s="38" t="s">
        <v>1647</v>
      </c>
      <c r="D68" s="32" t="str">
        <f t="shared" si="1"/>
        <v>39067DelhiLaptop</v>
      </c>
      <c r="E68" s="32">
        <f>VLOOKUP($D68,Table2[[Column1]:[Qty]],2,0)</f>
        <v>171</v>
      </c>
      <c r="F68" s="32">
        <f t="shared" si="2"/>
        <v>1000</v>
      </c>
      <c r="G68" s="39">
        <f t="shared" si="3"/>
        <v>0.13</v>
      </c>
      <c r="H68" s="32">
        <f t="shared" si="0"/>
        <v>870</v>
      </c>
      <c r="I68" s="32">
        <f t="shared" si="4"/>
        <v>148770</v>
      </c>
      <c r="R68" s="36">
        <v>39176</v>
      </c>
      <c r="S68" s="36" t="s">
        <v>1652</v>
      </c>
      <c r="T68" s="36" t="s">
        <v>1650</v>
      </c>
      <c r="U68" s="36" t="str">
        <f>Table2[[#This Row],[Date]]&amp;Table2[[#This Row],[City]]&amp;Table2[[#This Row],[Product]]</f>
        <v>39176JaipurChair</v>
      </c>
      <c r="V68" s="36">
        <v>480</v>
      </c>
    </row>
    <row r="69" spans="1:22" ht="21" x14ac:dyDescent="0.25">
      <c r="A69" s="38">
        <v>39067</v>
      </c>
      <c r="B69" s="38" t="s">
        <v>1645</v>
      </c>
      <c r="C69" s="38" t="s">
        <v>1648</v>
      </c>
      <c r="D69" s="32" t="str">
        <f t="shared" ref="D69:D132" si="5">A69&amp;B69&amp;C69</f>
        <v>39067DelhiBulb</v>
      </c>
      <c r="E69" s="32">
        <f>VLOOKUP($D69,Table2[[Column1]:[Qty]],2,0)</f>
        <v>141</v>
      </c>
      <c r="F69" s="32">
        <f t="shared" ref="F69:F132" si="6">VLOOKUP($C69,K$12:L$15,2,FALSE)</f>
        <v>10</v>
      </c>
      <c r="G69" s="39">
        <f t="shared" ref="G69:G132" si="7">INDEX($K$3:$O$7,MATCH($B69,$K$3:$K$7,0),MATCH($C69,$K$3:$O$3,0))</f>
        <v>0.09</v>
      </c>
      <c r="H69" s="32">
        <f t="shared" ref="H69:H132" si="8">$F69*(1-$G69)</f>
        <v>9.1</v>
      </c>
      <c r="I69" s="32">
        <f t="shared" ref="I69:I132" si="9">$H69*$E69</f>
        <v>1283.0999999999999</v>
      </c>
      <c r="R69" s="36">
        <v>39133</v>
      </c>
      <c r="S69" s="36" t="s">
        <v>1645</v>
      </c>
      <c r="T69" s="36" t="s">
        <v>1649</v>
      </c>
      <c r="U69" s="36" t="str">
        <f>Table2[[#This Row],[Date]]&amp;Table2[[#This Row],[City]]&amp;Table2[[#This Row],[Product]]</f>
        <v>39133Delhiiphone</v>
      </c>
      <c r="V69" s="36">
        <v>184</v>
      </c>
    </row>
    <row r="70" spans="1:22" ht="21" x14ac:dyDescent="0.25">
      <c r="A70" s="38">
        <v>39067</v>
      </c>
      <c r="B70" s="38" t="s">
        <v>1645</v>
      </c>
      <c r="C70" s="38" t="s">
        <v>1649</v>
      </c>
      <c r="D70" s="32" t="str">
        <f t="shared" si="5"/>
        <v>39067Delhiiphone</v>
      </c>
      <c r="E70" s="32">
        <f>VLOOKUP($D70,Table2[[Column1]:[Qty]],2,0)</f>
        <v>347</v>
      </c>
      <c r="F70" s="32">
        <f t="shared" si="6"/>
        <v>500</v>
      </c>
      <c r="G70" s="39">
        <f t="shared" si="7"/>
        <v>0.24</v>
      </c>
      <c r="H70" s="32">
        <f t="shared" si="8"/>
        <v>380</v>
      </c>
      <c r="I70" s="32">
        <f t="shared" si="9"/>
        <v>131860</v>
      </c>
      <c r="R70" s="36">
        <v>39160</v>
      </c>
      <c r="S70" s="36" t="s">
        <v>1645</v>
      </c>
      <c r="T70" s="36" t="s">
        <v>1649</v>
      </c>
      <c r="U70" s="36" t="str">
        <f>Table2[[#This Row],[Date]]&amp;Table2[[#This Row],[City]]&amp;Table2[[#This Row],[Product]]</f>
        <v>39160Delhiiphone</v>
      </c>
      <c r="V70" s="36">
        <v>323</v>
      </c>
    </row>
    <row r="71" spans="1:22" ht="21" x14ac:dyDescent="0.25">
      <c r="A71" s="38">
        <v>39067</v>
      </c>
      <c r="B71" s="38" t="s">
        <v>1645</v>
      </c>
      <c r="C71" s="38" t="s">
        <v>1650</v>
      </c>
      <c r="D71" s="32" t="str">
        <f t="shared" si="5"/>
        <v>39067DelhiChair</v>
      </c>
      <c r="E71" s="32">
        <f>VLOOKUP($D71,Table2[[Column1]:[Qty]],2,0)</f>
        <v>372</v>
      </c>
      <c r="F71" s="32">
        <f t="shared" si="6"/>
        <v>200</v>
      </c>
      <c r="G71" s="39">
        <f t="shared" si="7"/>
        <v>0.33</v>
      </c>
      <c r="H71" s="32">
        <f t="shared" si="8"/>
        <v>134</v>
      </c>
      <c r="I71" s="32">
        <f t="shared" si="9"/>
        <v>49848</v>
      </c>
      <c r="R71" s="36">
        <v>39138</v>
      </c>
      <c r="S71" s="36" t="s">
        <v>1653</v>
      </c>
      <c r="T71" s="36" t="s">
        <v>1650</v>
      </c>
      <c r="U71" s="36" t="str">
        <f>Table2[[#This Row],[Date]]&amp;Table2[[#This Row],[City]]&amp;Table2[[#This Row],[Product]]</f>
        <v>39138AgraChair</v>
      </c>
      <c r="V71" s="36">
        <v>259</v>
      </c>
    </row>
    <row r="72" spans="1:22" ht="21" x14ac:dyDescent="0.25">
      <c r="A72" s="38">
        <v>39067</v>
      </c>
      <c r="B72" s="38" t="s">
        <v>1646</v>
      </c>
      <c r="C72" s="38" t="s">
        <v>1647</v>
      </c>
      <c r="D72" s="32" t="str">
        <f t="shared" si="5"/>
        <v>39067MumbaiLaptop</v>
      </c>
      <c r="E72" s="32">
        <f>VLOOKUP($D72,Table2[[Column1]:[Qty]],2,0)</f>
        <v>334</v>
      </c>
      <c r="F72" s="32">
        <f t="shared" si="6"/>
        <v>1000</v>
      </c>
      <c r="G72" s="39">
        <f t="shared" si="7"/>
        <v>0.1</v>
      </c>
      <c r="H72" s="32">
        <f t="shared" si="8"/>
        <v>900</v>
      </c>
      <c r="I72" s="32">
        <f t="shared" si="9"/>
        <v>300600</v>
      </c>
      <c r="R72" s="36">
        <v>39139</v>
      </c>
      <c r="S72" s="36" t="s">
        <v>1652</v>
      </c>
      <c r="T72" s="36" t="s">
        <v>1649</v>
      </c>
      <c r="U72" s="36" t="str">
        <f>Table2[[#This Row],[Date]]&amp;Table2[[#This Row],[City]]&amp;Table2[[#This Row],[Product]]</f>
        <v>39139Jaipuriphone</v>
      </c>
      <c r="V72" s="36">
        <v>417</v>
      </c>
    </row>
    <row r="73" spans="1:22" ht="21" x14ac:dyDescent="0.25">
      <c r="A73" s="38">
        <v>39067</v>
      </c>
      <c r="B73" s="38" t="s">
        <v>1646</v>
      </c>
      <c r="C73" s="38" t="s">
        <v>1648</v>
      </c>
      <c r="D73" s="32" t="str">
        <f t="shared" si="5"/>
        <v>39067MumbaiBulb</v>
      </c>
      <c r="E73" s="32">
        <f>VLOOKUP($D73,Table2[[Column1]:[Qty]],2,0)</f>
        <v>221</v>
      </c>
      <c r="F73" s="32">
        <f t="shared" si="6"/>
        <v>10</v>
      </c>
      <c r="G73" s="39">
        <f t="shared" si="7"/>
        <v>0.05</v>
      </c>
      <c r="H73" s="32">
        <f t="shared" si="8"/>
        <v>9.5</v>
      </c>
      <c r="I73" s="32">
        <f t="shared" si="9"/>
        <v>2099.5</v>
      </c>
      <c r="R73" s="36">
        <v>39083</v>
      </c>
      <c r="S73" s="36" t="s">
        <v>1653</v>
      </c>
      <c r="T73" s="36" t="s">
        <v>1650</v>
      </c>
      <c r="U73" s="36" t="str">
        <f>Table2[[#This Row],[Date]]&amp;Table2[[#This Row],[City]]&amp;Table2[[#This Row],[Product]]</f>
        <v>39083AgraChair</v>
      </c>
      <c r="V73" s="36">
        <v>226</v>
      </c>
    </row>
    <row r="74" spans="1:22" ht="21" x14ac:dyDescent="0.25">
      <c r="A74" s="38">
        <v>39067</v>
      </c>
      <c r="B74" s="38" t="s">
        <v>1646</v>
      </c>
      <c r="C74" s="38" t="s">
        <v>1649</v>
      </c>
      <c r="D74" s="32" t="str">
        <f t="shared" si="5"/>
        <v>39067Mumbaiiphone</v>
      </c>
      <c r="E74" s="32">
        <f>VLOOKUP($D74,Table2[[Column1]:[Qty]],2,0)</f>
        <v>398</v>
      </c>
      <c r="F74" s="32">
        <f t="shared" si="6"/>
        <v>500</v>
      </c>
      <c r="G74" s="39">
        <f t="shared" si="7"/>
        <v>0.2</v>
      </c>
      <c r="H74" s="32">
        <f t="shared" si="8"/>
        <v>400</v>
      </c>
      <c r="I74" s="32">
        <f t="shared" si="9"/>
        <v>159200</v>
      </c>
      <c r="R74" s="36">
        <v>39118</v>
      </c>
      <c r="S74" s="36" t="s">
        <v>1646</v>
      </c>
      <c r="T74" s="36" t="s">
        <v>1649</v>
      </c>
      <c r="U74" s="36" t="str">
        <f>Table2[[#This Row],[Date]]&amp;Table2[[#This Row],[City]]&amp;Table2[[#This Row],[Product]]</f>
        <v>39118Mumbaiiphone</v>
      </c>
      <c r="V74" s="36">
        <v>478</v>
      </c>
    </row>
    <row r="75" spans="1:22" ht="21" x14ac:dyDescent="0.25">
      <c r="A75" s="38">
        <v>39067</v>
      </c>
      <c r="B75" s="38" t="s">
        <v>1646</v>
      </c>
      <c r="C75" s="38" t="s">
        <v>1650</v>
      </c>
      <c r="D75" s="32" t="str">
        <f t="shared" si="5"/>
        <v>39067MumbaiChair</v>
      </c>
      <c r="E75" s="32">
        <f>VLOOKUP($D75,Table2[[Column1]:[Qty]],2,0)</f>
        <v>241</v>
      </c>
      <c r="F75" s="32">
        <f t="shared" si="6"/>
        <v>200</v>
      </c>
      <c r="G75" s="39">
        <f t="shared" si="7"/>
        <v>0.4</v>
      </c>
      <c r="H75" s="32">
        <f t="shared" si="8"/>
        <v>120</v>
      </c>
      <c r="I75" s="32">
        <f t="shared" si="9"/>
        <v>28920</v>
      </c>
      <c r="R75" s="36">
        <v>39130</v>
      </c>
      <c r="S75" s="36" t="s">
        <v>1645</v>
      </c>
      <c r="T75" s="36" t="s">
        <v>1649</v>
      </c>
      <c r="U75" s="36" t="str">
        <f>Table2[[#This Row],[Date]]&amp;Table2[[#This Row],[City]]&amp;Table2[[#This Row],[Product]]</f>
        <v>39130Delhiiphone</v>
      </c>
      <c r="V75" s="36">
        <v>273</v>
      </c>
    </row>
    <row r="76" spans="1:22" ht="21" x14ac:dyDescent="0.25">
      <c r="A76" s="38">
        <v>39067</v>
      </c>
      <c r="B76" s="38" t="s">
        <v>1652</v>
      </c>
      <c r="C76" s="38" t="s">
        <v>1647</v>
      </c>
      <c r="D76" s="32" t="str">
        <f t="shared" si="5"/>
        <v>39067JaipurLaptop</v>
      </c>
      <c r="E76" s="32">
        <f>VLOOKUP($D76,Table2[[Column1]:[Qty]],2,0)</f>
        <v>201</v>
      </c>
      <c r="F76" s="32">
        <f t="shared" si="6"/>
        <v>1000</v>
      </c>
      <c r="G76" s="39">
        <f t="shared" si="7"/>
        <v>0.09</v>
      </c>
      <c r="H76" s="32">
        <f t="shared" si="8"/>
        <v>910</v>
      </c>
      <c r="I76" s="32">
        <f t="shared" si="9"/>
        <v>182910</v>
      </c>
      <c r="R76" s="36">
        <v>39080</v>
      </c>
      <c r="S76" s="36" t="s">
        <v>1645</v>
      </c>
      <c r="T76" s="36" t="s">
        <v>1650</v>
      </c>
      <c r="U76" s="36" t="str">
        <f>Table2[[#This Row],[Date]]&amp;Table2[[#This Row],[City]]&amp;Table2[[#This Row],[Product]]</f>
        <v>39080DelhiChair</v>
      </c>
      <c r="V76" s="36">
        <v>396</v>
      </c>
    </row>
    <row r="77" spans="1:22" ht="21" x14ac:dyDescent="0.25">
      <c r="A77" s="38">
        <v>39067</v>
      </c>
      <c r="B77" s="38" t="s">
        <v>1652</v>
      </c>
      <c r="C77" s="38" t="s">
        <v>1648</v>
      </c>
      <c r="D77" s="32" t="str">
        <f t="shared" si="5"/>
        <v>39067JaipurBulb</v>
      </c>
      <c r="E77" s="32">
        <f>VLOOKUP($D77,Table2[[Column1]:[Qty]],2,0)</f>
        <v>192</v>
      </c>
      <c r="F77" s="32">
        <f t="shared" si="6"/>
        <v>10</v>
      </c>
      <c r="G77" s="39">
        <f t="shared" si="7"/>
        <v>0.08</v>
      </c>
      <c r="H77" s="32">
        <f t="shared" si="8"/>
        <v>9.2000000000000011</v>
      </c>
      <c r="I77" s="32">
        <f t="shared" si="9"/>
        <v>1766.4</v>
      </c>
      <c r="R77" s="36">
        <v>39148</v>
      </c>
      <c r="S77" s="36" t="s">
        <v>1645</v>
      </c>
      <c r="T77" s="36" t="s">
        <v>1650</v>
      </c>
      <c r="U77" s="36" t="str">
        <f>Table2[[#This Row],[Date]]&amp;Table2[[#This Row],[City]]&amp;Table2[[#This Row],[Product]]</f>
        <v>39148DelhiChair</v>
      </c>
      <c r="V77" s="36">
        <v>382</v>
      </c>
    </row>
    <row r="78" spans="1:22" ht="21" x14ac:dyDescent="0.25">
      <c r="A78" s="38">
        <v>39067</v>
      </c>
      <c r="B78" s="38" t="s">
        <v>1652</v>
      </c>
      <c r="C78" s="38" t="s">
        <v>1649</v>
      </c>
      <c r="D78" s="32" t="str">
        <f t="shared" si="5"/>
        <v>39067Jaipuriphone</v>
      </c>
      <c r="E78" s="32">
        <f>VLOOKUP($D78,Table2[[Column1]:[Qty]],2,0)</f>
        <v>208</v>
      </c>
      <c r="F78" s="32">
        <f t="shared" si="6"/>
        <v>500</v>
      </c>
      <c r="G78" s="39">
        <f t="shared" si="7"/>
        <v>0.2</v>
      </c>
      <c r="H78" s="32">
        <f t="shared" si="8"/>
        <v>400</v>
      </c>
      <c r="I78" s="32">
        <f t="shared" si="9"/>
        <v>83200</v>
      </c>
      <c r="R78" s="36">
        <v>39150</v>
      </c>
      <c r="S78" s="36" t="s">
        <v>1652</v>
      </c>
      <c r="T78" s="36" t="s">
        <v>1648</v>
      </c>
      <c r="U78" s="36" t="str">
        <f>Table2[[#This Row],[Date]]&amp;Table2[[#This Row],[City]]&amp;Table2[[#This Row],[Product]]</f>
        <v>39150JaipurBulb</v>
      </c>
      <c r="V78" s="36">
        <v>322</v>
      </c>
    </row>
    <row r="79" spans="1:22" ht="21" x14ac:dyDescent="0.25">
      <c r="A79" s="38">
        <v>39067</v>
      </c>
      <c r="B79" s="38" t="s">
        <v>1652</v>
      </c>
      <c r="C79" s="38" t="s">
        <v>1650</v>
      </c>
      <c r="D79" s="32" t="str">
        <f t="shared" si="5"/>
        <v>39067JaipurChair</v>
      </c>
      <c r="E79" s="32">
        <f>VLOOKUP($D79,Table2[[Column1]:[Qty]],2,0)</f>
        <v>396</v>
      </c>
      <c r="F79" s="32">
        <f t="shared" si="6"/>
        <v>200</v>
      </c>
      <c r="G79" s="39">
        <f t="shared" si="7"/>
        <v>0.36</v>
      </c>
      <c r="H79" s="32">
        <f t="shared" si="8"/>
        <v>128</v>
      </c>
      <c r="I79" s="32">
        <f t="shared" si="9"/>
        <v>50688</v>
      </c>
      <c r="R79" s="36">
        <v>39161</v>
      </c>
      <c r="S79" s="36" t="s">
        <v>1645</v>
      </c>
      <c r="T79" s="36" t="s">
        <v>1647</v>
      </c>
      <c r="U79" s="36" t="str">
        <f>Table2[[#This Row],[Date]]&amp;Table2[[#This Row],[City]]&amp;Table2[[#This Row],[Product]]</f>
        <v>39161DelhiLaptop</v>
      </c>
      <c r="V79" s="36">
        <v>162</v>
      </c>
    </row>
    <row r="80" spans="1:22" ht="21" x14ac:dyDescent="0.25">
      <c r="A80" s="38">
        <v>39067</v>
      </c>
      <c r="B80" s="38" t="s">
        <v>1653</v>
      </c>
      <c r="C80" s="38" t="s">
        <v>1647</v>
      </c>
      <c r="D80" s="32" t="str">
        <f t="shared" si="5"/>
        <v>39067AgraLaptop</v>
      </c>
      <c r="E80" s="32">
        <f>VLOOKUP($D80,Table2[[Column1]:[Qty]],2,0)</f>
        <v>299</v>
      </c>
      <c r="F80" s="32">
        <f t="shared" si="6"/>
        <v>1000</v>
      </c>
      <c r="G80" s="39">
        <f t="shared" si="7"/>
        <v>0.05</v>
      </c>
      <c r="H80" s="32">
        <f t="shared" si="8"/>
        <v>950</v>
      </c>
      <c r="I80" s="32">
        <f t="shared" si="9"/>
        <v>284050</v>
      </c>
      <c r="R80" s="36">
        <v>39093</v>
      </c>
      <c r="S80" s="36" t="s">
        <v>1652</v>
      </c>
      <c r="T80" s="36" t="s">
        <v>1650</v>
      </c>
      <c r="U80" s="36" t="str">
        <f>Table2[[#This Row],[Date]]&amp;Table2[[#This Row],[City]]&amp;Table2[[#This Row],[Product]]</f>
        <v>39093JaipurChair</v>
      </c>
      <c r="V80" s="36">
        <v>438</v>
      </c>
    </row>
    <row r="81" spans="1:22" ht="21" x14ac:dyDescent="0.25">
      <c r="A81" s="38">
        <v>39067</v>
      </c>
      <c r="B81" s="38" t="s">
        <v>1653</v>
      </c>
      <c r="C81" s="38" t="s">
        <v>1648</v>
      </c>
      <c r="D81" s="32" t="str">
        <f t="shared" si="5"/>
        <v>39067AgraBulb</v>
      </c>
      <c r="E81" s="32">
        <f>VLOOKUP($D81,Table2[[Column1]:[Qty]],2,0)</f>
        <v>457</v>
      </c>
      <c r="F81" s="32">
        <f t="shared" si="6"/>
        <v>10</v>
      </c>
      <c r="G81" s="39">
        <f t="shared" si="7"/>
        <v>0.06</v>
      </c>
      <c r="H81" s="32">
        <f t="shared" si="8"/>
        <v>9.3999999999999986</v>
      </c>
      <c r="I81" s="32">
        <f t="shared" si="9"/>
        <v>4295.7999999999993</v>
      </c>
      <c r="R81" s="36">
        <v>39154</v>
      </c>
      <c r="S81" s="36" t="s">
        <v>1646</v>
      </c>
      <c r="T81" s="36" t="s">
        <v>1650</v>
      </c>
      <c r="U81" s="36" t="str">
        <f>Table2[[#This Row],[Date]]&amp;Table2[[#This Row],[City]]&amp;Table2[[#This Row],[Product]]</f>
        <v>39154MumbaiChair</v>
      </c>
      <c r="V81" s="36">
        <v>441</v>
      </c>
    </row>
    <row r="82" spans="1:22" ht="21" x14ac:dyDescent="0.25">
      <c r="A82" s="38">
        <v>39067</v>
      </c>
      <c r="B82" s="38" t="s">
        <v>1653</v>
      </c>
      <c r="C82" s="38" t="s">
        <v>1649</v>
      </c>
      <c r="D82" s="32" t="str">
        <f t="shared" si="5"/>
        <v>39067Agraiphone</v>
      </c>
      <c r="E82" s="32">
        <f>VLOOKUP($D82,Table2[[Column1]:[Qty]],2,0)</f>
        <v>204</v>
      </c>
      <c r="F82" s="32">
        <f t="shared" si="6"/>
        <v>500</v>
      </c>
      <c r="G82" s="39">
        <f t="shared" si="7"/>
        <v>0.25</v>
      </c>
      <c r="H82" s="32">
        <f t="shared" si="8"/>
        <v>375</v>
      </c>
      <c r="I82" s="32">
        <f t="shared" si="9"/>
        <v>76500</v>
      </c>
      <c r="R82" s="36">
        <v>39086</v>
      </c>
      <c r="S82" s="36" t="s">
        <v>1645</v>
      </c>
      <c r="T82" s="36" t="s">
        <v>1648</v>
      </c>
      <c r="U82" s="36" t="str">
        <f>Table2[[#This Row],[Date]]&amp;Table2[[#This Row],[City]]&amp;Table2[[#This Row],[Product]]</f>
        <v>39086DelhiBulb</v>
      </c>
      <c r="V82" s="36">
        <v>185</v>
      </c>
    </row>
    <row r="83" spans="1:22" ht="21" x14ac:dyDescent="0.25">
      <c r="A83" s="38">
        <v>39067</v>
      </c>
      <c r="B83" s="38" t="s">
        <v>1653</v>
      </c>
      <c r="C83" s="38" t="s">
        <v>1650</v>
      </c>
      <c r="D83" s="32" t="str">
        <f t="shared" si="5"/>
        <v>39067AgraChair</v>
      </c>
      <c r="E83" s="32">
        <f>VLOOKUP($D83,Table2[[Column1]:[Qty]],2,0)</f>
        <v>472</v>
      </c>
      <c r="F83" s="32">
        <f t="shared" si="6"/>
        <v>200</v>
      </c>
      <c r="G83" s="39">
        <f t="shared" si="7"/>
        <v>0.4</v>
      </c>
      <c r="H83" s="32">
        <f t="shared" si="8"/>
        <v>120</v>
      </c>
      <c r="I83" s="32">
        <f t="shared" si="9"/>
        <v>56640</v>
      </c>
      <c r="R83" s="36">
        <v>39159</v>
      </c>
      <c r="S83" s="36" t="s">
        <v>1653</v>
      </c>
      <c r="T83" s="36" t="s">
        <v>1648</v>
      </c>
      <c r="U83" s="36" t="str">
        <f>Table2[[#This Row],[Date]]&amp;Table2[[#This Row],[City]]&amp;Table2[[#This Row],[Product]]</f>
        <v>39159AgraBulb</v>
      </c>
      <c r="V83" s="36">
        <v>222</v>
      </c>
    </row>
    <row r="84" spans="1:22" ht="21" x14ac:dyDescent="0.25">
      <c r="A84" s="38">
        <v>39068</v>
      </c>
      <c r="B84" s="38" t="s">
        <v>1645</v>
      </c>
      <c r="C84" s="38" t="s">
        <v>1647</v>
      </c>
      <c r="D84" s="32" t="str">
        <f t="shared" si="5"/>
        <v>39068DelhiLaptop</v>
      </c>
      <c r="E84" s="32">
        <f>VLOOKUP($D84,Table2[[Column1]:[Qty]],2,0)</f>
        <v>139</v>
      </c>
      <c r="F84" s="32">
        <f t="shared" si="6"/>
        <v>1000</v>
      </c>
      <c r="G84" s="39">
        <f t="shared" si="7"/>
        <v>0.13</v>
      </c>
      <c r="H84" s="32">
        <f t="shared" si="8"/>
        <v>870</v>
      </c>
      <c r="I84" s="32">
        <f t="shared" si="9"/>
        <v>120930</v>
      </c>
      <c r="R84" s="36">
        <v>39164</v>
      </c>
      <c r="S84" s="36" t="s">
        <v>1646</v>
      </c>
      <c r="T84" s="36" t="s">
        <v>1648</v>
      </c>
      <c r="U84" s="36" t="str">
        <f>Table2[[#This Row],[Date]]&amp;Table2[[#This Row],[City]]&amp;Table2[[#This Row],[Product]]</f>
        <v>39164MumbaiBulb</v>
      </c>
      <c r="V84" s="36">
        <v>215</v>
      </c>
    </row>
    <row r="85" spans="1:22" ht="21" x14ac:dyDescent="0.25">
      <c r="A85" s="38">
        <v>39068</v>
      </c>
      <c r="B85" s="38" t="s">
        <v>1645</v>
      </c>
      <c r="C85" s="38" t="s">
        <v>1648</v>
      </c>
      <c r="D85" s="32" t="str">
        <f t="shared" si="5"/>
        <v>39068DelhiBulb</v>
      </c>
      <c r="E85" s="32">
        <f>VLOOKUP($D85,Table2[[Column1]:[Qty]],2,0)</f>
        <v>454</v>
      </c>
      <c r="F85" s="32">
        <f t="shared" si="6"/>
        <v>10</v>
      </c>
      <c r="G85" s="39">
        <f t="shared" si="7"/>
        <v>0.09</v>
      </c>
      <c r="H85" s="32">
        <f t="shared" si="8"/>
        <v>9.1</v>
      </c>
      <c r="I85" s="32">
        <f t="shared" si="9"/>
        <v>4131.3999999999996</v>
      </c>
      <c r="R85" s="36">
        <v>39086</v>
      </c>
      <c r="S85" s="36" t="s">
        <v>1646</v>
      </c>
      <c r="T85" s="36" t="s">
        <v>1649</v>
      </c>
      <c r="U85" s="36" t="str">
        <f>Table2[[#This Row],[Date]]&amp;Table2[[#This Row],[City]]&amp;Table2[[#This Row],[Product]]</f>
        <v>39086Mumbaiiphone</v>
      </c>
      <c r="V85" s="36">
        <v>170</v>
      </c>
    </row>
    <row r="86" spans="1:22" ht="21" x14ac:dyDescent="0.25">
      <c r="A86" s="38">
        <v>39068</v>
      </c>
      <c r="B86" s="38" t="s">
        <v>1645</v>
      </c>
      <c r="C86" s="38" t="s">
        <v>1649</v>
      </c>
      <c r="D86" s="32" t="str">
        <f t="shared" si="5"/>
        <v>39068Delhiiphone</v>
      </c>
      <c r="E86" s="32">
        <f>VLOOKUP($D86,Table2[[Column1]:[Qty]],2,0)</f>
        <v>321</v>
      </c>
      <c r="F86" s="32">
        <f t="shared" si="6"/>
        <v>500</v>
      </c>
      <c r="G86" s="39">
        <f t="shared" si="7"/>
        <v>0.24</v>
      </c>
      <c r="H86" s="32">
        <f t="shared" si="8"/>
        <v>380</v>
      </c>
      <c r="I86" s="32">
        <f t="shared" si="9"/>
        <v>121980</v>
      </c>
      <c r="R86" s="36">
        <v>39156</v>
      </c>
      <c r="S86" s="36" t="s">
        <v>1645</v>
      </c>
      <c r="T86" s="36" t="s">
        <v>1648</v>
      </c>
      <c r="U86" s="36" t="str">
        <f>Table2[[#This Row],[Date]]&amp;Table2[[#This Row],[City]]&amp;Table2[[#This Row],[Product]]</f>
        <v>39156DelhiBulb</v>
      </c>
      <c r="V86" s="36">
        <v>378</v>
      </c>
    </row>
    <row r="87" spans="1:22" ht="21" x14ac:dyDescent="0.25">
      <c r="A87" s="38">
        <v>39068</v>
      </c>
      <c r="B87" s="38" t="s">
        <v>1645</v>
      </c>
      <c r="C87" s="38" t="s">
        <v>1650</v>
      </c>
      <c r="D87" s="32" t="str">
        <f t="shared" si="5"/>
        <v>39068DelhiChair</v>
      </c>
      <c r="E87" s="32">
        <f>VLOOKUP($D87,Table2[[Column1]:[Qty]],2,0)</f>
        <v>165</v>
      </c>
      <c r="F87" s="32">
        <f t="shared" si="6"/>
        <v>200</v>
      </c>
      <c r="G87" s="39">
        <f t="shared" si="7"/>
        <v>0.33</v>
      </c>
      <c r="H87" s="32">
        <f t="shared" si="8"/>
        <v>134</v>
      </c>
      <c r="I87" s="32">
        <f t="shared" si="9"/>
        <v>22110</v>
      </c>
      <c r="R87" s="36">
        <v>39097</v>
      </c>
      <c r="S87" s="36" t="s">
        <v>1645</v>
      </c>
      <c r="T87" s="36" t="s">
        <v>1647</v>
      </c>
      <c r="U87" s="36" t="str">
        <f>Table2[[#This Row],[Date]]&amp;Table2[[#This Row],[City]]&amp;Table2[[#This Row],[Product]]</f>
        <v>39097DelhiLaptop</v>
      </c>
      <c r="V87" s="36">
        <v>206</v>
      </c>
    </row>
    <row r="88" spans="1:22" ht="21" x14ac:dyDescent="0.25">
      <c r="A88" s="38">
        <v>39068</v>
      </c>
      <c r="B88" s="38" t="s">
        <v>1646</v>
      </c>
      <c r="C88" s="38" t="s">
        <v>1647</v>
      </c>
      <c r="D88" s="32" t="str">
        <f t="shared" si="5"/>
        <v>39068MumbaiLaptop</v>
      </c>
      <c r="E88" s="32">
        <f>VLOOKUP($D88,Table2[[Column1]:[Qty]],2,0)</f>
        <v>331</v>
      </c>
      <c r="F88" s="32">
        <f t="shared" si="6"/>
        <v>1000</v>
      </c>
      <c r="G88" s="39">
        <f t="shared" si="7"/>
        <v>0.1</v>
      </c>
      <c r="H88" s="32">
        <f t="shared" si="8"/>
        <v>900</v>
      </c>
      <c r="I88" s="32">
        <f t="shared" si="9"/>
        <v>297900</v>
      </c>
      <c r="R88" s="36">
        <v>39127</v>
      </c>
      <c r="S88" s="36" t="s">
        <v>1652</v>
      </c>
      <c r="T88" s="36" t="s">
        <v>1649</v>
      </c>
      <c r="U88" s="36" t="str">
        <f>Table2[[#This Row],[Date]]&amp;Table2[[#This Row],[City]]&amp;Table2[[#This Row],[Product]]</f>
        <v>39127Jaipuriphone</v>
      </c>
      <c r="V88" s="36">
        <v>305</v>
      </c>
    </row>
    <row r="89" spans="1:22" ht="21" x14ac:dyDescent="0.25">
      <c r="A89" s="38">
        <v>39068</v>
      </c>
      <c r="B89" s="38" t="s">
        <v>1646</v>
      </c>
      <c r="C89" s="38" t="s">
        <v>1648</v>
      </c>
      <c r="D89" s="32" t="str">
        <f t="shared" si="5"/>
        <v>39068MumbaiBulb</v>
      </c>
      <c r="E89" s="32">
        <f>VLOOKUP($D89,Table2[[Column1]:[Qty]],2,0)</f>
        <v>293</v>
      </c>
      <c r="F89" s="32">
        <f t="shared" si="6"/>
        <v>10</v>
      </c>
      <c r="G89" s="39">
        <f t="shared" si="7"/>
        <v>0.05</v>
      </c>
      <c r="H89" s="32">
        <f t="shared" si="8"/>
        <v>9.5</v>
      </c>
      <c r="I89" s="32">
        <f t="shared" si="9"/>
        <v>2783.5</v>
      </c>
      <c r="R89" s="36">
        <v>39069</v>
      </c>
      <c r="S89" s="36" t="s">
        <v>1645</v>
      </c>
      <c r="T89" s="36" t="s">
        <v>1647</v>
      </c>
      <c r="U89" s="36" t="str">
        <f>Table2[[#This Row],[Date]]&amp;Table2[[#This Row],[City]]&amp;Table2[[#This Row],[Product]]</f>
        <v>39069DelhiLaptop</v>
      </c>
      <c r="V89" s="36">
        <v>365</v>
      </c>
    </row>
    <row r="90" spans="1:22" ht="21" x14ac:dyDescent="0.25">
      <c r="A90" s="38">
        <v>39068</v>
      </c>
      <c r="B90" s="38" t="s">
        <v>1646</v>
      </c>
      <c r="C90" s="38" t="s">
        <v>1649</v>
      </c>
      <c r="D90" s="32" t="str">
        <f t="shared" si="5"/>
        <v>39068Mumbaiiphone</v>
      </c>
      <c r="E90" s="32">
        <f>VLOOKUP($D90,Table2[[Column1]:[Qty]],2,0)</f>
        <v>286</v>
      </c>
      <c r="F90" s="32">
        <f t="shared" si="6"/>
        <v>500</v>
      </c>
      <c r="G90" s="39">
        <f t="shared" si="7"/>
        <v>0.2</v>
      </c>
      <c r="H90" s="32">
        <f t="shared" si="8"/>
        <v>400</v>
      </c>
      <c r="I90" s="32">
        <f t="shared" si="9"/>
        <v>114400</v>
      </c>
      <c r="R90" s="36">
        <v>39150</v>
      </c>
      <c r="S90" s="36" t="s">
        <v>1653</v>
      </c>
      <c r="T90" s="36" t="s">
        <v>1648</v>
      </c>
      <c r="U90" s="36" t="str">
        <f>Table2[[#This Row],[Date]]&amp;Table2[[#This Row],[City]]&amp;Table2[[#This Row],[Product]]</f>
        <v>39150AgraBulb</v>
      </c>
      <c r="V90" s="36">
        <v>111</v>
      </c>
    </row>
    <row r="91" spans="1:22" ht="21" x14ac:dyDescent="0.25">
      <c r="A91" s="38">
        <v>39068</v>
      </c>
      <c r="B91" s="38" t="s">
        <v>1646</v>
      </c>
      <c r="C91" s="38" t="s">
        <v>1650</v>
      </c>
      <c r="D91" s="32" t="str">
        <f t="shared" si="5"/>
        <v>39068MumbaiChair</v>
      </c>
      <c r="E91" s="32">
        <f>VLOOKUP($D91,Table2[[Column1]:[Qty]],2,0)</f>
        <v>137</v>
      </c>
      <c r="F91" s="32">
        <f t="shared" si="6"/>
        <v>200</v>
      </c>
      <c r="G91" s="39">
        <f t="shared" si="7"/>
        <v>0.4</v>
      </c>
      <c r="H91" s="32">
        <f t="shared" si="8"/>
        <v>120</v>
      </c>
      <c r="I91" s="32">
        <f t="shared" si="9"/>
        <v>16440</v>
      </c>
      <c r="R91" s="36">
        <v>39119</v>
      </c>
      <c r="S91" s="36" t="s">
        <v>1645</v>
      </c>
      <c r="T91" s="36" t="s">
        <v>1649</v>
      </c>
      <c r="U91" s="36" t="str">
        <f>Table2[[#This Row],[Date]]&amp;Table2[[#This Row],[City]]&amp;Table2[[#This Row],[Product]]</f>
        <v>39119Delhiiphone</v>
      </c>
      <c r="V91" s="36">
        <v>138</v>
      </c>
    </row>
    <row r="92" spans="1:22" ht="21" x14ac:dyDescent="0.25">
      <c r="A92" s="38">
        <v>39068</v>
      </c>
      <c r="B92" s="38" t="s">
        <v>1652</v>
      </c>
      <c r="C92" s="38" t="s">
        <v>1647</v>
      </c>
      <c r="D92" s="32" t="str">
        <f t="shared" si="5"/>
        <v>39068JaipurLaptop</v>
      </c>
      <c r="E92" s="32">
        <f>VLOOKUP($D92,Table2[[Column1]:[Qty]],2,0)</f>
        <v>497</v>
      </c>
      <c r="F92" s="32">
        <f t="shared" si="6"/>
        <v>1000</v>
      </c>
      <c r="G92" s="39">
        <f t="shared" si="7"/>
        <v>0.09</v>
      </c>
      <c r="H92" s="32">
        <f t="shared" si="8"/>
        <v>910</v>
      </c>
      <c r="I92" s="32">
        <f t="shared" si="9"/>
        <v>452270</v>
      </c>
      <c r="R92" s="36">
        <v>39146</v>
      </c>
      <c r="S92" s="36" t="s">
        <v>1645</v>
      </c>
      <c r="T92" s="36" t="s">
        <v>1647</v>
      </c>
      <c r="U92" s="36" t="str">
        <f>Table2[[#This Row],[Date]]&amp;Table2[[#This Row],[City]]&amp;Table2[[#This Row],[Product]]</f>
        <v>39146DelhiLaptop</v>
      </c>
      <c r="V92" s="36">
        <v>117</v>
      </c>
    </row>
    <row r="93" spans="1:22" ht="21" x14ac:dyDescent="0.25">
      <c r="A93" s="38">
        <v>39068</v>
      </c>
      <c r="B93" s="38" t="s">
        <v>1652</v>
      </c>
      <c r="C93" s="38" t="s">
        <v>1648</v>
      </c>
      <c r="D93" s="32" t="str">
        <f t="shared" si="5"/>
        <v>39068JaipurBulb</v>
      </c>
      <c r="E93" s="32">
        <f>VLOOKUP($D93,Table2[[Column1]:[Qty]],2,0)</f>
        <v>303</v>
      </c>
      <c r="F93" s="32">
        <f t="shared" si="6"/>
        <v>10</v>
      </c>
      <c r="G93" s="39">
        <f t="shared" si="7"/>
        <v>0.08</v>
      </c>
      <c r="H93" s="32">
        <f t="shared" si="8"/>
        <v>9.2000000000000011</v>
      </c>
      <c r="I93" s="32">
        <f t="shared" si="9"/>
        <v>2787.6000000000004</v>
      </c>
      <c r="R93" s="36">
        <v>39189</v>
      </c>
      <c r="S93" s="36" t="s">
        <v>1646</v>
      </c>
      <c r="T93" s="36" t="s">
        <v>1647</v>
      </c>
      <c r="U93" s="36" t="str">
        <f>Table2[[#This Row],[Date]]&amp;Table2[[#This Row],[City]]&amp;Table2[[#This Row],[Product]]</f>
        <v>39189MumbaiLaptop</v>
      </c>
      <c r="V93" s="36">
        <v>208</v>
      </c>
    </row>
    <row r="94" spans="1:22" ht="21" x14ac:dyDescent="0.25">
      <c r="A94" s="38">
        <v>39068</v>
      </c>
      <c r="B94" s="38" t="s">
        <v>1652</v>
      </c>
      <c r="C94" s="38" t="s">
        <v>1649</v>
      </c>
      <c r="D94" s="32" t="str">
        <f t="shared" si="5"/>
        <v>39068Jaipuriphone</v>
      </c>
      <c r="E94" s="32">
        <f>VLOOKUP($D94,Table2[[Column1]:[Qty]],2,0)</f>
        <v>473</v>
      </c>
      <c r="F94" s="32">
        <f t="shared" si="6"/>
        <v>500</v>
      </c>
      <c r="G94" s="39">
        <f t="shared" si="7"/>
        <v>0.2</v>
      </c>
      <c r="H94" s="32">
        <f t="shared" si="8"/>
        <v>400</v>
      </c>
      <c r="I94" s="32">
        <f t="shared" si="9"/>
        <v>189200</v>
      </c>
      <c r="R94" s="36">
        <v>39189</v>
      </c>
      <c r="S94" s="36" t="s">
        <v>1652</v>
      </c>
      <c r="T94" s="36" t="s">
        <v>1647</v>
      </c>
      <c r="U94" s="36" t="str">
        <f>Table2[[#This Row],[Date]]&amp;Table2[[#This Row],[City]]&amp;Table2[[#This Row],[Product]]</f>
        <v>39189JaipurLaptop</v>
      </c>
      <c r="V94" s="36">
        <v>119</v>
      </c>
    </row>
    <row r="95" spans="1:22" ht="21" x14ac:dyDescent="0.25">
      <c r="A95" s="38">
        <v>39068</v>
      </c>
      <c r="B95" s="38" t="s">
        <v>1652</v>
      </c>
      <c r="C95" s="38" t="s">
        <v>1650</v>
      </c>
      <c r="D95" s="32" t="str">
        <f t="shared" si="5"/>
        <v>39068JaipurChair</v>
      </c>
      <c r="E95" s="32">
        <f>VLOOKUP($D95,Table2[[Column1]:[Qty]],2,0)</f>
        <v>250</v>
      </c>
      <c r="F95" s="32">
        <f t="shared" si="6"/>
        <v>200</v>
      </c>
      <c r="G95" s="39">
        <f t="shared" si="7"/>
        <v>0.36</v>
      </c>
      <c r="H95" s="32">
        <f t="shared" si="8"/>
        <v>128</v>
      </c>
      <c r="I95" s="32">
        <f t="shared" si="9"/>
        <v>32000</v>
      </c>
      <c r="R95" s="36">
        <v>39121</v>
      </c>
      <c r="S95" s="36" t="s">
        <v>1645</v>
      </c>
      <c r="T95" s="36" t="s">
        <v>1649</v>
      </c>
      <c r="U95" s="36" t="str">
        <f>Table2[[#This Row],[Date]]&amp;Table2[[#This Row],[City]]&amp;Table2[[#This Row],[Product]]</f>
        <v>39121Delhiiphone</v>
      </c>
      <c r="V95" s="36">
        <v>147</v>
      </c>
    </row>
    <row r="96" spans="1:22" ht="21" x14ac:dyDescent="0.25">
      <c r="A96" s="38">
        <v>39068</v>
      </c>
      <c r="B96" s="38" t="s">
        <v>1653</v>
      </c>
      <c r="C96" s="38" t="s">
        <v>1647</v>
      </c>
      <c r="D96" s="32" t="str">
        <f t="shared" si="5"/>
        <v>39068AgraLaptop</v>
      </c>
      <c r="E96" s="32">
        <f>VLOOKUP($D96,Table2[[Column1]:[Qty]],2,0)</f>
        <v>470</v>
      </c>
      <c r="F96" s="32">
        <f t="shared" si="6"/>
        <v>1000</v>
      </c>
      <c r="G96" s="39">
        <f t="shared" si="7"/>
        <v>0.05</v>
      </c>
      <c r="H96" s="32">
        <f t="shared" si="8"/>
        <v>950</v>
      </c>
      <c r="I96" s="32">
        <f t="shared" si="9"/>
        <v>446500</v>
      </c>
      <c r="R96" s="36">
        <v>39116</v>
      </c>
      <c r="S96" s="36" t="s">
        <v>1653</v>
      </c>
      <c r="T96" s="36" t="s">
        <v>1650</v>
      </c>
      <c r="U96" s="36" t="str">
        <f>Table2[[#This Row],[Date]]&amp;Table2[[#This Row],[City]]&amp;Table2[[#This Row],[Product]]</f>
        <v>39116AgraChair</v>
      </c>
      <c r="V96" s="36">
        <v>162</v>
      </c>
    </row>
    <row r="97" spans="1:22" ht="21" x14ac:dyDescent="0.25">
      <c r="A97" s="38">
        <v>39068</v>
      </c>
      <c r="B97" s="38" t="s">
        <v>1653</v>
      </c>
      <c r="C97" s="38" t="s">
        <v>1648</v>
      </c>
      <c r="D97" s="32" t="str">
        <f t="shared" si="5"/>
        <v>39068AgraBulb</v>
      </c>
      <c r="E97" s="32">
        <f>VLOOKUP($D97,Table2[[Column1]:[Qty]],2,0)</f>
        <v>470</v>
      </c>
      <c r="F97" s="32">
        <f t="shared" si="6"/>
        <v>10</v>
      </c>
      <c r="G97" s="39">
        <f t="shared" si="7"/>
        <v>0.06</v>
      </c>
      <c r="H97" s="32">
        <f t="shared" si="8"/>
        <v>9.3999999999999986</v>
      </c>
      <c r="I97" s="32">
        <f t="shared" si="9"/>
        <v>4417.9999999999991</v>
      </c>
      <c r="R97" s="36">
        <v>39098</v>
      </c>
      <c r="S97" s="36" t="s">
        <v>1645</v>
      </c>
      <c r="T97" s="36" t="s">
        <v>1650</v>
      </c>
      <c r="U97" s="36" t="str">
        <f>Table2[[#This Row],[Date]]&amp;Table2[[#This Row],[City]]&amp;Table2[[#This Row],[Product]]</f>
        <v>39098DelhiChair</v>
      </c>
      <c r="V97" s="36">
        <v>238</v>
      </c>
    </row>
    <row r="98" spans="1:22" ht="21" x14ac:dyDescent="0.25">
      <c r="A98" s="38">
        <v>39068</v>
      </c>
      <c r="B98" s="38" t="s">
        <v>1653</v>
      </c>
      <c r="C98" s="38" t="s">
        <v>1649</v>
      </c>
      <c r="D98" s="32" t="str">
        <f t="shared" si="5"/>
        <v>39068Agraiphone</v>
      </c>
      <c r="E98" s="32">
        <f>VLOOKUP($D98,Table2[[Column1]:[Qty]],2,0)</f>
        <v>437</v>
      </c>
      <c r="F98" s="32">
        <f t="shared" si="6"/>
        <v>500</v>
      </c>
      <c r="G98" s="39">
        <f t="shared" si="7"/>
        <v>0.25</v>
      </c>
      <c r="H98" s="32">
        <f t="shared" si="8"/>
        <v>375</v>
      </c>
      <c r="I98" s="32">
        <f t="shared" si="9"/>
        <v>163875</v>
      </c>
      <c r="R98" s="36">
        <v>39065</v>
      </c>
      <c r="S98" s="36" t="s">
        <v>1652</v>
      </c>
      <c r="T98" s="36" t="s">
        <v>1647</v>
      </c>
      <c r="U98" s="36" t="str">
        <f>Table2[[#This Row],[Date]]&amp;Table2[[#This Row],[City]]&amp;Table2[[#This Row],[Product]]</f>
        <v>39065JaipurLaptop</v>
      </c>
      <c r="V98" s="36">
        <v>381</v>
      </c>
    </row>
    <row r="99" spans="1:22" ht="21" x14ac:dyDescent="0.25">
      <c r="A99" s="38">
        <v>39068</v>
      </c>
      <c r="B99" s="38" t="s">
        <v>1653</v>
      </c>
      <c r="C99" s="38" t="s">
        <v>1650</v>
      </c>
      <c r="D99" s="32" t="str">
        <f t="shared" si="5"/>
        <v>39068AgraChair</v>
      </c>
      <c r="E99" s="32">
        <f>VLOOKUP($D99,Table2[[Column1]:[Qty]],2,0)</f>
        <v>478</v>
      </c>
      <c r="F99" s="32">
        <f t="shared" si="6"/>
        <v>200</v>
      </c>
      <c r="G99" s="39">
        <f t="shared" si="7"/>
        <v>0.4</v>
      </c>
      <c r="H99" s="32">
        <f t="shared" si="8"/>
        <v>120</v>
      </c>
      <c r="I99" s="32">
        <f t="shared" si="9"/>
        <v>57360</v>
      </c>
      <c r="R99" s="36">
        <v>39120</v>
      </c>
      <c r="S99" s="36" t="s">
        <v>1646</v>
      </c>
      <c r="T99" s="36" t="s">
        <v>1647</v>
      </c>
      <c r="U99" s="36" t="str">
        <f>Table2[[#This Row],[Date]]&amp;Table2[[#This Row],[City]]&amp;Table2[[#This Row],[Product]]</f>
        <v>39120MumbaiLaptop</v>
      </c>
      <c r="V99" s="36">
        <v>144</v>
      </c>
    </row>
    <row r="100" spans="1:22" ht="21" x14ac:dyDescent="0.25">
      <c r="A100" s="38">
        <v>39069</v>
      </c>
      <c r="B100" s="38" t="s">
        <v>1645</v>
      </c>
      <c r="C100" s="38" t="s">
        <v>1647</v>
      </c>
      <c r="D100" s="32" t="str">
        <f t="shared" si="5"/>
        <v>39069DelhiLaptop</v>
      </c>
      <c r="E100" s="32">
        <f>VLOOKUP($D100,Table2[[Column1]:[Qty]],2,0)</f>
        <v>365</v>
      </c>
      <c r="F100" s="32">
        <f t="shared" si="6"/>
        <v>1000</v>
      </c>
      <c r="G100" s="39">
        <f t="shared" si="7"/>
        <v>0.13</v>
      </c>
      <c r="H100" s="32">
        <f t="shared" si="8"/>
        <v>870</v>
      </c>
      <c r="I100" s="32">
        <f t="shared" si="9"/>
        <v>317550</v>
      </c>
      <c r="R100" s="36">
        <v>39071</v>
      </c>
      <c r="S100" s="36" t="s">
        <v>1646</v>
      </c>
      <c r="T100" s="36" t="s">
        <v>1647</v>
      </c>
      <c r="U100" s="36" t="str">
        <f>Table2[[#This Row],[Date]]&amp;Table2[[#This Row],[City]]&amp;Table2[[#This Row],[Product]]</f>
        <v>39071MumbaiLaptop</v>
      </c>
      <c r="V100" s="36">
        <v>277</v>
      </c>
    </row>
    <row r="101" spans="1:22" ht="21" x14ac:dyDescent="0.25">
      <c r="A101" s="38">
        <v>39069</v>
      </c>
      <c r="B101" s="38" t="s">
        <v>1645</v>
      </c>
      <c r="C101" s="38" t="s">
        <v>1648</v>
      </c>
      <c r="D101" s="32" t="str">
        <f t="shared" si="5"/>
        <v>39069DelhiBulb</v>
      </c>
      <c r="E101" s="32">
        <f>VLOOKUP($D101,Table2[[Column1]:[Qty]],2,0)</f>
        <v>156</v>
      </c>
      <c r="F101" s="32">
        <f t="shared" si="6"/>
        <v>10</v>
      </c>
      <c r="G101" s="39">
        <f t="shared" si="7"/>
        <v>0.09</v>
      </c>
      <c r="H101" s="32">
        <f t="shared" si="8"/>
        <v>9.1</v>
      </c>
      <c r="I101" s="32">
        <f t="shared" si="9"/>
        <v>1419.6</v>
      </c>
      <c r="R101" s="36">
        <v>39171</v>
      </c>
      <c r="S101" s="36" t="s">
        <v>1652</v>
      </c>
      <c r="T101" s="36" t="s">
        <v>1649</v>
      </c>
      <c r="U101" s="36" t="str">
        <f>Table2[[#This Row],[Date]]&amp;Table2[[#This Row],[City]]&amp;Table2[[#This Row],[Product]]</f>
        <v>39171Jaipuriphone</v>
      </c>
      <c r="V101" s="36">
        <v>385</v>
      </c>
    </row>
    <row r="102" spans="1:22" ht="21" x14ac:dyDescent="0.25">
      <c r="A102" s="38">
        <v>39069</v>
      </c>
      <c r="B102" s="38" t="s">
        <v>1645</v>
      </c>
      <c r="C102" s="38" t="s">
        <v>1649</v>
      </c>
      <c r="D102" s="32" t="str">
        <f t="shared" si="5"/>
        <v>39069Delhiiphone</v>
      </c>
      <c r="E102" s="32">
        <f>VLOOKUP($D102,Table2[[Column1]:[Qty]],2,0)</f>
        <v>288</v>
      </c>
      <c r="F102" s="32">
        <f t="shared" si="6"/>
        <v>500</v>
      </c>
      <c r="G102" s="39">
        <f t="shared" si="7"/>
        <v>0.24</v>
      </c>
      <c r="H102" s="32">
        <f t="shared" si="8"/>
        <v>380</v>
      </c>
      <c r="I102" s="32">
        <f t="shared" si="9"/>
        <v>109440</v>
      </c>
      <c r="R102" s="36">
        <v>39072</v>
      </c>
      <c r="S102" s="36" t="s">
        <v>1645</v>
      </c>
      <c r="T102" s="36" t="s">
        <v>1649</v>
      </c>
      <c r="U102" s="36" t="str">
        <f>Table2[[#This Row],[Date]]&amp;Table2[[#This Row],[City]]&amp;Table2[[#This Row],[Product]]</f>
        <v>39072Delhiiphone</v>
      </c>
      <c r="V102" s="36">
        <v>120</v>
      </c>
    </row>
    <row r="103" spans="1:22" ht="21" x14ac:dyDescent="0.25">
      <c r="A103" s="38">
        <v>39069</v>
      </c>
      <c r="B103" s="38" t="s">
        <v>1645</v>
      </c>
      <c r="C103" s="38" t="s">
        <v>1650</v>
      </c>
      <c r="D103" s="32" t="str">
        <f t="shared" si="5"/>
        <v>39069DelhiChair</v>
      </c>
      <c r="E103" s="32">
        <f>VLOOKUP($D103,Table2[[Column1]:[Qty]],2,0)</f>
        <v>126</v>
      </c>
      <c r="F103" s="32">
        <f t="shared" si="6"/>
        <v>200</v>
      </c>
      <c r="G103" s="39">
        <f t="shared" si="7"/>
        <v>0.33</v>
      </c>
      <c r="H103" s="32">
        <f t="shared" si="8"/>
        <v>134</v>
      </c>
      <c r="I103" s="32">
        <f t="shared" si="9"/>
        <v>16884</v>
      </c>
      <c r="R103" s="36">
        <v>39089</v>
      </c>
      <c r="S103" s="36" t="s">
        <v>1653</v>
      </c>
      <c r="T103" s="36" t="s">
        <v>1647</v>
      </c>
      <c r="U103" s="36" t="str">
        <f>Table2[[#This Row],[Date]]&amp;Table2[[#This Row],[City]]&amp;Table2[[#This Row],[Product]]</f>
        <v>39089AgraLaptop</v>
      </c>
      <c r="V103" s="36">
        <v>451</v>
      </c>
    </row>
    <row r="104" spans="1:22" ht="21" x14ac:dyDescent="0.25">
      <c r="A104" s="38">
        <v>39069</v>
      </c>
      <c r="B104" s="38" t="s">
        <v>1646</v>
      </c>
      <c r="C104" s="38" t="s">
        <v>1647</v>
      </c>
      <c r="D104" s="32" t="str">
        <f t="shared" si="5"/>
        <v>39069MumbaiLaptop</v>
      </c>
      <c r="E104" s="32">
        <f>VLOOKUP($D104,Table2[[Column1]:[Qty]],2,0)</f>
        <v>232</v>
      </c>
      <c r="F104" s="32">
        <f t="shared" si="6"/>
        <v>1000</v>
      </c>
      <c r="G104" s="39">
        <f t="shared" si="7"/>
        <v>0.1</v>
      </c>
      <c r="H104" s="32">
        <f t="shared" si="8"/>
        <v>900</v>
      </c>
      <c r="I104" s="32">
        <f t="shared" si="9"/>
        <v>208800</v>
      </c>
      <c r="R104" s="36">
        <v>39107</v>
      </c>
      <c r="S104" s="36" t="s">
        <v>1653</v>
      </c>
      <c r="T104" s="36" t="s">
        <v>1647</v>
      </c>
      <c r="U104" s="36" t="str">
        <f>Table2[[#This Row],[Date]]&amp;Table2[[#This Row],[City]]&amp;Table2[[#This Row],[Product]]</f>
        <v>39107AgraLaptop</v>
      </c>
      <c r="V104" s="36">
        <v>407</v>
      </c>
    </row>
    <row r="105" spans="1:22" ht="21" x14ac:dyDescent="0.25">
      <c r="A105" s="38">
        <v>39069</v>
      </c>
      <c r="B105" s="38" t="s">
        <v>1646</v>
      </c>
      <c r="C105" s="38" t="s">
        <v>1648</v>
      </c>
      <c r="D105" s="32" t="str">
        <f t="shared" si="5"/>
        <v>39069MumbaiBulb</v>
      </c>
      <c r="E105" s="32">
        <f>VLOOKUP($D105,Table2[[Column1]:[Qty]],2,0)</f>
        <v>273</v>
      </c>
      <c r="F105" s="32">
        <f t="shared" si="6"/>
        <v>10</v>
      </c>
      <c r="G105" s="39">
        <f t="shared" si="7"/>
        <v>0.05</v>
      </c>
      <c r="H105" s="32">
        <f t="shared" si="8"/>
        <v>9.5</v>
      </c>
      <c r="I105" s="32">
        <f t="shared" si="9"/>
        <v>2593.5</v>
      </c>
      <c r="R105" s="36">
        <v>39071</v>
      </c>
      <c r="S105" s="36" t="s">
        <v>1653</v>
      </c>
      <c r="T105" s="36" t="s">
        <v>1650</v>
      </c>
      <c r="U105" s="36" t="str">
        <f>Table2[[#This Row],[Date]]&amp;Table2[[#This Row],[City]]&amp;Table2[[#This Row],[Product]]</f>
        <v>39071AgraChair</v>
      </c>
      <c r="V105" s="36">
        <v>110</v>
      </c>
    </row>
    <row r="106" spans="1:22" ht="21" x14ac:dyDescent="0.25">
      <c r="A106" s="38">
        <v>39069</v>
      </c>
      <c r="B106" s="38" t="s">
        <v>1646</v>
      </c>
      <c r="C106" s="38" t="s">
        <v>1649</v>
      </c>
      <c r="D106" s="32" t="str">
        <f t="shared" si="5"/>
        <v>39069Mumbaiiphone</v>
      </c>
      <c r="E106" s="32">
        <f>VLOOKUP($D106,Table2[[Column1]:[Qty]],2,0)</f>
        <v>254</v>
      </c>
      <c r="F106" s="32">
        <f t="shared" si="6"/>
        <v>500</v>
      </c>
      <c r="G106" s="39">
        <f t="shared" si="7"/>
        <v>0.2</v>
      </c>
      <c r="H106" s="32">
        <f t="shared" si="8"/>
        <v>400</v>
      </c>
      <c r="I106" s="32">
        <f t="shared" si="9"/>
        <v>101600</v>
      </c>
      <c r="R106" s="36">
        <v>39123</v>
      </c>
      <c r="S106" s="36" t="s">
        <v>1646</v>
      </c>
      <c r="T106" s="36" t="s">
        <v>1649</v>
      </c>
      <c r="U106" s="36" t="str">
        <f>Table2[[#This Row],[Date]]&amp;Table2[[#This Row],[City]]&amp;Table2[[#This Row],[Product]]</f>
        <v>39123Mumbaiiphone</v>
      </c>
      <c r="V106" s="36">
        <v>454</v>
      </c>
    </row>
    <row r="107" spans="1:22" ht="21" x14ac:dyDescent="0.25">
      <c r="A107" s="38">
        <v>39069</v>
      </c>
      <c r="B107" s="38" t="s">
        <v>1646</v>
      </c>
      <c r="C107" s="38" t="s">
        <v>1650</v>
      </c>
      <c r="D107" s="32" t="str">
        <f t="shared" si="5"/>
        <v>39069MumbaiChair</v>
      </c>
      <c r="E107" s="32">
        <f>VLOOKUP($D107,Table2[[Column1]:[Qty]],2,0)</f>
        <v>399</v>
      </c>
      <c r="F107" s="32">
        <f t="shared" si="6"/>
        <v>200</v>
      </c>
      <c r="G107" s="39">
        <f t="shared" si="7"/>
        <v>0.4</v>
      </c>
      <c r="H107" s="32">
        <f t="shared" si="8"/>
        <v>120</v>
      </c>
      <c r="I107" s="32">
        <f t="shared" si="9"/>
        <v>47880</v>
      </c>
      <c r="R107" s="36">
        <v>39125</v>
      </c>
      <c r="S107" s="36" t="s">
        <v>1645</v>
      </c>
      <c r="T107" s="36" t="s">
        <v>1648</v>
      </c>
      <c r="U107" s="36" t="str">
        <f>Table2[[#This Row],[Date]]&amp;Table2[[#This Row],[City]]&amp;Table2[[#This Row],[Product]]</f>
        <v>39125DelhiBulb</v>
      </c>
      <c r="V107" s="36">
        <v>148</v>
      </c>
    </row>
    <row r="108" spans="1:22" ht="21" x14ac:dyDescent="0.25">
      <c r="A108" s="38">
        <v>39069</v>
      </c>
      <c r="B108" s="38" t="s">
        <v>1652</v>
      </c>
      <c r="C108" s="38" t="s">
        <v>1647</v>
      </c>
      <c r="D108" s="32" t="str">
        <f t="shared" si="5"/>
        <v>39069JaipurLaptop</v>
      </c>
      <c r="E108" s="32">
        <f>VLOOKUP($D108,Table2[[Column1]:[Qty]],2,0)</f>
        <v>307</v>
      </c>
      <c r="F108" s="32">
        <f t="shared" si="6"/>
        <v>1000</v>
      </c>
      <c r="G108" s="39">
        <f t="shared" si="7"/>
        <v>0.09</v>
      </c>
      <c r="H108" s="32">
        <f t="shared" si="8"/>
        <v>910</v>
      </c>
      <c r="I108" s="32">
        <f t="shared" si="9"/>
        <v>279370</v>
      </c>
      <c r="R108" s="36">
        <v>39128</v>
      </c>
      <c r="S108" s="36" t="s">
        <v>1652</v>
      </c>
      <c r="T108" s="36" t="s">
        <v>1647</v>
      </c>
      <c r="U108" s="36" t="str">
        <f>Table2[[#This Row],[Date]]&amp;Table2[[#This Row],[City]]&amp;Table2[[#This Row],[Product]]</f>
        <v>39128JaipurLaptop</v>
      </c>
      <c r="V108" s="36">
        <v>152</v>
      </c>
    </row>
    <row r="109" spans="1:22" ht="21" x14ac:dyDescent="0.25">
      <c r="A109" s="38">
        <v>39069</v>
      </c>
      <c r="B109" s="38" t="s">
        <v>1652</v>
      </c>
      <c r="C109" s="38" t="s">
        <v>1648</v>
      </c>
      <c r="D109" s="32" t="str">
        <f t="shared" si="5"/>
        <v>39069JaipurBulb</v>
      </c>
      <c r="E109" s="32">
        <f>VLOOKUP($D109,Table2[[Column1]:[Qty]],2,0)</f>
        <v>482</v>
      </c>
      <c r="F109" s="32">
        <f t="shared" si="6"/>
        <v>10</v>
      </c>
      <c r="G109" s="39">
        <f t="shared" si="7"/>
        <v>0.08</v>
      </c>
      <c r="H109" s="32">
        <f t="shared" si="8"/>
        <v>9.2000000000000011</v>
      </c>
      <c r="I109" s="32">
        <f t="shared" si="9"/>
        <v>4434.4000000000005</v>
      </c>
      <c r="R109" s="36">
        <v>39179</v>
      </c>
      <c r="S109" s="36" t="s">
        <v>1653</v>
      </c>
      <c r="T109" s="36" t="s">
        <v>1650</v>
      </c>
      <c r="U109" s="36" t="str">
        <f>Table2[[#This Row],[Date]]&amp;Table2[[#This Row],[City]]&amp;Table2[[#This Row],[Product]]</f>
        <v>39179AgraChair</v>
      </c>
      <c r="V109" s="36">
        <v>302</v>
      </c>
    </row>
    <row r="110" spans="1:22" ht="21" x14ac:dyDescent="0.25">
      <c r="A110" s="38">
        <v>39069</v>
      </c>
      <c r="B110" s="38" t="s">
        <v>1652</v>
      </c>
      <c r="C110" s="38" t="s">
        <v>1649</v>
      </c>
      <c r="D110" s="32" t="str">
        <f t="shared" si="5"/>
        <v>39069Jaipuriphone</v>
      </c>
      <c r="E110" s="32">
        <f>VLOOKUP($D110,Table2[[Column1]:[Qty]],2,0)</f>
        <v>185</v>
      </c>
      <c r="F110" s="32">
        <f t="shared" si="6"/>
        <v>500</v>
      </c>
      <c r="G110" s="39">
        <f t="shared" si="7"/>
        <v>0.2</v>
      </c>
      <c r="H110" s="32">
        <f t="shared" si="8"/>
        <v>400</v>
      </c>
      <c r="I110" s="32">
        <f t="shared" si="9"/>
        <v>74000</v>
      </c>
      <c r="R110" s="36">
        <v>39070</v>
      </c>
      <c r="S110" s="36" t="s">
        <v>1645</v>
      </c>
      <c r="T110" s="36" t="s">
        <v>1649</v>
      </c>
      <c r="U110" s="36" t="str">
        <f>Table2[[#This Row],[Date]]&amp;Table2[[#This Row],[City]]&amp;Table2[[#This Row],[Product]]</f>
        <v>39070Delhiiphone</v>
      </c>
      <c r="V110" s="36">
        <v>164</v>
      </c>
    </row>
    <row r="111" spans="1:22" ht="21" x14ac:dyDescent="0.25">
      <c r="A111" s="38">
        <v>39069</v>
      </c>
      <c r="B111" s="38" t="s">
        <v>1652</v>
      </c>
      <c r="C111" s="38" t="s">
        <v>1650</v>
      </c>
      <c r="D111" s="32" t="str">
        <f t="shared" si="5"/>
        <v>39069JaipurChair</v>
      </c>
      <c r="E111" s="32">
        <f>VLOOKUP($D111,Table2[[Column1]:[Qty]],2,0)</f>
        <v>438</v>
      </c>
      <c r="F111" s="32">
        <f t="shared" si="6"/>
        <v>200</v>
      </c>
      <c r="G111" s="39">
        <f t="shared" si="7"/>
        <v>0.36</v>
      </c>
      <c r="H111" s="32">
        <f t="shared" si="8"/>
        <v>128</v>
      </c>
      <c r="I111" s="32">
        <f t="shared" si="9"/>
        <v>56064</v>
      </c>
      <c r="R111" s="36">
        <v>39085</v>
      </c>
      <c r="S111" s="36" t="s">
        <v>1653</v>
      </c>
      <c r="T111" s="36" t="s">
        <v>1648</v>
      </c>
      <c r="U111" s="36" t="str">
        <f>Table2[[#This Row],[Date]]&amp;Table2[[#This Row],[City]]&amp;Table2[[#This Row],[Product]]</f>
        <v>39085AgraBulb</v>
      </c>
      <c r="V111" s="36">
        <v>267</v>
      </c>
    </row>
    <row r="112" spans="1:22" ht="21" x14ac:dyDescent="0.25">
      <c r="A112" s="38">
        <v>39069</v>
      </c>
      <c r="B112" s="38" t="s">
        <v>1653</v>
      </c>
      <c r="C112" s="38" t="s">
        <v>1647</v>
      </c>
      <c r="D112" s="32" t="str">
        <f t="shared" si="5"/>
        <v>39069AgraLaptop</v>
      </c>
      <c r="E112" s="32">
        <f>VLOOKUP($D112,Table2[[Column1]:[Qty]],2,0)</f>
        <v>215</v>
      </c>
      <c r="F112" s="32">
        <f t="shared" si="6"/>
        <v>1000</v>
      </c>
      <c r="G112" s="39">
        <f t="shared" si="7"/>
        <v>0.05</v>
      </c>
      <c r="H112" s="32">
        <f t="shared" si="8"/>
        <v>950</v>
      </c>
      <c r="I112" s="32">
        <f t="shared" si="9"/>
        <v>204250</v>
      </c>
      <c r="R112" s="36">
        <v>39103</v>
      </c>
      <c r="S112" s="36" t="s">
        <v>1652</v>
      </c>
      <c r="T112" s="36" t="s">
        <v>1647</v>
      </c>
      <c r="U112" s="36" t="str">
        <f>Table2[[#This Row],[Date]]&amp;Table2[[#This Row],[City]]&amp;Table2[[#This Row],[Product]]</f>
        <v>39103JaipurLaptop</v>
      </c>
      <c r="V112" s="36">
        <v>272</v>
      </c>
    </row>
    <row r="113" spans="1:22" ht="21" x14ac:dyDescent="0.25">
      <c r="A113" s="38">
        <v>39069</v>
      </c>
      <c r="B113" s="38" t="s">
        <v>1653</v>
      </c>
      <c r="C113" s="38" t="s">
        <v>1648</v>
      </c>
      <c r="D113" s="32" t="str">
        <f t="shared" si="5"/>
        <v>39069AgraBulb</v>
      </c>
      <c r="E113" s="32">
        <f>VLOOKUP($D113,Table2[[Column1]:[Qty]],2,0)</f>
        <v>309</v>
      </c>
      <c r="F113" s="32">
        <f t="shared" si="6"/>
        <v>10</v>
      </c>
      <c r="G113" s="39">
        <f t="shared" si="7"/>
        <v>0.06</v>
      </c>
      <c r="H113" s="32">
        <f t="shared" si="8"/>
        <v>9.3999999999999986</v>
      </c>
      <c r="I113" s="32">
        <f t="shared" si="9"/>
        <v>2904.5999999999995</v>
      </c>
      <c r="R113" s="36">
        <v>39070</v>
      </c>
      <c r="S113" s="36" t="s">
        <v>1652</v>
      </c>
      <c r="T113" s="36" t="s">
        <v>1648</v>
      </c>
      <c r="U113" s="36" t="str">
        <f>Table2[[#This Row],[Date]]&amp;Table2[[#This Row],[City]]&amp;Table2[[#This Row],[Product]]</f>
        <v>39070JaipurBulb</v>
      </c>
      <c r="V113" s="36">
        <v>232</v>
      </c>
    </row>
    <row r="114" spans="1:22" ht="21" x14ac:dyDescent="0.25">
      <c r="A114" s="38">
        <v>39069</v>
      </c>
      <c r="B114" s="38" t="s">
        <v>1653</v>
      </c>
      <c r="C114" s="38" t="s">
        <v>1649</v>
      </c>
      <c r="D114" s="32" t="str">
        <f t="shared" si="5"/>
        <v>39069Agraiphone</v>
      </c>
      <c r="E114" s="32">
        <f>VLOOKUP($D114,Table2[[Column1]:[Qty]],2,0)</f>
        <v>217</v>
      </c>
      <c r="F114" s="32">
        <f t="shared" si="6"/>
        <v>500</v>
      </c>
      <c r="G114" s="39">
        <f t="shared" si="7"/>
        <v>0.25</v>
      </c>
      <c r="H114" s="32">
        <f t="shared" si="8"/>
        <v>375</v>
      </c>
      <c r="I114" s="32">
        <f t="shared" si="9"/>
        <v>81375</v>
      </c>
      <c r="R114" s="36">
        <v>39078</v>
      </c>
      <c r="S114" s="36" t="s">
        <v>1646</v>
      </c>
      <c r="T114" s="36" t="s">
        <v>1647</v>
      </c>
      <c r="U114" s="36" t="str">
        <f>Table2[[#This Row],[Date]]&amp;Table2[[#This Row],[City]]&amp;Table2[[#This Row],[Product]]</f>
        <v>39078MumbaiLaptop</v>
      </c>
      <c r="V114" s="36">
        <v>156</v>
      </c>
    </row>
    <row r="115" spans="1:22" ht="21" x14ac:dyDescent="0.25">
      <c r="A115" s="38">
        <v>39069</v>
      </c>
      <c r="B115" s="38" t="s">
        <v>1653</v>
      </c>
      <c r="C115" s="38" t="s">
        <v>1650</v>
      </c>
      <c r="D115" s="32" t="str">
        <f t="shared" si="5"/>
        <v>39069AgraChair</v>
      </c>
      <c r="E115" s="32">
        <f>VLOOKUP($D115,Table2[[Column1]:[Qty]],2,0)</f>
        <v>133</v>
      </c>
      <c r="F115" s="32">
        <f t="shared" si="6"/>
        <v>200</v>
      </c>
      <c r="G115" s="39">
        <f t="shared" si="7"/>
        <v>0.4</v>
      </c>
      <c r="H115" s="32">
        <f t="shared" si="8"/>
        <v>120</v>
      </c>
      <c r="I115" s="32">
        <f t="shared" si="9"/>
        <v>15960</v>
      </c>
      <c r="R115" s="36">
        <v>39096</v>
      </c>
      <c r="S115" s="36" t="s">
        <v>1645</v>
      </c>
      <c r="T115" s="36" t="s">
        <v>1648</v>
      </c>
      <c r="U115" s="36" t="str">
        <f>Table2[[#This Row],[Date]]&amp;Table2[[#This Row],[City]]&amp;Table2[[#This Row],[Product]]</f>
        <v>39096DelhiBulb</v>
      </c>
      <c r="V115" s="36">
        <v>137</v>
      </c>
    </row>
    <row r="116" spans="1:22" ht="21" x14ac:dyDescent="0.25">
      <c r="A116" s="38">
        <v>39070</v>
      </c>
      <c r="B116" s="38" t="s">
        <v>1645</v>
      </c>
      <c r="C116" s="38" t="s">
        <v>1647</v>
      </c>
      <c r="D116" s="32" t="str">
        <f t="shared" si="5"/>
        <v>39070DelhiLaptop</v>
      </c>
      <c r="E116" s="32">
        <f>VLOOKUP($D116,Table2[[Column1]:[Qty]],2,0)</f>
        <v>328</v>
      </c>
      <c r="F116" s="32">
        <f t="shared" si="6"/>
        <v>1000</v>
      </c>
      <c r="G116" s="39">
        <f t="shared" si="7"/>
        <v>0.13</v>
      </c>
      <c r="H116" s="32">
        <f t="shared" si="8"/>
        <v>870</v>
      </c>
      <c r="I116" s="32">
        <f t="shared" si="9"/>
        <v>285360</v>
      </c>
      <c r="R116" s="36">
        <v>39179</v>
      </c>
      <c r="S116" s="36" t="s">
        <v>1652</v>
      </c>
      <c r="T116" s="36" t="s">
        <v>1649</v>
      </c>
      <c r="U116" s="36" t="str">
        <f>Table2[[#This Row],[Date]]&amp;Table2[[#This Row],[City]]&amp;Table2[[#This Row],[Product]]</f>
        <v>39179Jaipuriphone</v>
      </c>
      <c r="V116" s="36">
        <v>352</v>
      </c>
    </row>
    <row r="117" spans="1:22" ht="21" x14ac:dyDescent="0.25">
      <c r="A117" s="38">
        <v>39070</v>
      </c>
      <c r="B117" s="38" t="s">
        <v>1645</v>
      </c>
      <c r="C117" s="38" t="s">
        <v>1648</v>
      </c>
      <c r="D117" s="32" t="str">
        <f t="shared" si="5"/>
        <v>39070DelhiBulb</v>
      </c>
      <c r="E117" s="32">
        <f>VLOOKUP($D117,Table2[[Column1]:[Qty]],2,0)</f>
        <v>281</v>
      </c>
      <c r="F117" s="32">
        <f t="shared" si="6"/>
        <v>10</v>
      </c>
      <c r="G117" s="39">
        <f t="shared" si="7"/>
        <v>0.09</v>
      </c>
      <c r="H117" s="32">
        <f t="shared" si="8"/>
        <v>9.1</v>
      </c>
      <c r="I117" s="32">
        <f t="shared" si="9"/>
        <v>2557.1</v>
      </c>
      <c r="R117" s="36">
        <v>39070</v>
      </c>
      <c r="S117" s="36" t="s">
        <v>1653</v>
      </c>
      <c r="T117" s="36" t="s">
        <v>1648</v>
      </c>
      <c r="U117" s="36" t="str">
        <f>Table2[[#This Row],[Date]]&amp;Table2[[#This Row],[City]]&amp;Table2[[#This Row],[Product]]</f>
        <v>39070AgraBulb</v>
      </c>
      <c r="V117" s="36">
        <v>155</v>
      </c>
    </row>
    <row r="118" spans="1:22" ht="21" x14ac:dyDescent="0.25">
      <c r="A118" s="38">
        <v>39070</v>
      </c>
      <c r="B118" s="38" t="s">
        <v>1645</v>
      </c>
      <c r="C118" s="38" t="s">
        <v>1649</v>
      </c>
      <c r="D118" s="32" t="str">
        <f t="shared" si="5"/>
        <v>39070Delhiiphone</v>
      </c>
      <c r="E118" s="32">
        <f>VLOOKUP($D118,Table2[[Column1]:[Qty]],2,0)</f>
        <v>164</v>
      </c>
      <c r="F118" s="32">
        <f t="shared" si="6"/>
        <v>500</v>
      </c>
      <c r="G118" s="39">
        <f t="shared" si="7"/>
        <v>0.24</v>
      </c>
      <c r="H118" s="32">
        <f t="shared" si="8"/>
        <v>380</v>
      </c>
      <c r="I118" s="32">
        <f t="shared" si="9"/>
        <v>62320</v>
      </c>
      <c r="R118" s="36">
        <v>39105</v>
      </c>
      <c r="S118" s="36" t="s">
        <v>1645</v>
      </c>
      <c r="T118" s="36" t="s">
        <v>1649</v>
      </c>
      <c r="U118" s="36" t="str">
        <f>Table2[[#This Row],[Date]]&amp;Table2[[#This Row],[City]]&amp;Table2[[#This Row],[Product]]</f>
        <v>39105Delhiiphone</v>
      </c>
      <c r="V118" s="36">
        <v>460</v>
      </c>
    </row>
    <row r="119" spans="1:22" ht="21" x14ac:dyDescent="0.25">
      <c r="A119" s="38">
        <v>39070</v>
      </c>
      <c r="B119" s="38" t="s">
        <v>1645</v>
      </c>
      <c r="C119" s="38" t="s">
        <v>1650</v>
      </c>
      <c r="D119" s="32" t="str">
        <f t="shared" si="5"/>
        <v>39070DelhiChair</v>
      </c>
      <c r="E119" s="32">
        <f>VLOOKUP($D119,Table2[[Column1]:[Qty]],2,0)</f>
        <v>282</v>
      </c>
      <c r="F119" s="32">
        <f t="shared" si="6"/>
        <v>200</v>
      </c>
      <c r="G119" s="39">
        <f t="shared" si="7"/>
        <v>0.33</v>
      </c>
      <c r="H119" s="32">
        <f t="shared" si="8"/>
        <v>134</v>
      </c>
      <c r="I119" s="32">
        <f t="shared" si="9"/>
        <v>37788</v>
      </c>
      <c r="R119" s="36">
        <v>39179</v>
      </c>
      <c r="S119" s="36" t="s">
        <v>1646</v>
      </c>
      <c r="T119" s="36" t="s">
        <v>1649</v>
      </c>
      <c r="U119" s="36" t="str">
        <f>Table2[[#This Row],[Date]]&amp;Table2[[#This Row],[City]]&amp;Table2[[#This Row],[Product]]</f>
        <v>39179Mumbaiiphone</v>
      </c>
      <c r="V119" s="36">
        <v>173</v>
      </c>
    </row>
    <row r="120" spans="1:22" ht="21" x14ac:dyDescent="0.25">
      <c r="A120" s="38">
        <v>39070</v>
      </c>
      <c r="B120" s="38" t="s">
        <v>1646</v>
      </c>
      <c r="C120" s="38" t="s">
        <v>1647</v>
      </c>
      <c r="D120" s="32" t="str">
        <f t="shared" si="5"/>
        <v>39070MumbaiLaptop</v>
      </c>
      <c r="E120" s="32">
        <f>VLOOKUP($D120,Table2[[Column1]:[Qty]],2,0)</f>
        <v>137</v>
      </c>
      <c r="F120" s="32">
        <f t="shared" si="6"/>
        <v>1000</v>
      </c>
      <c r="G120" s="39">
        <f t="shared" si="7"/>
        <v>0.1</v>
      </c>
      <c r="H120" s="32">
        <f t="shared" si="8"/>
        <v>900</v>
      </c>
      <c r="I120" s="32">
        <f t="shared" si="9"/>
        <v>123300</v>
      </c>
      <c r="R120" s="36">
        <v>39180</v>
      </c>
      <c r="S120" s="36" t="s">
        <v>1653</v>
      </c>
      <c r="T120" s="36" t="s">
        <v>1647</v>
      </c>
      <c r="U120" s="36" t="str">
        <f>Table2[[#This Row],[Date]]&amp;Table2[[#This Row],[City]]&amp;Table2[[#This Row],[Product]]</f>
        <v>39180AgraLaptop</v>
      </c>
      <c r="V120" s="36">
        <v>370</v>
      </c>
    </row>
    <row r="121" spans="1:22" ht="21" x14ac:dyDescent="0.25">
      <c r="A121" s="38">
        <v>39070</v>
      </c>
      <c r="B121" s="38" t="s">
        <v>1646</v>
      </c>
      <c r="C121" s="38" t="s">
        <v>1648</v>
      </c>
      <c r="D121" s="32" t="str">
        <f t="shared" si="5"/>
        <v>39070MumbaiBulb</v>
      </c>
      <c r="E121" s="32">
        <f>VLOOKUP($D121,Table2[[Column1]:[Qty]],2,0)</f>
        <v>460</v>
      </c>
      <c r="F121" s="32">
        <f t="shared" si="6"/>
        <v>10</v>
      </c>
      <c r="G121" s="39">
        <f t="shared" si="7"/>
        <v>0.05</v>
      </c>
      <c r="H121" s="32">
        <f t="shared" si="8"/>
        <v>9.5</v>
      </c>
      <c r="I121" s="32">
        <f t="shared" si="9"/>
        <v>4370</v>
      </c>
      <c r="R121" s="36">
        <v>39136</v>
      </c>
      <c r="S121" s="36" t="s">
        <v>1645</v>
      </c>
      <c r="T121" s="36" t="s">
        <v>1650</v>
      </c>
      <c r="U121" s="36" t="str">
        <f>Table2[[#This Row],[Date]]&amp;Table2[[#This Row],[City]]&amp;Table2[[#This Row],[Product]]</f>
        <v>39136DelhiChair</v>
      </c>
      <c r="V121" s="36">
        <v>287</v>
      </c>
    </row>
    <row r="122" spans="1:22" ht="21" x14ac:dyDescent="0.25">
      <c r="A122" s="38">
        <v>39070</v>
      </c>
      <c r="B122" s="38" t="s">
        <v>1646</v>
      </c>
      <c r="C122" s="38" t="s">
        <v>1649</v>
      </c>
      <c r="D122" s="32" t="str">
        <f t="shared" si="5"/>
        <v>39070Mumbaiiphone</v>
      </c>
      <c r="E122" s="32">
        <f>VLOOKUP($D122,Table2[[Column1]:[Qty]],2,0)</f>
        <v>395</v>
      </c>
      <c r="F122" s="32">
        <f t="shared" si="6"/>
        <v>500</v>
      </c>
      <c r="G122" s="39">
        <f t="shared" si="7"/>
        <v>0.2</v>
      </c>
      <c r="H122" s="32">
        <f t="shared" si="8"/>
        <v>400</v>
      </c>
      <c r="I122" s="32">
        <f t="shared" si="9"/>
        <v>158000</v>
      </c>
      <c r="R122" s="36">
        <v>39065</v>
      </c>
      <c r="S122" s="36" t="s">
        <v>1646</v>
      </c>
      <c r="T122" s="36" t="s">
        <v>1647</v>
      </c>
      <c r="U122" s="36" t="str">
        <f>Table2[[#This Row],[Date]]&amp;Table2[[#This Row],[City]]&amp;Table2[[#This Row],[Product]]</f>
        <v>39065MumbaiLaptop</v>
      </c>
      <c r="V122" s="36">
        <v>489</v>
      </c>
    </row>
    <row r="123" spans="1:22" ht="21" x14ac:dyDescent="0.25">
      <c r="A123" s="38">
        <v>39070</v>
      </c>
      <c r="B123" s="38" t="s">
        <v>1646</v>
      </c>
      <c r="C123" s="38" t="s">
        <v>1650</v>
      </c>
      <c r="D123" s="32" t="str">
        <f t="shared" si="5"/>
        <v>39070MumbaiChair</v>
      </c>
      <c r="E123" s="32">
        <f>VLOOKUP($D123,Table2[[Column1]:[Qty]],2,0)</f>
        <v>338</v>
      </c>
      <c r="F123" s="32">
        <f t="shared" si="6"/>
        <v>200</v>
      </c>
      <c r="G123" s="39">
        <f t="shared" si="7"/>
        <v>0.4</v>
      </c>
      <c r="H123" s="32">
        <f t="shared" si="8"/>
        <v>120</v>
      </c>
      <c r="I123" s="32">
        <f t="shared" si="9"/>
        <v>40560</v>
      </c>
      <c r="R123" s="36">
        <v>39117</v>
      </c>
      <c r="S123" s="36" t="s">
        <v>1653</v>
      </c>
      <c r="T123" s="36" t="s">
        <v>1647</v>
      </c>
      <c r="U123" s="36" t="str">
        <f>Table2[[#This Row],[Date]]&amp;Table2[[#This Row],[City]]&amp;Table2[[#This Row],[Product]]</f>
        <v>39117AgraLaptop</v>
      </c>
      <c r="V123" s="36">
        <v>188</v>
      </c>
    </row>
    <row r="124" spans="1:22" ht="21" x14ac:dyDescent="0.25">
      <c r="A124" s="38">
        <v>39070</v>
      </c>
      <c r="B124" s="38" t="s">
        <v>1652</v>
      </c>
      <c r="C124" s="38" t="s">
        <v>1647</v>
      </c>
      <c r="D124" s="32" t="str">
        <f t="shared" si="5"/>
        <v>39070JaipurLaptop</v>
      </c>
      <c r="E124" s="32">
        <f>VLOOKUP($D124,Table2[[Column1]:[Qty]],2,0)</f>
        <v>408</v>
      </c>
      <c r="F124" s="32">
        <f t="shared" si="6"/>
        <v>1000</v>
      </c>
      <c r="G124" s="39">
        <f t="shared" si="7"/>
        <v>0.09</v>
      </c>
      <c r="H124" s="32">
        <f t="shared" si="8"/>
        <v>910</v>
      </c>
      <c r="I124" s="32">
        <f t="shared" si="9"/>
        <v>371280</v>
      </c>
      <c r="R124" s="36">
        <v>39191</v>
      </c>
      <c r="S124" s="36" t="s">
        <v>1646</v>
      </c>
      <c r="T124" s="36" t="s">
        <v>1649</v>
      </c>
      <c r="U124" s="36" t="str">
        <f>Table2[[#This Row],[Date]]&amp;Table2[[#This Row],[City]]&amp;Table2[[#This Row],[Product]]</f>
        <v>39191Mumbaiiphone</v>
      </c>
      <c r="V124" s="36">
        <v>266</v>
      </c>
    </row>
    <row r="125" spans="1:22" ht="21" x14ac:dyDescent="0.25">
      <c r="A125" s="38">
        <v>39070</v>
      </c>
      <c r="B125" s="38" t="s">
        <v>1652</v>
      </c>
      <c r="C125" s="38" t="s">
        <v>1648</v>
      </c>
      <c r="D125" s="32" t="str">
        <f t="shared" si="5"/>
        <v>39070JaipurBulb</v>
      </c>
      <c r="E125" s="32">
        <f>VLOOKUP($D125,Table2[[Column1]:[Qty]],2,0)</f>
        <v>232</v>
      </c>
      <c r="F125" s="32">
        <f t="shared" si="6"/>
        <v>10</v>
      </c>
      <c r="G125" s="39">
        <f t="shared" si="7"/>
        <v>0.08</v>
      </c>
      <c r="H125" s="32">
        <f t="shared" si="8"/>
        <v>9.2000000000000011</v>
      </c>
      <c r="I125" s="32">
        <f t="shared" si="9"/>
        <v>2134.4</v>
      </c>
      <c r="R125" s="36">
        <v>39165</v>
      </c>
      <c r="S125" s="36" t="s">
        <v>1653</v>
      </c>
      <c r="T125" s="36" t="s">
        <v>1649</v>
      </c>
      <c r="U125" s="36" t="str">
        <f>Table2[[#This Row],[Date]]&amp;Table2[[#This Row],[City]]&amp;Table2[[#This Row],[Product]]</f>
        <v>39165Agraiphone</v>
      </c>
      <c r="V125" s="36">
        <v>444</v>
      </c>
    </row>
    <row r="126" spans="1:22" ht="21" x14ac:dyDescent="0.25">
      <c r="A126" s="38">
        <v>39070</v>
      </c>
      <c r="B126" s="38" t="s">
        <v>1652</v>
      </c>
      <c r="C126" s="38" t="s">
        <v>1649</v>
      </c>
      <c r="D126" s="32" t="str">
        <f t="shared" si="5"/>
        <v>39070Jaipuriphone</v>
      </c>
      <c r="E126" s="32">
        <f>VLOOKUP($D126,Table2[[Column1]:[Qty]],2,0)</f>
        <v>275</v>
      </c>
      <c r="F126" s="32">
        <f t="shared" si="6"/>
        <v>500</v>
      </c>
      <c r="G126" s="39">
        <f t="shared" si="7"/>
        <v>0.2</v>
      </c>
      <c r="H126" s="32">
        <f t="shared" si="8"/>
        <v>400</v>
      </c>
      <c r="I126" s="32">
        <f t="shared" si="9"/>
        <v>110000</v>
      </c>
      <c r="R126" s="36">
        <v>39093</v>
      </c>
      <c r="S126" s="36" t="s">
        <v>1645</v>
      </c>
      <c r="T126" s="36" t="s">
        <v>1647</v>
      </c>
      <c r="U126" s="36" t="str">
        <f>Table2[[#This Row],[Date]]&amp;Table2[[#This Row],[City]]&amp;Table2[[#This Row],[Product]]</f>
        <v>39093DelhiLaptop</v>
      </c>
      <c r="V126" s="36">
        <v>386</v>
      </c>
    </row>
    <row r="127" spans="1:22" ht="21" x14ac:dyDescent="0.25">
      <c r="A127" s="38">
        <v>39070</v>
      </c>
      <c r="B127" s="38" t="s">
        <v>1652</v>
      </c>
      <c r="C127" s="38" t="s">
        <v>1650</v>
      </c>
      <c r="D127" s="32" t="str">
        <f t="shared" si="5"/>
        <v>39070JaipurChair</v>
      </c>
      <c r="E127" s="32">
        <f>VLOOKUP($D127,Table2[[Column1]:[Qty]],2,0)</f>
        <v>199</v>
      </c>
      <c r="F127" s="32">
        <f t="shared" si="6"/>
        <v>200</v>
      </c>
      <c r="G127" s="39">
        <f t="shared" si="7"/>
        <v>0.36</v>
      </c>
      <c r="H127" s="32">
        <f t="shared" si="8"/>
        <v>128</v>
      </c>
      <c r="I127" s="32">
        <f t="shared" si="9"/>
        <v>25472</v>
      </c>
      <c r="R127" s="36">
        <v>39118</v>
      </c>
      <c r="S127" s="36" t="s">
        <v>1645</v>
      </c>
      <c r="T127" s="36" t="s">
        <v>1650</v>
      </c>
      <c r="U127" s="36" t="str">
        <f>Table2[[#This Row],[Date]]&amp;Table2[[#This Row],[City]]&amp;Table2[[#This Row],[Product]]</f>
        <v>39118DelhiChair</v>
      </c>
      <c r="V127" s="36">
        <v>488</v>
      </c>
    </row>
    <row r="128" spans="1:22" ht="21" x14ac:dyDescent="0.25">
      <c r="A128" s="38">
        <v>39070</v>
      </c>
      <c r="B128" s="38" t="s">
        <v>1653</v>
      </c>
      <c r="C128" s="38" t="s">
        <v>1647</v>
      </c>
      <c r="D128" s="32" t="str">
        <f t="shared" si="5"/>
        <v>39070AgraLaptop</v>
      </c>
      <c r="E128" s="32">
        <f>VLOOKUP($D128,Table2[[Column1]:[Qty]],2,0)</f>
        <v>148</v>
      </c>
      <c r="F128" s="32">
        <f t="shared" si="6"/>
        <v>1000</v>
      </c>
      <c r="G128" s="39">
        <f t="shared" si="7"/>
        <v>0.05</v>
      </c>
      <c r="H128" s="32">
        <f t="shared" si="8"/>
        <v>950</v>
      </c>
      <c r="I128" s="32">
        <f t="shared" si="9"/>
        <v>140600</v>
      </c>
      <c r="R128" s="36">
        <v>39066</v>
      </c>
      <c r="S128" s="36" t="s">
        <v>1653</v>
      </c>
      <c r="T128" s="36" t="s">
        <v>1647</v>
      </c>
      <c r="U128" s="36" t="str">
        <f>Table2[[#This Row],[Date]]&amp;Table2[[#This Row],[City]]&amp;Table2[[#This Row],[Product]]</f>
        <v>39066AgraLaptop</v>
      </c>
      <c r="V128" s="36">
        <v>349</v>
      </c>
    </row>
    <row r="129" spans="1:22" ht="21" x14ac:dyDescent="0.25">
      <c r="A129" s="38">
        <v>39070</v>
      </c>
      <c r="B129" s="38" t="s">
        <v>1653</v>
      </c>
      <c r="C129" s="38" t="s">
        <v>1648</v>
      </c>
      <c r="D129" s="32" t="str">
        <f t="shared" si="5"/>
        <v>39070AgraBulb</v>
      </c>
      <c r="E129" s="32">
        <f>VLOOKUP($D129,Table2[[Column1]:[Qty]],2,0)</f>
        <v>155</v>
      </c>
      <c r="F129" s="32">
        <f t="shared" si="6"/>
        <v>10</v>
      </c>
      <c r="G129" s="39">
        <f t="shared" si="7"/>
        <v>0.06</v>
      </c>
      <c r="H129" s="32">
        <f t="shared" si="8"/>
        <v>9.3999999999999986</v>
      </c>
      <c r="I129" s="32">
        <f t="shared" si="9"/>
        <v>1456.9999999999998</v>
      </c>
      <c r="R129" s="36">
        <v>39083</v>
      </c>
      <c r="S129" s="36" t="s">
        <v>1653</v>
      </c>
      <c r="T129" s="36" t="s">
        <v>1647</v>
      </c>
      <c r="U129" s="36" t="str">
        <f>Table2[[#This Row],[Date]]&amp;Table2[[#This Row],[City]]&amp;Table2[[#This Row],[Product]]</f>
        <v>39083AgraLaptop</v>
      </c>
      <c r="V129" s="36">
        <v>144</v>
      </c>
    </row>
    <row r="130" spans="1:22" ht="21" x14ac:dyDescent="0.25">
      <c r="A130" s="38">
        <v>39070</v>
      </c>
      <c r="B130" s="38" t="s">
        <v>1653</v>
      </c>
      <c r="C130" s="38" t="s">
        <v>1649</v>
      </c>
      <c r="D130" s="32" t="str">
        <f t="shared" si="5"/>
        <v>39070Agraiphone</v>
      </c>
      <c r="E130" s="32">
        <f>VLOOKUP($D130,Table2[[Column1]:[Qty]],2,0)</f>
        <v>245</v>
      </c>
      <c r="F130" s="32">
        <f t="shared" si="6"/>
        <v>500</v>
      </c>
      <c r="G130" s="39">
        <f t="shared" si="7"/>
        <v>0.25</v>
      </c>
      <c r="H130" s="32">
        <f t="shared" si="8"/>
        <v>375</v>
      </c>
      <c r="I130" s="32">
        <f t="shared" si="9"/>
        <v>91875</v>
      </c>
      <c r="R130" s="36">
        <v>39147</v>
      </c>
      <c r="S130" s="36" t="s">
        <v>1652</v>
      </c>
      <c r="T130" s="36" t="s">
        <v>1648</v>
      </c>
      <c r="U130" s="36" t="str">
        <f>Table2[[#This Row],[Date]]&amp;Table2[[#This Row],[City]]&amp;Table2[[#This Row],[Product]]</f>
        <v>39147JaipurBulb</v>
      </c>
      <c r="V130" s="36">
        <v>118</v>
      </c>
    </row>
    <row r="131" spans="1:22" ht="21" x14ac:dyDescent="0.25">
      <c r="A131" s="38">
        <v>39070</v>
      </c>
      <c r="B131" s="38" t="s">
        <v>1653</v>
      </c>
      <c r="C131" s="38" t="s">
        <v>1650</v>
      </c>
      <c r="D131" s="32" t="str">
        <f t="shared" si="5"/>
        <v>39070AgraChair</v>
      </c>
      <c r="E131" s="32">
        <f>VLOOKUP($D131,Table2[[Column1]:[Qty]],2,0)</f>
        <v>168</v>
      </c>
      <c r="F131" s="32">
        <f t="shared" si="6"/>
        <v>200</v>
      </c>
      <c r="G131" s="39">
        <f t="shared" si="7"/>
        <v>0.4</v>
      </c>
      <c r="H131" s="32">
        <f t="shared" si="8"/>
        <v>120</v>
      </c>
      <c r="I131" s="32">
        <f t="shared" si="9"/>
        <v>20160</v>
      </c>
      <c r="R131" s="36">
        <v>39094</v>
      </c>
      <c r="S131" s="36" t="s">
        <v>1646</v>
      </c>
      <c r="T131" s="36" t="s">
        <v>1647</v>
      </c>
      <c r="U131" s="36" t="str">
        <f>Table2[[#This Row],[Date]]&amp;Table2[[#This Row],[City]]&amp;Table2[[#This Row],[Product]]</f>
        <v>39094MumbaiLaptop</v>
      </c>
      <c r="V131" s="36">
        <v>342</v>
      </c>
    </row>
    <row r="132" spans="1:22" ht="21" x14ac:dyDescent="0.25">
      <c r="A132" s="38">
        <v>39071</v>
      </c>
      <c r="B132" s="38" t="s">
        <v>1645</v>
      </c>
      <c r="C132" s="38" t="s">
        <v>1647</v>
      </c>
      <c r="D132" s="32" t="str">
        <f t="shared" si="5"/>
        <v>39071DelhiLaptop</v>
      </c>
      <c r="E132" s="32">
        <f>VLOOKUP($D132,Table2[[Column1]:[Qty]],2,0)</f>
        <v>299</v>
      </c>
      <c r="F132" s="32">
        <f t="shared" si="6"/>
        <v>1000</v>
      </c>
      <c r="G132" s="39">
        <f t="shared" si="7"/>
        <v>0.13</v>
      </c>
      <c r="H132" s="32">
        <f t="shared" si="8"/>
        <v>870</v>
      </c>
      <c r="I132" s="32">
        <f t="shared" si="9"/>
        <v>260130</v>
      </c>
      <c r="R132" s="36">
        <v>39113</v>
      </c>
      <c r="S132" s="36" t="s">
        <v>1653</v>
      </c>
      <c r="T132" s="36" t="s">
        <v>1650</v>
      </c>
      <c r="U132" s="36" t="str">
        <f>Table2[[#This Row],[Date]]&amp;Table2[[#This Row],[City]]&amp;Table2[[#This Row],[Product]]</f>
        <v>39113AgraChair</v>
      </c>
      <c r="V132" s="36">
        <v>378</v>
      </c>
    </row>
    <row r="133" spans="1:22" ht="21" x14ac:dyDescent="0.25">
      <c r="A133" s="38">
        <v>39071</v>
      </c>
      <c r="B133" s="38" t="s">
        <v>1645</v>
      </c>
      <c r="C133" s="38" t="s">
        <v>1648</v>
      </c>
      <c r="D133" s="32" t="str">
        <f t="shared" ref="D133:D196" si="10">A133&amp;B133&amp;C133</f>
        <v>39071DelhiBulb</v>
      </c>
      <c r="E133" s="32">
        <f>VLOOKUP($D133,Table2[[Column1]:[Qty]],2,0)</f>
        <v>335</v>
      </c>
      <c r="F133" s="32">
        <f t="shared" ref="F133:F196" si="11">VLOOKUP($C133,K$12:L$15,2,FALSE)</f>
        <v>10</v>
      </c>
      <c r="G133" s="39">
        <f t="shared" ref="G133:G196" si="12">INDEX($K$3:$O$7,MATCH($B133,$K$3:$K$7,0),MATCH($C133,$K$3:$O$3,0))</f>
        <v>0.09</v>
      </c>
      <c r="H133" s="32">
        <f t="shared" ref="H133:H196" si="13">$F133*(1-$G133)</f>
        <v>9.1</v>
      </c>
      <c r="I133" s="32">
        <f t="shared" ref="I133:I196" si="14">$H133*$E133</f>
        <v>3048.5</v>
      </c>
      <c r="R133" s="36">
        <v>39094</v>
      </c>
      <c r="S133" s="36" t="s">
        <v>1646</v>
      </c>
      <c r="T133" s="36" t="s">
        <v>1648</v>
      </c>
      <c r="U133" s="36" t="str">
        <f>Table2[[#This Row],[Date]]&amp;Table2[[#This Row],[City]]&amp;Table2[[#This Row],[Product]]</f>
        <v>39094MumbaiBulb</v>
      </c>
      <c r="V133" s="36">
        <v>432</v>
      </c>
    </row>
    <row r="134" spans="1:22" ht="21" x14ac:dyDescent="0.25">
      <c r="A134" s="38">
        <v>39071</v>
      </c>
      <c r="B134" s="38" t="s">
        <v>1645</v>
      </c>
      <c r="C134" s="38" t="s">
        <v>1649</v>
      </c>
      <c r="D134" s="32" t="str">
        <f t="shared" si="10"/>
        <v>39071Delhiiphone</v>
      </c>
      <c r="E134" s="32">
        <f>VLOOKUP($D134,Table2[[Column1]:[Qty]],2,0)</f>
        <v>137</v>
      </c>
      <c r="F134" s="32">
        <f t="shared" si="11"/>
        <v>500</v>
      </c>
      <c r="G134" s="39">
        <f t="shared" si="12"/>
        <v>0.24</v>
      </c>
      <c r="H134" s="32">
        <f t="shared" si="13"/>
        <v>380</v>
      </c>
      <c r="I134" s="32">
        <f t="shared" si="14"/>
        <v>52060</v>
      </c>
      <c r="R134" s="36">
        <v>39177</v>
      </c>
      <c r="S134" s="36" t="s">
        <v>1645</v>
      </c>
      <c r="T134" s="36" t="s">
        <v>1647</v>
      </c>
      <c r="U134" s="36" t="str">
        <f>Table2[[#This Row],[Date]]&amp;Table2[[#This Row],[City]]&amp;Table2[[#This Row],[Product]]</f>
        <v>39177DelhiLaptop</v>
      </c>
      <c r="V134" s="36">
        <v>145</v>
      </c>
    </row>
    <row r="135" spans="1:22" ht="21" x14ac:dyDescent="0.25">
      <c r="A135" s="38">
        <v>39071</v>
      </c>
      <c r="B135" s="38" t="s">
        <v>1645</v>
      </c>
      <c r="C135" s="38" t="s">
        <v>1650</v>
      </c>
      <c r="D135" s="32" t="str">
        <f t="shared" si="10"/>
        <v>39071DelhiChair</v>
      </c>
      <c r="E135" s="32">
        <f>VLOOKUP($D135,Table2[[Column1]:[Qty]],2,0)</f>
        <v>276</v>
      </c>
      <c r="F135" s="32">
        <f t="shared" si="11"/>
        <v>200</v>
      </c>
      <c r="G135" s="39">
        <f t="shared" si="12"/>
        <v>0.33</v>
      </c>
      <c r="H135" s="32">
        <f t="shared" si="13"/>
        <v>134</v>
      </c>
      <c r="I135" s="32">
        <f t="shared" si="14"/>
        <v>36984</v>
      </c>
      <c r="R135" s="36">
        <v>39068</v>
      </c>
      <c r="S135" s="36" t="s">
        <v>1645</v>
      </c>
      <c r="T135" s="36" t="s">
        <v>1649</v>
      </c>
      <c r="U135" s="36" t="str">
        <f>Table2[[#This Row],[Date]]&amp;Table2[[#This Row],[City]]&amp;Table2[[#This Row],[Product]]</f>
        <v>39068Delhiiphone</v>
      </c>
      <c r="V135" s="36">
        <v>321</v>
      </c>
    </row>
    <row r="136" spans="1:22" ht="21" x14ac:dyDescent="0.25">
      <c r="A136" s="38">
        <v>39071</v>
      </c>
      <c r="B136" s="38" t="s">
        <v>1646</v>
      </c>
      <c r="C136" s="38" t="s">
        <v>1647</v>
      </c>
      <c r="D136" s="32" t="str">
        <f t="shared" si="10"/>
        <v>39071MumbaiLaptop</v>
      </c>
      <c r="E136" s="32">
        <f>VLOOKUP($D136,Table2[[Column1]:[Qty]],2,0)</f>
        <v>277</v>
      </c>
      <c r="F136" s="32">
        <f t="shared" si="11"/>
        <v>1000</v>
      </c>
      <c r="G136" s="39">
        <f t="shared" si="12"/>
        <v>0.1</v>
      </c>
      <c r="H136" s="32">
        <f t="shared" si="13"/>
        <v>900</v>
      </c>
      <c r="I136" s="32">
        <f t="shared" si="14"/>
        <v>249300</v>
      </c>
      <c r="R136" s="36">
        <v>39069</v>
      </c>
      <c r="S136" s="36" t="s">
        <v>1645</v>
      </c>
      <c r="T136" s="36" t="s">
        <v>1648</v>
      </c>
      <c r="U136" s="36" t="str">
        <f>Table2[[#This Row],[Date]]&amp;Table2[[#This Row],[City]]&amp;Table2[[#This Row],[Product]]</f>
        <v>39069DelhiBulb</v>
      </c>
      <c r="V136" s="36">
        <v>156</v>
      </c>
    </row>
    <row r="137" spans="1:22" ht="21" x14ac:dyDescent="0.25">
      <c r="A137" s="38">
        <v>39071</v>
      </c>
      <c r="B137" s="38" t="s">
        <v>1646</v>
      </c>
      <c r="C137" s="38" t="s">
        <v>1648</v>
      </c>
      <c r="D137" s="32" t="str">
        <f t="shared" si="10"/>
        <v>39071MumbaiBulb</v>
      </c>
      <c r="E137" s="32">
        <f>VLOOKUP($D137,Table2[[Column1]:[Qty]],2,0)</f>
        <v>443</v>
      </c>
      <c r="F137" s="32">
        <f t="shared" si="11"/>
        <v>10</v>
      </c>
      <c r="G137" s="39">
        <f t="shared" si="12"/>
        <v>0.05</v>
      </c>
      <c r="H137" s="32">
        <f t="shared" si="13"/>
        <v>9.5</v>
      </c>
      <c r="I137" s="32">
        <f t="shared" si="14"/>
        <v>4208.5</v>
      </c>
      <c r="R137" s="36">
        <v>39097</v>
      </c>
      <c r="S137" s="36" t="s">
        <v>1653</v>
      </c>
      <c r="T137" s="36" t="s">
        <v>1647</v>
      </c>
      <c r="U137" s="36" t="str">
        <f>Table2[[#This Row],[Date]]&amp;Table2[[#This Row],[City]]&amp;Table2[[#This Row],[Product]]</f>
        <v>39097AgraLaptop</v>
      </c>
      <c r="V137" s="36">
        <v>181</v>
      </c>
    </row>
    <row r="138" spans="1:22" ht="21" x14ac:dyDescent="0.25">
      <c r="A138" s="38">
        <v>39071</v>
      </c>
      <c r="B138" s="38" t="s">
        <v>1646</v>
      </c>
      <c r="C138" s="38" t="s">
        <v>1649</v>
      </c>
      <c r="D138" s="32" t="str">
        <f t="shared" si="10"/>
        <v>39071Mumbaiiphone</v>
      </c>
      <c r="E138" s="32">
        <f>VLOOKUP($D138,Table2[[Column1]:[Qty]],2,0)</f>
        <v>146</v>
      </c>
      <c r="F138" s="32">
        <f t="shared" si="11"/>
        <v>500</v>
      </c>
      <c r="G138" s="39">
        <f t="shared" si="12"/>
        <v>0.2</v>
      </c>
      <c r="H138" s="32">
        <f t="shared" si="13"/>
        <v>400</v>
      </c>
      <c r="I138" s="32">
        <f t="shared" si="14"/>
        <v>58400</v>
      </c>
      <c r="R138" s="36">
        <v>39124</v>
      </c>
      <c r="S138" s="36" t="s">
        <v>1652</v>
      </c>
      <c r="T138" s="36" t="s">
        <v>1647</v>
      </c>
      <c r="U138" s="36" t="str">
        <f>Table2[[#This Row],[Date]]&amp;Table2[[#This Row],[City]]&amp;Table2[[#This Row],[Product]]</f>
        <v>39124JaipurLaptop</v>
      </c>
      <c r="V138" s="36">
        <v>417</v>
      </c>
    </row>
    <row r="139" spans="1:22" ht="21" x14ac:dyDescent="0.25">
      <c r="A139" s="38">
        <v>39071</v>
      </c>
      <c r="B139" s="38" t="s">
        <v>1646</v>
      </c>
      <c r="C139" s="38" t="s">
        <v>1650</v>
      </c>
      <c r="D139" s="32" t="str">
        <f t="shared" si="10"/>
        <v>39071MumbaiChair</v>
      </c>
      <c r="E139" s="32">
        <f>VLOOKUP($D139,Table2[[Column1]:[Qty]],2,0)</f>
        <v>430</v>
      </c>
      <c r="F139" s="32">
        <f t="shared" si="11"/>
        <v>200</v>
      </c>
      <c r="G139" s="39">
        <f t="shared" si="12"/>
        <v>0.4</v>
      </c>
      <c r="H139" s="32">
        <f t="shared" si="13"/>
        <v>120</v>
      </c>
      <c r="I139" s="32">
        <f t="shared" si="14"/>
        <v>51600</v>
      </c>
      <c r="R139" s="36">
        <v>39139</v>
      </c>
      <c r="S139" s="36" t="s">
        <v>1653</v>
      </c>
      <c r="T139" s="36" t="s">
        <v>1648</v>
      </c>
      <c r="U139" s="36" t="str">
        <f>Table2[[#This Row],[Date]]&amp;Table2[[#This Row],[City]]&amp;Table2[[#This Row],[Product]]</f>
        <v>39139AgraBulb</v>
      </c>
      <c r="V139" s="36">
        <v>107</v>
      </c>
    </row>
    <row r="140" spans="1:22" ht="21" x14ac:dyDescent="0.25">
      <c r="A140" s="38">
        <v>39071</v>
      </c>
      <c r="B140" s="38" t="s">
        <v>1652</v>
      </c>
      <c r="C140" s="38" t="s">
        <v>1647</v>
      </c>
      <c r="D140" s="32" t="str">
        <f t="shared" si="10"/>
        <v>39071JaipurLaptop</v>
      </c>
      <c r="E140" s="32">
        <f>VLOOKUP($D140,Table2[[Column1]:[Qty]],2,0)</f>
        <v>212</v>
      </c>
      <c r="F140" s="32">
        <f t="shared" si="11"/>
        <v>1000</v>
      </c>
      <c r="G140" s="39">
        <f t="shared" si="12"/>
        <v>0.09</v>
      </c>
      <c r="H140" s="32">
        <f t="shared" si="13"/>
        <v>910</v>
      </c>
      <c r="I140" s="32">
        <f t="shared" si="14"/>
        <v>192920</v>
      </c>
      <c r="R140" s="36">
        <v>39158</v>
      </c>
      <c r="S140" s="36" t="s">
        <v>1653</v>
      </c>
      <c r="T140" s="36" t="s">
        <v>1648</v>
      </c>
      <c r="U140" s="36" t="str">
        <f>Table2[[#This Row],[Date]]&amp;Table2[[#This Row],[City]]&amp;Table2[[#This Row],[Product]]</f>
        <v>39158AgraBulb</v>
      </c>
      <c r="V140" s="36">
        <v>454</v>
      </c>
    </row>
    <row r="141" spans="1:22" ht="21" x14ac:dyDescent="0.25">
      <c r="A141" s="38">
        <v>39071</v>
      </c>
      <c r="B141" s="38" t="s">
        <v>1652</v>
      </c>
      <c r="C141" s="38" t="s">
        <v>1648</v>
      </c>
      <c r="D141" s="32" t="str">
        <f t="shared" si="10"/>
        <v>39071JaipurBulb</v>
      </c>
      <c r="E141" s="32">
        <f>VLOOKUP($D141,Table2[[Column1]:[Qty]],2,0)</f>
        <v>296</v>
      </c>
      <c r="F141" s="32">
        <f t="shared" si="11"/>
        <v>10</v>
      </c>
      <c r="G141" s="39">
        <f t="shared" si="12"/>
        <v>0.08</v>
      </c>
      <c r="H141" s="32">
        <f t="shared" si="13"/>
        <v>9.2000000000000011</v>
      </c>
      <c r="I141" s="32">
        <f t="shared" si="14"/>
        <v>2723.2000000000003</v>
      </c>
      <c r="R141" s="36">
        <v>39177</v>
      </c>
      <c r="S141" s="36" t="s">
        <v>1646</v>
      </c>
      <c r="T141" s="36" t="s">
        <v>1650</v>
      </c>
      <c r="U141" s="36" t="str">
        <f>Table2[[#This Row],[Date]]&amp;Table2[[#This Row],[City]]&amp;Table2[[#This Row],[Product]]</f>
        <v>39177MumbaiChair</v>
      </c>
      <c r="V141" s="36">
        <v>380</v>
      </c>
    </row>
    <row r="142" spans="1:22" ht="21" x14ac:dyDescent="0.25">
      <c r="A142" s="38">
        <v>39071</v>
      </c>
      <c r="B142" s="38" t="s">
        <v>1652</v>
      </c>
      <c r="C142" s="38" t="s">
        <v>1649</v>
      </c>
      <c r="D142" s="32" t="str">
        <f t="shared" si="10"/>
        <v>39071Jaipuriphone</v>
      </c>
      <c r="E142" s="32">
        <f>VLOOKUP($D142,Table2[[Column1]:[Qty]],2,0)</f>
        <v>408</v>
      </c>
      <c r="F142" s="32">
        <f t="shared" si="11"/>
        <v>500</v>
      </c>
      <c r="G142" s="39">
        <f t="shared" si="12"/>
        <v>0.2</v>
      </c>
      <c r="H142" s="32">
        <f t="shared" si="13"/>
        <v>400</v>
      </c>
      <c r="I142" s="32">
        <f t="shared" si="14"/>
        <v>163200</v>
      </c>
      <c r="R142" s="36">
        <v>39071</v>
      </c>
      <c r="S142" s="36" t="s">
        <v>1652</v>
      </c>
      <c r="T142" s="36" t="s">
        <v>1648</v>
      </c>
      <c r="U142" s="36" t="str">
        <f>Table2[[#This Row],[Date]]&amp;Table2[[#This Row],[City]]&amp;Table2[[#This Row],[Product]]</f>
        <v>39071JaipurBulb</v>
      </c>
      <c r="V142" s="36">
        <v>296</v>
      </c>
    </row>
    <row r="143" spans="1:22" ht="21" x14ac:dyDescent="0.25">
      <c r="A143" s="38">
        <v>39071</v>
      </c>
      <c r="B143" s="38" t="s">
        <v>1652</v>
      </c>
      <c r="C143" s="38" t="s">
        <v>1650</v>
      </c>
      <c r="D143" s="32" t="str">
        <f t="shared" si="10"/>
        <v>39071JaipurChair</v>
      </c>
      <c r="E143" s="32">
        <f>VLOOKUP($D143,Table2[[Column1]:[Qty]],2,0)</f>
        <v>496</v>
      </c>
      <c r="F143" s="32">
        <f t="shared" si="11"/>
        <v>200</v>
      </c>
      <c r="G143" s="39">
        <f t="shared" si="12"/>
        <v>0.36</v>
      </c>
      <c r="H143" s="32">
        <f t="shared" si="13"/>
        <v>128</v>
      </c>
      <c r="I143" s="32">
        <f t="shared" si="14"/>
        <v>63488</v>
      </c>
      <c r="R143" s="36">
        <v>39141</v>
      </c>
      <c r="S143" s="36" t="s">
        <v>1653</v>
      </c>
      <c r="T143" s="36" t="s">
        <v>1648</v>
      </c>
      <c r="U143" s="36" t="str">
        <f>Table2[[#This Row],[Date]]&amp;Table2[[#This Row],[City]]&amp;Table2[[#This Row],[Product]]</f>
        <v>39141AgraBulb</v>
      </c>
      <c r="V143" s="36">
        <v>435</v>
      </c>
    </row>
    <row r="144" spans="1:22" ht="21" x14ac:dyDescent="0.25">
      <c r="A144" s="38">
        <v>39071</v>
      </c>
      <c r="B144" s="38" t="s">
        <v>1653</v>
      </c>
      <c r="C144" s="38" t="s">
        <v>1647</v>
      </c>
      <c r="D144" s="32" t="str">
        <f t="shared" si="10"/>
        <v>39071AgraLaptop</v>
      </c>
      <c r="E144" s="32">
        <f>VLOOKUP($D144,Table2[[Column1]:[Qty]],2,0)</f>
        <v>110</v>
      </c>
      <c r="F144" s="32">
        <f t="shared" si="11"/>
        <v>1000</v>
      </c>
      <c r="G144" s="39">
        <f t="shared" si="12"/>
        <v>0.05</v>
      </c>
      <c r="H144" s="32">
        <f t="shared" si="13"/>
        <v>950</v>
      </c>
      <c r="I144" s="32">
        <f t="shared" si="14"/>
        <v>104500</v>
      </c>
      <c r="R144" s="36">
        <v>39097</v>
      </c>
      <c r="S144" s="36" t="s">
        <v>1652</v>
      </c>
      <c r="T144" s="36" t="s">
        <v>1650</v>
      </c>
      <c r="U144" s="36" t="str">
        <f>Table2[[#This Row],[Date]]&amp;Table2[[#This Row],[City]]&amp;Table2[[#This Row],[Product]]</f>
        <v>39097JaipurChair</v>
      </c>
      <c r="V144" s="36">
        <v>331</v>
      </c>
    </row>
    <row r="145" spans="1:22" ht="21" x14ac:dyDescent="0.25">
      <c r="A145" s="38">
        <v>39071</v>
      </c>
      <c r="B145" s="38" t="s">
        <v>1653</v>
      </c>
      <c r="C145" s="38" t="s">
        <v>1648</v>
      </c>
      <c r="D145" s="32" t="str">
        <f t="shared" si="10"/>
        <v>39071AgraBulb</v>
      </c>
      <c r="E145" s="32">
        <f>VLOOKUP($D145,Table2[[Column1]:[Qty]],2,0)</f>
        <v>365</v>
      </c>
      <c r="F145" s="32">
        <f t="shared" si="11"/>
        <v>10</v>
      </c>
      <c r="G145" s="39">
        <f t="shared" si="12"/>
        <v>0.06</v>
      </c>
      <c r="H145" s="32">
        <f t="shared" si="13"/>
        <v>9.3999999999999986</v>
      </c>
      <c r="I145" s="32">
        <f t="shared" si="14"/>
        <v>3430.9999999999995</v>
      </c>
      <c r="R145" s="36">
        <v>39115</v>
      </c>
      <c r="S145" s="36" t="s">
        <v>1646</v>
      </c>
      <c r="T145" s="36" t="s">
        <v>1648</v>
      </c>
      <c r="U145" s="36" t="str">
        <f>Table2[[#This Row],[Date]]&amp;Table2[[#This Row],[City]]&amp;Table2[[#This Row],[Product]]</f>
        <v>39115MumbaiBulb</v>
      </c>
      <c r="V145" s="36">
        <v>174</v>
      </c>
    </row>
    <row r="146" spans="1:22" ht="21" x14ac:dyDescent="0.25">
      <c r="A146" s="38">
        <v>39071</v>
      </c>
      <c r="B146" s="38" t="s">
        <v>1653</v>
      </c>
      <c r="C146" s="38" t="s">
        <v>1649</v>
      </c>
      <c r="D146" s="32" t="str">
        <f t="shared" si="10"/>
        <v>39071Agraiphone</v>
      </c>
      <c r="E146" s="32">
        <f>VLOOKUP($D146,Table2[[Column1]:[Qty]],2,0)</f>
        <v>317</v>
      </c>
      <c r="F146" s="32">
        <f t="shared" si="11"/>
        <v>500</v>
      </c>
      <c r="G146" s="39">
        <f t="shared" si="12"/>
        <v>0.25</v>
      </c>
      <c r="H146" s="32">
        <f t="shared" si="13"/>
        <v>375</v>
      </c>
      <c r="I146" s="32">
        <f t="shared" si="14"/>
        <v>118875</v>
      </c>
      <c r="R146" s="36">
        <v>39138</v>
      </c>
      <c r="S146" s="36" t="s">
        <v>1653</v>
      </c>
      <c r="T146" s="36" t="s">
        <v>1649</v>
      </c>
      <c r="U146" s="36" t="str">
        <f>Table2[[#This Row],[Date]]&amp;Table2[[#This Row],[City]]&amp;Table2[[#This Row],[Product]]</f>
        <v>39138Agraiphone</v>
      </c>
      <c r="V146" s="36">
        <v>272</v>
      </c>
    </row>
    <row r="147" spans="1:22" ht="21" x14ac:dyDescent="0.25">
      <c r="A147" s="38">
        <v>39071</v>
      </c>
      <c r="B147" s="38" t="s">
        <v>1653</v>
      </c>
      <c r="C147" s="38" t="s">
        <v>1650</v>
      </c>
      <c r="D147" s="32" t="str">
        <f t="shared" si="10"/>
        <v>39071AgraChair</v>
      </c>
      <c r="E147" s="32">
        <f>VLOOKUP($D147,Table2[[Column1]:[Qty]],2,0)</f>
        <v>110</v>
      </c>
      <c r="F147" s="32">
        <f t="shared" si="11"/>
        <v>200</v>
      </c>
      <c r="G147" s="39">
        <f t="shared" si="12"/>
        <v>0.4</v>
      </c>
      <c r="H147" s="32">
        <f t="shared" si="13"/>
        <v>120</v>
      </c>
      <c r="I147" s="32">
        <f t="shared" si="14"/>
        <v>13200</v>
      </c>
      <c r="R147" s="36">
        <v>39070</v>
      </c>
      <c r="S147" s="36" t="s">
        <v>1653</v>
      </c>
      <c r="T147" s="36" t="s">
        <v>1647</v>
      </c>
      <c r="U147" s="36" t="str">
        <f>Table2[[#This Row],[Date]]&amp;Table2[[#This Row],[City]]&amp;Table2[[#This Row],[Product]]</f>
        <v>39070AgraLaptop</v>
      </c>
      <c r="V147" s="36">
        <v>148</v>
      </c>
    </row>
    <row r="148" spans="1:22" ht="21" x14ac:dyDescent="0.25">
      <c r="A148" s="38">
        <v>39072</v>
      </c>
      <c r="B148" s="38" t="s">
        <v>1645</v>
      </c>
      <c r="C148" s="38" t="s">
        <v>1647</v>
      </c>
      <c r="D148" s="32" t="str">
        <f t="shared" si="10"/>
        <v>39072DelhiLaptop</v>
      </c>
      <c r="E148" s="32">
        <f>VLOOKUP($D148,Table2[[Column1]:[Qty]],2,0)</f>
        <v>269</v>
      </c>
      <c r="F148" s="32">
        <f t="shared" si="11"/>
        <v>1000</v>
      </c>
      <c r="G148" s="39">
        <f t="shared" si="12"/>
        <v>0.13</v>
      </c>
      <c r="H148" s="32">
        <f t="shared" si="13"/>
        <v>870</v>
      </c>
      <c r="I148" s="32">
        <f t="shared" si="14"/>
        <v>234030</v>
      </c>
      <c r="R148" s="36">
        <v>39114</v>
      </c>
      <c r="S148" s="36" t="s">
        <v>1646</v>
      </c>
      <c r="T148" s="36" t="s">
        <v>1647</v>
      </c>
      <c r="U148" s="36" t="str">
        <f>Table2[[#This Row],[Date]]&amp;Table2[[#This Row],[City]]&amp;Table2[[#This Row],[Product]]</f>
        <v>39114MumbaiLaptop</v>
      </c>
      <c r="V148" s="36">
        <v>174</v>
      </c>
    </row>
    <row r="149" spans="1:22" ht="21" x14ac:dyDescent="0.25">
      <c r="A149" s="38">
        <v>39072</v>
      </c>
      <c r="B149" s="38" t="s">
        <v>1645</v>
      </c>
      <c r="C149" s="38" t="s">
        <v>1648</v>
      </c>
      <c r="D149" s="32" t="str">
        <f t="shared" si="10"/>
        <v>39072DelhiBulb</v>
      </c>
      <c r="E149" s="32">
        <f>VLOOKUP($D149,Table2[[Column1]:[Qty]],2,0)</f>
        <v>164</v>
      </c>
      <c r="F149" s="32">
        <f t="shared" si="11"/>
        <v>10</v>
      </c>
      <c r="G149" s="39">
        <f t="shared" si="12"/>
        <v>0.09</v>
      </c>
      <c r="H149" s="32">
        <f t="shared" si="13"/>
        <v>9.1</v>
      </c>
      <c r="I149" s="32">
        <f t="shared" si="14"/>
        <v>1492.3999999999999</v>
      </c>
      <c r="R149" s="36">
        <v>39092</v>
      </c>
      <c r="S149" s="36" t="s">
        <v>1645</v>
      </c>
      <c r="T149" s="36" t="s">
        <v>1647</v>
      </c>
      <c r="U149" s="36" t="str">
        <f>Table2[[#This Row],[Date]]&amp;Table2[[#This Row],[City]]&amp;Table2[[#This Row],[Product]]</f>
        <v>39092DelhiLaptop</v>
      </c>
      <c r="V149" s="36">
        <v>101</v>
      </c>
    </row>
    <row r="150" spans="1:22" ht="21" x14ac:dyDescent="0.25">
      <c r="A150" s="38">
        <v>39072</v>
      </c>
      <c r="B150" s="38" t="s">
        <v>1645</v>
      </c>
      <c r="C150" s="38" t="s">
        <v>1649</v>
      </c>
      <c r="D150" s="32" t="str">
        <f t="shared" si="10"/>
        <v>39072Delhiiphone</v>
      </c>
      <c r="E150" s="32">
        <f>VLOOKUP($D150,Table2[[Column1]:[Qty]],2,0)</f>
        <v>120</v>
      </c>
      <c r="F150" s="32">
        <f t="shared" si="11"/>
        <v>500</v>
      </c>
      <c r="G150" s="39">
        <f t="shared" si="12"/>
        <v>0.24</v>
      </c>
      <c r="H150" s="32">
        <f t="shared" si="13"/>
        <v>380</v>
      </c>
      <c r="I150" s="32">
        <f t="shared" si="14"/>
        <v>45600</v>
      </c>
      <c r="R150" s="36">
        <v>39102</v>
      </c>
      <c r="S150" s="36" t="s">
        <v>1646</v>
      </c>
      <c r="T150" s="36" t="s">
        <v>1649</v>
      </c>
      <c r="U150" s="36" t="str">
        <f>Table2[[#This Row],[Date]]&amp;Table2[[#This Row],[City]]&amp;Table2[[#This Row],[Product]]</f>
        <v>39102Mumbaiiphone</v>
      </c>
      <c r="V150" s="36">
        <v>176</v>
      </c>
    </row>
    <row r="151" spans="1:22" ht="21" x14ac:dyDescent="0.25">
      <c r="A151" s="38">
        <v>39072</v>
      </c>
      <c r="B151" s="38" t="s">
        <v>1645</v>
      </c>
      <c r="C151" s="38" t="s">
        <v>1650</v>
      </c>
      <c r="D151" s="32" t="str">
        <f t="shared" si="10"/>
        <v>39072DelhiChair</v>
      </c>
      <c r="E151" s="32">
        <f>VLOOKUP($D151,Table2[[Column1]:[Qty]],2,0)</f>
        <v>304</v>
      </c>
      <c r="F151" s="32">
        <f t="shared" si="11"/>
        <v>200</v>
      </c>
      <c r="G151" s="39">
        <f t="shared" si="12"/>
        <v>0.33</v>
      </c>
      <c r="H151" s="32">
        <f t="shared" si="13"/>
        <v>134</v>
      </c>
      <c r="I151" s="32">
        <f t="shared" si="14"/>
        <v>40736</v>
      </c>
      <c r="R151" s="36">
        <v>39114</v>
      </c>
      <c r="S151" s="36" t="s">
        <v>1645</v>
      </c>
      <c r="T151" s="36" t="s">
        <v>1649</v>
      </c>
      <c r="U151" s="36" t="str">
        <f>Table2[[#This Row],[Date]]&amp;Table2[[#This Row],[City]]&amp;Table2[[#This Row],[Product]]</f>
        <v>39114Delhiiphone</v>
      </c>
      <c r="V151" s="36">
        <v>296</v>
      </c>
    </row>
    <row r="152" spans="1:22" ht="21" x14ac:dyDescent="0.25">
      <c r="A152" s="38">
        <v>39072</v>
      </c>
      <c r="B152" s="38" t="s">
        <v>1646</v>
      </c>
      <c r="C152" s="38" t="s">
        <v>1647</v>
      </c>
      <c r="D152" s="32" t="str">
        <f t="shared" si="10"/>
        <v>39072MumbaiLaptop</v>
      </c>
      <c r="E152" s="32">
        <f>VLOOKUP($D152,Table2[[Column1]:[Qty]],2,0)</f>
        <v>287</v>
      </c>
      <c r="F152" s="32">
        <f t="shared" si="11"/>
        <v>1000</v>
      </c>
      <c r="G152" s="39">
        <f t="shared" si="12"/>
        <v>0.1</v>
      </c>
      <c r="H152" s="32">
        <f t="shared" si="13"/>
        <v>900</v>
      </c>
      <c r="I152" s="32">
        <f t="shared" si="14"/>
        <v>258300</v>
      </c>
      <c r="R152" s="36">
        <v>39117</v>
      </c>
      <c r="S152" s="36" t="s">
        <v>1652</v>
      </c>
      <c r="T152" s="36" t="s">
        <v>1649</v>
      </c>
      <c r="U152" s="36" t="str">
        <f>Table2[[#This Row],[Date]]&amp;Table2[[#This Row],[City]]&amp;Table2[[#This Row],[Product]]</f>
        <v>39117Jaipuriphone</v>
      </c>
      <c r="V152" s="36">
        <v>292</v>
      </c>
    </row>
    <row r="153" spans="1:22" ht="21" x14ac:dyDescent="0.25">
      <c r="A153" s="38">
        <v>39072</v>
      </c>
      <c r="B153" s="38" t="s">
        <v>1646</v>
      </c>
      <c r="C153" s="38" t="s">
        <v>1648</v>
      </c>
      <c r="D153" s="32" t="str">
        <f t="shared" si="10"/>
        <v>39072MumbaiBulb</v>
      </c>
      <c r="E153" s="32">
        <f>VLOOKUP($D153,Table2[[Column1]:[Qty]],2,0)</f>
        <v>157</v>
      </c>
      <c r="F153" s="32">
        <f t="shared" si="11"/>
        <v>10</v>
      </c>
      <c r="G153" s="39">
        <f t="shared" si="12"/>
        <v>0.05</v>
      </c>
      <c r="H153" s="32">
        <f t="shared" si="13"/>
        <v>9.5</v>
      </c>
      <c r="I153" s="32">
        <f t="shared" si="14"/>
        <v>1491.5</v>
      </c>
      <c r="R153" s="36">
        <v>39073</v>
      </c>
      <c r="S153" s="36" t="s">
        <v>1653</v>
      </c>
      <c r="T153" s="36" t="s">
        <v>1650</v>
      </c>
      <c r="U153" s="36" t="str">
        <f>Table2[[#This Row],[Date]]&amp;Table2[[#This Row],[City]]&amp;Table2[[#This Row],[Product]]</f>
        <v>39073AgraChair</v>
      </c>
      <c r="V153" s="36">
        <v>118</v>
      </c>
    </row>
    <row r="154" spans="1:22" ht="21" x14ac:dyDescent="0.25">
      <c r="A154" s="38">
        <v>39072</v>
      </c>
      <c r="B154" s="38" t="s">
        <v>1646</v>
      </c>
      <c r="C154" s="38" t="s">
        <v>1649</v>
      </c>
      <c r="D154" s="32" t="str">
        <f t="shared" si="10"/>
        <v>39072Mumbaiiphone</v>
      </c>
      <c r="E154" s="32">
        <f>VLOOKUP($D154,Table2[[Column1]:[Qty]],2,0)</f>
        <v>277</v>
      </c>
      <c r="F154" s="32">
        <f t="shared" si="11"/>
        <v>500</v>
      </c>
      <c r="G154" s="39">
        <f t="shared" si="12"/>
        <v>0.2</v>
      </c>
      <c r="H154" s="32">
        <f t="shared" si="13"/>
        <v>400</v>
      </c>
      <c r="I154" s="32">
        <f t="shared" si="14"/>
        <v>110800</v>
      </c>
      <c r="R154" s="36">
        <v>39118</v>
      </c>
      <c r="S154" s="36" t="s">
        <v>1645</v>
      </c>
      <c r="T154" s="36" t="s">
        <v>1648</v>
      </c>
      <c r="U154" s="36" t="str">
        <f>Table2[[#This Row],[Date]]&amp;Table2[[#This Row],[City]]&amp;Table2[[#This Row],[Product]]</f>
        <v>39118DelhiBulb</v>
      </c>
      <c r="V154" s="36">
        <v>299</v>
      </c>
    </row>
    <row r="155" spans="1:22" ht="21" x14ac:dyDescent="0.25">
      <c r="A155" s="38">
        <v>39072</v>
      </c>
      <c r="B155" s="38" t="s">
        <v>1646</v>
      </c>
      <c r="C155" s="38" t="s">
        <v>1650</v>
      </c>
      <c r="D155" s="32" t="str">
        <f t="shared" si="10"/>
        <v>39072MumbaiChair</v>
      </c>
      <c r="E155" s="32">
        <f>VLOOKUP($D155,Table2[[Column1]:[Qty]],2,0)</f>
        <v>500</v>
      </c>
      <c r="F155" s="32">
        <f t="shared" si="11"/>
        <v>200</v>
      </c>
      <c r="G155" s="39">
        <f t="shared" si="12"/>
        <v>0.4</v>
      </c>
      <c r="H155" s="32">
        <f t="shared" si="13"/>
        <v>120</v>
      </c>
      <c r="I155" s="32">
        <f t="shared" si="14"/>
        <v>60000</v>
      </c>
      <c r="R155" s="36">
        <v>39168</v>
      </c>
      <c r="S155" s="36" t="s">
        <v>1645</v>
      </c>
      <c r="T155" s="36" t="s">
        <v>1649</v>
      </c>
      <c r="U155" s="36" t="str">
        <f>Table2[[#This Row],[Date]]&amp;Table2[[#This Row],[City]]&amp;Table2[[#This Row],[Product]]</f>
        <v>39168Delhiiphone</v>
      </c>
      <c r="V155" s="36">
        <v>213</v>
      </c>
    </row>
    <row r="156" spans="1:22" ht="21" x14ac:dyDescent="0.25">
      <c r="A156" s="38">
        <v>39072</v>
      </c>
      <c r="B156" s="38" t="s">
        <v>1652</v>
      </c>
      <c r="C156" s="38" t="s">
        <v>1647</v>
      </c>
      <c r="D156" s="32" t="str">
        <f t="shared" si="10"/>
        <v>39072JaipurLaptop</v>
      </c>
      <c r="E156" s="32">
        <f>VLOOKUP($D156,Table2[[Column1]:[Qty]],2,0)</f>
        <v>272</v>
      </c>
      <c r="F156" s="32">
        <f t="shared" si="11"/>
        <v>1000</v>
      </c>
      <c r="G156" s="39">
        <f t="shared" si="12"/>
        <v>0.09</v>
      </c>
      <c r="H156" s="32">
        <f t="shared" si="13"/>
        <v>910</v>
      </c>
      <c r="I156" s="32">
        <f t="shared" si="14"/>
        <v>247520</v>
      </c>
      <c r="R156" s="36">
        <v>39130</v>
      </c>
      <c r="S156" s="36" t="s">
        <v>1653</v>
      </c>
      <c r="T156" s="36" t="s">
        <v>1647</v>
      </c>
      <c r="U156" s="36" t="str">
        <f>Table2[[#This Row],[Date]]&amp;Table2[[#This Row],[City]]&amp;Table2[[#This Row],[Product]]</f>
        <v>39130AgraLaptop</v>
      </c>
      <c r="V156" s="36">
        <v>488</v>
      </c>
    </row>
    <row r="157" spans="1:22" ht="21" x14ac:dyDescent="0.25">
      <c r="A157" s="38">
        <v>39072</v>
      </c>
      <c r="B157" s="38" t="s">
        <v>1652</v>
      </c>
      <c r="C157" s="38" t="s">
        <v>1648</v>
      </c>
      <c r="D157" s="32" t="str">
        <f t="shared" si="10"/>
        <v>39072JaipurBulb</v>
      </c>
      <c r="E157" s="32">
        <f>VLOOKUP($D157,Table2[[Column1]:[Qty]],2,0)</f>
        <v>103</v>
      </c>
      <c r="F157" s="32">
        <f t="shared" si="11"/>
        <v>10</v>
      </c>
      <c r="G157" s="39">
        <f t="shared" si="12"/>
        <v>0.08</v>
      </c>
      <c r="H157" s="32">
        <f t="shared" si="13"/>
        <v>9.2000000000000011</v>
      </c>
      <c r="I157" s="32">
        <f t="shared" si="14"/>
        <v>947.60000000000014</v>
      </c>
      <c r="R157" s="36">
        <v>39162</v>
      </c>
      <c r="S157" s="36" t="s">
        <v>1646</v>
      </c>
      <c r="T157" s="36" t="s">
        <v>1648</v>
      </c>
      <c r="U157" s="36" t="str">
        <f>Table2[[#This Row],[Date]]&amp;Table2[[#This Row],[City]]&amp;Table2[[#This Row],[Product]]</f>
        <v>39162MumbaiBulb</v>
      </c>
      <c r="V157" s="36">
        <v>422</v>
      </c>
    </row>
    <row r="158" spans="1:22" ht="21" x14ac:dyDescent="0.25">
      <c r="A158" s="38">
        <v>39072</v>
      </c>
      <c r="B158" s="38" t="s">
        <v>1652</v>
      </c>
      <c r="C158" s="38" t="s">
        <v>1649</v>
      </c>
      <c r="D158" s="32" t="str">
        <f t="shared" si="10"/>
        <v>39072Jaipuriphone</v>
      </c>
      <c r="E158" s="32">
        <f>VLOOKUP($D158,Table2[[Column1]:[Qty]],2,0)</f>
        <v>356</v>
      </c>
      <c r="F158" s="32">
        <f t="shared" si="11"/>
        <v>500</v>
      </c>
      <c r="G158" s="39">
        <f t="shared" si="12"/>
        <v>0.2</v>
      </c>
      <c r="H158" s="32">
        <f t="shared" si="13"/>
        <v>400</v>
      </c>
      <c r="I158" s="32">
        <f t="shared" si="14"/>
        <v>142400</v>
      </c>
      <c r="R158" s="36">
        <v>39114</v>
      </c>
      <c r="S158" s="36" t="s">
        <v>1652</v>
      </c>
      <c r="T158" s="36" t="s">
        <v>1648</v>
      </c>
      <c r="U158" s="36" t="str">
        <f>Table2[[#This Row],[Date]]&amp;Table2[[#This Row],[City]]&amp;Table2[[#This Row],[Product]]</f>
        <v>39114JaipurBulb</v>
      </c>
      <c r="V158" s="36">
        <v>341</v>
      </c>
    </row>
    <row r="159" spans="1:22" ht="21" x14ac:dyDescent="0.25">
      <c r="A159" s="38">
        <v>39072</v>
      </c>
      <c r="B159" s="38" t="s">
        <v>1652</v>
      </c>
      <c r="C159" s="38" t="s">
        <v>1650</v>
      </c>
      <c r="D159" s="32" t="str">
        <f t="shared" si="10"/>
        <v>39072JaipurChair</v>
      </c>
      <c r="E159" s="32">
        <f>VLOOKUP($D159,Table2[[Column1]:[Qty]],2,0)</f>
        <v>475</v>
      </c>
      <c r="F159" s="32">
        <f t="shared" si="11"/>
        <v>200</v>
      </c>
      <c r="G159" s="39">
        <f t="shared" si="12"/>
        <v>0.36</v>
      </c>
      <c r="H159" s="32">
        <f t="shared" si="13"/>
        <v>128</v>
      </c>
      <c r="I159" s="32">
        <f t="shared" si="14"/>
        <v>60800</v>
      </c>
      <c r="R159" s="36">
        <v>39140</v>
      </c>
      <c r="S159" s="36" t="s">
        <v>1652</v>
      </c>
      <c r="T159" s="36" t="s">
        <v>1650</v>
      </c>
      <c r="U159" s="36" t="str">
        <f>Table2[[#This Row],[Date]]&amp;Table2[[#This Row],[City]]&amp;Table2[[#This Row],[Product]]</f>
        <v>39140JaipurChair</v>
      </c>
      <c r="V159" s="36">
        <v>354</v>
      </c>
    </row>
    <row r="160" spans="1:22" ht="21" x14ac:dyDescent="0.25">
      <c r="A160" s="38">
        <v>39072</v>
      </c>
      <c r="B160" s="38" t="s">
        <v>1653</v>
      </c>
      <c r="C160" s="38" t="s">
        <v>1647</v>
      </c>
      <c r="D160" s="32" t="str">
        <f t="shared" si="10"/>
        <v>39072AgraLaptop</v>
      </c>
      <c r="E160" s="32">
        <f>VLOOKUP($D160,Table2[[Column1]:[Qty]],2,0)</f>
        <v>382</v>
      </c>
      <c r="F160" s="32">
        <f t="shared" si="11"/>
        <v>1000</v>
      </c>
      <c r="G160" s="39">
        <f t="shared" si="12"/>
        <v>0.05</v>
      </c>
      <c r="H160" s="32">
        <f t="shared" si="13"/>
        <v>950</v>
      </c>
      <c r="I160" s="32">
        <f t="shared" si="14"/>
        <v>362900</v>
      </c>
      <c r="R160" s="36">
        <v>39160</v>
      </c>
      <c r="S160" s="36" t="s">
        <v>1646</v>
      </c>
      <c r="T160" s="36" t="s">
        <v>1650</v>
      </c>
      <c r="U160" s="36" t="str">
        <f>Table2[[#This Row],[Date]]&amp;Table2[[#This Row],[City]]&amp;Table2[[#This Row],[Product]]</f>
        <v>39160MumbaiChair</v>
      </c>
      <c r="V160" s="36">
        <v>283</v>
      </c>
    </row>
    <row r="161" spans="1:22" ht="21" x14ac:dyDescent="0.25">
      <c r="A161" s="38">
        <v>39072</v>
      </c>
      <c r="B161" s="38" t="s">
        <v>1653</v>
      </c>
      <c r="C161" s="38" t="s">
        <v>1648</v>
      </c>
      <c r="D161" s="32" t="str">
        <f t="shared" si="10"/>
        <v>39072AgraBulb</v>
      </c>
      <c r="E161" s="32">
        <f>VLOOKUP($D161,Table2[[Column1]:[Qty]],2,0)</f>
        <v>400</v>
      </c>
      <c r="F161" s="32">
        <f t="shared" si="11"/>
        <v>10</v>
      </c>
      <c r="G161" s="39">
        <f t="shared" si="12"/>
        <v>0.06</v>
      </c>
      <c r="H161" s="32">
        <f t="shared" si="13"/>
        <v>9.3999999999999986</v>
      </c>
      <c r="I161" s="32">
        <f t="shared" si="14"/>
        <v>3759.9999999999995</v>
      </c>
      <c r="R161" s="36">
        <v>39162</v>
      </c>
      <c r="S161" s="36" t="s">
        <v>1652</v>
      </c>
      <c r="T161" s="36" t="s">
        <v>1650</v>
      </c>
      <c r="U161" s="36" t="str">
        <f>Table2[[#This Row],[Date]]&amp;Table2[[#This Row],[City]]&amp;Table2[[#This Row],[Product]]</f>
        <v>39162JaipurChair</v>
      </c>
      <c r="V161" s="36">
        <v>419</v>
      </c>
    </row>
    <row r="162" spans="1:22" ht="21" x14ac:dyDescent="0.25">
      <c r="A162" s="38">
        <v>39072</v>
      </c>
      <c r="B162" s="38" t="s">
        <v>1653</v>
      </c>
      <c r="C162" s="38" t="s">
        <v>1649</v>
      </c>
      <c r="D162" s="32" t="str">
        <f t="shared" si="10"/>
        <v>39072Agraiphone</v>
      </c>
      <c r="E162" s="32">
        <f>VLOOKUP($D162,Table2[[Column1]:[Qty]],2,0)</f>
        <v>460</v>
      </c>
      <c r="F162" s="32">
        <f t="shared" si="11"/>
        <v>500</v>
      </c>
      <c r="G162" s="39">
        <f t="shared" si="12"/>
        <v>0.25</v>
      </c>
      <c r="H162" s="32">
        <f t="shared" si="13"/>
        <v>375</v>
      </c>
      <c r="I162" s="32">
        <f t="shared" si="14"/>
        <v>172500</v>
      </c>
      <c r="R162" s="36">
        <v>39092</v>
      </c>
      <c r="S162" s="36" t="s">
        <v>1646</v>
      </c>
      <c r="T162" s="36" t="s">
        <v>1649</v>
      </c>
      <c r="U162" s="36" t="str">
        <f>Table2[[#This Row],[Date]]&amp;Table2[[#This Row],[City]]&amp;Table2[[#This Row],[Product]]</f>
        <v>39092Mumbaiiphone</v>
      </c>
      <c r="V162" s="36">
        <v>157</v>
      </c>
    </row>
    <row r="163" spans="1:22" ht="21" x14ac:dyDescent="0.25">
      <c r="A163" s="38">
        <v>39072</v>
      </c>
      <c r="B163" s="38" t="s">
        <v>1653</v>
      </c>
      <c r="C163" s="38" t="s">
        <v>1650</v>
      </c>
      <c r="D163" s="32" t="str">
        <f t="shared" si="10"/>
        <v>39072AgraChair</v>
      </c>
      <c r="E163" s="32">
        <f>VLOOKUP($D163,Table2[[Column1]:[Qty]],2,0)</f>
        <v>497</v>
      </c>
      <c r="F163" s="32">
        <f t="shared" si="11"/>
        <v>200</v>
      </c>
      <c r="G163" s="39">
        <f t="shared" si="12"/>
        <v>0.4</v>
      </c>
      <c r="H163" s="32">
        <f t="shared" si="13"/>
        <v>120</v>
      </c>
      <c r="I163" s="32">
        <f t="shared" si="14"/>
        <v>59640</v>
      </c>
      <c r="R163" s="36">
        <v>39166</v>
      </c>
      <c r="S163" s="36" t="s">
        <v>1645</v>
      </c>
      <c r="T163" s="36" t="s">
        <v>1650</v>
      </c>
      <c r="U163" s="36" t="str">
        <f>Table2[[#This Row],[Date]]&amp;Table2[[#This Row],[City]]&amp;Table2[[#This Row],[Product]]</f>
        <v>39166DelhiChair</v>
      </c>
      <c r="V163" s="36">
        <v>320</v>
      </c>
    </row>
    <row r="164" spans="1:22" ht="21" x14ac:dyDescent="0.25">
      <c r="A164" s="38">
        <v>39073</v>
      </c>
      <c r="B164" s="38" t="s">
        <v>1645</v>
      </c>
      <c r="C164" s="38" t="s">
        <v>1647</v>
      </c>
      <c r="D164" s="32" t="str">
        <f t="shared" si="10"/>
        <v>39073DelhiLaptop</v>
      </c>
      <c r="E164" s="32">
        <f>VLOOKUP($D164,Table2[[Column1]:[Qty]],2,0)</f>
        <v>351</v>
      </c>
      <c r="F164" s="32">
        <f t="shared" si="11"/>
        <v>1000</v>
      </c>
      <c r="G164" s="39">
        <f t="shared" si="12"/>
        <v>0.13</v>
      </c>
      <c r="H164" s="32">
        <f t="shared" si="13"/>
        <v>870</v>
      </c>
      <c r="I164" s="32">
        <f t="shared" si="14"/>
        <v>305370</v>
      </c>
      <c r="R164" s="36">
        <v>39105</v>
      </c>
      <c r="S164" s="36" t="s">
        <v>1652</v>
      </c>
      <c r="T164" s="36" t="s">
        <v>1650</v>
      </c>
      <c r="U164" s="36" t="str">
        <f>Table2[[#This Row],[Date]]&amp;Table2[[#This Row],[City]]&amp;Table2[[#This Row],[Product]]</f>
        <v>39105JaipurChair</v>
      </c>
      <c r="V164" s="36">
        <v>225</v>
      </c>
    </row>
    <row r="165" spans="1:22" ht="21" x14ac:dyDescent="0.25">
      <c r="A165" s="38">
        <v>39073</v>
      </c>
      <c r="B165" s="38" t="s">
        <v>1645</v>
      </c>
      <c r="C165" s="38" t="s">
        <v>1648</v>
      </c>
      <c r="D165" s="32" t="str">
        <f t="shared" si="10"/>
        <v>39073DelhiBulb</v>
      </c>
      <c r="E165" s="32">
        <f>VLOOKUP($D165,Table2[[Column1]:[Qty]],2,0)</f>
        <v>305</v>
      </c>
      <c r="F165" s="32">
        <f t="shared" si="11"/>
        <v>10</v>
      </c>
      <c r="G165" s="39">
        <f t="shared" si="12"/>
        <v>0.09</v>
      </c>
      <c r="H165" s="32">
        <f t="shared" si="13"/>
        <v>9.1</v>
      </c>
      <c r="I165" s="32">
        <f t="shared" si="14"/>
        <v>2775.5</v>
      </c>
      <c r="R165" s="36">
        <v>39121</v>
      </c>
      <c r="S165" s="36" t="s">
        <v>1653</v>
      </c>
      <c r="T165" s="36" t="s">
        <v>1649</v>
      </c>
      <c r="U165" s="36" t="str">
        <f>Table2[[#This Row],[Date]]&amp;Table2[[#This Row],[City]]&amp;Table2[[#This Row],[Product]]</f>
        <v>39121Agraiphone</v>
      </c>
      <c r="V165" s="36">
        <v>431</v>
      </c>
    </row>
    <row r="166" spans="1:22" ht="21" x14ac:dyDescent="0.25">
      <c r="A166" s="38">
        <v>39073</v>
      </c>
      <c r="B166" s="38" t="s">
        <v>1645</v>
      </c>
      <c r="C166" s="38" t="s">
        <v>1649</v>
      </c>
      <c r="D166" s="32" t="str">
        <f t="shared" si="10"/>
        <v>39073Delhiiphone</v>
      </c>
      <c r="E166" s="32">
        <f>VLOOKUP($D166,Table2[[Column1]:[Qty]],2,0)</f>
        <v>458</v>
      </c>
      <c r="F166" s="32">
        <f t="shared" si="11"/>
        <v>500</v>
      </c>
      <c r="G166" s="39">
        <f t="shared" si="12"/>
        <v>0.24</v>
      </c>
      <c r="H166" s="32">
        <f t="shared" si="13"/>
        <v>380</v>
      </c>
      <c r="I166" s="32">
        <f t="shared" si="14"/>
        <v>174040</v>
      </c>
      <c r="R166" s="36">
        <v>39147</v>
      </c>
      <c r="S166" s="36" t="s">
        <v>1646</v>
      </c>
      <c r="T166" s="36" t="s">
        <v>1648</v>
      </c>
      <c r="U166" s="36" t="str">
        <f>Table2[[#This Row],[Date]]&amp;Table2[[#This Row],[City]]&amp;Table2[[#This Row],[Product]]</f>
        <v>39147MumbaiBulb</v>
      </c>
      <c r="V166" s="36">
        <v>105</v>
      </c>
    </row>
    <row r="167" spans="1:22" ht="21" x14ac:dyDescent="0.25">
      <c r="A167" s="38">
        <v>39073</v>
      </c>
      <c r="B167" s="38" t="s">
        <v>1645</v>
      </c>
      <c r="C167" s="38" t="s">
        <v>1650</v>
      </c>
      <c r="D167" s="32" t="str">
        <f t="shared" si="10"/>
        <v>39073DelhiChair</v>
      </c>
      <c r="E167" s="32">
        <f>VLOOKUP($D167,Table2[[Column1]:[Qty]],2,0)</f>
        <v>209</v>
      </c>
      <c r="F167" s="32">
        <f t="shared" si="11"/>
        <v>200</v>
      </c>
      <c r="G167" s="39">
        <f t="shared" si="12"/>
        <v>0.33</v>
      </c>
      <c r="H167" s="32">
        <f t="shared" si="13"/>
        <v>134</v>
      </c>
      <c r="I167" s="32">
        <f t="shared" si="14"/>
        <v>28006</v>
      </c>
      <c r="R167" s="36">
        <v>39158</v>
      </c>
      <c r="S167" s="36" t="s">
        <v>1646</v>
      </c>
      <c r="T167" s="36" t="s">
        <v>1650</v>
      </c>
      <c r="U167" s="36" t="str">
        <f>Table2[[#This Row],[Date]]&amp;Table2[[#This Row],[City]]&amp;Table2[[#This Row],[Product]]</f>
        <v>39158MumbaiChair</v>
      </c>
      <c r="V167" s="36">
        <v>379</v>
      </c>
    </row>
    <row r="168" spans="1:22" ht="21" x14ac:dyDescent="0.25">
      <c r="A168" s="38">
        <v>39073</v>
      </c>
      <c r="B168" s="38" t="s">
        <v>1646</v>
      </c>
      <c r="C168" s="38" t="s">
        <v>1647</v>
      </c>
      <c r="D168" s="32" t="str">
        <f t="shared" si="10"/>
        <v>39073MumbaiLaptop</v>
      </c>
      <c r="E168" s="32">
        <f>VLOOKUP($D168,Table2[[Column1]:[Qty]],2,0)</f>
        <v>401</v>
      </c>
      <c r="F168" s="32">
        <f t="shared" si="11"/>
        <v>1000</v>
      </c>
      <c r="G168" s="39">
        <f t="shared" si="12"/>
        <v>0.1</v>
      </c>
      <c r="H168" s="32">
        <f t="shared" si="13"/>
        <v>900</v>
      </c>
      <c r="I168" s="32">
        <f t="shared" si="14"/>
        <v>360900</v>
      </c>
      <c r="R168" s="36">
        <v>39183</v>
      </c>
      <c r="S168" s="36" t="s">
        <v>1653</v>
      </c>
      <c r="T168" s="36" t="s">
        <v>1649</v>
      </c>
      <c r="U168" s="36" t="str">
        <f>Table2[[#This Row],[Date]]&amp;Table2[[#This Row],[City]]&amp;Table2[[#This Row],[Product]]</f>
        <v>39183Agraiphone</v>
      </c>
      <c r="V168" s="36">
        <v>451</v>
      </c>
    </row>
    <row r="169" spans="1:22" ht="21" x14ac:dyDescent="0.25">
      <c r="A169" s="38">
        <v>39073</v>
      </c>
      <c r="B169" s="38" t="s">
        <v>1646</v>
      </c>
      <c r="C169" s="38" t="s">
        <v>1648</v>
      </c>
      <c r="D169" s="32" t="str">
        <f t="shared" si="10"/>
        <v>39073MumbaiBulb</v>
      </c>
      <c r="E169" s="32">
        <f>VLOOKUP($D169,Table2[[Column1]:[Qty]],2,0)</f>
        <v>367</v>
      </c>
      <c r="F169" s="32">
        <f t="shared" si="11"/>
        <v>10</v>
      </c>
      <c r="G169" s="39">
        <f t="shared" si="12"/>
        <v>0.05</v>
      </c>
      <c r="H169" s="32">
        <f t="shared" si="13"/>
        <v>9.5</v>
      </c>
      <c r="I169" s="32">
        <f t="shared" si="14"/>
        <v>3486.5</v>
      </c>
      <c r="R169" s="36">
        <v>39111</v>
      </c>
      <c r="S169" s="36" t="s">
        <v>1645</v>
      </c>
      <c r="T169" s="36" t="s">
        <v>1650</v>
      </c>
      <c r="U169" s="36" t="str">
        <f>Table2[[#This Row],[Date]]&amp;Table2[[#This Row],[City]]&amp;Table2[[#This Row],[Product]]</f>
        <v>39111DelhiChair</v>
      </c>
      <c r="V169" s="36">
        <v>149</v>
      </c>
    </row>
    <row r="170" spans="1:22" ht="21" x14ac:dyDescent="0.25">
      <c r="A170" s="38">
        <v>39073</v>
      </c>
      <c r="B170" s="38" t="s">
        <v>1646</v>
      </c>
      <c r="C170" s="38" t="s">
        <v>1649</v>
      </c>
      <c r="D170" s="32" t="str">
        <f t="shared" si="10"/>
        <v>39073Mumbaiiphone</v>
      </c>
      <c r="E170" s="32">
        <f>VLOOKUP($D170,Table2[[Column1]:[Qty]],2,0)</f>
        <v>414</v>
      </c>
      <c r="F170" s="32">
        <f t="shared" si="11"/>
        <v>500</v>
      </c>
      <c r="G170" s="39">
        <f t="shared" si="12"/>
        <v>0.2</v>
      </c>
      <c r="H170" s="32">
        <f t="shared" si="13"/>
        <v>400</v>
      </c>
      <c r="I170" s="32">
        <f t="shared" si="14"/>
        <v>165600</v>
      </c>
      <c r="R170" s="36">
        <v>39116</v>
      </c>
      <c r="S170" s="36" t="s">
        <v>1653</v>
      </c>
      <c r="T170" s="36" t="s">
        <v>1647</v>
      </c>
      <c r="U170" s="36" t="str">
        <f>Table2[[#This Row],[Date]]&amp;Table2[[#This Row],[City]]&amp;Table2[[#This Row],[Product]]</f>
        <v>39116AgraLaptop</v>
      </c>
      <c r="V170" s="36">
        <v>110</v>
      </c>
    </row>
    <row r="171" spans="1:22" ht="21" x14ac:dyDescent="0.25">
      <c r="A171" s="38">
        <v>39073</v>
      </c>
      <c r="B171" s="38" t="s">
        <v>1646</v>
      </c>
      <c r="C171" s="38" t="s">
        <v>1650</v>
      </c>
      <c r="D171" s="32" t="str">
        <f t="shared" si="10"/>
        <v>39073MumbaiChair</v>
      </c>
      <c r="E171" s="32">
        <f>VLOOKUP($D171,Table2[[Column1]:[Qty]],2,0)</f>
        <v>314</v>
      </c>
      <c r="F171" s="32">
        <f t="shared" si="11"/>
        <v>200</v>
      </c>
      <c r="G171" s="39">
        <f t="shared" si="12"/>
        <v>0.4</v>
      </c>
      <c r="H171" s="32">
        <f t="shared" si="13"/>
        <v>120</v>
      </c>
      <c r="I171" s="32">
        <f t="shared" si="14"/>
        <v>37680</v>
      </c>
      <c r="R171" s="36">
        <v>39121</v>
      </c>
      <c r="S171" s="36" t="s">
        <v>1645</v>
      </c>
      <c r="T171" s="36" t="s">
        <v>1650</v>
      </c>
      <c r="U171" s="36" t="str">
        <f>Table2[[#This Row],[Date]]&amp;Table2[[#This Row],[City]]&amp;Table2[[#This Row],[Product]]</f>
        <v>39121DelhiChair</v>
      </c>
      <c r="V171" s="36">
        <v>160</v>
      </c>
    </row>
    <row r="172" spans="1:22" ht="21" x14ac:dyDescent="0.25">
      <c r="A172" s="38">
        <v>39073</v>
      </c>
      <c r="B172" s="38" t="s">
        <v>1652</v>
      </c>
      <c r="C172" s="38" t="s">
        <v>1647</v>
      </c>
      <c r="D172" s="32" t="str">
        <f t="shared" si="10"/>
        <v>39073JaipurLaptop</v>
      </c>
      <c r="E172" s="32">
        <f>VLOOKUP($D172,Table2[[Column1]:[Qty]],2,0)</f>
        <v>273</v>
      </c>
      <c r="F172" s="32">
        <f t="shared" si="11"/>
        <v>1000</v>
      </c>
      <c r="G172" s="39">
        <f t="shared" si="12"/>
        <v>0.09</v>
      </c>
      <c r="H172" s="32">
        <f t="shared" si="13"/>
        <v>910</v>
      </c>
      <c r="I172" s="32">
        <f t="shared" si="14"/>
        <v>248430</v>
      </c>
      <c r="R172" s="36">
        <v>39088</v>
      </c>
      <c r="S172" s="36" t="s">
        <v>1653</v>
      </c>
      <c r="T172" s="36" t="s">
        <v>1648</v>
      </c>
      <c r="U172" s="36" t="str">
        <f>Table2[[#This Row],[Date]]&amp;Table2[[#This Row],[City]]&amp;Table2[[#This Row],[Product]]</f>
        <v>39088AgraBulb</v>
      </c>
      <c r="V172" s="36">
        <v>495</v>
      </c>
    </row>
    <row r="173" spans="1:22" ht="21" x14ac:dyDescent="0.25">
      <c r="A173" s="38">
        <v>39073</v>
      </c>
      <c r="B173" s="38" t="s">
        <v>1652</v>
      </c>
      <c r="C173" s="38" t="s">
        <v>1648</v>
      </c>
      <c r="D173" s="32" t="str">
        <f t="shared" si="10"/>
        <v>39073JaipurBulb</v>
      </c>
      <c r="E173" s="32">
        <f>VLOOKUP($D173,Table2[[Column1]:[Qty]],2,0)</f>
        <v>446</v>
      </c>
      <c r="F173" s="32">
        <f t="shared" si="11"/>
        <v>10</v>
      </c>
      <c r="G173" s="39">
        <f t="shared" si="12"/>
        <v>0.08</v>
      </c>
      <c r="H173" s="32">
        <f t="shared" si="13"/>
        <v>9.2000000000000011</v>
      </c>
      <c r="I173" s="32">
        <f t="shared" si="14"/>
        <v>4103.2000000000007</v>
      </c>
      <c r="R173" s="36">
        <v>39140</v>
      </c>
      <c r="S173" s="36" t="s">
        <v>1646</v>
      </c>
      <c r="T173" s="36" t="s">
        <v>1649</v>
      </c>
      <c r="U173" s="36" t="str">
        <f>Table2[[#This Row],[Date]]&amp;Table2[[#This Row],[City]]&amp;Table2[[#This Row],[Product]]</f>
        <v>39140Mumbaiiphone</v>
      </c>
      <c r="V173" s="36">
        <v>148</v>
      </c>
    </row>
    <row r="174" spans="1:22" ht="21" x14ac:dyDescent="0.25">
      <c r="A174" s="38">
        <v>39073</v>
      </c>
      <c r="B174" s="38" t="s">
        <v>1652</v>
      </c>
      <c r="C174" s="38" t="s">
        <v>1649</v>
      </c>
      <c r="D174" s="32" t="str">
        <f t="shared" si="10"/>
        <v>39073Jaipuriphone</v>
      </c>
      <c r="E174" s="32">
        <f>VLOOKUP($D174,Table2[[Column1]:[Qty]],2,0)</f>
        <v>160</v>
      </c>
      <c r="F174" s="32">
        <f t="shared" si="11"/>
        <v>500</v>
      </c>
      <c r="G174" s="39">
        <f t="shared" si="12"/>
        <v>0.2</v>
      </c>
      <c r="H174" s="32">
        <f t="shared" si="13"/>
        <v>400</v>
      </c>
      <c r="I174" s="32">
        <f t="shared" si="14"/>
        <v>64000</v>
      </c>
      <c r="R174" s="36">
        <v>39145</v>
      </c>
      <c r="S174" s="36" t="s">
        <v>1652</v>
      </c>
      <c r="T174" s="36" t="s">
        <v>1647</v>
      </c>
      <c r="U174" s="36" t="str">
        <f>Table2[[#This Row],[Date]]&amp;Table2[[#This Row],[City]]&amp;Table2[[#This Row],[Product]]</f>
        <v>39145JaipurLaptop</v>
      </c>
      <c r="V174" s="36">
        <v>500</v>
      </c>
    </row>
    <row r="175" spans="1:22" ht="21" x14ac:dyDescent="0.25">
      <c r="A175" s="38">
        <v>39073</v>
      </c>
      <c r="B175" s="38" t="s">
        <v>1652</v>
      </c>
      <c r="C175" s="38" t="s">
        <v>1650</v>
      </c>
      <c r="D175" s="32" t="str">
        <f t="shared" si="10"/>
        <v>39073JaipurChair</v>
      </c>
      <c r="E175" s="32">
        <f>VLOOKUP($D175,Table2[[Column1]:[Qty]],2,0)</f>
        <v>102</v>
      </c>
      <c r="F175" s="32">
        <f t="shared" si="11"/>
        <v>200</v>
      </c>
      <c r="G175" s="39">
        <f t="shared" si="12"/>
        <v>0.36</v>
      </c>
      <c r="H175" s="32">
        <f t="shared" si="13"/>
        <v>128</v>
      </c>
      <c r="I175" s="32">
        <f t="shared" si="14"/>
        <v>13056</v>
      </c>
      <c r="R175" s="36">
        <v>39156</v>
      </c>
      <c r="S175" s="36" t="s">
        <v>1652</v>
      </c>
      <c r="T175" s="36" t="s">
        <v>1648</v>
      </c>
      <c r="U175" s="36" t="str">
        <f>Table2[[#This Row],[Date]]&amp;Table2[[#This Row],[City]]&amp;Table2[[#This Row],[Product]]</f>
        <v>39156JaipurBulb</v>
      </c>
      <c r="V175" s="36">
        <v>335</v>
      </c>
    </row>
    <row r="176" spans="1:22" ht="21" x14ac:dyDescent="0.25">
      <c r="A176" s="38">
        <v>39073</v>
      </c>
      <c r="B176" s="38" t="s">
        <v>1653</v>
      </c>
      <c r="C176" s="38" t="s">
        <v>1647</v>
      </c>
      <c r="D176" s="32" t="str">
        <f t="shared" si="10"/>
        <v>39073AgraLaptop</v>
      </c>
      <c r="E176" s="32">
        <f>VLOOKUP($D176,Table2[[Column1]:[Qty]],2,0)</f>
        <v>435</v>
      </c>
      <c r="F176" s="32">
        <f t="shared" si="11"/>
        <v>1000</v>
      </c>
      <c r="G176" s="39">
        <f t="shared" si="12"/>
        <v>0.05</v>
      </c>
      <c r="H176" s="32">
        <f t="shared" si="13"/>
        <v>950</v>
      </c>
      <c r="I176" s="32">
        <f t="shared" si="14"/>
        <v>413250</v>
      </c>
      <c r="R176" s="36">
        <v>39180</v>
      </c>
      <c r="S176" s="36" t="s">
        <v>1645</v>
      </c>
      <c r="T176" s="36" t="s">
        <v>1648</v>
      </c>
      <c r="U176" s="36" t="str">
        <f>Table2[[#This Row],[Date]]&amp;Table2[[#This Row],[City]]&amp;Table2[[#This Row],[Product]]</f>
        <v>39180DelhiBulb</v>
      </c>
      <c r="V176" s="36">
        <v>493</v>
      </c>
    </row>
    <row r="177" spans="1:22" ht="21" x14ac:dyDescent="0.25">
      <c r="A177" s="38">
        <v>39073</v>
      </c>
      <c r="B177" s="38" t="s">
        <v>1653</v>
      </c>
      <c r="C177" s="38" t="s">
        <v>1648</v>
      </c>
      <c r="D177" s="32" t="str">
        <f t="shared" si="10"/>
        <v>39073AgraBulb</v>
      </c>
      <c r="E177" s="32">
        <f>VLOOKUP($D177,Table2[[Column1]:[Qty]],2,0)</f>
        <v>159</v>
      </c>
      <c r="F177" s="32">
        <f t="shared" si="11"/>
        <v>10</v>
      </c>
      <c r="G177" s="39">
        <f t="shared" si="12"/>
        <v>0.06</v>
      </c>
      <c r="H177" s="32">
        <f t="shared" si="13"/>
        <v>9.3999999999999986</v>
      </c>
      <c r="I177" s="32">
        <f t="shared" si="14"/>
        <v>1494.5999999999997</v>
      </c>
      <c r="R177" s="36">
        <v>39169</v>
      </c>
      <c r="S177" s="36" t="s">
        <v>1652</v>
      </c>
      <c r="T177" s="36" t="s">
        <v>1649</v>
      </c>
      <c r="U177" s="36" t="str">
        <f>Table2[[#This Row],[Date]]&amp;Table2[[#This Row],[City]]&amp;Table2[[#This Row],[Product]]</f>
        <v>39169Jaipuriphone</v>
      </c>
      <c r="V177" s="36">
        <v>378</v>
      </c>
    </row>
    <row r="178" spans="1:22" ht="21" x14ac:dyDescent="0.25">
      <c r="A178" s="38">
        <v>39073</v>
      </c>
      <c r="B178" s="38" t="s">
        <v>1653</v>
      </c>
      <c r="C178" s="38" t="s">
        <v>1649</v>
      </c>
      <c r="D178" s="32" t="str">
        <f t="shared" si="10"/>
        <v>39073Agraiphone</v>
      </c>
      <c r="E178" s="32">
        <f>VLOOKUP($D178,Table2[[Column1]:[Qty]],2,0)</f>
        <v>460</v>
      </c>
      <c r="F178" s="32">
        <f t="shared" si="11"/>
        <v>500</v>
      </c>
      <c r="G178" s="39">
        <f t="shared" si="12"/>
        <v>0.25</v>
      </c>
      <c r="H178" s="32">
        <f t="shared" si="13"/>
        <v>375</v>
      </c>
      <c r="I178" s="32">
        <f t="shared" si="14"/>
        <v>172500</v>
      </c>
      <c r="R178" s="36">
        <v>39183</v>
      </c>
      <c r="S178" s="36" t="s">
        <v>1645</v>
      </c>
      <c r="T178" s="36" t="s">
        <v>1649</v>
      </c>
      <c r="U178" s="36" t="str">
        <f>Table2[[#This Row],[Date]]&amp;Table2[[#This Row],[City]]&amp;Table2[[#This Row],[Product]]</f>
        <v>39183Delhiiphone</v>
      </c>
      <c r="V178" s="36">
        <v>265</v>
      </c>
    </row>
    <row r="179" spans="1:22" ht="21" x14ac:dyDescent="0.25">
      <c r="A179" s="38">
        <v>39073</v>
      </c>
      <c r="B179" s="38" t="s">
        <v>1653</v>
      </c>
      <c r="C179" s="38" t="s">
        <v>1650</v>
      </c>
      <c r="D179" s="32" t="str">
        <f t="shared" si="10"/>
        <v>39073AgraChair</v>
      </c>
      <c r="E179" s="32">
        <f>VLOOKUP($D179,Table2[[Column1]:[Qty]],2,0)</f>
        <v>118</v>
      </c>
      <c r="F179" s="32">
        <f t="shared" si="11"/>
        <v>200</v>
      </c>
      <c r="G179" s="39">
        <f t="shared" si="12"/>
        <v>0.4</v>
      </c>
      <c r="H179" s="32">
        <f t="shared" si="13"/>
        <v>120</v>
      </c>
      <c r="I179" s="32">
        <f t="shared" si="14"/>
        <v>14160</v>
      </c>
      <c r="R179" s="36">
        <v>39189</v>
      </c>
      <c r="S179" s="36" t="s">
        <v>1646</v>
      </c>
      <c r="T179" s="36" t="s">
        <v>1650</v>
      </c>
      <c r="U179" s="36" t="str">
        <f>Table2[[#This Row],[Date]]&amp;Table2[[#This Row],[City]]&amp;Table2[[#This Row],[Product]]</f>
        <v>39189MumbaiChair</v>
      </c>
      <c r="V179" s="36">
        <v>442</v>
      </c>
    </row>
    <row r="180" spans="1:22" ht="21" x14ac:dyDescent="0.25">
      <c r="A180" s="38">
        <v>39074</v>
      </c>
      <c r="B180" s="38" t="s">
        <v>1645</v>
      </c>
      <c r="C180" s="38" t="s">
        <v>1647</v>
      </c>
      <c r="D180" s="32" t="str">
        <f t="shared" si="10"/>
        <v>39074DelhiLaptop</v>
      </c>
      <c r="E180" s="32">
        <f>VLOOKUP($D180,Table2[[Column1]:[Qty]],2,0)</f>
        <v>424</v>
      </c>
      <c r="F180" s="32">
        <f t="shared" si="11"/>
        <v>1000</v>
      </c>
      <c r="G180" s="39">
        <f t="shared" si="12"/>
        <v>0.13</v>
      </c>
      <c r="H180" s="32">
        <f t="shared" si="13"/>
        <v>870</v>
      </c>
      <c r="I180" s="32">
        <f t="shared" si="14"/>
        <v>368880</v>
      </c>
      <c r="R180" s="36">
        <v>39072</v>
      </c>
      <c r="S180" s="36" t="s">
        <v>1653</v>
      </c>
      <c r="T180" s="36" t="s">
        <v>1647</v>
      </c>
      <c r="U180" s="36" t="str">
        <f>Table2[[#This Row],[Date]]&amp;Table2[[#This Row],[City]]&amp;Table2[[#This Row],[Product]]</f>
        <v>39072AgraLaptop</v>
      </c>
      <c r="V180" s="36">
        <v>382</v>
      </c>
    </row>
    <row r="181" spans="1:22" ht="21" x14ac:dyDescent="0.25">
      <c r="A181" s="38">
        <v>39074</v>
      </c>
      <c r="B181" s="38" t="s">
        <v>1645</v>
      </c>
      <c r="C181" s="38" t="s">
        <v>1648</v>
      </c>
      <c r="D181" s="32" t="str">
        <f t="shared" si="10"/>
        <v>39074DelhiBulb</v>
      </c>
      <c r="E181" s="32">
        <f>VLOOKUP($D181,Table2[[Column1]:[Qty]],2,0)</f>
        <v>373</v>
      </c>
      <c r="F181" s="32">
        <f t="shared" si="11"/>
        <v>10</v>
      </c>
      <c r="G181" s="39">
        <f t="shared" si="12"/>
        <v>0.09</v>
      </c>
      <c r="H181" s="32">
        <f t="shared" si="13"/>
        <v>9.1</v>
      </c>
      <c r="I181" s="32">
        <f t="shared" si="14"/>
        <v>3394.2999999999997</v>
      </c>
      <c r="R181" s="36">
        <v>39079</v>
      </c>
      <c r="S181" s="36" t="s">
        <v>1646</v>
      </c>
      <c r="T181" s="36" t="s">
        <v>1647</v>
      </c>
      <c r="U181" s="36" t="str">
        <f>Table2[[#This Row],[Date]]&amp;Table2[[#This Row],[City]]&amp;Table2[[#This Row],[Product]]</f>
        <v>39079MumbaiLaptop</v>
      </c>
      <c r="V181" s="36">
        <v>171</v>
      </c>
    </row>
    <row r="182" spans="1:22" ht="21" x14ac:dyDescent="0.25">
      <c r="A182" s="38">
        <v>39074</v>
      </c>
      <c r="B182" s="38" t="s">
        <v>1645</v>
      </c>
      <c r="C182" s="38" t="s">
        <v>1649</v>
      </c>
      <c r="D182" s="32" t="str">
        <f t="shared" si="10"/>
        <v>39074Delhiiphone</v>
      </c>
      <c r="E182" s="32">
        <f>VLOOKUP($D182,Table2[[Column1]:[Qty]],2,0)</f>
        <v>146</v>
      </c>
      <c r="F182" s="32">
        <f t="shared" si="11"/>
        <v>500</v>
      </c>
      <c r="G182" s="39">
        <f t="shared" si="12"/>
        <v>0.24</v>
      </c>
      <c r="H182" s="32">
        <f t="shared" si="13"/>
        <v>380</v>
      </c>
      <c r="I182" s="32">
        <f t="shared" si="14"/>
        <v>55480</v>
      </c>
      <c r="R182" s="36">
        <v>39137</v>
      </c>
      <c r="S182" s="36" t="s">
        <v>1646</v>
      </c>
      <c r="T182" s="36" t="s">
        <v>1648</v>
      </c>
      <c r="U182" s="36" t="str">
        <f>Table2[[#This Row],[Date]]&amp;Table2[[#This Row],[City]]&amp;Table2[[#This Row],[Product]]</f>
        <v>39137MumbaiBulb</v>
      </c>
      <c r="V182" s="36">
        <v>370</v>
      </c>
    </row>
    <row r="183" spans="1:22" ht="21" x14ac:dyDescent="0.25">
      <c r="A183" s="38">
        <v>39074</v>
      </c>
      <c r="B183" s="38" t="s">
        <v>1645</v>
      </c>
      <c r="C183" s="38" t="s">
        <v>1650</v>
      </c>
      <c r="D183" s="32" t="str">
        <f t="shared" si="10"/>
        <v>39074DelhiChair</v>
      </c>
      <c r="E183" s="32">
        <f>VLOOKUP($D183,Table2[[Column1]:[Qty]],2,0)</f>
        <v>318</v>
      </c>
      <c r="F183" s="32">
        <f t="shared" si="11"/>
        <v>200</v>
      </c>
      <c r="G183" s="39">
        <f t="shared" si="12"/>
        <v>0.33</v>
      </c>
      <c r="H183" s="32">
        <f t="shared" si="13"/>
        <v>134</v>
      </c>
      <c r="I183" s="32">
        <f t="shared" si="14"/>
        <v>42612</v>
      </c>
      <c r="R183" s="36">
        <v>39115</v>
      </c>
      <c r="S183" s="36" t="s">
        <v>1653</v>
      </c>
      <c r="T183" s="36" t="s">
        <v>1650</v>
      </c>
      <c r="U183" s="36" t="str">
        <f>Table2[[#This Row],[Date]]&amp;Table2[[#This Row],[City]]&amp;Table2[[#This Row],[Product]]</f>
        <v>39115AgraChair</v>
      </c>
      <c r="V183" s="36">
        <v>497</v>
      </c>
    </row>
    <row r="184" spans="1:22" ht="21" x14ac:dyDescent="0.25">
      <c r="A184" s="38">
        <v>39074</v>
      </c>
      <c r="B184" s="38" t="s">
        <v>1646</v>
      </c>
      <c r="C184" s="38" t="s">
        <v>1647</v>
      </c>
      <c r="D184" s="32" t="str">
        <f t="shared" si="10"/>
        <v>39074MumbaiLaptop</v>
      </c>
      <c r="E184" s="32">
        <f>VLOOKUP($D184,Table2[[Column1]:[Qty]],2,0)</f>
        <v>373</v>
      </c>
      <c r="F184" s="32">
        <f t="shared" si="11"/>
        <v>1000</v>
      </c>
      <c r="G184" s="39">
        <f t="shared" si="12"/>
        <v>0.1</v>
      </c>
      <c r="H184" s="32">
        <f t="shared" si="13"/>
        <v>900</v>
      </c>
      <c r="I184" s="32">
        <f t="shared" si="14"/>
        <v>335700</v>
      </c>
      <c r="R184" s="36">
        <v>39135</v>
      </c>
      <c r="S184" s="36" t="s">
        <v>1646</v>
      </c>
      <c r="T184" s="36" t="s">
        <v>1649</v>
      </c>
      <c r="U184" s="36" t="str">
        <f>Table2[[#This Row],[Date]]&amp;Table2[[#This Row],[City]]&amp;Table2[[#This Row],[Product]]</f>
        <v>39135Mumbaiiphone</v>
      </c>
      <c r="V184" s="36">
        <v>453</v>
      </c>
    </row>
    <row r="185" spans="1:22" ht="21" x14ac:dyDescent="0.25">
      <c r="A185" s="38">
        <v>39074</v>
      </c>
      <c r="B185" s="38" t="s">
        <v>1646</v>
      </c>
      <c r="C185" s="38" t="s">
        <v>1648</v>
      </c>
      <c r="D185" s="32" t="str">
        <f t="shared" si="10"/>
        <v>39074MumbaiBulb</v>
      </c>
      <c r="E185" s="32">
        <f>VLOOKUP($D185,Table2[[Column1]:[Qty]],2,0)</f>
        <v>172</v>
      </c>
      <c r="F185" s="32">
        <f t="shared" si="11"/>
        <v>10</v>
      </c>
      <c r="G185" s="39">
        <f t="shared" si="12"/>
        <v>0.05</v>
      </c>
      <c r="H185" s="32">
        <f t="shared" si="13"/>
        <v>9.5</v>
      </c>
      <c r="I185" s="32">
        <f t="shared" si="14"/>
        <v>1634</v>
      </c>
      <c r="R185" s="36">
        <v>39168</v>
      </c>
      <c r="S185" s="36" t="s">
        <v>1646</v>
      </c>
      <c r="T185" s="36" t="s">
        <v>1648</v>
      </c>
      <c r="U185" s="36" t="str">
        <f>Table2[[#This Row],[Date]]&amp;Table2[[#This Row],[City]]&amp;Table2[[#This Row],[Product]]</f>
        <v>39168MumbaiBulb</v>
      </c>
      <c r="V185" s="36">
        <v>353</v>
      </c>
    </row>
    <row r="186" spans="1:22" ht="21" x14ac:dyDescent="0.25">
      <c r="A186" s="38">
        <v>39074</v>
      </c>
      <c r="B186" s="38" t="s">
        <v>1646</v>
      </c>
      <c r="C186" s="38" t="s">
        <v>1649</v>
      </c>
      <c r="D186" s="32" t="str">
        <f t="shared" si="10"/>
        <v>39074Mumbaiiphone</v>
      </c>
      <c r="E186" s="32">
        <f>VLOOKUP($D186,Table2[[Column1]:[Qty]],2,0)</f>
        <v>282</v>
      </c>
      <c r="F186" s="32">
        <f t="shared" si="11"/>
        <v>500</v>
      </c>
      <c r="G186" s="39">
        <f t="shared" si="12"/>
        <v>0.2</v>
      </c>
      <c r="H186" s="32">
        <f t="shared" si="13"/>
        <v>400</v>
      </c>
      <c r="I186" s="32">
        <f t="shared" si="14"/>
        <v>112800</v>
      </c>
      <c r="R186" s="36">
        <v>39190</v>
      </c>
      <c r="S186" s="36" t="s">
        <v>1653</v>
      </c>
      <c r="T186" s="36" t="s">
        <v>1649</v>
      </c>
      <c r="U186" s="36" t="str">
        <f>Table2[[#This Row],[Date]]&amp;Table2[[#This Row],[City]]&amp;Table2[[#This Row],[Product]]</f>
        <v>39190Agraiphone</v>
      </c>
      <c r="V186" s="36">
        <v>235</v>
      </c>
    </row>
    <row r="187" spans="1:22" ht="21" x14ac:dyDescent="0.25">
      <c r="A187" s="38">
        <v>39074</v>
      </c>
      <c r="B187" s="38" t="s">
        <v>1646</v>
      </c>
      <c r="C187" s="38" t="s">
        <v>1650</v>
      </c>
      <c r="D187" s="32" t="str">
        <f t="shared" si="10"/>
        <v>39074MumbaiChair</v>
      </c>
      <c r="E187" s="32">
        <f>VLOOKUP($D187,Table2[[Column1]:[Qty]],2,0)</f>
        <v>222</v>
      </c>
      <c r="F187" s="32">
        <f t="shared" si="11"/>
        <v>200</v>
      </c>
      <c r="G187" s="39">
        <f t="shared" si="12"/>
        <v>0.4</v>
      </c>
      <c r="H187" s="32">
        <f t="shared" si="13"/>
        <v>120</v>
      </c>
      <c r="I187" s="32">
        <f t="shared" si="14"/>
        <v>26640</v>
      </c>
      <c r="R187" s="36">
        <v>39176</v>
      </c>
      <c r="S187" s="36" t="s">
        <v>1645</v>
      </c>
      <c r="T187" s="36" t="s">
        <v>1647</v>
      </c>
      <c r="U187" s="36" t="str">
        <f>Table2[[#This Row],[Date]]&amp;Table2[[#This Row],[City]]&amp;Table2[[#This Row],[Product]]</f>
        <v>39176DelhiLaptop</v>
      </c>
      <c r="V187" s="36">
        <v>123</v>
      </c>
    </row>
    <row r="188" spans="1:22" ht="21" x14ac:dyDescent="0.25">
      <c r="A188" s="38">
        <v>39074</v>
      </c>
      <c r="B188" s="38" t="s">
        <v>1652</v>
      </c>
      <c r="C188" s="38" t="s">
        <v>1647</v>
      </c>
      <c r="D188" s="32" t="str">
        <f t="shared" si="10"/>
        <v>39074JaipurLaptop</v>
      </c>
      <c r="E188" s="32">
        <f>VLOOKUP($D188,Table2[[Column1]:[Qty]],2,0)</f>
        <v>312</v>
      </c>
      <c r="F188" s="32">
        <f t="shared" si="11"/>
        <v>1000</v>
      </c>
      <c r="G188" s="39">
        <f t="shared" si="12"/>
        <v>0.09</v>
      </c>
      <c r="H188" s="32">
        <f t="shared" si="13"/>
        <v>910</v>
      </c>
      <c r="I188" s="32">
        <f t="shared" si="14"/>
        <v>283920</v>
      </c>
      <c r="R188" s="36">
        <v>39070</v>
      </c>
      <c r="S188" s="36" t="s">
        <v>1652</v>
      </c>
      <c r="T188" s="36" t="s">
        <v>1647</v>
      </c>
      <c r="U188" s="36" t="str">
        <f>Table2[[#This Row],[Date]]&amp;Table2[[#This Row],[City]]&amp;Table2[[#This Row],[Product]]</f>
        <v>39070JaipurLaptop</v>
      </c>
      <c r="V188" s="36">
        <v>408</v>
      </c>
    </row>
    <row r="189" spans="1:22" ht="21" x14ac:dyDescent="0.25">
      <c r="A189" s="38">
        <v>39074</v>
      </c>
      <c r="B189" s="38" t="s">
        <v>1652</v>
      </c>
      <c r="C189" s="38" t="s">
        <v>1648</v>
      </c>
      <c r="D189" s="32" t="str">
        <f t="shared" si="10"/>
        <v>39074JaipurBulb</v>
      </c>
      <c r="E189" s="32">
        <f>VLOOKUP($D189,Table2[[Column1]:[Qty]],2,0)</f>
        <v>157</v>
      </c>
      <c r="F189" s="32">
        <f t="shared" si="11"/>
        <v>10</v>
      </c>
      <c r="G189" s="39">
        <f t="shared" si="12"/>
        <v>0.08</v>
      </c>
      <c r="H189" s="32">
        <f t="shared" si="13"/>
        <v>9.2000000000000011</v>
      </c>
      <c r="I189" s="32">
        <f t="shared" si="14"/>
        <v>1444.4</v>
      </c>
      <c r="R189" s="36">
        <v>39099</v>
      </c>
      <c r="S189" s="36" t="s">
        <v>1653</v>
      </c>
      <c r="T189" s="36" t="s">
        <v>1650</v>
      </c>
      <c r="U189" s="36" t="str">
        <f>Table2[[#This Row],[Date]]&amp;Table2[[#This Row],[City]]&amp;Table2[[#This Row],[Product]]</f>
        <v>39099AgraChair</v>
      </c>
      <c r="V189" s="36">
        <v>290</v>
      </c>
    </row>
    <row r="190" spans="1:22" ht="21" x14ac:dyDescent="0.25">
      <c r="A190" s="38">
        <v>39074</v>
      </c>
      <c r="B190" s="38" t="s">
        <v>1652</v>
      </c>
      <c r="C190" s="38" t="s">
        <v>1649</v>
      </c>
      <c r="D190" s="32" t="str">
        <f t="shared" si="10"/>
        <v>39074Jaipuriphone</v>
      </c>
      <c r="E190" s="32">
        <f>VLOOKUP($D190,Table2[[Column1]:[Qty]],2,0)</f>
        <v>383</v>
      </c>
      <c r="F190" s="32">
        <f t="shared" si="11"/>
        <v>500</v>
      </c>
      <c r="G190" s="39">
        <f t="shared" si="12"/>
        <v>0.2</v>
      </c>
      <c r="H190" s="32">
        <f t="shared" si="13"/>
        <v>400</v>
      </c>
      <c r="I190" s="32">
        <f t="shared" si="14"/>
        <v>153200</v>
      </c>
      <c r="R190" s="36">
        <v>39098</v>
      </c>
      <c r="S190" s="36" t="s">
        <v>1652</v>
      </c>
      <c r="T190" s="36" t="s">
        <v>1648</v>
      </c>
      <c r="U190" s="36" t="str">
        <f>Table2[[#This Row],[Date]]&amp;Table2[[#This Row],[City]]&amp;Table2[[#This Row],[Product]]</f>
        <v>39098JaipurBulb</v>
      </c>
      <c r="V190" s="36">
        <v>151</v>
      </c>
    </row>
    <row r="191" spans="1:22" ht="21" x14ac:dyDescent="0.25">
      <c r="A191" s="38">
        <v>39074</v>
      </c>
      <c r="B191" s="38" t="s">
        <v>1652</v>
      </c>
      <c r="C191" s="38" t="s">
        <v>1650</v>
      </c>
      <c r="D191" s="32" t="str">
        <f t="shared" si="10"/>
        <v>39074JaipurChair</v>
      </c>
      <c r="E191" s="32">
        <f>VLOOKUP($D191,Table2[[Column1]:[Qty]],2,0)</f>
        <v>240</v>
      </c>
      <c r="F191" s="32">
        <f t="shared" si="11"/>
        <v>200</v>
      </c>
      <c r="G191" s="39">
        <f t="shared" si="12"/>
        <v>0.36</v>
      </c>
      <c r="H191" s="32">
        <f t="shared" si="13"/>
        <v>128</v>
      </c>
      <c r="I191" s="32">
        <f t="shared" si="14"/>
        <v>30720</v>
      </c>
      <c r="R191" s="36">
        <v>39130</v>
      </c>
      <c r="S191" s="36" t="s">
        <v>1646</v>
      </c>
      <c r="T191" s="36" t="s">
        <v>1650</v>
      </c>
      <c r="U191" s="36" t="str">
        <f>Table2[[#This Row],[Date]]&amp;Table2[[#This Row],[City]]&amp;Table2[[#This Row],[Product]]</f>
        <v>39130MumbaiChair</v>
      </c>
      <c r="V191" s="36">
        <v>106</v>
      </c>
    </row>
    <row r="192" spans="1:22" ht="21" x14ac:dyDescent="0.25">
      <c r="A192" s="38">
        <v>39074</v>
      </c>
      <c r="B192" s="38" t="s">
        <v>1653</v>
      </c>
      <c r="C192" s="38" t="s">
        <v>1647</v>
      </c>
      <c r="D192" s="32" t="str">
        <f t="shared" si="10"/>
        <v>39074AgraLaptop</v>
      </c>
      <c r="E192" s="32">
        <f>VLOOKUP($D192,Table2[[Column1]:[Qty]],2,0)</f>
        <v>356</v>
      </c>
      <c r="F192" s="32">
        <f t="shared" si="11"/>
        <v>1000</v>
      </c>
      <c r="G192" s="39">
        <f t="shared" si="12"/>
        <v>0.05</v>
      </c>
      <c r="H192" s="32">
        <f t="shared" si="13"/>
        <v>950</v>
      </c>
      <c r="I192" s="32">
        <f t="shared" si="14"/>
        <v>338200</v>
      </c>
      <c r="R192" s="36">
        <v>39163</v>
      </c>
      <c r="S192" s="36" t="s">
        <v>1646</v>
      </c>
      <c r="T192" s="36" t="s">
        <v>1649</v>
      </c>
      <c r="U192" s="36" t="str">
        <f>Table2[[#This Row],[Date]]&amp;Table2[[#This Row],[City]]&amp;Table2[[#This Row],[Product]]</f>
        <v>39163Mumbaiiphone</v>
      </c>
      <c r="V192" s="36">
        <v>211</v>
      </c>
    </row>
    <row r="193" spans="1:22" ht="21" x14ac:dyDescent="0.25">
      <c r="A193" s="38">
        <v>39074</v>
      </c>
      <c r="B193" s="38" t="s">
        <v>1653</v>
      </c>
      <c r="C193" s="38" t="s">
        <v>1648</v>
      </c>
      <c r="D193" s="32" t="str">
        <f t="shared" si="10"/>
        <v>39074AgraBulb</v>
      </c>
      <c r="E193" s="32">
        <f>VLOOKUP($D193,Table2[[Column1]:[Qty]],2,0)</f>
        <v>425</v>
      </c>
      <c r="F193" s="32">
        <f t="shared" si="11"/>
        <v>10</v>
      </c>
      <c r="G193" s="39">
        <f t="shared" si="12"/>
        <v>0.06</v>
      </c>
      <c r="H193" s="32">
        <f t="shared" si="13"/>
        <v>9.3999999999999986</v>
      </c>
      <c r="I193" s="32">
        <f t="shared" si="14"/>
        <v>3994.9999999999995</v>
      </c>
      <c r="R193" s="36">
        <v>39173</v>
      </c>
      <c r="S193" s="36" t="s">
        <v>1652</v>
      </c>
      <c r="T193" s="36" t="s">
        <v>1650</v>
      </c>
      <c r="U193" s="36" t="str">
        <f>Table2[[#This Row],[Date]]&amp;Table2[[#This Row],[City]]&amp;Table2[[#This Row],[Product]]</f>
        <v>39173JaipurChair</v>
      </c>
      <c r="V193" s="36">
        <v>333</v>
      </c>
    </row>
    <row r="194" spans="1:22" ht="21" x14ac:dyDescent="0.25">
      <c r="A194" s="38">
        <v>39074</v>
      </c>
      <c r="B194" s="38" t="s">
        <v>1653</v>
      </c>
      <c r="C194" s="38" t="s">
        <v>1649</v>
      </c>
      <c r="D194" s="32" t="str">
        <f t="shared" si="10"/>
        <v>39074Agraiphone</v>
      </c>
      <c r="E194" s="32">
        <f>VLOOKUP($D194,Table2[[Column1]:[Qty]],2,0)</f>
        <v>400</v>
      </c>
      <c r="F194" s="32">
        <f t="shared" si="11"/>
        <v>500</v>
      </c>
      <c r="G194" s="39">
        <f t="shared" si="12"/>
        <v>0.25</v>
      </c>
      <c r="H194" s="32">
        <f t="shared" si="13"/>
        <v>375</v>
      </c>
      <c r="I194" s="32">
        <f t="shared" si="14"/>
        <v>150000</v>
      </c>
      <c r="R194" s="36">
        <v>39146</v>
      </c>
      <c r="S194" s="36" t="s">
        <v>1652</v>
      </c>
      <c r="T194" s="36" t="s">
        <v>1649</v>
      </c>
      <c r="U194" s="36" t="str">
        <f>Table2[[#This Row],[Date]]&amp;Table2[[#This Row],[City]]&amp;Table2[[#This Row],[Product]]</f>
        <v>39146Jaipuriphone</v>
      </c>
      <c r="V194" s="36">
        <v>171</v>
      </c>
    </row>
    <row r="195" spans="1:22" ht="21" x14ac:dyDescent="0.25">
      <c r="A195" s="38">
        <v>39074</v>
      </c>
      <c r="B195" s="38" t="s">
        <v>1653</v>
      </c>
      <c r="C195" s="38" t="s">
        <v>1650</v>
      </c>
      <c r="D195" s="32" t="str">
        <f t="shared" si="10"/>
        <v>39074AgraChair</v>
      </c>
      <c r="E195" s="32">
        <f>VLOOKUP($D195,Table2[[Column1]:[Qty]],2,0)</f>
        <v>169</v>
      </c>
      <c r="F195" s="32">
        <f t="shared" si="11"/>
        <v>200</v>
      </c>
      <c r="G195" s="39">
        <f t="shared" si="12"/>
        <v>0.4</v>
      </c>
      <c r="H195" s="32">
        <f t="shared" si="13"/>
        <v>120</v>
      </c>
      <c r="I195" s="32">
        <f t="shared" si="14"/>
        <v>20280</v>
      </c>
      <c r="R195" s="36">
        <v>39078</v>
      </c>
      <c r="S195" s="36" t="s">
        <v>1645</v>
      </c>
      <c r="T195" s="36" t="s">
        <v>1649</v>
      </c>
      <c r="U195" s="36" t="str">
        <f>Table2[[#This Row],[Date]]&amp;Table2[[#This Row],[City]]&amp;Table2[[#This Row],[Product]]</f>
        <v>39078Delhiiphone</v>
      </c>
      <c r="V195" s="36">
        <v>279</v>
      </c>
    </row>
    <row r="196" spans="1:22" ht="21" x14ac:dyDescent="0.25">
      <c r="A196" s="38">
        <v>39075</v>
      </c>
      <c r="B196" s="38" t="s">
        <v>1645</v>
      </c>
      <c r="C196" s="38" t="s">
        <v>1647</v>
      </c>
      <c r="D196" s="32" t="str">
        <f t="shared" si="10"/>
        <v>39075DelhiLaptop</v>
      </c>
      <c r="E196" s="32">
        <f>VLOOKUP($D196,Table2[[Column1]:[Qty]],2,0)</f>
        <v>410</v>
      </c>
      <c r="F196" s="32">
        <f t="shared" si="11"/>
        <v>1000</v>
      </c>
      <c r="G196" s="39">
        <f t="shared" si="12"/>
        <v>0.13</v>
      </c>
      <c r="H196" s="32">
        <f t="shared" si="13"/>
        <v>870</v>
      </c>
      <c r="I196" s="32">
        <f t="shared" si="14"/>
        <v>356700</v>
      </c>
      <c r="R196" s="36">
        <v>39065</v>
      </c>
      <c r="S196" s="36" t="s">
        <v>1652</v>
      </c>
      <c r="T196" s="36" t="s">
        <v>1648</v>
      </c>
      <c r="U196" s="36" t="str">
        <f>Table2[[#This Row],[Date]]&amp;Table2[[#This Row],[City]]&amp;Table2[[#This Row],[Product]]</f>
        <v>39065JaipurBulb</v>
      </c>
      <c r="V196" s="36">
        <v>372</v>
      </c>
    </row>
    <row r="197" spans="1:22" ht="21" x14ac:dyDescent="0.25">
      <c r="A197" s="38">
        <v>39075</v>
      </c>
      <c r="B197" s="38" t="s">
        <v>1645</v>
      </c>
      <c r="C197" s="38" t="s">
        <v>1648</v>
      </c>
      <c r="D197" s="32" t="str">
        <f t="shared" ref="D197:D260" si="15">A197&amp;B197&amp;C197</f>
        <v>39075DelhiBulb</v>
      </c>
      <c r="E197" s="32">
        <f>VLOOKUP($D197,Table2[[Column1]:[Qty]],2,0)</f>
        <v>406</v>
      </c>
      <c r="F197" s="32">
        <f t="shared" ref="F197:F260" si="16">VLOOKUP($C197,K$12:L$15,2,FALSE)</f>
        <v>10</v>
      </c>
      <c r="G197" s="39">
        <f t="shared" ref="G197:G260" si="17">INDEX($K$3:$O$7,MATCH($B197,$K$3:$K$7,0),MATCH($C197,$K$3:$O$3,0))</f>
        <v>0.09</v>
      </c>
      <c r="H197" s="32">
        <f t="shared" ref="H197:H260" si="18">$F197*(1-$G197)</f>
        <v>9.1</v>
      </c>
      <c r="I197" s="32">
        <f t="shared" ref="I197:I260" si="19">$H197*$E197</f>
        <v>3694.6</v>
      </c>
      <c r="R197" s="36">
        <v>39098</v>
      </c>
      <c r="S197" s="36" t="s">
        <v>1646</v>
      </c>
      <c r="T197" s="36" t="s">
        <v>1648</v>
      </c>
      <c r="U197" s="36" t="str">
        <f>Table2[[#This Row],[Date]]&amp;Table2[[#This Row],[City]]&amp;Table2[[#This Row],[Product]]</f>
        <v>39098MumbaiBulb</v>
      </c>
      <c r="V197" s="36">
        <v>202</v>
      </c>
    </row>
    <row r="198" spans="1:22" ht="21" x14ac:dyDescent="0.25">
      <c r="A198" s="38">
        <v>39075</v>
      </c>
      <c r="B198" s="38" t="s">
        <v>1645</v>
      </c>
      <c r="C198" s="38" t="s">
        <v>1649</v>
      </c>
      <c r="D198" s="32" t="str">
        <f t="shared" si="15"/>
        <v>39075Delhiiphone</v>
      </c>
      <c r="E198" s="32">
        <f>VLOOKUP($D198,Table2[[Column1]:[Qty]],2,0)</f>
        <v>157</v>
      </c>
      <c r="F198" s="32">
        <f t="shared" si="16"/>
        <v>500</v>
      </c>
      <c r="G198" s="39">
        <f t="shared" si="17"/>
        <v>0.24</v>
      </c>
      <c r="H198" s="32">
        <f t="shared" si="18"/>
        <v>380</v>
      </c>
      <c r="I198" s="32">
        <f t="shared" si="19"/>
        <v>59660</v>
      </c>
      <c r="R198" s="36">
        <v>39101</v>
      </c>
      <c r="S198" s="36" t="s">
        <v>1652</v>
      </c>
      <c r="T198" s="36" t="s">
        <v>1647</v>
      </c>
      <c r="U198" s="36" t="str">
        <f>Table2[[#This Row],[Date]]&amp;Table2[[#This Row],[City]]&amp;Table2[[#This Row],[Product]]</f>
        <v>39101JaipurLaptop</v>
      </c>
      <c r="V198" s="36">
        <v>223</v>
      </c>
    </row>
    <row r="199" spans="1:22" ht="21" x14ac:dyDescent="0.25">
      <c r="A199" s="38">
        <v>39075</v>
      </c>
      <c r="B199" s="38" t="s">
        <v>1645</v>
      </c>
      <c r="C199" s="38" t="s">
        <v>1650</v>
      </c>
      <c r="D199" s="32" t="str">
        <f t="shared" si="15"/>
        <v>39075DelhiChair</v>
      </c>
      <c r="E199" s="32">
        <f>VLOOKUP($D199,Table2[[Column1]:[Qty]],2,0)</f>
        <v>391</v>
      </c>
      <c r="F199" s="32">
        <f t="shared" si="16"/>
        <v>200</v>
      </c>
      <c r="G199" s="39">
        <f t="shared" si="17"/>
        <v>0.33</v>
      </c>
      <c r="H199" s="32">
        <f t="shared" si="18"/>
        <v>134</v>
      </c>
      <c r="I199" s="32">
        <f t="shared" si="19"/>
        <v>52394</v>
      </c>
      <c r="R199" s="36">
        <v>39115</v>
      </c>
      <c r="S199" s="36" t="s">
        <v>1646</v>
      </c>
      <c r="T199" s="36" t="s">
        <v>1649</v>
      </c>
      <c r="U199" s="36" t="str">
        <f>Table2[[#This Row],[Date]]&amp;Table2[[#This Row],[City]]&amp;Table2[[#This Row],[Product]]</f>
        <v>39115Mumbaiiphone</v>
      </c>
      <c r="V199" s="36">
        <v>481</v>
      </c>
    </row>
    <row r="200" spans="1:22" ht="21" x14ac:dyDescent="0.25">
      <c r="A200" s="38">
        <v>39075</v>
      </c>
      <c r="B200" s="38" t="s">
        <v>1646</v>
      </c>
      <c r="C200" s="38" t="s">
        <v>1647</v>
      </c>
      <c r="D200" s="32" t="str">
        <f t="shared" si="15"/>
        <v>39075MumbaiLaptop</v>
      </c>
      <c r="E200" s="32">
        <f>VLOOKUP($D200,Table2[[Column1]:[Qty]],2,0)</f>
        <v>210</v>
      </c>
      <c r="F200" s="32">
        <f t="shared" si="16"/>
        <v>1000</v>
      </c>
      <c r="G200" s="39">
        <f t="shared" si="17"/>
        <v>0.1</v>
      </c>
      <c r="H200" s="32">
        <f t="shared" si="18"/>
        <v>900</v>
      </c>
      <c r="I200" s="32">
        <f t="shared" si="19"/>
        <v>189000</v>
      </c>
      <c r="R200" s="36">
        <v>39148</v>
      </c>
      <c r="S200" s="36" t="s">
        <v>1646</v>
      </c>
      <c r="T200" s="36" t="s">
        <v>1650</v>
      </c>
      <c r="U200" s="36" t="str">
        <f>Table2[[#This Row],[Date]]&amp;Table2[[#This Row],[City]]&amp;Table2[[#This Row],[Product]]</f>
        <v>39148MumbaiChair</v>
      </c>
      <c r="V200" s="36">
        <v>464</v>
      </c>
    </row>
    <row r="201" spans="1:22" ht="21" x14ac:dyDescent="0.25">
      <c r="A201" s="38">
        <v>39075</v>
      </c>
      <c r="B201" s="38" t="s">
        <v>1646</v>
      </c>
      <c r="C201" s="38" t="s">
        <v>1648</v>
      </c>
      <c r="D201" s="32" t="str">
        <f t="shared" si="15"/>
        <v>39075MumbaiBulb</v>
      </c>
      <c r="E201" s="32">
        <f>VLOOKUP($D201,Table2[[Column1]:[Qty]],2,0)</f>
        <v>281</v>
      </c>
      <c r="F201" s="32">
        <f t="shared" si="16"/>
        <v>10</v>
      </c>
      <c r="G201" s="39">
        <f t="shared" si="17"/>
        <v>0.05</v>
      </c>
      <c r="H201" s="32">
        <f t="shared" si="18"/>
        <v>9.5</v>
      </c>
      <c r="I201" s="32">
        <f t="shared" si="19"/>
        <v>2669.5</v>
      </c>
      <c r="R201" s="36">
        <v>39073</v>
      </c>
      <c r="S201" s="36" t="s">
        <v>1652</v>
      </c>
      <c r="T201" s="36" t="s">
        <v>1647</v>
      </c>
      <c r="U201" s="36" t="str">
        <f>Table2[[#This Row],[Date]]&amp;Table2[[#This Row],[City]]&amp;Table2[[#This Row],[Product]]</f>
        <v>39073JaipurLaptop</v>
      </c>
      <c r="V201" s="36">
        <v>273</v>
      </c>
    </row>
    <row r="202" spans="1:22" ht="21" x14ac:dyDescent="0.25">
      <c r="A202" s="38">
        <v>39075</v>
      </c>
      <c r="B202" s="38" t="s">
        <v>1646</v>
      </c>
      <c r="C202" s="38" t="s">
        <v>1649</v>
      </c>
      <c r="D202" s="32" t="str">
        <f t="shared" si="15"/>
        <v>39075Mumbaiiphone</v>
      </c>
      <c r="E202" s="32">
        <f>VLOOKUP($D202,Table2[[Column1]:[Qty]],2,0)</f>
        <v>116</v>
      </c>
      <c r="F202" s="32">
        <f t="shared" si="16"/>
        <v>500</v>
      </c>
      <c r="G202" s="39">
        <f t="shared" si="17"/>
        <v>0.2</v>
      </c>
      <c r="H202" s="32">
        <f t="shared" si="18"/>
        <v>400</v>
      </c>
      <c r="I202" s="32">
        <f t="shared" si="19"/>
        <v>46400</v>
      </c>
      <c r="R202" s="36">
        <v>39091</v>
      </c>
      <c r="S202" s="36" t="s">
        <v>1646</v>
      </c>
      <c r="T202" s="36" t="s">
        <v>1647</v>
      </c>
      <c r="U202" s="36" t="str">
        <f>Table2[[#This Row],[Date]]&amp;Table2[[#This Row],[City]]&amp;Table2[[#This Row],[Product]]</f>
        <v>39091MumbaiLaptop</v>
      </c>
      <c r="V202" s="36">
        <v>208</v>
      </c>
    </row>
    <row r="203" spans="1:22" ht="21" x14ac:dyDescent="0.25">
      <c r="A203" s="38">
        <v>39075</v>
      </c>
      <c r="B203" s="38" t="s">
        <v>1646</v>
      </c>
      <c r="C203" s="38" t="s">
        <v>1650</v>
      </c>
      <c r="D203" s="32" t="str">
        <f t="shared" si="15"/>
        <v>39075MumbaiChair</v>
      </c>
      <c r="E203" s="32">
        <f>VLOOKUP($D203,Table2[[Column1]:[Qty]],2,0)</f>
        <v>404</v>
      </c>
      <c r="F203" s="32">
        <f t="shared" si="16"/>
        <v>200</v>
      </c>
      <c r="G203" s="39">
        <f t="shared" si="17"/>
        <v>0.4</v>
      </c>
      <c r="H203" s="32">
        <f t="shared" si="18"/>
        <v>120</v>
      </c>
      <c r="I203" s="32">
        <f t="shared" si="19"/>
        <v>48480</v>
      </c>
      <c r="R203" s="36">
        <v>39114</v>
      </c>
      <c r="S203" s="36" t="s">
        <v>1653</v>
      </c>
      <c r="T203" s="36" t="s">
        <v>1650</v>
      </c>
      <c r="U203" s="36" t="str">
        <f>Table2[[#This Row],[Date]]&amp;Table2[[#This Row],[City]]&amp;Table2[[#This Row],[Product]]</f>
        <v>39114AgraChair</v>
      </c>
      <c r="V203" s="36">
        <v>110</v>
      </c>
    </row>
    <row r="204" spans="1:22" ht="21" x14ac:dyDescent="0.25">
      <c r="A204" s="38">
        <v>39075</v>
      </c>
      <c r="B204" s="38" t="s">
        <v>1652</v>
      </c>
      <c r="C204" s="38" t="s">
        <v>1647</v>
      </c>
      <c r="D204" s="32" t="str">
        <f t="shared" si="15"/>
        <v>39075JaipurLaptop</v>
      </c>
      <c r="E204" s="32">
        <f>VLOOKUP($D204,Table2[[Column1]:[Qty]],2,0)</f>
        <v>309</v>
      </c>
      <c r="F204" s="32">
        <f t="shared" si="16"/>
        <v>1000</v>
      </c>
      <c r="G204" s="39">
        <f t="shared" si="17"/>
        <v>0.09</v>
      </c>
      <c r="H204" s="32">
        <f t="shared" si="18"/>
        <v>910</v>
      </c>
      <c r="I204" s="32">
        <f t="shared" si="19"/>
        <v>281190</v>
      </c>
      <c r="R204" s="36">
        <v>39119</v>
      </c>
      <c r="S204" s="36" t="s">
        <v>1652</v>
      </c>
      <c r="T204" s="36" t="s">
        <v>1650</v>
      </c>
      <c r="U204" s="36" t="str">
        <f>Table2[[#This Row],[Date]]&amp;Table2[[#This Row],[City]]&amp;Table2[[#This Row],[Product]]</f>
        <v>39119JaipurChair</v>
      </c>
      <c r="V204" s="36">
        <v>485</v>
      </c>
    </row>
    <row r="205" spans="1:22" ht="21" x14ac:dyDescent="0.25">
      <c r="A205" s="38">
        <v>39075</v>
      </c>
      <c r="B205" s="38" t="s">
        <v>1652</v>
      </c>
      <c r="C205" s="38" t="s">
        <v>1648</v>
      </c>
      <c r="D205" s="32" t="str">
        <f t="shared" si="15"/>
        <v>39075JaipurBulb</v>
      </c>
      <c r="E205" s="32">
        <f>VLOOKUP($D205,Table2[[Column1]:[Qty]],2,0)</f>
        <v>281</v>
      </c>
      <c r="F205" s="32">
        <f t="shared" si="16"/>
        <v>10</v>
      </c>
      <c r="G205" s="39">
        <f t="shared" si="17"/>
        <v>0.08</v>
      </c>
      <c r="H205" s="32">
        <f t="shared" si="18"/>
        <v>9.2000000000000011</v>
      </c>
      <c r="I205" s="32">
        <f t="shared" si="19"/>
        <v>2585.2000000000003</v>
      </c>
      <c r="R205" s="36">
        <v>39179</v>
      </c>
      <c r="S205" s="36" t="s">
        <v>1653</v>
      </c>
      <c r="T205" s="36" t="s">
        <v>1648</v>
      </c>
      <c r="U205" s="36" t="str">
        <f>Table2[[#This Row],[Date]]&amp;Table2[[#This Row],[City]]&amp;Table2[[#This Row],[Product]]</f>
        <v>39179AgraBulb</v>
      </c>
      <c r="V205" s="36">
        <v>117</v>
      </c>
    </row>
    <row r="206" spans="1:22" ht="21" x14ac:dyDescent="0.25">
      <c r="A206" s="38">
        <v>39075</v>
      </c>
      <c r="B206" s="38" t="s">
        <v>1652</v>
      </c>
      <c r="C206" s="38" t="s">
        <v>1649</v>
      </c>
      <c r="D206" s="32" t="str">
        <f t="shared" si="15"/>
        <v>39075Jaipuriphone</v>
      </c>
      <c r="E206" s="32">
        <f>VLOOKUP($D206,Table2[[Column1]:[Qty]],2,0)</f>
        <v>232</v>
      </c>
      <c r="F206" s="32">
        <f t="shared" si="16"/>
        <v>500</v>
      </c>
      <c r="G206" s="39">
        <f t="shared" si="17"/>
        <v>0.2</v>
      </c>
      <c r="H206" s="32">
        <f t="shared" si="18"/>
        <v>400</v>
      </c>
      <c r="I206" s="32">
        <f t="shared" si="19"/>
        <v>92800</v>
      </c>
      <c r="R206" s="36">
        <v>39077</v>
      </c>
      <c r="S206" s="36" t="s">
        <v>1652</v>
      </c>
      <c r="T206" s="36" t="s">
        <v>1647</v>
      </c>
      <c r="U206" s="36" t="str">
        <f>Table2[[#This Row],[Date]]&amp;Table2[[#This Row],[City]]&amp;Table2[[#This Row],[Product]]</f>
        <v>39077JaipurLaptop</v>
      </c>
      <c r="V206" s="36">
        <v>190</v>
      </c>
    </row>
    <row r="207" spans="1:22" ht="21" x14ac:dyDescent="0.25">
      <c r="A207" s="38">
        <v>39075</v>
      </c>
      <c r="B207" s="38" t="s">
        <v>1652</v>
      </c>
      <c r="C207" s="38" t="s">
        <v>1650</v>
      </c>
      <c r="D207" s="32" t="str">
        <f t="shared" si="15"/>
        <v>39075JaipurChair</v>
      </c>
      <c r="E207" s="32">
        <f>VLOOKUP($D207,Table2[[Column1]:[Qty]],2,0)</f>
        <v>334</v>
      </c>
      <c r="F207" s="32">
        <f t="shared" si="16"/>
        <v>200</v>
      </c>
      <c r="G207" s="39">
        <f t="shared" si="17"/>
        <v>0.36</v>
      </c>
      <c r="H207" s="32">
        <f t="shared" si="18"/>
        <v>128</v>
      </c>
      <c r="I207" s="32">
        <f t="shared" si="19"/>
        <v>42752</v>
      </c>
      <c r="R207" s="36">
        <v>39177</v>
      </c>
      <c r="S207" s="36" t="s">
        <v>1645</v>
      </c>
      <c r="T207" s="36" t="s">
        <v>1649</v>
      </c>
      <c r="U207" s="36" t="str">
        <f>Table2[[#This Row],[Date]]&amp;Table2[[#This Row],[City]]&amp;Table2[[#This Row],[Product]]</f>
        <v>39177Delhiiphone</v>
      </c>
      <c r="V207" s="36">
        <v>142</v>
      </c>
    </row>
    <row r="208" spans="1:22" ht="21" x14ac:dyDescent="0.25">
      <c r="A208" s="38">
        <v>39075</v>
      </c>
      <c r="B208" s="38" t="s">
        <v>1653</v>
      </c>
      <c r="C208" s="38" t="s">
        <v>1647</v>
      </c>
      <c r="D208" s="32" t="str">
        <f t="shared" si="15"/>
        <v>39075AgraLaptop</v>
      </c>
      <c r="E208" s="32">
        <f>VLOOKUP($D208,Table2[[Column1]:[Qty]],2,0)</f>
        <v>152</v>
      </c>
      <c r="F208" s="32">
        <f t="shared" si="16"/>
        <v>1000</v>
      </c>
      <c r="G208" s="39">
        <f t="shared" si="17"/>
        <v>0.05</v>
      </c>
      <c r="H208" s="32">
        <f t="shared" si="18"/>
        <v>950</v>
      </c>
      <c r="I208" s="32">
        <f t="shared" si="19"/>
        <v>144400</v>
      </c>
      <c r="R208" s="36">
        <v>39191</v>
      </c>
      <c r="S208" s="36" t="s">
        <v>1646</v>
      </c>
      <c r="T208" s="36" t="s">
        <v>1650</v>
      </c>
      <c r="U208" s="36" t="str">
        <f>Table2[[#This Row],[Date]]&amp;Table2[[#This Row],[City]]&amp;Table2[[#This Row],[Product]]</f>
        <v>39191MumbaiChair</v>
      </c>
      <c r="V208" s="36">
        <v>186</v>
      </c>
    </row>
    <row r="209" spans="1:22" ht="21" x14ac:dyDescent="0.25">
      <c r="A209" s="38">
        <v>39075</v>
      </c>
      <c r="B209" s="38" t="s">
        <v>1653</v>
      </c>
      <c r="C209" s="38" t="s">
        <v>1648</v>
      </c>
      <c r="D209" s="32" t="str">
        <f t="shared" si="15"/>
        <v>39075AgraBulb</v>
      </c>
      <c r="E209" s="32">
        <f>VLOOKUP($D209,Table2[[Column1]:[Qty]],2,0)</f>
        <v>362</v>
      </c>
      <c r="F209" s="32">
        <f t="shared" si="16"/>
        <v>10</v>
      </c>
      <c r="G209" s="39">
        <f t="shared" si="17"/>
        <v>0.06</v>
      </c>
      <c r="H209" s="32">
        <f t="shared" si="18"/>
        <v>9.3999999999999986</v>
      </c>
      <c r="I209" s="32">
        <f t="shared" si="19"/>
        <v>3402.7999999999993</v>
      </c>
      <c r="R209" s="36">
        <v>39087</v>
      </c>
      <c r="S209" s="36" t="s">
        <v>1653</v>
      </c>
      <c r="T209" s="36" t="s">
        <v>1647</v>
      </c>
      <c r="U209" s="36" t="str">
        <f>Table2[[#This Row],[Date]]&amp;Table2[[#This Row],[City]]&amp;Table2[[#This Row],[Product]]</f>
        <v>39087AgraLaptop</v>
      </c>
      <c r="V209" s="36">
        <v>378</v>
      </c>
    </row>
    <row r="210" spans="1:22" ht="21" x14ac:dyDescent="0.25">
      <c r="A210" s="38">
        <v>39075</v>
      </c>
      <c r="B210" s="38" t="s">
        <v>1653</v>
      </c>
      <c r="C210" s="38" t="s">
        <v>1649</v>
      </c>
      <c r="D210" s="32" t="str">
        <f t="shared" si="15"/>
        <v>39075Agraiphone</v>
      </c>
      <c r="E210" s="32">
        <f>VLOOKUP($D210,Table2[[Column1]:[Qty]],2,0)</f>
        <v>488</v>
      </c>
      <c r="F210" s="32">
        <f t="shared" si="16"/>
        <v>500</v>
      </c>
      <c r="G210" s="39">
        <f t="shared" si="17"/>
        <v>0.25</v>
      </c>
      <c r="H210" s="32">
        <f t="shared" si="18"/>
        <v>375</v>
      </c>
      <c r="I210" s="32">
        <f t="shared" si="19"/>
        <v>183000</v>
      </c>
      <c r="R210" s="36">
        <v>39064</v>
      </c>
      <c r="S210" s="36" t="s">
        <v>1652</v>
      </c>
      <c r="T210" s="36" t="s">
        <v>1647</v>
      </c>
      <c r="U210" s="36" t="str">
        <f>Table2[[#This Row],[Date]]&amp;Table2[[#This Row],[City]]&amp;Table2[[#This Row],[Product]]</f>
        <v>39064JaipurLaptop</v>
      </c>
      <c r="V210" s="36">
        <v>381</v>
      </c>
    </row>
    <row r="211" spans="1:22" ht="21" x14ac:dyDescent="0.25">
      <c r="A211" s="38">
        <v>39075</v>
      </c>
      <c r="B211" s="38" t="s">
        <v>1653</v>
      </c>
      <c r="C211" s="38" t="s">
        <v>1650</v>
      </c>
      <c r="D211" s="32" t="str">
        <f t="shared" si="15"/>
        <v>39075AgraChair</v>
      </c>
      <c r="E211" s="32">
        <f>VLOOKUP($D211,Table2[[Column1]:[Qty]],2,0)</f>
        <v>230</v>
      </c>
      <c r="F211" s="32">
        <f t="shared" si="16"/>
        <v>200</v>
      </c>
      <c r="G211" s="39">
        <f t="shared" si="17"/>
        <v>0.4</v>
      </c>
      <c r="H211" s="32">
        <f t="shared" si="18"/>
        <v>120</v>
      </c>
      <c r="I211" s="32">
        <f t="shared" si="19"/>
        <v>27600</v>
      </c>
      <c r="R211" s="36">
        <v>39154</v>
      </c>
      <c r="S211" s="36" t="s">
        <v>1645</v>
      </c>
      <c r="T211" s="36" t="s">
        <v>1649</v>
      </c>
      <c r="U211" s="36" t="str">
        <f>Table2[[#This Row],[Date]]&amp;Table2[[#This Row],[City]]&amp;Table2[[#This Row],[Product]]</f>
        <v>39154Delhiiphone</v>
      </c>
      <c r="V211" s="36">
        <v>345</v>
      </c>
    </row>
    <row r="212" spans="1:22" ht="21" x14ac:dyDescent="0.25">
      <c r="A212" s="38">
        <v>39076</v>
      </c>
      <c r="B212" s="38" t="s">
        <v>1645</v>
      </c>
      <c r="C212" s="38" t="s">
        <v>1647</v>
      </c>
      <c r="D212" s="32" t="str">
        <f t="shared" si="15"/>
        <v>39076DelhiLaptop</v>
      </c>
      <c r="E212" s="32">
        <f>VLOOKUP($D212,Table2[[Column1]:[Qty]],2,0)</f>
        <v>330</v>
      </c>
      <c r="F212" s="32">
        <f t="shared" si="16"/>
        <v>1000</v>
      </c>
      <c r="G212" s="39">
        <f t="shared" si="17"/>
        <v>0.13</v>
      </c>
      <c r="H212" s="32">
        <f t="shared" si="18"/>
        <v>870</v>
      </c>
      <c r="I212" s="32">
        <f t="shared" si="19"/>
        <v>287100</v>
      </c>
      <c r="R212" s="36">
        <v>39182</v>
      </c>
      <c r="S212" s="36" t="s">
        <v>1652</v>
      </c>
      <c r="T212" s="36" t="s">
        <v>1647</v>
      </c>
      <c r="U212" s="36" t="str">
        <f>Table2[[#This Row],[Date]]&amp;Table2[[#This Row],[City]]&amp;Table2[[#This Row],[Product]]</f>
        <v>39182JaipurLaptop</v>
      </c>
      <c r="V212" s="36">
        <v>280</v>
      </c>
    </row>
    <row r="213" spans="1:22" ht="21" x14ac:dyDescent="0.25">
      <c r="A213" s="38">
        <v>39076</v>
      </c>
      <c r="B213" s="38" t="s">
        <v>1645</v>
      </c>
      <c r="C213" s="38" t="s">
        <v>1648</v>
      </c>
      <c r="D213" s="32" t="str">
        <f t="shared" si="15"/>
        <v>39076DelhiBulb</v>
      </c>
      <c r="E213" s="32">
        <f>VLOOKUP($D213,Table2[[Column1]:[Qty]],2,0)</f>
        <v>172</v>
      </c>
      <c r="F213" s="32">
        <f t="shared" si="16"/>
        <v>10</v>
      </c>
      <c r="G213" s="39">
        <f t="shared" si="17"/>
        <v>0.09</v>
      </c>
      <c r="H213" s="32">
        <f t="shared" si="18"/>
        <v>9.1</v>
      </c>
      <c r="I213" s="32">
        <f t="shared" si="19"/>
        <v>1565.2</v>
      </c>
      <c r="R213" s="36">
        <v>39073</v>
      </c>
      <c r="S213" s="36" t="s">
        <v>1646</v>
      </c>
      <c r="T213" s="36" t="s">
        <v>1649</v>
      </c>
      <c r="U213" s="36" t="str">
        <f>Table2[[#This Row],[Date]]&amp;Table2[[#This Row],[City]]&amp;Table2[[#This Row],[Product]]</f>
        <v>39073Mumbaiiphone</v>
      </c>
      <c r="V213" s="36">
        <v>414</v>
      </c>
    </row>
    <row r="214" spans="1:22" ht="21" x14ac:dyDescent="0.25">
      <c r="A214" s="38">
        <v>39076</v>
      </c>
      <c r="B214" s="38" t="s">
        <v>1645</v>
      </c>
      <c r="C214" s="38" t="s">
        <v>1649</v>
      </c>
      <c r="D214" s="32" t="str">
        <f t="shared" si="15"/>
        <v>39076Delhiiphone</v>
      </c>
      <c r="E214" s="32">
        <f>VLOOKUP($D214,Table2[[Column1]:[Qty]],2,0)</f>
        <v>178</v>
      </c>
      <c r="F214" s="32">
        <f t="shared" si="16"/>
        <v>500</v>
      </c>
      <c r="G214" s="39">
        <f t="shared" si="17"/>
        <v>0.24</v>
      </c>
      <c r="H214" s="32">
        <f t="shared" si="18"/>
        <v>380</v>
      </c>
      <c r="I214" s="32">
        <f t="shared" si="19"/>
        <v>67640</v>
      </c>
      <c r="R214" s="36">
        <v>39122</v>
      </c>
      <c r="S214" s="36" t="s">
        <v>1652</v>
      </c>
      <c r="T214" s="36" t="s">
        <v>1649</v>
      </c>
      <c r="U214" s="36" t="str">
        <f>Table2[[#This Row],[Date]]&amp;Table2[[#This Row],[City]]&amp;Table2[[#This Row],[Product]]</f>
        <v>39122Jaipuriphone</v>
      </c>
      <c r="V214" s="36">
        <v>461</v>
      </c>
    </row>
    <row r="215" spans="1:22" ht="21" x14ac:dyDescent="0.25">
      <c r="A215" s="38">
        <v>39076</v>
      </c>
      <c r="B215" s="38" t="s">
        <v>1645</v>
      </c>
      <c r="C215" s="38" t="s">
        <v>1650</v>
      </c>
      <c r="D215" s="32" t="str">
        <f t="shared" si="15"/>
        <v>39076DelhiChair</v>
      </c>
      <c r="E215" s="32">
        <f>VLOOKUP($D215,Table2[[Column1]:[Qty]],2,0)</f>
        <v>329</v>
      </c>
      <c r="F215" s="32">
        <f t="shared" si="16"/>
        <v>200</v>
      </c>
      <c r="G215" s="39">
        <f t="shared" si="17"/>
        <v>0.33</v>
      </c>
      <c r="H215" s="32">
        <f t="shared" si="18"/>
        <v>134</v>
      </c>
      <c r="I215" s="32">
        <f t="shared" si="19"/>
        <v>44086</v>
      </c>
      <c r="R215" s="36">
        <v>39142</v>
      </c>
      <c r="S215" s="36" t="s">
        <v>1645</v>
      </c>
      <c r="T215" s="36" t="s">
        <v>1647</v>
      </c>
      <c r="U215" s="36" t="str">
        <f>Table2[[#This Row],[Date]]&amp;Table2[[#This Row],[City]]&amp;Table2[[#This Row],[Product]]</f>
        <v>39142DelhiLaptop</v>
      </c>
      <c r="V215" s="36">
        <v>247</v>
      </c>
    </row>
    <row r="216" spans="1:22" ht="21" x14ac:dyDescent="0.25">
      <c r="A216" s="38">
        <v>39076</v>
      </c>
      <c r="B216" s="38" t="s">
        <v>1646</v>
      </c>
      <c r="C216" s="38" t="s">
        <v>1647</v>
      </c>
      <c r="D216" s="32" t="str">
        <f t="shared" si="15"/>
        <v>39076MumbaiLaptop</v>
      </c>
      <c r="E216" s="32">
        <f>VLOOKUP($D216,Table2[[Column1]:[Qty]],2,0)</f>
        <v>386</v>
      </c>
      <c r="F216" s="32">
        <f t="shared" si="16"/>
        <v>1000</v>
      </c>
      <c r="G216" s="39">
        <f t="shared" si="17"/>
        <v>0.1</v>
      </c>
      <c r="H216" s="32">
        <f t="shared" si="18"/>
        <v>900</v>
      </c>
      <c r="I216" s="32">
        <f t="shared" si="19"/>
        <v>347400</v>
      </c>
      <c r="R216" s="36">
        <v>39159</v>
      </c>
      <c r="S216" s="36" t="s">
        <v>1652</v>
      </c>
      <c r="T216" s="36" t="s">
        <v>1648</v>
      </c>
      <c r="U216" s="36" t="str">
        <f>Table2[[#This Row],[Date]]&amp;Table2[[#This Row],[City]]&amp;Table2[[#This Row],[Product]]</f>
        <v>39159JaipurBulb</v>
      </c>
      <c r="V216" s="36">
        <v>100</v>
      </c>
    </row>
    <row r="217" spans="1:22" ht="21" x14ac:dyDescent="0.25">
      <c r="A217" s="38">
        <v>39076</v>
      </c>
      <c r="B217" s="38" t="s">
        <v>1646</v>
      </c>
      <c r="C217" s="38" t="s">
        <v>1648</v>
      </c>
      <c r="D217" s="32" t="str">
        <f t="shared" si="15"/>
        <v>39076MumbaiBulb</v>
      </c>
      <c r="E217" s="32">
        <f>VLOOKUP($D217,Table2[[Column1]:[Qty]],2,0)</f>
        <v>467</v>
      </c>
      <c r="F217" s="32">
        <f t="shared" si="16"/>
        <v>10</v>
      </c>
      <c r="G217" s="39">
        <f t="shared" si="17"/>
        <v>0.05</v>
      </c>
      <c r="H217" s="32">
        <f t="shared" si="18"/>
        <v>9.5</v>
      </c>
      <c r="I217" s="32">
        <f t="shared" si="19"/>
        <v>4436.5</v>
      </c>
      <c r="R217" s="36">
        <v>39189</v>
      </c>
      <c r="S217" s="36" t="s">
        <v>1652</v>
      </c>
      <c r="T217" s="36" t="s">
        <v>1650</v>
      </c>
      <c r="U217" s="36" t="str">
        <f>Table2[[#This Row],[Date]]&amp;Table2[[#This Row],[City]]&amp;Table2[[#This Row],[Product]]</f>
        <v>39189JaipurChair</v>
      </c>
      <c r="V217" s="36">
        <v>220</v>
      </c>
    </row>
    <row r="218" spans="1:22" ht="21" x14ac:dyDescent="0.25">
      <c r="A218" s="38">
        <v>39076</v>
      </c>
      <c r="B218" s="38" t="s">
        <v>1646</v>
      </c>
      <c r="C218" s="38" t="s">
        <v>1649</v>
      </c>
      <c r="D218" s="32" t="str">
        <f t="shared" si="15"/>
        <v>39076Mumbaiiphone</v>
      </c>
      <c r="E218" s="32">
        <f>VLOOKUP($D218,Table2[[Column1]:[Qty]],2,0)</f>
        <v>320</v>
      </c>
      <c r="F218" s="32">
        <f t="shared" si="16"/>
        <v>500</v>
      </c>
      <c r="G218" s="39">
        <f t="shared" si="17"/>
        <v>0.2</v>
      </c>
      <c r="H218" s="32">
        <f t="shared" si="18"/>
        <v>400</v>
      </c>
      <c r="I218" s="32">
        <f t="shared" si="19"/>
        <v>128000</v>
      </c>
      <c r="R218" s="36">
        <v>39078</v>
      </c>
      <c r="S218" s="36" t="s">
        <v>1652</v>
      </c>
      <c r="T218" s="36" t="s">
        <v>1650</v>
      </c>
      <c r="U218" s="36" t="str">
        <f>Table2[[#This Row],[Date]]&amp;Table2[[#This Row],[City]]&amp;Table2[[#This Row],[Product]]</f>
        <v>39078JaipurChair</v>
      </c>
      <c r="V218" s="36">
        <v>307</v>
      </c>
    </row>
    <row r="219" spans="1:22" ht="21" x14ac:dyDescent="0.25">
      <c r="A219" s="38">
        <v>39076</v>
      </c>
      <c r="B219" s="38" t="s">
        <v>1646</v>
      </c>
      <c r="C219" s="38" t="s">
        <v>1650</v>
      </c>
      <c r="D219" s="32" t="str">
        <f t="shared" si="15"/>
        <v>39076MumbaiChair</v>
      </c>
      <c r="E219" s="32">
        <f>VLOOKUP($D219,Table2[[Column1]:[Qty]],2,0)</f>
        <v>452</v>
      </c>
      <c r="F219" s="32">
        <f t="shared" si="16"/>
        <v>200</v>
      </c>
      <c r="G219" s="39">
        <f t="shared" si="17"/>
        <v>0.4</v>
      </c>
      <c r="H219" s="32">
        <f t="shared" si="18"/>
        <v>120</v>
      </c>
      <c r="I219" s="32">
        <f t="shared" si="19"/>
        <v>54240</v>
      </c>
      <c r="R219" s="36">
        <v>39087</v>
      </c>
      <c r="S219" s="36" t="s">
        <v>1645</v>
      </c>
      <c r="T219" s="36" t="s">
        <v>1649</v>
      </c>
      <c r="U219" s="36" t="str">
        <f>Table2[[#This Row],[Date]]&amp;Table2[[#This Row],[City]]&amp;Table2[[#This Row],[Product]]</f>
        <v>39087Delhiiphone</v>
      </c>
      <c r="V219" s="36">
        <v>272</v>
      </c>
    </row>
    <row r="220" spans="1:22" ht="21" x14ac:dyDescent="0.25">
      <c r="A220" s="38">
        <v>39076</v>
      </c>
      <c r="B220" s="38" t="s">
        <v>1652</v>
      </c>
      <c r="C220" s="38" t="s">
        <v>1647</v>
      </c>
      <c r="D220" s="32" t="str">
        <f t="shared" si="15"/>
        <v>39076JaipurLaptop</v>
      </c>
      <c r="E220" s="32">
        <f>VLOOKUP($D220,Table2[[Column1]:[Qty]],2,0)</f>
        <v>124</v>
      </c>
      <c r="F220" s="32">
        <f t="shared" si="16"/>
        <v>1000</v>
      </c>
      <c r="G220" s="39">
        <f t="shared" si="17"/>
        <v>0.09</v>
      </c>
      <c r="H220" s="32">
        <f t="shared" si="18"/>
        <v>910</v>
      </c>
      <c r="I220" s="32">
        <f t="shared" si="19"/>
        <v>112840</v>
      </c>
      <c r="R220" s="36">
        <v>39107</v>
      </c>
      <c r="S220" s="36" t="s">
        <v>1646</v>
      </c>
      <c r="T220" s="36" t="s">
        <v>1648</v>
      </c>
      <c r="U220" s="36" t="str">
        <f>Table2[[#This Row],[Date]]&amp;Table2[[#This Row],[City]]&amp;Table2[[#This Row],[Product]]</f>
        <v>39107MumbaiBulb</v>
      </c>
      <c r="V220" s="36">
        <v>386</v>
      </c>
    </row>
    <row r="221" spans="1:22" ht="21" x14ac:dyDescent="0.25">
      <c r="A221" s="38">
        <v>39076</v>
      </c>
      <c r="B221" s="38" t="s">
        <v>1652</v>
      </c>
      <c r="C221" s="38" t="s">
        <v>1648</v>
      </c>
      <c r="D221" s="32" t="str">
        <f t="shared" si="15"/>
        <v>39076JaipurBulb</v>
      </c>
      <c r="E221" s="32">
        <f>VLOOKUP($D221,Table2[[Column1]:[Qty]],2,0)</f>
        <v>415</v>
      </c>
      <c r="F221" s="32">
        <f t="shared" si="16"/>
        <v>10</v>
      </c>
      <c r="G221" s="39">
        <f t="shared" si="17"/>
        <v>0.08</v>
      </c>
      <c r="H221" s="32">
        <f t="shared" si="18"/>
        <v>9.2000000000000011</v>
      </c>
      <c r="I221" s="32">
        <f t="shared" si="19"/>
        <v>3818.0000000000005</v>
      </c>
      <c r="R221" s="36">
        <v>39110</v>
      </c>
      <c r="S221" s="36" t="s">
        <v>1652</v>
      </c>
      <c r="T221" s="36" t="s">
        <v>1647</v>
      </c>
      <c r="U221" s="36" t="str">
        <f>Table2[[#This Row],[Date]]&amp;Table2[[#This Row],[City]]&amp;Table2[[#This Row],[Product]]</f>
        <v>39110JaipurLaptop</v>
      </c>
      <c r="V221" s="36">
        <v>248</v>
      </c>
    </row>
    <row r="222" spans="1:22" ht="21" x14ac:dyDescent="0.25">
      <c r="A222" s="38">
        <v>39076</v>
      </c>
      <c r="B222" s="38" t="s">
        <v>1652</v>
      </c>
      <c r="C222" s="38" t="s">
        <v>1649</v>
      </c>
      <c r="D222" s="32" t="str">
        <f t="shared" si="15"/>
        <v>39076Jaipuriphone</v>
      </c>
      <c r="E222" s="32">
        <f>VLOOKUP($D222,Table2[[Column1]:[Qty]],2,0)</f>
        <v>314</v>
      </c>
      <c r="F222" s="32">
        <f t="shared" si="16"/>
        <v>500</v>
      </c>
      <c r="G222" s="39">
        <f t="shared" si="17"/>
        <v>0.2</v>
      </c>
      <c r="H222" s="32">
        <f t="shared" si="18"/>
        <v>400</v>
      </c>
      <c r="I222" s="32">
        <f t="shared" si="19"/>
        <v>125600</v>
      </c>
      <c r="R222" s="36">
        <v>39117</v>
      </c>
      <c r="S222" s="36" t="s">
        <v>1652</v>
      </c>
      <c r="T222" s="36" t="s">
        <v>1650</v>
      </c>
      <c r="U222" s="36" t="str">
        <f>Table2[[#This Row],[Date]]&amp;Table2[[#This Row],[City]]&amp;Table2[[#This Row],[Product]]</f>
        <v>39117JaipurChair</v>
      </c>
      <c r="V222" s="36">
        <v>361</v>
      </c>
    </row>
    <row r="223" spans="1:22" ht="21" x14ac:dyDescent="0.25">
      <c r="A223" s="38">
        <v>39076</v>
      </c>
      <c r="B223" s="38" t="s">
        <v>1652</v>
      </c>
      <c r="C223" s="38" t="s">
        <v>1650</v>
      </c>
      <c r="D223" s="32" t="str">
        <f t="shared" si="15"/>
        <v>39076JaipurChair</v>
      </c>
      <c r="E223" s="32">
        <f>VLOOKUP($D223,Table2[[Column1]:[Qty]],2,0)</f>
        <v>143</v>
      </c>
      <c r="F223" s="32">
        <f t="shared" si="16"/>
        <v>200</v>
      </c>
      <c r="G223" s="39">
        <f t="shared" si="17"/>
        <v>0.36</v>
      </c>
      <c r="H223" s="32">
        <f t="shared" si="18"/>
        <v>128</v>
      </c>
      <c r="I223" s="32">
        <f t="shared" si="19"/>
        <v>18304</v>
      </c>
      <c r="R223" s="36">
        <v>39141</v>
      </c>
      <c r="S223" s="36" t="s">
        <v>1646</v>
      </c>
      <c r="T223" s="36" t="s">
        <v>1650</v>
      </c>
      <c r="U223" s="36" t="str">
        <f>Table2[[#This Row],[Date]]&amp;Table2[[#This Row],[City]]&amp;Table2[[#This Row],[Product]]</f>
        <v>39141MumbaiChair</v>
      </c>
      <c r="V223" s="36">
        <v>221</v>
      </c>
    </row>
    <row r="224" spans="1:22" ht="21" x14ac:dyDescent="0.25">
      <c r="A224" s="38">
        <v>39076</v>
      </c>
      <c r="B224" s="38" t="s">
        <v>1653</v>
      </c>
      <c r="C224" s="38" t="s">
        <v>1647</v>
      </c>
      <c r="D224" s="32" t="str">
        <f t="shared" si="15"/>
        <v>39076AgraLaptop</v>
      </c>
      <c r="E224" s="32">
        <f>VLOOKUP($D224,Table2[[Column1]:[Qty]],2,0)</f>
        <v>304</v>
      </c>
      <c r="F224" s="32">
        <f t="shared" si="16"/>
        <v>1000</v>
      </c>
      <c r="G224" s="39">
        <f t="shared" si="17"/>
        <v>0.05</v>
      </c>
      <c r="H224" s="32">
        <f t="shared" si="18"/>
        <v>950</v>
      </c>
      <c r="I224" s="32">
        <f t="shared" si="19"/>
        <v>288800</v>
      </c>
      <c r="R224" s="36">
        <v>39076</v>
      </c>
      <c r="S224" s="36" t="s">
        <v>1652</v>
      </c>
      <c r="T224" s="36" t="s">
        <v>1648</v>
      </c>
      <c r="U224" s="36" t="str">
        <f>Table2[[#This Row],[Date]]&amp;Table2[[#This Row],[City]]&amp;Table2[[#This Row],[Product]]</f>
        <v>39076JaipurBulb</v>
      </c>
      <c r="V224" s="36">
        <v>415</v>
      </c>
    </row>
    <row r="225" spans="1:22" ht="21" x14ac:dyDescent="0.25">
      <c r="A225" s="38">
        <v>39076</v>
      </c>
      <c r="B225" s="38" t="s">
        <v>1653</v>
      </c>
      <c r="C225" s="38" t="s">
        <v>1648</v>
      </c>
      <c r="D225" s="32" t="str">
        <f t="shared" si="15"/>
        <v>39076AgraBulb</v>
      </c>
      <c r="E225" s="32">
        <f>VLOOKUP($D225,Table2[[Column1]:[Qty]],2,0)</f>
        <v>413</v>
      </c>
      <c r="F225" s="32">
        <f t="shared" si="16"/>
        <v>10</v>
      </c>
      <c r="G225" s="39">
        <f t="shared" si="17"/>
        <v>0.06</v>
      </c>
      <c r="H225" s="32">
        <f t="shared" si="18"/>
        <v>9.3999999999999986</v>
      </c>
      <c r="I225" s="32">
        <f t="shared" si="19"/>
        <v>3882.1999999999994</v>
      </c>
      <c r="R225" s="36">
        <v>39067</v>
      </c>
      <c r="S225" s="36" t="s">
        <v>1645</v>
      </c>
      <c r="T225" s="36" t="s">
        <v>1647</v>
      </c>
      <c r="U225" s="36" t="str">
        <f>Table2[[#This Row],[Date]]&amp;Table2[[#This Row],[City]]&amp;Table2[[#This Row],[Product]]</f>
        <v>39067DelhiLaptop</v>
      </c>
      <c r="V225" s="36">
        <v>171</v>
      </c>
    </row>
    <row r="226" spans="1:22" ht="21" x14ac:dyDescent="0.25">
      <c r="A226" s="38">
        <v>39076</v>
      </c>
      <c r="B226" s="38" t="s">
        <v>1653</v>
      </c>
      <c r="C226" s="38" t="s">
        <v>1649</v>
      </c>
      <c r="D226" s="32" t="str">
        <f t="shared" si="15"/>
        <v>39076Agraiphone</v>
      </c>
      <c r="E226" s="32">
        <f>VLOOKUP($D226,Table2[[Column1]:[Qty]],2,0)</f>
        <v>452</v>
      </c>
      <c r="F226" s="32">
        <f t="shared" si="16"/>
        <v>500</v>
      </c>
      <c r="G226" s="39">
        <f t="shared" si="17"/>
        <v>0.25</v>
      </c>
      <c r="H226" s="32">
        <f t="shared" si="18"/>
        <v>375</v>
      </c>
      <c r="I226" s="32">
        <f t="shared" si="19"/>
        <v>169500</v>
      </c>
      <c r="R226" s="36">
        <v>39068</v>
      </c>
      <c r="S226" s="36" t="s">
        <v>1646</v>
      </c>
      <c r="T226" s="36" t="s">
        <v>1647</v>
      </c>
      <c r="U226" s="36" t="str">
        <f>Table2[[#This Row],[Date]]&amp;Table2[[#This Row],[City]]&amp;Table2[[#This Row],[Product]]</f>
        <v>39068MumbaiLaptop</v>
      </c>
      <c r="V226" s="36">
        <v>331</v>
      </c>
    </row>
    <row r="227" spans="1:22" ht="21" x14ac:dyDescent="0.25">
      <c r="A227" s="38">
        <v>39076</v>
      </c>
      <c r="B227" s="38" t="s">
        <v>1653</v>
      </c>
      <c r="C227" s="38" t="s">
        <v>1650</v>
      </c>
      <c r="D227" s="32" t="str">
        <f t="shared" si="15"/>
        <v>39076AgraChair</v>
      </c>
      <c r="E227" s="32">
        <f>VLOOKUP($D227,Table2[[Column1]:[Qty]],2,0)</f>
        <v>334</v>
      </c>
      <c r="F227" s="32">
        <f t="shared" si="16"/>
        <v>200</v>
      </c>
      <c r="G227" s="39">
        <f t="shared" si="17"/>
        <v>0.4</v>
      </c>
      <c r="H227" s="32">
        <f t="shared" si="18"/>
        <v>120</v>
      </c>
      <c r="I227" s="32">
        <f t="shared" si="19"/>
        <v>40080</v>
      </c>
      <c r="R227" s="36">
        <v>39063</v>
      </c>
      <c r="S227" s="36" t="s">
        <v>1646</v>
      </c>
      <c r="T227" s="36" t="s">
        <v>1649</v>
      </c>
      <c r="U227" s="36" t="str">
        <f>Table2[[#This Row],[Date]]&amp;Table2[[#This Row],[City]]&amp;Table2[[#This Row],[Product]]</f>
        <v>39063Mumbaiiphone</v>
      </c>
      <c r="V227" s="36">
        <v>380</v>
      </c>
    </row>
    <row r="228" spans="1:22" ht="21" x14ac:dyDescent="0.25">
      <c r="A228" s="38">
        <v>39077</v>
      </c>
      <c r="B228" s="38" t="s">
        <v>1645</v>
      </c>
      <c r="C228" s="38" t="s">
        <v>1647</v>
      </c>
      <c r="D228" s="32" t="str">
        <f t="shared" si="15"/>
        <v>39077DelhiLaptop</v>
      </c>
      <c r="E228" s="32">
        <f>VLOOKUP($D228,Table2[[Column1]:[Qty]],2,0)</f>
        <v>402</v>
      </c>
      <c r="F228" s="32">
        <f t="shared" si="16"/>
        <v>1000</v>
      </c>
      <c r="G228" s="39">
        <f t="shared" si="17"/>
        <v>0.13</v>
      </c>
      <c r="H228" s="32">
        <f t="shared" si="18"/>
        <v>870</v>
      </c>
      <c r="I228" s="32">
        <f t="shared" si="19"/>
        <v>349740</v>
      </c>
      <c r="R228" s="36">
        <v>39074</v>
      </c>
      <c r="S228" s="36" t="s">
        <v>1653</v>
      </c>
      <c r="T228" s="36" t="s">
        <v>1649</v>
      </c>
      <c r="U228" s="36" t="str">
        <f>Table2[[#This Row],[Date]]&amp;Table2[[#This Row],[City]]&amp;Table2[[#This Row],[Product]]</f>
        <v>39074Agraiphone</v>
      </c>
      <c r="V228" s="36">
        <v>400</v>
      </c>
    </row>
    <row r="229" spans="1:22" ht="21" x14ac:dyDescent="0.25">
      <c r="A229" s="38">
        <v>39077</v>
      </c>
      <c r="B229" s="38" t="s">
        <v>1645</v>
      </c>
      <c r="C229" s="38" t="s">
        <v>1648</v>
      </c>
      <c r="D229" s="32" t="str">
        <f t="shared" si="15"/>
        <v>39077DelhiBulb</v>
      </c>
      <c r="E229" s="32">
        <f>VLOOKUP($D229,Table2[[Column1]:[Qty]],2,0)</f>
        <v>253</v>
      </c>
      <c r="F229" s="32">
        <f t="shared" si="16"/>
        <v>10</v>
      </c>
      <c r="G229" s="39">
        <f t="shared" si="17"/>
        <v>0.09</v>
      </c>
      <c r="H229" s="32">
        <f t="shared" si="18"/>
        <v>9.1</v>
      </c>
      <c r="I229" s="32">
        <f t="shared" si="19"/>
        <v>2302.2999999999997</v>
      </c>
      <c r="R229" s="36">
        <v>39148</v>
      </c>
      <c r="S229" s="36" t="s">
        <v>1646</v>
      </c>
      <c r="T229" s="36" t="s">
        <v>1648</v>
      </c>
      <c r="U229" s="36" t="str">
        <f>Table2[[#This Row],[Date]]&amp;Table2[[#This Row],[City]]&amp;Table2[[#This Row],[Product]]</f>
        <v>39148MumbaiBulb</v>
      </c>
      <c r="V229" s="36">
        <v>227</v>
      </c>
    </row>
    <row r="230" spans="1:22" ht="21" x14ac:dyDescent="0.25">
      <c r="A230" s="38">
        <v>39077</v>
      </c>
      <c r="B230" s="38" t="s">
        <v>1645</v>
      </c>
      <c r="C230" s="38" t="s">
        <v>1649</v>
      </c>
      <c r="D230" s="32" t="str">
        <f t="shared" si="15"/>
        <v>39077Delhiiphone</v>
      </c>
      <c r="E230" s="32">
        <f>VLOOKUP($D230,Table2[[Column1]:[Qty]],2,0)</f>
        <v>316</v>
      </c>
      <c r="F230" s="32">
        <f t="shared" si="16"/>
        <v>500</v>
      </c>
      <c r="G230" s="39">
        <f t="shared" si="17"/>
        <v>0.24</v>
      </c>
      <c r="H230" s="32">
        <f t="shared" si="18"/>
        <v>380</v>
      </c>
      <c r="I230" s="32">
        <f t="shared" si="19"/>
        <v>120080</v>
      </c>
      <c r="R230" s="36">
        <v>39186</v>
      </c>
      <c r="S230" s="36" t="s">
        <v>1645</v>
      </c>
      <c r="T230" s="36" t="s">
        <v>1650</v>
      </c>
      <c r="U230" s="36" t="str">
        <f>Table2[[#This Row],[Date]]&amp;Table2[[#This Row],[City]]&amp;Table2[[#This Row],[Product]]</f>
        <v>39186DelhiChair</v>
      </c>
      <c r="V230" s="36">
        <v>146</v>
      </c>
    </row>
    <row r="231" spans="1:22" ht="21" x14ac:dyDescent="0.25">
      <c r="A231" s="38">
        <v>39077</v>
      </c>
      <c r="B231" s="38" t="s">
        <v>1645</v>
      </c>
      <c r="C231" s="38" t="s">
        <v>1650</v>
      </c>
      <c r="D231" s="32" t="str">
        <f t="shared" si="15"/>
        <v>39077DelhiChair</v>
      </c>
      <c r="E231" s="32">
        <f>VLOOKUP($D231,Table2[[Column1]:[Qty]],2,0)</f>
        <v>362</v>
      </c>
      <c r="F231" s="32">
        <f t="shared" si="16"/>
        <v>200</v>
      </c>
      <c r="G231" s="39">
        <f t="shared" si="17"/>
        <v>0.33</v>
      </c>
      <c r="H231" s="32">
        <f t="shared" si="18"/>
        <v>134</v>
      </c>
      <c r="I231" s="32">
        <f t="shared" si="19"/>
        <v>48508</v>
      </c>
      <c r="R231" s="36">
        <v>39105</v>
      </c>
      <c r="S231" s="36" t="s">
        <v>1646</v>
      </c>
      <c r="T231" s="36" t="s">
        <v>1649</v>
      </c>
      <c r="U231" s="36" t="str">
        <f>Table2[[#This Row],[Date]]&amp;Table2[[#This Row],[City]]&amp;Table2[[#This Row],[Product]]</f>
        <v>39105Mumbaiiphone</v>
      </c>
      <c r="V231" s="36">
        <v>394</v>
      </c>
    </row>
    <row r="232" spans="1:22" ht="21" x14ac:dyDescent="0.25">
      <c r="A232" s="38">
        <v>39077</v>
      </c>
      <c r="B232" s="38" t="s">
        <v>1646</v>
      </c>
      <c r="C232" s="38" t="s">
        <v>1647</v>
      </c>
      <c r="D232" s="32" t="str">
        <f t="shared" si="15"/>
        <v>39077MumbaiLaptop</v>
      </c>
      <c r="E232" s="32">
        <f>VLOOKUP($D232,Table2[[Column1]:[Qty]],2,0)</f>
        <v>482</v>
      </c>
      <c r="F232" s="32">
        <f t="shared" si="16"/>
        <v>1000</v>
      </c>
      <c r="G232" s="39">
        <f t="shared" si="17"/>
        <v>0.1</v>
      </c>
      <c r="H232" s="32">
        <f t="shared" si="18"/>
        <v>900</v>
      </c>
      <c r="I232" s="32">
        <f t="shared" si="19"/>
        <v>433800</v>
      </c>
      <c r="R232" s="36">
        <v>39066</v>
      </c>
      <c r="S232" s="36" t="s">
        <v>1646</v>
      </c>
      <c r="T232" s="36" t="s">
        <v>1649</v>
      </c>
      <c r="U232" s="36" t="str">
        <f>Table2[[#This Row],[Date]]&amp;Table2[[#This Row],[City]]&amp;Table2[[#This Row],[Product]]</f>
        <v>39066Mumbaiiphone</v>
      </c>
      <c r="V232" s="36">
        <v>391</v>
      </c>
    </row>
    <row r="233" spans="1:22" ht="21" x14ac:dyDescent="0.25">
      <c r="A233" s="38">
        <v>39077</v>
      </c>
      <c r="B233" s="38" t="s">
        <v>1646</v>
      </c>
      <c r="C233" s="38" t="s">
        <v>1648</v>
      </c>
      <c r="D233" s="32" t="str">
        <f t="shared" si="15"/>
        <v>39077MumbaiBulb</v>
      </c>
      <c r="E233" s="32">
        <f>VLOOKUP($D233,Table2[[Column1]:[Qty]],2,0)</f>
        <v>401</v>
      </c>
      <c r="F233" s="32">
        <f t="shared" si="16"/>
        <v>10</v>
      </c>
      <c r="G233" s="39">
        <f t="shared" si="17"/>
        <v>0.05</v>
      </c>
      <c r="H233" s="32">
        <f t="shared" si="18"/>
        <v>9.5</v>
      </c>
      <c r="I233" s="32">
        <f t="shared" si="19"/>
        <v>3809.5</v>
      </c>
      <c r="R233" s="36">
        <v>39067</v>
      </c>
      <c r="S233" s="36" t="s">
        <v>1646</v>
      </c>
      <c r="T233" s="36" t="s">
        <v>1647</v>
      </c>
      <c r="U233" s="36" t="str">
        <f>Table2[[#This Row],[Date]]&amp;Table2[[#This Row],[City]]&amp;Table2[[#This Row],[Product]]</f>
        <v>39067MumbaiLaptop</v>
      </c>
      <c r="V233" s="36">
        <v>334</v>
      </c>
    </row>
    <row r="234" spans="1:22" ht="21" x14ac:dyDescent="0.25">
      <c r="A234" s="38">
        <v>39077</v>
      </c>
      <c r="B234" s="38" t="s">
        <v>1646</v>
      </c>
      <c r="C234" s="38" t="s">
        <v>1649</v>
      </c>
      <c r="D234" s="32" t="str">
        <f t="shared" si="15"/>
        <v>39077Mumbaiiphone</v>
      </c>
      <c r="E234" s="32">
        <f>VLOOKUP($D234,Table2[[Column1]:[Qty]],2,0)</f>
        <v>405</v>
      </c>
      <c r="F234" s="32">
        <f t="shared" si="16"/>
        <v>500</v>
      </c>
      <c r="G234" s="39">
        <f t="shared" si="17"/>
        <v>0.2</v>
      </c>
      <c r="H234" s="32">
        <f t="shared" si="18"/>
        <v>400</v>
      </c>
      <c r="I234" s="32">
        <f t="shared" si="19"/>
        <v>162000</v>
      </c>
      <c r="R234" s="36">
        <v>39185</v>
      </c>
      <c r="S234" s="36" t="s">
        <v>1646</v>
      </c>
      <c r="T234" s="36" t="s">
        <v>1650</v>
      </c>
      <c r="U234" s="36" t="str">
        <f>Table2[[#This Row],[Date]]&amp;Table2[[#This Row],[City]]&amp;Table2[[#This Row],[Product]]</f>
        <v>39185MumbaiChair</v>
      </c>
      <c r="V234" s="36">
        <v>200</v>
      </c>
    </row>
    <row r="235" spans="1:22" ht="21" x14ac:dyDescent="0.25">
      <c r="A235" s="38">
        <v>39077</v>
      </c>
      <c r="B235" s="38" t="s">
        <v>1646</v>
      </c>
      <c r="C235" s="38" t="s">
        <v>1650</v>
      </c>
      <c r="D235" s="32" t="str">
        <f t="shared" si="15"/>
        <v>39077MumbaiChair</v>
      </c>
      <c r="E235" s="32">
        <f>VLOOKUP($D235,Table2[[Column1]:[Qty]],2,0)</f>
        <v>386</v>
      </c>
      <c r="F235" s="32">
        <f t="shared" si="16"/>
        <v>200</v>
      </c>
      <c r="G235" s="39">
        <f t="shared" si="17"/>
        <v>0.4</v>
      </c>
      <c r="H235" s="32">
        <f t="shared" si="18"/>
        <v>120</v>
      </c>
      <c r="I235" s="32">
        <f t="shared" si="19"/>
        <v>46320</v>
      </c>
      <c r="R235" s="36">
        <v>39087</v>
      </c>
      <c r="S235" s="36" t="s">
        <v>1652</v>
      </c>
      <c r="T235" s="36" t="s">
        <v>1649</v>
      </c>
      <c r="U235" s="36" t="str">
        <f>Table2[[#This Row],[Date]]&amp;Table2[[#This Row],[City]]&amp;Table2[[#This Row],[Product]]</f>
        <v>39087Jaipuriphone</v>
      </c>
      <c r="V235" s="36">
        <v>474</v>
      </c>
    </row>
    <row r="236" spans="1:22" ht="21" x14ac:dyDescent="0.25">
      <c r="A236" s="38">
        <v>39077</v>
      </c>
      <c r="B236" s="38" t="s">
        <v>1652</v>
      </c>
      <c r="C236" s="38" t="s">
        <v>1647</v>
      </c>
      <c r="D236" s="32" t="str">
        <f t="shared" si="15"/>
        <v>39077JaipurLaptop</v>
      </c>
      <c r="E236" s="32">
        <f>VLOOKUP($D236,Table2[[Column1]:[Qty]],2,0)</f>
        <v>190</v>
      </c>
      <c r="F236" s="32">
        <f t="shared" si="16"/>
        <v>1000</v>
      </c>
      <c r="G236" s="39">
        <f t="shared" si="17"/>
        <v>0.09</v>
      </c>
      <c r="H236" s="32">
        <f t="shared" si="18"/>
        <v>910</v>
      </c>
      <c r="I236" s="32">
        <f t="shared" si="19"/>
        <v>172900</v>
      </c>
      <c r="R236" s="36">
        <v>39172</v>
      </c>
      <c r="S236" s="36" t="s">
        <v>1646</v>
      </c>
      <c r="T236" s="36" t="s">
        <v>1650</v>
      </c>
      <c r="U236" s="36" t="str">
        <f>Table2[[#This Row],[Date]]&amp;Table2[[#This Row],[City]]&amp;Table2[[#This Row],[Product]]</f>
        <v>39172MumbaiChair</v>
      </c>
      <c r="V236" s="36">
        <v>163</v>
      </c>
    </row>
    <row r="237" spans="1:22" ht="21" x14ac:dyDescent="0.25">
      <c r="A237" s="38">
        <v>39077</v>
      </c>
      <c r="B237" s="38" t="s">
        <v>1652</v>
      </c>
      <c r="C237" s="38" t="s">
        <v>1648</v>
      </c>
      <c r="D237" s="32" t="str">
        <f t="shared" si="15"/>
        <v>39077JaipurBulb</v>
      </c>
      <c r="E237" s="32">
        <f>VLOOKUP($D237,Table2[[Column1]:[Qty]],2,0)</f>
        <v>420</v>
      </c>
      <c r="F237" s="32">
        <f t="shared" si="16"/>
        <v>10</v>
      </c>
      <c r="G237" s="39">
        <f t="shared" si="17"/>
        <v>0.08</v>
      </c>
      <c r="H237" s="32">
        <f t="shared" si="18"/>
        <v>9.2000000000000011</v>
      </c>
      <c r="I237" s="32">
        <f t="shared" si="19"/>
        <v>3864.0000000000005</v>
      </c>
      <c r="R237" s="36">
        <v>39175</v>
      </c>
      <c r="S237" s="36" t="s">
        <v>1645</v>
      </c>
      <c r="T237" s="36" t="s">
        <v>1648</v>
      </c>
      <c r="U237" s="36" t="str">
        <f>Table2[[#This Row],[Date]]&amp;Table2[[#This Row],[City]]&amp;Table2[[#This Row],[Product]]</f>
        <v>39175DelhiBulb</v>
      </c>
      <c r="V237" s="36">
        <v>318</v>
      </c>
    </row>
    <row r="238" spans="1:22" ht="21" x14ac:dyDescent="0.25">
      <c r="A238" s="38">
        <v>39077</v>
      </c>
      <c r="B238" s="38" t="s">
        <v>1652</v>
      </c>
      <c r="C238" s="38" t="s">
        <v>1649</v>
      </c>
      <c r="D238" s="32" t="str">
        <f t="shared" si="15"/>
        <v>39077Jaipuriphone</v>
      </c>
      <c r="E238" s="32">
        <f>VLOOKUP($D238,Table2[[Column1]:[Qty]],2,0)</f>
        <v>465</v>
      </c>
      <c r="F238" s="32">
        <f t="shared" si="16"/>
        <v>500</v>
      </c>
      <c r="G238" s="39">
        <f t="shared" si="17"/>
        <v>0.2</v>
      </c>
      <c r="H238" s="32">
        <f t="shared" si="18"/>
        <v>400</v>
      </c>
      <c r="I238" s="32">
        <f t="shared" si="19"/>
        <v>186000</v>
      </c>
      <c r="R238" s="36">
        <v>39073</v>
      </c>
      <c r="S238" s="36" t="s">
        <v>1652</v>
      </c>
      <c r="T238" s="36" t="s">
        <v>1648</v>
      </c>
      <c r="U238" s="36" t="str">
        <f>Table2[[#This Row],[Date]]&amp;Table2[[#This Row],[City]]&amp;Table2[[#This Row],[Product]]</f>
        <v>39073JaipurBulb</v>
      </c>
      <c r="V238" s="36">
        <v>446</v>
      </c>
    </row>
    <row r="239" spans="1:22" ht="21" x14ac:dyDescent="0.25">
      <c r="A239" s="38">
        <v>39077</v>
      </c>
      <c r="B239" s="38" t="s">
        <v>1652</v>
      </c>
      <c r="C239" s="38" t="s">
        <v>1650</v>
      </c>
      <c r="D239" s="32" t="str">
        <f t="shared" si="15"/>
        <v>39077JaipurChair</v>
      </c>
      <c r="E239" s="32">
        <f>VLOOKUP($D239,Table2[[Column1]:[Qty]],2,0)</f>
        <v>240</v>
      </c>
      <c r="F239" s="32">
        <f t="shared" si="16"/>
        <v>200</v>
      </c>
      <c r="G239" s="39">
        <f t="shared" si="17"/>
        <v>0.36</v>
      </c>
      <c r="H239" s="32">
        <f t="shared" si="18"/>
        <v>128</v>
      </c>
      <c r="I239" s="32">
        <f t="shared" si="19"/>
        <v>30720</v>
      </c>
      <c r="R239" s="36">
        <v>39108</v>
      </c>
      <c r="S239" s="36" t="s">
        <v>1646</v>
      </c>
      <c r="T239" s="36" t="s">
        <v>1647</v>
      </c>
      <c r="U239" s="36" t="str">
        <f>Table2[[#This Row],[Date]]&amp;Table2[[#This Row],[City]]&amp;Table2[[#This Row],[Product]]</f>
        <v>39108MumbaiLaptop</v>
      </c>
      <c r="V239" s="36">
        <v>180</v>
      </c>
    </row>
    <row r="240" spans="1:22" ht="21" x14ac:dyDescent="0.25">
      <c r="A240" s="38">
        <v>39077</v>
      </c>
      <c r="B240" s="38" t="s">
        <v>1653</v>
      </c>
      <c r="C240" s="38" t="s">
        <v>1647</v>
      </c>
      <c r="D240" s="32" t="str">
        <f t="shared" si="15"/>
        <v>39077AgraLaptop</v>
      </c>
      <c r="E240" s="32">
        <f>VLOOKUP($D240,Table2[[Column1]:[Qty]],2,0)</f>
        <v>349</v>
      </c>
      <c r="F240" s="32">
        <f t="shared" si="16"/>
        <v>1000</v>
      </c>
      <c r="G240" s="39">
        <f t="shared" si="17"/>
        <v>0.05</v>
      </c>
      <c r="H240" s="32">
        <f t="shared" si="18"/>
        <v>950</v>
      </c>
      <c r="I240" s="32">
        <f t="shared" si="19"/>
        <v>331550</v>
      </c>
      <c r="R240" s="36">
        <v>39138</v>
      </c>
      <c r="S240" s="36" t="s">
        <v>1652</v>
      </c>
      <c r="T240" s="36" t="s">
        <v>1647</v>
      </c>
      <c r="U240" s="36" t="str">
        <f>Table2[[#This Row],[Date]]&amp;Table2[[#This Row],[City]]&amp;Table2[[#This Row],[Product]]</f>
        <v>39138JaipurLaptop</v>
      </c>
      <c r="V240" s="36">
        <v>159</v>
      </c>
    </row>
    <row r="241" spans="1:22" ht="21" x14ac:dyDescent="0.25">
      <c r="A241" s="38">
        <v>39077</v>
      </c>
      <c r="B241" s="38" t="s">
        <v>1653</v>
      </c>
      <c r="C241" s="38" t="s">
        <v>1648</v>
      </c>
      <c r="D241" s="32" t="str">
        <f t="shared" si="15"/>
        <v>39077AgraBulb</v>
      </c>
      <c r="E241" s="32">
        <f>VLOOKUP($D241,Table2[[Column1]:[Qty]],2,0)</f>
        <v>371</v>
      </c>
      <c r="F241" s="32">
        <f t="shared" si="16"/>
        <v>10</v>
      </c>
      <c r="G241" s="39">
        <f t="shared" si="17"/>
        <v>0.06</v>
      </c>
      <c r="H241" s="32">
        <f t="shared" si="18"/>
        <v>9.3999999999999986</v>
      </c>
      <c r="I241" s="32">
        <f t="shared" si="19"/>
        <v>3487.3999999999996</v>
      </c>
      <c r="R241" s="36">
        <v>39171</v>
      </c>
      <c r="S241" s="36" t="s">
        <v>1653</v>
      </c>
      <c r="T241" s="36" t="s">
        <v>1648</v>
      </c>
      <c r="U241" s="36" t="str">
        <f>Table2[[#This Row],[Date]]&amp;Table2[[#This Row],[City]]&amp;Table2[[#This Row],[Product]]</f>
        <v>39171AgraBulb</v>
      </c>
      <c r="V241" s="36">
        <v>348</v>
      </c>
    </row>
    <row r="242" spans="1:22" ht="21" x14ac:dyDescent="0.25">
      <c r="A242" s="38">
        <v>39077</v>
      </c>
      <c r="B242" s="38" t="s">
        <v>1653</v>
      </c>
      <c r="C242" s="38" t="s">
        <v>1649</v>
      </c>
      <c r="D242" s="32" t="str">
        <f t="shared" si="15"/>
        <v>39077Agraiphone</v>
      </c>
      <c r="E242" s="32">
        <f>VLOOKUP($D242,Table2[[Column1]:[Qty]],2,0)</f>
        <v>474</v>
      </c>
      <c r="F242" s="32">
        <f t="shared" si="16"/>
        <v>500</v>
      </c>
      <c r="G242" s="39">
        <f t="shared" si="17"/>
        <v>0.25</v>
      </c>
      <c r="H242" s="32">
        <f t="shared" si="18"/>
        <v>375</v>
      </c>
      <c r="I242" s="32">
        <f t="shared" si="19"/>
        <v>177750</v>
      </c>
      <c r="R242" s="36">
        <v>39122</v>
      </c>
      <c r="S242" s="36" t="s">
        <v>1652</v>
      </c>
      <c r="T242" s="36" t="s">
        <v>1648</v>
      </c>
      <c r="U242" s="36" t="str">
        <f>Table2[[#This Row],[Date]]&amp;Table2[[#This Row],[City]]&amp;Table2[[#This Row],[Product]]</f>
        <v>39122JaipurBulb</v>
      </c>
      <c r="V242" s="36">
        <v>412</v>
      </c>
    </row>
    <row r="243" spans="1:22" ht="21" x14ac:dyDescent="0.25">
      <c r="A243" s="38">
        <v>39077</v>
      </c>
      <c r="B243" s="38" t="s">
        <v>1653</v>
      </c>
      <c r="C243" s="38" t="s">
        <v>1650</v>
      </c>
      <c r="D243" s="32" t="str">
        <f t="shared" si="15"/>
        <v>39077AgraChair</v>
      </c>
      <c r="E243" s="32">
        <f>VLOOKUP($D243,Table2[[Column1]:[Qty]],2,0)</f>
        <v>273</v>
      </c>
      <c r="F243" s="32">
        <f t="shared" si="16"/>
        <v>200</v>
      </c>
      <c r="G243" s="39">
        <f t="shared" si="17"/>
        <v>0.4</v>
      </c>
      <c r="H243" s="32">
        <f t="shared" si="18"/>
        <v>120</v>
      </c>
      <c r="I243" s="32">
        <f t="shared" si="19"/>
        <v>32760</v>
      </c>
      <c r="R243" s="36">
        <v>39146</v>
      </c>
      <c r="S243" s="36" t="s">
        <v>1653</v>
      </c>
      <c r="T243" s="36" t="s">
        <v>1649</v>
      </c>
      <c r="U243" s="36" t="str">
        <f>Table2[[#This Row],[Date]]&amp;Table2[[#This Row],[City]]&amp;Table2[[#This Row],[Product]]</f>
        <v>39146Agraiphone</v>
      </c>
      <c r="V243" s="36">
        <v>158</v>
      </c>
    </row>
    <row r="244" spans="1:22" ht="21" x14ac:dyDescent="0.25">
      <c r="A244" s="38">
        <v>39078</v>
      </c>
      <c r="B244" s="38" t="s">
        <v>1645</v>
      </c>
      <c r="C244" s="38" t="s">
        <v>1647</v>
      </c>
      <c r="D244" s="32" t="str">
        <f t="shared" si="15"/>
        <v>39078DelhiLaptop</v>
      </c>
      <c r="E244" s="32">
        <f>VLOOKUP($D244,Table2[[Column1]:[Qty]],2,0)</f>
        <v>433</v>
      </c>
      <c r="F244" s="32">
        <f t="shared" si="16"/>
        <v>1000</v>
      </c>
      <c r="G244" s="39">
        <f t="shared" si="17"/>
        <v>0.13</v>
      </c>
      <c r="H244" s="32">
        <f t="shared" si="18"/>
        <v>870</v>
      </c>
      <c r="I244" s="32">
        <f t="shared" si="19"/>
        <v>376710</v>
      </c>
      <c r="R244" s="36">
        <v>39088</v>
      </c>
      <c r="S244" s="36" t="s">
        <v>1653</v>
      </c>
      <c r="T244" s="36" t="s">
        <v>1650</v>
      </c>
      <c r="U244" s="36" t="str">
        <f>Table2[[#This Row],[Date]]&amp;Table2[[#This Row],[City]]&amp;Table2[[#This Row],[Product]]</f>
        <v>39088AgraChair</v>
      </c>
      <c r="V244" s="36">
        <v>142</v>
      </c>
    </row>
    <row r="245" spans="1:22" ht="21" x14ac:dyDescent="0.25">
      <c r="A245" s="38">
        <v>39078</v>
      </c>
      <c r="B245" s="38" t="s">
        <v>1645</v>
      </c>
      <c r="C245" s="38" t="s">
        <v>1648</v>
      </c>
      <c r="D245" s="32" t="str">
        <f t="shared" si="15"/>
        <v>39078DelhiBulb</v>
      </c>
      <c r="E245" s="32">
        <f>VLOOKUP($D245,Table2[[Column1]:[Qty]],2,0)</f>
        <v>282</v>
      </c>
      <c r="F245" s="32">
        <f t="shared" si="16"/>
        <v>10</v>
      </c>
      <c r="G245" s="39">
        <f t="shared" si="17"/>
        <v>0.09</v>
      </c>
      <c r="H245" s="32">
        <f t="shared" si="18"/>
        <v>9.1</v>
      </c>
      <c r="I245" s="32">
        <f t="shared" si="19"/>
        <v>2566.1999999999998</v>
      </c>
      <c r="R245" s="36">
        <v>39090</v>
      </c>
      <c r="S245" s="36" t="s">
        <v>1652</v>
      </c>
      <c r="T245" s="36" t="s">
        <v>1647</v>
      </c>
      <c r="U245" s="36" t="str">
        <f>Table2[[#This Row],[Date]]&amp;Table2[[#This Row],[City]]&amp;Table2[[#This Row],[Product]]</f>
        <v>39090JaipurLaptop</v>
      </c>
      <c r="V245" s="36">
        <v>192</v>
      </c>
    </row>
    <row r="246" spans="1:22" ht="21" x14ac:dyDescent="0.25">
      <c r="A246" s="38">
        <v>39078</v>
      </c>
      <c r="B246" s="38" t="s">
        <v>1645</v>
      </c>
      <c r="C246" s="38" t="s">
        <v>1649</v>
      </c>
      <c r="D246" s="32" t="str">
        <f t="shared" si="15"/>
        <v>39078Delhiiphone</v>
      </c>
      <c r="E246" s="32">
        <f>VLOOKUP($D246,Table2[[Column1]:[Qty]],2,0)</f>
        <v>279</v>
      </c>
      <c r="F246" s="32">
        <f t="shared" si="16"/>
        <v>500</v>
      </c>
      <c r="G246" s="39">
        <f t="shared" si="17"/>
        <v>0.24</v>
      </c>
      <c r="H246" s="32">
        <f t="shared" si="18"/>
        <v>380</v>
      </c>
      <c r="I246" s="32">
        <f t="shared" si="19"/>
        <v>106020</v>
      </c>
      <c r="R246" s="36">
        <v>39106</v>
      </c>
      <c r="S246" s="36" t="s">
        <v>1646</v>
      </c>
      <c r="T246" s="36" t="s">
        <v>1649</v>
      </c>
      <c r="U246" s="36" t="str">
        <f>Table2[[#This Row],[Date]]&amp;Table2[[#This Row],[City]]&amp;Table2[[#This Row],[Product]]</f>
        <v>39106Mumbaiiphone</v>
      </c>
      <c r="V246" s="36">
        <v>246</v>
      </c>
    </row>
    <row r="247" spans="1:22" ht="21" x14ac:dyDescent="0.25">
      <c r="A247" s="38">
        <v>39078</v>
      </c>
      <c r="B247" s="38" t="s">
        <v>1645</v>
      </c>
      <c r="C247" s="38" t="s">
        <v>1650</v>
      </c>
      <c r="D247" s="32" t="str">
        <f t="shared" si="15"/>
        <v>39078DelhiChair</v>
      </c>
      <c r="E247" s="32">
        <f>VLOOKUP($D247,Table2[[Column1]:[Qty]],2,0)</f>
        <v>174</v>
      </c>
      <c r="F247" s="32">
        <f t="shared" si="16"/>
        <v>200</v>
      </c>
      <c r="G247" s="39">
        <f t="shared" si="17"/>
        <v>0.33</v>
      </c>
      <c r="H247" s="32">
        <f t="shared" si="18"/>
        <v>134</v>
      </c>
      <c r="I247" s="32">
        <f t="shared" si="19"/>
        <v>23316</v>
      </c>
      <c r="R247" s="36">
        <v>39116</v>
      </c>
      <c r="S247" s="36" t="s">
        <v>1653</v>
      </c>
      <c r="T247" s="36" t="s">
        <v>1649</v>
      </c>
      <c r="U247" s="36" t="str">
        <f>Table2[[#This Row],[Date]]&amp;Table2[[#This Row],[City]]&amp;Table2[[#This Row],[Product]]</f>
        <v>39116Agraiphone</v>
      </c>
      <c r="V247" s="36">
        <v>386</v>
      </c>
    </row>
    <row r="248" spans="1:22" ht="21" x14ac:dyDescent="0.25">
      <c r="A248" s="38">
        <v>39078</v>
      </c>
      <c r="B248" s="38" t="s">
        <v>1646</v>
      </c>
      <c r="C248" s="38" t="s">
        <v>1647</v>
      </c>
      <c r="D248" s="32" t="str">
        <f t="shared" si="15"/>
        <v>39078MumbaiLaptop</v>
      </c>
      <c r="E248" s="32">
        <f>VLOOKUP($D248,Table2[[Column1]:[Qty]],2,0)</f>
        <v>156</v>
      </c>
      <c r="F248" s="32">
        <f t="shared" si="16"/>
        <v>1000</v>
      </c>
      <c r="G248" s="39">
        <f t="shared" si="17"/>
        <v>0.1</v>
      </c>
      <c r="H248" s="32">
        <f t="shared" si="18"/>
        <v>900</v>
      </c>
      <c r="I248" s="32">
        <f t="shared" si="19"/>
        <v>140400</v>
      </c>
      <c r="R248" s="36">
        <v>39151</v>
      </c>
      <c r="S248" s="36" t="s">
        <v>1645</v>
      </c>
      <c r="T248" s="36" t="s">
        <v>1649</v>
      </c>
      <c r="U248" s="36" t="str">
        <f>Table2[[#This Row],[Date]]&amp;Table2[[#This Row],[City]]&amp;Table2[[#This Row],[Product]]</f>
        <v>39151Delhiiphone</v>
      </c>
      <c r="V248" s="36">
        <v>219</v>
      </c>
    </row>
    <row r="249" spans="1:22" ht="21" x14ac:dyDescent="0.25">
      <c r="A249" s="38">
        <v>39078</v>
      </c>
      <c r="B249" s="38" t="s">
        <v>1646</v>
      </c>
      <c r="C249" s="38" t="s">
        <v>1648</v>
      </c>
      <c r="D249" s="32" t="str">
        <f t="shared" si="15"/>
        <v>39078MumbaiBulb</v>
      </c>
      <c r="E249" s="32">
        <f>VLOOKUP($D249,Table2[[Column1]:[Qty]],2,0)</f>
        <v>108</v>
      </c>
      <c r="F249" s="32">
        <f t="shared" si="16"/>
        <v>10</v>
      </c>
      <c r="G249" s="39">
        <f t="shared" si="17"/>
        <v>0.05</v>
      </c>
      <c r="H249" s="32">
        <f t="shared" si="18"/>
        <v>9.5</v>
      </c>
      <c r="I249" s="32">
        <f t="shared" si="19"/>
        <v>1026</v>
      </c>
      <c r="R249" s="36">
        <v>39098</v>
      </c>
      <c r="S249" s="36" t="s">
        <v>1646</v>
      </c>
      <c r="T249" s="36" t="s">
        <v>1650</v>
      </c>
      <c r="U249" s="36" t="str">
        <f>Table2[[#This Row],[Date]]&amp;Table2[[#This Row],[City]]&amp;Table2[[#This Row],[Product]]</f>
        <v>39098MumbaiChair</v>
      </c>
      <c r="V249" s="36">
        <v>148</v>
      </c>
    </row>
    <row r="250" spans="1:22" ht="21" x14ac:dyDescent="0.25">
      <c r="A250" s="38">
        <v>39078</v>
      </c>
      <c r="B250" s="38" t="s">
        <v>1646</v>
      </c>
      <c r="C250" s="38" t="s">
        <v>1649</v>
      </c>
      <c r="D250" s="32" t="str">
        <f t="shared" si="15"/>
        <v>39078Mumbaiiphone</v>
      </c>
      <c r="E250" s="32">
        <f>VLOOKUP($D250,Table2[[Column1]:[Qty]],2,0)</f>
        <v>324</v>
      </c>
      <c r="F250" s="32">
        <f t="shared" si="16"/>
        <v>500</v>
      </c>
      <c r="G250" s="39">
        <f t="shared" si="17"/>
        <v>0.2</v>
      </c>
      <c r="H250" s="32">
        <f t="shared" si="18"/>
        <v>400</v>
      </c>
      <c r="I250" s="32">
        <f t="shared" si="19"/>
        <v>129600</v>
      </c>
      <c r="R250" s="36">
        <v>39108</v>
      </c>
      <c r="S250" s="36" t="s">
        <v>1645</v>
      </c>
      <c r="T250" s="36" t="s">
        <v>1648</v>
      </c>
      <c r="U250" s="36" t="str">
        <f>Table2[[#This Row],[Date]]&amp;Table2[[#This Row],[City]]&amp;Table2[[#This Row],[Product]]</f>
        <v>39108DelhiBulb</v>
      </c>
      <c r="V250" s="36">
        <v>262</v>
      </c>
    </row>
    <row r="251" spans="1:22" ht="21" x14ac:dyDescent="0.25">
      <c r="A251" s="38">
        <v>39078</v>
      </c>
      <c r="B251" s="38" t="s">
        <v>1646</v>
      </c>
      <c r="C251" s="38" t="s">
        <v>1650</v>
      </c>
      <c r="D251" s="32" t="str">
        <f t="shared" si="15"/>
        <v>39078MumbaiChair</v>
      </c>
      <c r="E251" s="32">
        <f>VLOOKUP($D251,Table2[[Column1]:[Qty]],2,0)</f>
        <v>316</v>
      </c>
      <c r="F251" s="32">
        <f t="shared" si="16"/>
        <v>200</v>
      </c>
      <c r="G251" s="39">
        <f t="shared" si="17"/>
        <v>0.4</v>
      </c>
      <c r="H251" s="32">
        <f t="shared" si="18"/>
        <v>120</v>
      </c>
      <c r="I251" s="32">
        <f t="shared" si="19"/>
        <v>37920</v>
      </c>
      <c r="R251" s="36">
        <v>39170</v>
      </c>
      <c r="S251" s="36" t="s">
        <v>1653</v>
      </c>
      <c r="T251" s="36" t="s">
        <v>1647</v>
      </c>
      <c r="U251" s="36" t="str">
        <f>Table2[[#This Row],[Date]]&amp;Table2[[#This Row],[City]]&amp;Table2[[#This Row],[Product]]</f>
        <v>39170AgraLaptop</v>
      </c>
      <c r="V251" s="36">
        <v>242</v>
      </c>
    </row>
    <row r="252" spans="1:22" ht="21" x14ac:dyDescent="0.25">
      <c r="A252" s="38">
        <v>39078</v>
      </c>
      <c r="B252" s="38" t="s">
        <v>1652</v>
      </c>
      <c r="C252" s="38" t="s">
        <v>1647</v>
      </c>
      <c r="D252" s="32" t="str">
        <f t="shared" si="15"/>
        <v>39078JaipurLaptop</v>
      </c>
      <c r="E252" s="32">
        <f>VLOOKUP($D252,Table2[[Column1]:[Qty]],2,0)</f>
        <v>176</v>
      </c>
      <c r="F252" s="32">
        <f t="shared" si="16"/>
        <v>1000</v>
      </c>
      <c r="G252" s="39">
        <f t="shared" si="17"/>
        <v>0.09</v>
      </c>
      <c r="H252" s="32">
        <f t="shared" si="18"/>
        <v>910</v>
      </c>
      <c r="I252" s="32">
        <f t="shared" si="19"/>
        <v>160160</v>
      </c>
      <c r="R252" s="36">
        <v>39112</v>
      </c>
      <c r="S252" s="36" t="s">
        <v>1645</v>
      </c>
      <c r="T252" s="36" t="s">
        <v>1648</v>
      </c>
      <c r="U252" s="36" t="str">
        <f>Table2[[#This Row],[Date]]&amp;Table2[[#This Row],[City]]&amp;Table2[[#This Row],[Product]]</f>
        <v>39112DelhiBulb</v>
      </c>
      <c r="V252" s="36">
        <v>490</v>
      </c>
    </row>
    <row r="253" spans="1:22" ht="21" x14ac:dyDescent="0.25">
      <c r="A253" s="38">
        <v>39078</v>
      </c>
      <c r="B253" s="38" t="s">
        <v>1652</v>
      </c>
      <c r="C253" s="38" t="s">
        <v>1648</v>
      </c>
      <c r="D253" s="32" t="str">
        <f t="shared" si="15"/>
        <v>39078JaipurBulb</v>
      </c>
      <c r="E253" s="32">
        <f>VLOOKUP($D253,Table2[[Column1]:[Qty]],2,0)</f>
        <v>176</v>
      </c>
      <c r="F253" s="32">
        <f t="shared" si="16"/>
        <v>10</v>
      </c>
      <c r="G253" s="39">
        <f t="shared" si="17"/>
        <v>0.08</v>
      </c>
      <c r="H253" s="32">
        <f t="shared" si="18"/>
        <v>9.2000000000000011</v>
      </c>
      <c r="I253" s="32">
        <f t="shared" si="19"/>
        <v>1619.2000000000003</v>
      </c>
      <c r="R253" s="36">
        <v>39161</v>
      </c>
      <c r="S253" s="36" t="s">
        <v>1652</v>
      </c>
      <c r="T253" s="36" t="s">
        <v>1650</v>
      </c>
      <c r="U253" s="36" t="str">
        <f>Table2[[#This Row],[Date]]&amp;Table2[[#This Row],[City]]&amp;Table2[[#This Row],[Product]]</f>
        <v>39161JaipurChair</v>
      </c>
      <c r="V253" s="36">
        <v>106</v>
      </c>
    </row>
    <row r="254" spans="1:22" ht="21" x14ac:dyDescent="0.25">
      <c r="A254" s="38">
        <v>39078</v>
      </c>
      <c r="B254" s="38" t="s">
        <v>1652</v>
      </c>
      <c r="C254" s="38" t="s">
        <v>1649</v>
      </c>
      <c r="D254" s="32" t="str">
        <f t="shared" si="15"/>
        <v>39078Jaipuriphone</v>
      </c>
      <c r="E254" s="32">
        <f>VLOOKUP($D254,Table2[[Column1]:[Qty]],2,0)</f>
        <v>448</v>
      </c>
      <c r="F254" s="32">
        <f t="shared" si="16"/>
        <v>500</v>
      </c>
      <c r="G254" s="39">
        <f t="shared" si="17"/>
        <v>0.2</v>
      </c>
      <c r="H254" s="32">
        <f t="shared" si="18"/>
        <v>400</v>
      </c>
      <c r="I254" s="32">
        <f t="shared" si="19"/>
        <v>179200</v>
      </c>
      <c r="R254" s="36">
        <v>39100</v>
      </c>
      <c r="S254" s="36" t="s">
        <v>1653</v>
      </c>
      <c r="T254" s="36" t="s">
        <v>1648</v>
      </c>
      <c r="U254" s="36" t="str">
        <f>Table2[[#This Row],[Date]]&amp;Table2[[#This Row],[City]]&amp;Table2[[#This Row],[Product]]</f>
        <v>39100AgraBulb</v>
      </c>
      <c r="V254" s="36">
        <v>236</v>
      </c>
    </row>
    <row r="255" spans="1:22" ht="21" x14ac:dyDescent="0.25">
      <c r="A255" s="38">
        <v>39078</v>
      </c>
      <c r="B255" s="38" t="s">
        <v>1652</v>
      </c>
      <c r="C255" s="38" t="s">
        <v>1650</v>
      </c>
      <c r="D255" s="32" t="str">
        <f t="shared" si="15"/>
        <v>39078JaipurChair</v>
      </c>
      <c r="E255" s="32">
        <f>VLOOKUP($D255,Table2[[Column1]:[Qty]],2,0)</f>
        <v>307</v>
      </c>
      <c r="F255" s="32">
        <f t="shared" si="16"/>
        <v>200</v>
      </c>
      <c r="G255" s="39">
        <f t="shared" si="17"/>
        <v>0.36</v>
      </c>
      <c r="H255" s="32">
        <f t="shared" si="18"/>
        <v>128</v>
      </c>
      <c r="I255" s="32">
        <f t="shared" si="19"/>
        <v>39296</v>
      </c>
      <c r="R255" s="36">
        <v>39108</v>
      </c>
      <c r="S255" s="36" t="s">
        <v>1652</v>
      </c>
      <c r="T255" s="36" t="s">
        <v>1650</v>
      </c>
      <c r="U255" s="36" t="str">
        <f>Table2[[#This Row],[Date]]&amp;Table2[[#This Row],[City]]&amp;Table2[[#This Row],[Product]]</f>
        <v>39108JaipurChair</v>
      </c>
      <c r="V255" s="36">
        <v>112</v>
      </c>
    </row>
    <row r="256" spans="1:22" ht="21" x14ac:dyDescent="0.25">
      <c r="A256" s="38">
        <v>39078</v>
      </c>
      <c r="B256" s="38" t="s">
        <v>1653</v>
      </c>
      <c r="C256" s="38" t="s">
        <v>1647</v>
      </c>
      <c r="D256" s="32" t="str">
        <f t="shared" si="15"/>
        <v>39078AgraLaptop</v>
      </c>
      <c r="E256" s="32">
        <f>VLOOKUP($D256,Table2[[Column1]:[Qty]],2,0)</f>
        <v>352</v>
      </c>
      <c r="F256" s="32">
        <f t="shared" si="16"/>
        <v>1000</v>
      </c>
      <c r="G256" s="39">
        <f t="shared" si="17"/>
        <v>0.05</v>
      </c>
      <c r="H256" s="32">
        <f t="shared" si="18"/>
        <v>950</v>
      </c>
      <c r="I256" s="32">
        <f t="shared" si="19"/>
        <v>334400</v>
      </c>
      <c r="R256" s="36">
        <v>39117</v>
      </c>
      <c r="S256" s="36" t="s">
        <v>1653</v>
      </c>
      <c r="T256" s="36" t="s">
        <v>1650</v>
      </c>
      <c r="U256" s="36" t="str">
        <f>Table2[[#This Row],[Date]]&amp;Table2[[#This Row],[City]]&amp;Table2[[#This Row],[Product]]</f>
        <v>39117AgraChair</v>
      </c>
      <c r="V256" s="36">
        <v>129</v>
      </c>
    </row>
    <row r="257" spans="1:22" ht="21" x14ac:dyDescent="0.25">
      <c r="A257" s="38">
        <v>39078</v>
      </c>
      <c r="B257" s="38" t="s">
        <v>1653</v>
      </c>
      <c r="C257" s="38" t="s">
        <v>1648</v>
      </c>
      <c r="D257" s="32" t="str">
        <f t="shared" si="15"/>
        <v>39078AgraBulb</v>
      </c>
      <c r="E257" s="32">
        <f>VLOOKUP($D257,Table2[[Column1]:[Qty]],2,0)</f>
        <v>129</v>
      </c>
      <c r="F257" s="32">
        <f t="shared" si="16"/>
        <v>10</v>
      </c>
      <c r="G257" s="39">
        <f t="shared" si="17"/>
        <v>0.06</v>
      </c>
      <c r="H257" s="32">
        <f t="shared" si="18"/>
        <v>9.3999999999999986</v>
      </c>
      <c r="I257" s="32">
        <f t="shared" si="19"/>
        <v>1212.5999999999999</v>
      </c>
      <c r="R257" s="36">
        <v>39153</v>
      </c>
      <c r="S257" s="36" t="s">
        <v>1646</v>
      </c>
      <c r="T257" s="36" t="s">
        <v>1648</v>
      </c>
      <c r="U257" s="36" t="str">
        <f>Table2[[#This Row],[Date]]&amp;Table2[[#This Row],[City]]&amp;Table2[[#This Row],[Product]]</f>
        <v>39153MumbaiBulb</v>
      </c>
      <c r="V257" s="36">
        <v>171</v>
      </c>
    </row>
    <row r="258" spans="1:22" ht="21" x14ac:dyDescent="0.25">
      <c r="A258" s="38">
        <v>39078</v>
      </c>
      <c r="B258" s="38" t="s">
        <v>1653</v>
      </c>
      <c r="C258" s="38" t="s">
        <v>1649</v>
      </c>
      <c r="D258" s="32" t="str">
        <f t="shared" si="15"/>
        <v>39078Agraiphone</v>
      </c>
      <c r="E258" s="32">
        <f>VLOOKUP($D258,Table2[[Column1]:[Qty]],2,0)</f>
        <v>448</v>
      </c>
      <c r="F258" s="32">
        <f t="shared" si="16"/>
        <v>500</v>
      </c>
      <c r="G258" s="39">
        <f t="shared" si="17"/>
        <v>0.25</v>
      </c>
      <c r="H258" s="32">
        <f t="shared" si="18"/>
        <v>375</v>
      </c>
      <c r="I258" s="32">
        <f t="shared" si="19"/>
        <v>168000</v>
      </c>
      <c r="R258" s="36">
        <v>39087</v>
      </c>
      <c r="S258" s="36" t="s">
        <v>1652</v>
      </c>
      <c r="T258" s="36" t="s">
        <v>1648</v>
      </c>
      <c r="U258" s="36" t="str">
        <f>Table2[[#This Row],[Date]]&amp;Table2[[#This Row],[City]]&amp;Table2[[#This Row],[Product]]</f>
        <v>39087JaipurBulb</v>
      </c>
      <c r="V258" s="36">
        <v>437</v>
      </c>
    </row>
    <row r="259" spans="1:22" ht="21" x14ac:dyDescent="0.25">
      <c r="A259" s="38">
        <v>39078</v>
      </c>
      <c r="B259" s="38" t="s">
        <v>1653</v>
      </c>
      <c r="C259" s="38" t="s">
        <v>1650</v>
      </c>
      <c r="D259" s="32" t="str">
        <f t="shared" si="15"/>
        <v>39078AgraChair</v>
      </c>
      <c r="E259" s="32">
        <f>VLOOKUP($D259,Table2[[Column1]:[Qty]],2,0)</f>
        <v>404</v>
      </c>
      <c r="F259" s="32">
        <f t="shared" si="16"/>
        <v>200</v>
      </c>
      <c r="G259" s="39">
        <f t="shared" si="17"/>
        <v>0.4</v>
      </c>
      <c r="H259" s="32">
        <f t="shared" si="18"/>
        <v>120</v>
      </c>
      <c r="I259" s="32">
        <f t="shared" si="19"/>
        <v>48480</v>
      </c>
      <c r="R259" s="36">
        <v>39100</v>
      </c>
      <c r="S259" s="36" t="s">
        <v>1652</v>
      </c>
      <c r="T259" s="36" t="s">
        <v>1647</v>
      </c>
      <c r="U259" s="36" t="str">
        <f>Table2[[#This Row],[Date]]&amp;Table2[[#This Row],[City]]&amp;Table2[[#This Row],[Product]]</f>
        <v>39100JaipurLaptop</v>
      </c>
      <c r="V259" s="36">
        <v>368</v>
      </c>
    </row>
    <row r="260" spans="1:22" ht="21" x14ac:dyDescent="0.25">
      <c r="A260" s="38">
        <v>39079</v>
      </c>
      <c r="B260" s="38" t="s">
        <v>1645</v>
      </c>
      <c r="C260" s="38" t="s">
        <v>1647</v>
      </c>
      <c r="D260" s="32" t="str">
        <f t="shared" si="15"/>
        <v>39079DelhiLaptop</v>
      </c>
      <c r="E260" s="32">
        <f>VLOOKUP($D260,Table2[[Column1]:[Qty]],2,0)</f>
        <v>443</v>
      </c>
      <c r="F260" s="32">
        <f t="shared" si="16"/>
        <v>1000</v>
      </c>
      <c r="G260" s="39">
        <f t="shared" si="17"/>
        <v>0.13</v>
      </c>
      <c r="H260" s="32">
        <f t="shared" si="18"/>
        <v>870</v>
      </c>
      <c r="I260" s="32">
        <f t="shared" si="19"/>
        <v>385410</v>
      </c>
      <c r="R260" s="36">
        <v>39134</v>
      </c>
      <c r="S260" s="36" t="s">
        <v>1653</v>
      </c>
      <c r="T260" s="36" t="s">
        <v>1648</v>
      </c>
      <c r="U260" s="36" t="str">
        <f>Table2[[#This Row],[Date]]&amp;Table2[[#This Row],[City]]&amp;Table2[[#This Row],[Product]]</f>
        <v>39134AgraBulb</v>
      </c>
      <c r="V260" s="36">
        <v>473</v>
      </c>
    </row>
    <row r="261" spans="1:22" ht="21" x14ac:dyDescent="0.25">
      <c r="A261" s="38">
        <v>39079</v>
      </c>
      <c r="B261" s="38" t="s">
        <v>1645</v>
      </c>
      <c r="C261" s="38" t="s">
        <v>1648</v>
      </c>
      <c r="D261" s="32" t="str">
        <f t="shared" ref="D261:D324" si="20">A261&amp;B261&amp;C261</f>
        <v>39079DelhiBulb</v>
      </c>
      <c r="E261" s="32">
        <f>VLOOKUP($D261,Table2[[Column1]:[Qty]],2,0)</f>
        <v>213</v>
      </c>
      <c r="F261" s="32">
        <f t="shared" ref="F261:F324" si="21">VLOOKUP($C261,K$12:L$15,2,FALSE)</f>
        <v>10</v>
      </c>
      <c r="G261" s="39">
        <f t="shared" ref="G261:G324" si="22">INDEX($K$3:$O$7,MATCH($B261,$K$3:$K$7,0),MATCH($C261,$K$3:$O$3,0))</f>
        <v>0.09</v>
      </c>
      <c r="H261" s="32">
        <f t="shared" ref="H261:H324" si="23">$F261*(1-$G261)</f>
        <v>9.1</v>
      </c>
      <c r="I261" s="32">
        <f t="shared" ref="I261:I324" si="24">$H261*$E261</f>
        <v>1938.3</v>
      </c>
      <c r="R261" s="36">
        <v>39181</v>
      </c>
      <c r="S261" s="36" t="s">
        <v>1646</v>
      </c>
      <c r="T261" s="36" t="s">
        <v>1650</v>
      </c>
      <c r="U261" s="36" t="str">
        <f>Table2[[#This Row],[Date]]&amp;Table2[[#This Row],[City]]&amp;Table2[[#This Row],[Product]]</f>
        <v>39181MumbaiChair</v>
      </c>
      <c r="V261" s="36">
        <v>195</v>
      </c>
    </row>
    <row r="262" spans="1:22" ht="21" x14ac:dyDescent="0.25">
      <c r="A262" s="38">
        <v>39079</v>
      </c>
      <c r="B262" s="38" t="s">
        <v>1645</v>
      </c>
      <c r="C262" s="38" t="s">
        <v>1649</v>
      </c>
      <c r="D262" s="32" t="str">
        <f t="shared" si="20"/>
        <v>39079Delhiiphone</v>
      </c>
      <c r="E262" s="32">
        <f>VLOOKUP($D262,Table2[[Column1]:[Qty]],2,0)</f>
        <v>286</v>
      </c>
      <c r="F262" s="32">
        <f t="shared" si="21"/>
        <v>500</v>
      </c>
      <c r="G262" s="39">
        <f t="shared" si="22"/>
        <v>0.24</v>
      </c>
      <c r="H262" s="32">
        <f t="shared" si="23"/>
        <v>380</v>
      </c>
      <c r="I262" s="32">
        <f t="shared" si="24"/>
        <v>108680</v>
      </c>
      <c r="R262" s="36">
        <v>39063</v>
      </c>
      <c r="S262" s="36" t="s">
        <v>1645</v>
      </c>
      <c r="T262" s="36" t="s">
        <v>1648</v>
      </c>
      <c r="U262" s="36" t="str">
        <f>Table2[[#This Row],[Date]]&amp;Table2[[#This Row],[City]]&amp;Table2[[#This Row],[Product]]</f>
        <v>39063DelhiBulb</v>
      </c>
      <c r="V262" s="36">
        <v>357</v>
      </c>
    </row>
    <row r="263" spans="1:22" ht="21" x14ac:dyDescent="0.25">
      <c r="A263" s="38">
        <v>39079</v>
      </c>
      <c r="B263" s="38" t="s">
        <v>1645</v>
      </c>
      <c r="C263" s="38" t="s">
        <v>1650</v>
      </c>
      <c r="D263" s="32" t="str">
        <f t="shared" si="20"/>
        <v>39079DelhiChair</v>
      </c>
      <c r="E263" s="32">
        <f>VLOOKUP($D263,Table2[[Column1]:[Qty]],2,0)</f>
        <v>342</v>
      </c>
      <c r="F263" s="32">
        <f t="shared" si="21"/>
        <v>200</v>
      </c>
      <c r="G263" s="39">
        <f t="shared" si="22"/>
        <v>0.33</v>
      </c>
      <c r="H263" s="32">
        <f t="shared" si="23"/>
        <v>134</v>
      </c>
      <c r="I263" s="32">
        <f t="shared" si="24"/>
        <v>45828</v>
      </c>
      <c r="R263" s="36">
        <v>39124</v>
      </c>
      <c r="S263" s="36" t="s">
        <v>1645</v>
      </c>
      <c r="T263" s="36" t="s">
        <v>1649</v>
      </c>
      <c r="U263" s="36" t="str">
        <f>Table2[[#This Row],[Date]]&amp;Table2[[#This Row],[City]]&amp;Table2[[#This Row],[Product]]</f>
        <v>39124Delhiiphone</v>
      </c>
      <c r="V263" s="36">
        <v>163</v>
      </c>
    </row>
    <row r="264" spans="1:22" ht="21" x14ac:dyDescent="0.25">
      <c r="A264" s="38">
        <v>39079</v>
      </c>
      <c r="B264" s="38" t="s">
        <v>1646</v>
      </c>
      <c r="C264" s="38" t="s">
        <v>1647</v>
      </c>
      <c r="D264" s="32" t="str">
        <f t="shared" si="20"/>
        <v>39079MumbaiLaptop</v>
      </c>
      <c r="E264" s="32">
        <f>VLOOKUP($D264,Table2[[Column1]:[Qty]],2,0)</f>
        <v>171</v>
      </c>
      <c r="F264" s="32">
        <f t="shared" si="21"/>
        <v>1000</v>
      </c>
      <c r="G264" s="39">
        <f t="shared" si="22"/>
        <v>0.1</v>
      </c>
      <c r="H264" s="32">
        <f t="shared" si="23"/>
        <v>900</v>
      </c>
      <c r="I264" s="32">
        <f t="shared" si="24"/>
        <v>153900</v>
      </c>
      <c r="R264" s="36">
        <v>39129</v>
      </c>
      <c r="S264" s="36" t="s">
        <v>1653</v>
      </c>
      <c r="T264" s="36" t="s">
        <v>1650</v>
      </c>
      <c r="U264" s="36" t="str">
        <f>Table2[[#This Row],[Date]]&amp;Table2[[#This Row],[City]]&amp;Table2[[#This Row],[Product]]</f>
        <v>39129AgraChair</v>
      </c>
      <c r="V264" s="36">
        <v>454</v>
      </c>
    </row>
    <row r="265" spans="1:22" ht="21" x14ac:dyDescent="0.25">
      <c r="A265" s="38">
        <v>39079</v>
      </c>
      <c r="B265" s="38" t="s">
        <v>1646</v>
      </c>
      <c r="C265" s="38" t="s">
        <v>1648</v>
      </c>
      <c r="D265" s="32" t="str">
        <f t="shared" si="20"/>
        <v>39079MumbaiBulb</v>
      </c>
      <c r="E265" s="32">
        <f>VLOOKUP($D265,Table2[[Column1]:[Qty]],2,0)</f>
        <v>129</v>
      </c>
      <c r="F265" s="32">
        <f t="shared" si="21"/>
        <v>10</v>
      </c>
      <c r="G265" s="39">
        <f t="shared" si="22"/>
        <v>0.05</v>
      </c>
      <c r="H265" s="32">
        <f t="shared" si="23"/>
        <v>9.5</v>
      </c>
      <c r="I265" s="32">
        <f t="shared" si="24"/>
        <v>1225.5</v>
      </c>
      <c r="R265" s="36">
        <v>39180</v>
      </c>
      <c r="S265" s="36" t="s">
        <v>1652</v>
      </c>
      <c r="T265" s="36" t="s">
        <v>1647</v>
      </c>
      <c r="U265" s="36" t="str">
        <f>Table2[[#This Row],[Date]]&amp;Table2[[#This Row],[City]]&amp;Table2[[#This Row],[Product]]</f>
        <v>39180JaipurLaptop</v>
      </c>
      <c r="V265" s="36">
        <v>182</v>
      </c>
    </row>
    <row r="266" spans="1:22" ht="21" x14ac:dyDescent="0.25">
      <c r="A266" s="38">
        <v>39079</v>
      </c>
      <c r="B266" s="38" t="s">
        <v>1646</v>
      </c>
      <c r="C266" s="38" t="s">
        <v>1649</v>
      </c>
      <c r="D266" s="32" t="str">
        <f t="shared" si="20"/>
        <v>39079Mumbaiiphone</v>
      </c>
      <c r="E266" s="32">
        <f>VLOOKUP($D266,Table2[[Column1]:[Qty]],2,0)</f>
        <v>344</v>
      </c>
      <c r="F266" s="32">
        <f t="shared" si="21"/>
        <v>500</v>
      </c>
      <c r="G266" s="39">
        <f t="shared" si="22"/>
        <v>0.2</v>
      </c>
      <c r="H266" s="32">
        <f t="shared" si="23"/>
        <v>400</v>
      </c>
      <c r="I266" s="32">
        <f t="shared" si="24"/>
        <v>137600</v>
      </c>
      <c r="R266" s="36">
        <v>39185</v>
      </c>
      <c r="S266" s="36" t="s">
        <v>1646</v>
      </c>
      <c r="T266" s="36" t="s">
        <v>1647</v>
      </c>
      <c r="U266" s="36" t="str">
        <f>Table2[[#This Row],[Date]]&amp;Table2[[#This Row],[City]]&amp;Table2[[#This Row],[Product]]</f>
        <v>39185MumbaiLaptop</v>
      </c>
      <c r="V266" s="36">
        <v>344</v>
      </c>
    </row>
    <row r="267" spans="1:22" ht="21" x14ac:dyDescent="0.25">
      <c r="A267" s="38">
        <v>39079</v>
      </c>
      <c r="B267" s="38" t="s">
        <v>1646</v>
      </c>
      <c r="C267" s="38" t="s">
        <v>1650</v>
      </c>
      <c r="D267" s="32" t="str">
        <f t="shared" si="20"/>
        <v>39079MumbaiChair</v>
      </c>
      <c r="E267" s="32">
        <f>VLOOKUP($D267,Table2[[Column1]:[Qty]],2,0)</f>
        <v>232</v>
      </c>
      <c r="F267" s="32">
        <f t="shared" si="21"/>
        <v>200</v>
      </c>
      <c r="G267" s="39">
        <f t="shared" si="22"/>
        <v>0.4</v>
      </c>
      <c r="H267" s="32">
        <f t="shared" si="23"/>
        <v>120</v>
      </c>
      <c r="I267" s="32">
        <f t="shared" si="24"/>
        <v>27840</v>
      </c>
      <c r="R267" s="36">
        <v>39190</v>
      </c>
      <c r="S267" s="36" t="s">
        <v>1652</v>
      </c>
      <c r="T267" s="36" t="s">
        <v>1648</v>
      </c>
      <c r="U267" s="36" t="str">
        <f>Table2[[#This Row],[Date]]&amp;Table2[[#This Row],[City]]&amp;Table2[[#This Row],[Product]]</f>
        <v>39190JaipurBulb</v>
      </c>
      <c r="V267" s="36">
        <v>328</v>
      </c>
    </row>
    <row r="268" spans="1:22" ht="21" x14ac:dyDescent="0.25">
      <c r="A268" s="38">
        <v>39079</v>
      </c>
      <c r="B268" s="38" t="s">
        <v>1652</v>
      </c>
      <c r="C268" s="38" t="s">
        <v>1647</v>
      </c>
      <c r="D268" s="32" t="str">
        <f t="shared" si="20"/>
        <v>39079JaipurLaptop</v>
      </c>
      <c r="E268" s="32">
        <f>VLOOKUP($D268,Table2[[Column1]:[Qty]],2,0)</f>
        <v>429</v>
      </c>
      <c r="F268" s="32">
        <f t="shared" si="21"/>
        <v>1000</v>
      </c>
      <c r="G268" s="39">
        <f t="shared" si="22"/>
        <v>0.09</v>
      </c>
      <c r="H268" s="32">
        <f t="shared" si="23"/>
        <v>910</v>
      </c>
      <c r="I268" s="32">
        <f t="shared" si="24"/>
        <v>390390</v>
      </c>
      <c r="R268" s="36">
        <v>39111</v>
      </c>
      <c r="S268" s="36" t="s">
        <v>1645</v>
      </c>
      <c r="T268" s="36" t="s">
        <v>1649</v>
      </c>
      <c r="U268" s="36" t="str">
        <f>Table2[[#This Row],[Date]]&amp;Table2[[#This Row],[City]]&amp;Table2[[#This Row],[Product]]</f>
        <v>39111Delhiiphone</v>
      </c>
      <c r="V268" s="36">
        <v>178</v>
      </c>
    </row>
    <row r="269" spans="1:22" ht="21" x14ac:dyDescent="0.25">
      <c r="A269" s="38">
        <v>39079</v>
      </c>
      <c r="B269" s="38" t="s">
        <v>1652</v>
      </c>
      <c r="C269" s="38" t="s">
        <v>1648</v>
      </c>
      <c r="D269" s="32" t="str">
        <f t="shared" si="20"/>
        <v>39079JaipurBulb</v>
      </c>
      <c r="E269" s="32">
        <f>VLOOKUP($D269,Table2[[Column1]:[Qty]],2,0)</f>
        <v>303</v>
      </c>
      <c r="F269" s="32">
        <f t="shared" si="21"/>
        <v>10</v>
      </c>
      <c r="G269" s="39">
        <f t="shared" si="22"/>
        <v>0.08</v>
      </c>
      <c r="H269" s="32">
        <f t="shared" si="23"/>
        <v>9.2000000000000011</v>
      </c>
      <c r="I269" s="32">
        <f t="shared" si="24"/>
        <v>2787.6000000000004</v>
      </c>
      <c r="R269" s="36">
        <v>39117</v>
      </c>
      <c r="S269" s="36" t="s">
        <v>1652</v>
      </c>
      <c r="T269" s="36" t="s">
        <v>1648</v>
      </c>
      <c r="U269" s="36" t="str">
        <f>Table2[[#This Row],[Date]]&amp;Table2[[#This Row],[City]]&amp;Table2[[#This Row],[Product]]</f>
        <v>39117JaipurBulb</v>
      </c>
      <c r="V269" s="36">
        <v>360</v>
      </c>
    </row>
    <row r="270" spans="1:22" ht="21" x14ac:dyDescent="0.25">
      <c r="A270" s="38">
        <v>39079</v>
      </c>
      <c r="B270" s="38" t="s">
        <v>1652</v>
      </c>
      <c r="C270" s="38" t="s">
        <v>1649</v>
      </c>
      <c r="D270" s="32" t="str">
        <f t="shared" si="20"/>
        <v>39079Jaipuriphone</v>
      </c>
      <c r="E270" s="32">
        <f>VLOOKUP($D270,Table2[[Column1]:[Qty]],2,0)</f>
        <v>490</v>
      </c>
      <c r="F270" s="32">
        <f t="shared" si="21"/>
        <v>500</v>
      </c>
      <c r="G270" s="39">
        <f t="shared" si="22"/>
        <v>0.2</v>
      </c>
      <c r="H270" s="32">
        <f t="shared" si="23"/>
        <v>400</v>
      </c>
      <c r="I270" s="32">
        <f t="shared" si="24"/>
        <v>196000</v>
      </c>
      <c r="R270" s="36">
        <v>39160</v>
      </c>
      <c r="S270" s="36" t="s">
        <v>1646</v>
      </c>
      <c r="T270" s="36" t="s">
        <v>1647</v>
      </c>
      <c r="U270" s="36" t="str">
        <f>Table2[[#This Row],[Date]]&amp;Table2[[#This Row],[City]]&amp;Table2[[#This Row],[Product]]</f>
        <v>39160MumbaiLaptop</v>
      </c>
      <c r="V270" s="36">
        <v>200</v>
      </c>
    </row>
    <row r="271" spans="1:22" ht="21" x14ac:dyDescent="0.25">
      <c r="A271" s="38">
        <v>39079</v>
      </c>
      <c r="B271" s="38" t="s">
        <v>1652</v>
      </c>
      <c r="C271" s="38" t="s">
        <v>1650</v>
      </c>
      <c r="D271" s="32" t="str">
        <f t="shared" si="20"/>
        <v>39079JaipurChair</v>
      </c>
      <c r="E271" s="32">
        <f>VLOOKUP($D271,Table2[[Column1]:[Qty]],2,0)</f>
        <v>124</v>
      </c>
      <c r="F271" s="32">
        <f t="shared" si="21"/>
        <v>200</v>
      </c>
      <c r="G271" s="39">
        <f t="shared" si="22"/>
        <v>0.36</v>
      </c>
      <c r="H271" s="32">
        <f t="shared" si="23"/>
        <v>128</v>
      </c>
      <c r="I271" s="32">
        <f t="shared" si="24"/>
        <v>15872</v>
      </c>
      <c r="R271" s="36">
        <v>39155</v>
      </c>
      <c r="S271" s="36" t="s">
        <v>1645</v>
      </c>
      <c r="T271" s="36" t="s">
        <v>1648</v>
      </c>
      <c r="U271" s="36" t="str">
        <f>Table2[[#This Row],[Date]]&amp;Table2[[#This Row],[City]]&amp;Table2[[#This Row],[Product]]</f>
        <v>39155DelhiBulb</v>
      </c>
      <c r="V271" s="36">
        <v>261</v>
      </c>
    </row>
    <row r="272" spans="1:22" ht="21" x14ac:dyDescent="0.25">
      <c r="A272" s="38">
        <v>39079</v>
      </c>
      <c r="B272" s="38" t="s">
        <v>1653</v>
      </c>
      <c r="C272" s="38" t="s">
        <v>1647</v>
      </c>
      <c r="D272" s="32" t="str">
        <f t="shared" si="20"/>
        <v>39079AgraLaptop</v>
      </c>
      <c r="E272" s="32">
        <f>VLOOKUP($D272,Table2[[Column1]:[Qty]],2,0)</f>
        <v>226</v>
      </c>
      <c r="F272" s="32">
        <f t="shared" si="21"/>
        <v>1000</v>
      </c>
      <c r="G272" s="39">
        <f t="shared" si="22"/>
        <v>0.05</v>
      </c>
      <c r="H272" s="32">
        <f t="shared" si="23"/>
        <v>950</v>
      </c>
      <c r="I272" s="32">
        <f t="shared" si="24"/>
        <v>214700</v>
      </c>
      <c r="R272" s="36">
        <v>39069</v>
      </c>
      <c r="S272" s="36" t="s">
        <v>1646</v>
      </c>
      <c r="T272" s="36" t="s">
        <v>1650</v>
      </c>
      <c r="U272" s="36" t="str">
        <f>Table2[[#This Row],[Date]]&amp;Table2[[#This Row],[City]]&amp;Table2[[#This Row],[Product]]</f>
        <v>39069MumbaiChair</v>
      </c>
      <c r="V272" s="36">
        <v>399</v>
      </c>
    </row>
    <row r="273" spans="1:22" ht="21" x14ac:dyDescent="0.25">
      <c r="A273" s="38">
        <v>39079</v>
      </c>
      <c r="B273" s="38" t="s">
        <v>1653</v>
      </c>
      <c r="C273" s="38" t="s">
        <v>1648</v>
      </c>
      <c r="D273" s="32" t="str">
        <f t="shared" si="20"/>
        <v>39079AgraBulb</v>
      </c>
      <c r="E273" s="32">
        <f>VLOOKUP($D273,Table2[[Column1]:[Qty]],2,0)</f>
        <v>208</v>
      </c>
      <c r="F273" s="32">
        <f t="shared" si="21"/>
        <v>10</v>
      </c>
      <c r="G273" s="39">
        <f t="shared" si="22"/>
        <v>0.06</v>
      </c>
      <c r="H273" s="32">
        <f t="shared" si="23"/>
        <v>9.3999999999999986</v>
      </c>
      <c r="I273" s="32">
        <f t="shared" si="24"/>
        <v>1955.1999999999998</v>
      </c>
      <c r="R273" s="36">
        <v>39093</v>
      </c>
      <c r="S273" s="36" t="s">
        <v>1646</v>
      </c>
      <c r="T273" s="36" t="s">
        <v>1649</v>
      </c>
      <c r="U273" s="36" t="str">
        <f>Table2[[#This Row],[Date]]&amp;Table2[[#This Row],[City]]&amp;Table2[[#This Row],[Product]]</f>
        <v>39093Mumbaiiphone</v>
      </c>
      <c r="V273" s="36">
        <v>473</v>
      </c>
    </row>
    <row r="274" spans="1:22" ht="21" x14ac:dyDescent="0.25">
      <c r="A274" s="38">
        <v>39079</v>
      </c>
      <c r="B274" s="38" t="s">
        <v>1653</v>
      </c>
      <c r="C274" s="38" t="s">
        <v>1649</v>
      </c>
      <c r="D274" s="32" t="str">
        <f t="shared" si="20"/>
        <v>39079Agraiphone</v>
      </c>
      <c r="E274" s="32">
        <f>VLOOKUP($D274,Table2[[Column1]:[Qty]],2,0)</f>
        <v>495</v>
      </c>
      <c r="F274" s="32">
        <f t="shared" si="21"/>
        <v>500</v>
      </c>
      <c r="G274" s="39">
        <f t="shared" si="22"/>
        <v>0.25</v>
      </c>
      <c r="H274" s="32">
        <f t="shared" si="23"/>
        <v>375</v>
      </c>
      <c r="I274" s="32">
        <f t="shared" si="24"/>
        <v>185625</v>
      </c>
      <c r="R274" s="36">
        <v>39094</v>
      </c>
      <c r="S274" s="36" t="s">
        <v>1652</v>
      </c>
      <c r="T274" s="36" t="s">
        <v>1649</v>
      </c>
      <c r="U274" s="36" t="str">
        <f>Table2[[#This Row],[Date]]&amp;Table2[[#This Row],[City]]&amp;Table2[[#This Row],[Product]]</f>
        <v>39094Jaipuriphone</v>
      </c>
      <c r="V274" s="36">
        <v>136</v>
      </c>
    </row>
    <row r="275" spans="1:22" ht="21" x14ac:dyDescent="0.25">
      <c r="A275" s="38">
        <v>39079</v>
      </c>
      <c r="B275" s="38" t="s">
        <v>1653</v>
      </c>
      <c r="C275" s="38" t="s">
        <v>1650</v>
      </c>
      <c r="D275" s="32" t="str">
        <f t="shared" si="20"/>
        <v>39079AgraChair</v>
      </c>
      <c r="E275" s="32">
        <f>VLOOKUP($D275,Table2[[Column1]:[Qty]],2,0)</f>
        <v>275</v>
      </c>
      <c r="F275" s="32">
        <f t="shared" si="21"/>
        <v>200</v>
      </c>
      <c r="G275" s="39">
        <f t="shared" si="22"/>
        <v>0.4</v>
      </c>
      <c r="H275" s="32">
        <f t="shared" si="23"/>
        <v>120</v>
      </c>
      <c r="I275" s="32">
        <f t="shared" si="24"/>
        <v>33000</v>
      </c>
      <c r="R275" s="36">
        <v>39128</v>
      </c>
      <c r="S275" s="36" t="s">
        <v>1646</v>
      </c>
      <c r="T275" s="36" t="s">
        <v>1647</v>
      </c>
      <c r="U275" s="36" t="str">
        <f>Table2[[#This Row],[Date]]&amp;Table2[[#This Row],[City]]&amp;Table2[[#This Row],[Product]]</f>
        <v>39128MumbaiLaptop</v>
      </c>
      <c r="V275" s="36">
        <v>409</v>
      </c>
    </row>
    <row r="276" spans="1:22" ht="21" x14ac:dyDescent="0.25">
      <c r="A276" s="38">
        <v>39080</v>
      </c>
      <c r="B276" s="38" t="s">
        <v>1645</v>
      </c>
      <c r="C276" s="38" t="s">
        <v>1647</v>
      </c>
      <c r="D276" s="32" t="str">
        <f t="shared" si="20"/>
        <v>39080DelhiLaptop</v>
      </c>
      <c r="E276" s="32">
        <f>VLOOKUP($D276,Table2[[Column1]:[Qty]],2,0)</f>
        <v>397</v>
      </c>
      <c r="F276" s="32">
        <f t="shared" si="21"/>
        <v>1000</v>
      </c>
      <c r="G276" s="39">
        <f t="shared" si="22"/>
        <v>0.13</v>
      </c>
      <c r="H276" s="32">
        <f t="shared" si="23"/>
        <v>870</v>
      </c>
      <c r="I276" s="32">
        <f t="shared" si="24"/>
        <v>345390</v>
      </c>
      <c r="R276" s="36">
        <v>39161</v>
      </c>
      <c r="S276" s="36" t="s">
        <v>1653</v>
      </c>
      <c r="T276" s="36" t="s">
        <v>1647</v>
      </c>
      <c r="U276" s="36" t="str">
        <f>Table2[[#This Row],[Date]]&amp;Table2[[#This Row],[City]]&amp;Table2[[#This Row],[Product]]</f>
        <v>39161AgraLaptop</v>
      </c>
      <c r="V276" s="36">
        <v>304</v>
      </c>
    </row>
    <row r="277" spans="1:22" ht="21" x14ac:dyDescent="0.25">
      <c r="A277" s="38">
        <v>39080</v>
      </c>
      <c r="B277" s="38" t="s">
        <v>1645</v>
      </c>
      <c r="C277" s="38" t="s">
        <v>1648</v>
      </c>
      <c r="D277" s="32" t="str">
        <f t="shared" si="20"/>
        <v>39080DelhiBulb</v>
      </c>
      <c r="E277" s="32">
        <f>VLOOKUP($D277,Table2[[Column1]:[Qty]],2,0)</f>
        <v>375</v>
      </c>
      <c r="F277" s="32">
        <f t="shared" si="21"/>
        <v>10</v>
      </c>
      <c r="G277" s="39">
        <f t="shared" si="22"/>
        <v>0.09</v>
      </c>
      <c r="H277" s="32">
        <f t="shared" si="23"/>
        <v>9.1</v>
      </c>
      <c r="I277" s="32">
        <f t="shared" si="24"/>
        <v>3412.5</v>
      </c>
      <c r="R277" s="36">
        <v>39189</v>
      </c>
      <c r="S277" s="36" t="s">
        <v>1645</v>
      </c>
      <c r="T277" s="36" t="s">
        <v>1650</v>
      </c>
      <c r="U277" s="36" t="str">
        <f>Table2[[#This Row],[Date]]&amp;Table2[[#This Row],[City]]&amp;Table2[[#This Row],[Product]]</f>
        <v>39189DelhiChair</v>
      </c>
      <c r="V277" s="36">
        <v>331</v>
      </c>
    </row>
    <row r="278" spans="1:22" ht="21" x14ac:dyDescent="0.25">
      <c r="A278" s="38">
        <v>39080</v>
      </c>
      <c r="B278" s="38" t="s">
        <v>1645</v>
      </c>
      <c r="C278" s="38" t="s">
        <v>1649</v>
      </c>
      <c r="D278" s="32" t="str">
        <f t="shared" si="20"/>
        <v>39080Delhiiphone</v>
      </c>
      <c r="E278" s="32">
        <f>VLOOKUP($D278,Table2[[Column1]:[Qty]],2,0)</f>
        <v>433</v>
      </c>
      <c r="F278" s="32">
        <f t="shared" si="21"/>
        <v>500</v>
      </c>
      <c r="G278" s="39">
        <f t="shared" si="22"/>
        <v>0.24</v>
      </c>
      <c r="H278" s="32">
        <f t="shared" si="23"/>
        <v>380</v>
      </c>
      <c r="I278" s="32">
        <f t="shared" si="24"/>
        <v>164540</v>
      </c>
      <c r="R278" s="36">
        <v>39064</v>
      </c>
      <c r="S278" s="36" t="s">
        <v>1646</v>
      </c>
      <c r="T278" s="36" t="s">
        <v>1648</v>
      </c>
      <c r="U278" s="36" t="str">
        <f>Table2[[#This Row],[Date]]&amp;Table2[[#This Row],[City]]&amp;Table2[[#This Row],[Product]]</f>
        <v>39064MumbaiBulb</v>
      </c>
      <c r="V278" s="36">
        <v>483</v>
      </c>
    </row>
    <row r="279" spans="1:22" ht="21" x14ac:dyDescent="0.25">
      <c r="A279" s="38">
        <v>39080</v>
      </c>
      <c r="B279" s="38" t="s">
        <v>1645</v>
      </c>
      <c r="C279" s="38" t="s">
        <v>1650</v>
      </c>
      <c r="D279" s="32" t="str">
        <f t="shared" si="20"/>
        <v>39080DelhiChair</v>
      </c>
      <c r="E279" s="32">
        <f>VLOOKUP($D279,Table2[[Column1]:[Qty]],2,0)</f>
        <v>396</v>
      </c>
      <c r="F279" s="32">
        <f t="shared" si="21"/>
        <v>200</v>
      </c>
      <c r="G279" s="39">
        <f t="shared" si="22"/>
        <v>0.33</v>
      </c>
      <c r="H279" s="32">
        <f t="shared" si="23"/>
        <v>134</v>
      </c>
      <c r="I279" s="32">
        <f t="shared" si="24"/>
        <v>53064</v>
      </c>
      <c r="R279" s="36">
        <v>39071</v>
      </c>
      <c r="S279" s="36" t="s">
        <v>1646</v>
      </c>
      <c r="T279" s="36" t="s">
        <v>1649</v>
      </c>
      <c r="U279" s="36" t="str">
        <f>Table2[[#This Row],[Date]]&amp;Table2[[#This Row],[City]]&amp;Table2[[#This Row],[Product]]</f>
        <v>39071Mumbaiiphone</v>
      </c>
      <c r="V279" s="36">
        <v>146</v>
      </c>
    </row>
    <row r="280" spans="1:22" ht="21" x14ac:dyDescent="0.25">
      <c r="A280" s="38">
        <v>39080</v>
      </c>
      <c r="B280" s="38" t="s">
        <v>1646</v>
      </c>
      <c r="C280" s="38" t="s">
        <v>1647</v>
      </c>
      <c r="D280" s="32" t="str">
        <f t="shared" si="20"/>
        <v>39080MumbaiLaptop</v>
      </c>
      <c r="E280" s="32">
        <f>VLOOKUP($D280,Table2[[Column1]:[Qty]],2,0)</f>
        <v>203</v>
      </c>
      <c r="F280" s="32">
        <f t="shared" si="21"/>
        <v>1000</v>
      </c>
      <c r="G280" s="39">
        <f t="shared" si="22"/>
        <v>0.1</v>
      </c>
      <c r="H280" s="32">
        <f t="shared" si="23"/>
        <v>900</v>
      </c>
      <c r="I280" s="32">
        <f t="shared" si="24"/>
        <v>182700</v>
      </c>
      <c r="R280" s="36">
        <v>39099</v>
      </c>
      <c r="S280" s="36" t="s">
        <v>1652</v>
      </c>
      <c r="T280" s="36" t="s">
        <v>1649</v>
      </c>
      <c r="U280" s="36" t="str">
        <f>Table2[[#This Row],[Date]]&amp;Table2[[#This Row],[City]]&amp;Table2[[#This Row],[Product]]</f>
        <v>39099Jaipuriphone</v>
      </c>
      <c r="V280" s="36">
        <v>262</v>
      </c>
    </row>
    <row r="281" spans="1:22" ht="21" x14ac:dyDescent="0.25">
      <c r="A281" s="38">
        <v>39080</v>
      </c>
      <c r="B281" s="38" t="s">
        <v>1646</v>
      </c>
      <c r="C281" s="38" t="s">
        <v>1648</v>
      </c>
      <c r="D281" s="32" t="str">
        <f t="shared" si="20"/>
        <v>39080MumbaiBulb</v>
      </c>
      <c r="E281" s="32">
        <f>VLOOKUP($D281,Table2[[Column1]:[Qty]],2,0)</f>
        <v>479</v>
      </c>
      <c r="F281" s="32">
        <f t="shared" si="21"/>
        <v>10</v>
      </c>
      <c r="G281" s="39">
        <f t="shared" si="22"/>
        <v>0.05</v>
      </c>
      <c r="H281" s="32">
        <f t="shared" si="23"/>
        <v>9.5</v>
      </c>
      <c r="I281" s="32">
        <f t="shared" si="24"/>
        <v>4550.5</v>
      </c>
      <c r="R281" s="36">
        <v>39174</v>
      </c>
      <c r="S281" s="36" t="s">
        <v>1645</v>
      </c>
      <c r="T281" s="36" t="s">
        <v>1650</v>
      </c>
      <c r="U281" s="36" t="str">
        <f>Table2[[#This Row],[Date]]&amp;Table2[[#This Row],[City]]&amp;Table2[[#This Row],[Product]]</f>
        <v>39174DelhiChair</v>
      </c>
      <c r="V281" s="36">
        <v>240</v>
      </c>
    </row>
    <row r="282" spans="1:22" ht="21" x14ac:dyDescent="0.25">
      <c r="A282" s="38">
        <v>39080</v>
      </c>
      <c r="B282" s="38" t="s">
        <v>1646</v>
      </c>
      <c r="C282" s="38" t="s">
        <v>1649</v>
      </c>
      <c r="D282" s="32" t="str">
        <f t="shared" si="20"/>
        <v>39080Mumbaiiphone</v>
      </c>
      <c r="E282" s="32">
        <f>VLOOKUP($D282,Table2[[Column1]:[Qty]],2,0)</f>
        <v>245</v>
      </c>
      <c r="F282" s="32">
        <f t="shared" si="21"/>
        <v>500</v>
      </c>
      <c r="G282" s="39">
        <f t="shared" si="22"/>
        <v>0.2</v>
      </c>
      <c r="H282" s="32">
        <f t="shared" si="23"/>
        <v>400</v>
      </c>
      <c r="I282" s="32">
        <f t="shared" si="24"/>
        <v>98000</v>
      </c>
      <c r="R282" s="36">
        <v>39074</v>
      </c>
      <c r="S282" s="36" t="s">
        <v>1652</v>
      </c>
      <c r="T282" s="36" t="s">
        <v>1649</v>
      </c>
      <c r="U282" s="36" t="str">
        <f>Table2[[#This Row],[Date]]&amp;Table2[[#This Row],[City]]&amp;Table2[[#This Row],[Product]]</f>
        <v>39074Jaipuriphone</v>
      </c>
      <c r="V282" s="36">
        <v>383</v>
      </c>
    </row>
    <row r="283" spans="1:22" ht="21" x14ac:dyDescent="0.25">
      <c r="A283" s="38">
        <v>39080</v>
      </c>
      <c r="B283" s="38" t="s">
        <v>1646</v>
      </c>
      <c r="C283" s="38" t="s">
        <v>1650</v>
      </c>
      <c r="D283" s="32" t="str">
        <f t="shared" si="20"/>
        <v>39080MumbaiChair</v>
      </c>
      <c r="E283" s="32">
        <f>VLOOKUP($D283,Table2[[Column1]:[Qty]],2,0)</f>
        <v>483</v>
      </c>
      <c r="F283" s="32">
        <f t="shared" si="21"/>
        <v>200</v>
      </c>
      <c r="G283" s="39">
        <f t="shared" si="22"/>
        <v>0.4</v>
      </c>
      <c r="H283" s="32">
        <f t="shared" si="23"/>
        <v>120</v>
      </c>
      <c r="I283" s="32">
        <f t="shared" si="24"/>
        <v>57960</v>
      </c>
      <c r="R283" s="36">
        <v>39165</v>
      </c>
      <c r="S283" s="36" t="s">
        <v>1645</v>
      </c>
      <c r="T283" s="36" t="s">
        <v>1650</v>
      </c>
      <c r="U283" s="36" t="str">
        <f>Table2[[#This Row],[Date]]&amp;Table2[[#This Row],[City]]&amp;Table2[[#This Row],[Product]]</f>
        <v>39165DelhiChair</v>
      </c>
      <c r="V283" s="36">
        <v>437</v>
      </c>
    </row>
    <row r="284" spans="1:22" ht="21" x14ac:dyDescent="0.25">
      <c r="A284" s="38">
        <v>39080</v>
      </c>
      <c r="B284" s="38" t="s">
        <v>1652</v>
      </c>
      <c r="C284" s="38" t="s">
        <v>1647</v>
      </c>
      <c r="D284" s="32" t="str">
        <f t="shared" si="20"/>
        <v>39080JaipurLaptop</v>
      </c>
      <c r="E284" s="32">
        <f>VLOOKUP($D284,Table2[[Column1]:[Qty]],2,0)</f>
        <v>158</v>
      </c>
      <c r="F284" s="32">
        <f t="shared" si="21"/>
        <v>1000</v>
      </c>
      <c r="G284" s="39">
        <f t="shared" si="22"/>
        <v>0.09</v>
      </c>
      <c r="H284" s="32">
        <f t="shared" si="23"/>
        <v>910</v>
      </c>
      <c r="I284" s="32">
        <f t="shared" si="24"/>
        <v>143780</v>
      </c>
      <c r="R284" s="36">
        <v>39094</v>
      </c>
      <c r="S284" s="36" t="s">
        <v>1645</v>
      </c>
      <c r="T284" s="36" t="s">
        <v>1649</v>
      </c>
      <c r="U284" s="36" t="str">
        <f>Table2[[#This Row],[Date]]&amp;Table2[[#This Row],[City]]&amp;Table2[[#This Row],[Product]]</f>
        <v>39094Delhiiphone</v>
      </c>
      <c r="V284" s="36">
        <v>132</v>
      </c>
    </row>
    <row r="285" spans="1:22" ht="21" x14ac:dyDescent="0.25">
      <c r="A285" s="38">
        <v>39080</v>
      </c>
      <c r="B285" s="38" t="s">
        <v>1652</v>
      </c>
      <c r="C285" s="38" t="s">
        <v>1648</v>
      </c>
      <c r="D285" s="32" t="str">
        <f t="shared" si="20"/>
        <v>39080JaipurBulb</v>
      </c>
      <c r="E285" s="32">
        <f>VLOOKUP($D285,Table2[[Column1]:[Qty]],2,0)</f>
        <v>471</v>
      </c>
      <c r="F285" s="32">
        <f t="shared" si="21"/>
        <v>10</v>
      </c>
      <c r="G285" s="39">
        <f t="shared" si="22"/>
        <v>0.08</v>
      </c>
      <c r="H285" s="32">
        <f t="shared" si="23"/>
        <v>9.2000000000000011</v>
      </c>
      <c r="I285" s="32">
        <f t="shared" si="24"/>
        <v>4333.2000000000007</v>
      </c>
      <c r="R285" s="36">
        <v>39063</v>
      </c>
      <c r="S285" s="36" t="s">
        <v>1652</v>
      </c>
      <c r="T285" s="36" t="s">
        <v>1647</v>
      </c>
      <c r="U285" s="36" t="str">
        <f>Table2[[#This Row],[Date]]&amp;Table2[[#This Row],[City]]&amp;Table2[[#This Row],[Product]]</f>
        <v>39063JaipurLaptop</v>
      </c>
      <c r="V285" s="36">
        <v>124</v>
      </c>
    </row>
    <row r="286" spans="1:22" ht="21" x14ac:dyDescent="0.25">
      <c r="A286" s="38">
        <v>39080</v>
      </c>
      <c r="B286" s="38" t="s">
        <v>1652</v>
      </c>
      <c r="C286" s="38" t="s">
        <v>1649</v>
      </c>
      <c r="D286" s="32" t="str">
        <f t="shared" si="20"/>
        <v>39080Jaipuriphone</v>
      </c>
      <c r="E286" s="32">
        <f>VLOOKUP($D286,Table2[[Column1]:[Qty]],2,0)</f>
        <v>379</v>
      </c>
      <c r="F286" s="32">
        <f t="shared" si="21"/>
        <v>500</v>
      </c>
      <c r="G286" s="39">
        <f t="shared" si="22"/>
        <v>0.2</v>
      </c>
      <c r="H286" s="32">
        <f t="shared" si="23"/>
        <v>400</v>
      </c>
      <c r="I286" s="32">
        <f t="shared" si="24"/>
        <v>151600</v>
      </c>
      <c r="R286" s="36">
        <v>39078</v>
      </c>
      <c r="S286" s="36" t="s">
        <v>1652</v>
      </c>
      <c r="T286" s="36" t="s">
        <v>1649</v>
      </c>
      <c r="U286" s="36" t="str">
        <f>Table2[[#This Row],[Date]]&amp;Table2[[#This Row],[City]]&amp;Table2[[#This Row],[Product]]</f>
        <v>39078Jaipuriphone</v>
      </c>
      <c r="V286" s="36">
        <v>448</v>
      </c>
    </row>
    <row r="287" spans="1:22" ht="21" x14ac:dyDescent="0.25">
      <c r="A287" s="38">
        <v>39080</v>
      </c>
      <c r="B287" s="38" t="s">
        <v>1652</v>
      </c>
      <c r="C287" s="38" t="s">
        <v>1650</v>
      </c>
      <c r="D287" s="32" t="str">
        <f t="shared" si="20"/>
        <v>39080JaipurChair</v>
      </c>
      <c r="E287" s="32">
        <f>VLOOKUP($D287,Table2[[Column1]:[Qty]],2,0)</f>
        <v>380</v>
      </c>
      <c r="F287" s="32">
        <f t="shared" si="21"/>
        <v>200</v>
      </c>
      <c r="G287" s="39">
        <f t="shared" si="22"/>
        <v>0.36</v>
      </c>
      <c r="H287" s="32">
        <f t="shared" si="23"/>
        <v>128</v>
      </c>
      <c r="I287" s="32">
        <f t="shared" si="24"/>
        <v>48640</v>
      </c>
      <c r="R287" s="36">
        <v>39075</v>
      </c>
      <c r="S287" s="36" t="s">
        <v>1652</v>
      </c>
      <c r="T287" s="36" t="s">
        <v>1647</v>
      </c>
      <c r="U287" s="36" t="str">
        <f>Table2[[#This Row],[Date]]&amp;Table2[[#This Row],[City]]&amp;Table2[[#This Row],[Product]]</f>
        <v>39075JaipurLaptop</v>
      </c>
      <c r="V287" s="36">
        <v>309</v>
      </c>
    </row>
    <row r="288" spans="1:22" ht="21" x14ac:dyDescent="0.25">
      <c r="A288" s="38">
        <v>39080</v>
      </c>
      <c r="B288" s="38" t="s">
        <v>1653</v>
      </c>
      <c r="C288" s="38" t="s">
        <v>1647</v>
      </c>
      <c r="D288" s="32" t="str">
        <f t="shared" si="20"/>
        <v>39080AgraLaptop</v>
      </c>
      <c r="E288" s="32">
        <f>VLOOKUP($D288,Table2[[Column1]:[Qty]],2,0)</f>
        <v>490</v>
      </c>
      <c r="F288" s="32">
        <f t="shared" si="21"/>
        <v>1000</v>
      </c>
      <c r="G288" s="39">
        <f t="shared" si="22"/>
        <v>0.05</v>
      </c>
      <c r="H288" s="32">
        <f t="shared" si="23"/>
        <v>950</v>
      </c>
      <c r="I288" s="32">
        <f t="shared" si="24"/>
        <v>465500</v>
      </c>
      <c r="R288" s="36">
        <v>39135</v>
      </c>
      <c r="S288" s="36" t="s">
        <v>1652</v>
      </c>
      <c r="T288" s="36" t="s">
        <v>1650</v>
      </c>
      <c r="U288" s="36" t="str">
        <f>Table2[[#This Row],[Date]]&amp;Table2[[#This Row],[City]]&amp;Table2[[#This Row],[Product]]</f>
        <v>39135JaipurChair</v>
      </c>
      <c r="V288" s="36">
        <v>260</v>
      </c>
    </row>
    <row r="289" spans="1:22" ht="21" x14ac:dyDescent="0.25">
      <c r="A289" s="38">
        <v>39080</v>
      </c>
      <c r="B289" s="38" t="s">
        <v>1653</v>
      </c>
      <c r="C289" s="38" t="s">
        <v>1648</v>
      </c>
      <c r="D289" s="32" t="str">
        <f t="shared" si="20"/>
        <v>39080AgraBulb</v>
      </c>
      <c r="E289" s="32">
        <f>VLOOKUP($D289,Table2[[Column1]:[Qty]],2,0)</f>
        <v>281</v>
      </c>
      <c r="F289" s="32">
        <f t="shared" si="21"/>
        <v>10</v>
      </c>
      <c r="G289" s="39">
        <f t="shared" si="22"/>
        <v>0.06</v>
      </c>
      <c r="H289" s="32">
        <f t="shared" si="23"/>
        <v>9.3999999999999986</v>
      </c>
      <c r="I289" s="32">
        <f t="shared" si="24"/>
        <v>2641.3999999999996</v>
      </c>
      <c r="R289" s="36">
        <v>39167</v>
      </c>
      <c r="S289" s="36" t="s">
        <v>1645</v>
      </c>
      <c r="T289" s="36" t="s">
        <v>1649</v>
      </c>
      <c r="U289" s="36" t="str">
        <f>Table2[[#This Row],[Date]]&amp;Table2[[#This Row],[City]]&amp;Table2[[#This Row],[Product]]</f>
        <v>39167Delhiiphone</v>
      </c>
      <c r="V289" s="36">
        <v>339</v>
      </c>
    </row>
    <row r="290" spans="1:22" ht="21" x14ac:dyDescent="0.25">
      <c r="A290" s="38">
        <v>39080</v>
      </c>
      <c r="B290" s="38" t="s">
        <v>1653</v>
      </c>
      <c r="C290" s="38" t="s">
        <v>1649</v>
      </c>
      <c r="D290" s="32" t="str">
        <f t="shared" si="20"/>
        <v>39080Agraiphone</v>
      </c>
      <c r="E290" s="32">
        <f>VLOOKUP($D290,Table2[[Column1]:[Qty]],2,0)</f>
        <v>209</v>
      </c>
      <c r="F290" s="32">
        <f t="shared" si="21"/>
        <v>500</v>
      </c>
      <c r="G290" s="39">
        <f t="shared" si="22"/>
        <v>0.25</v>
      </c>
      <c r="H290" s="32">
        <f t="shared" si="23"/>
        <v>375</v>
      </c>
      <c r="I290" s="32">
        <f t="shared" si="24"/>
        <v>78375</v>
      </c>
      <c r="R290" s="36">
        <v>39134</v>
      </c>
      <c r="S290" s="36" t="s">
        <v>1653</v>
      </c>
      <c r="T290" s="36" t="s">
        <v>1647</v>
      </c>
      <c r="U290" s="36" t="str">
        <f>Table2[[#This Row],[Date]]&amp;Table2[[#This Row],[City]]&amp;Table2[[#This Row],[Product]]</f>
        <v>39134AgraLaptop</v>
      </c>
      <c r="V290" s="36">
        <v>115</v>
      </c>
    </row>
    <row r="291" spans="1:22" ht="21" x14ac:dyDescent="0.25">
      <c r="A291" s="38">
        <v>39080</v>
      </c>
      <c r="B291" s="38" t="s">
        <v>1653</v>
      </c>
      <c r="C291" s="38" t="s">
        <v>1650</v>
      </c>
      <c r="D291" s="32" t="str">
        <f t="shared" si="20"/>
        <v>39080AgraChair</v>
      </c>
      <c r="E291" s="32">
        <f>VLOOKUP($D291,Table2[[Column1]:[Qty]],2,0)</f>
        <v>277</v>
      </c>
      <c r="F291" s="32">
        <f t="shared" si="21"/>
        <v>200</v>
      </c>
      <c r="G291" s="39">
        <f t="shared" si="22"/>
        <v>0.4</v>
      </c>
      <c r="H291" s="32">
        <f t="shared" si="23"/>
        <v>120</v>
      </c>
      <c r="I291" s="32">
        <f t="shared" si="24"/>
        <v>33240</v>
      </c>
      <c r="R291" s="36">
        <v>39165</v>
      </c>
      <c r="S291" s="36" t="s">
        <v>1645</v>
      </c>
      <c r="T291" s="36" t="s">
        <v>1648</v>
      </c>
      <c r="U291" s="36" t="str">
        <f>Table2[[#This Row],[Date]]&amp;Table2[[#This Row],[City]]&amp;Table2[[#This Row],[Product]]</f>
        <v>39165DelhiBulb</v>
      </c>
      <c r="V291" s="36">
        <v>275</v>
      </c>
    </row>
    <row r="292" spans="1:22" ht="21" x14ac:dyDescent="0.25">
      <c r="A292" s="38">
        <v>39081</v>
      </c>
      <c r="B292" s="38" t="s">
        <v>1645</v>
      </c>
      <c r="C292" s="38" t="s">
        <v>1647</v>
      </c>
      <c r="D292" s="32" t="str">
        <f t="shared" si="20"/>
        <v>39081DelhiLaptop</v>
      </c>
      <c r="E292" s="32">
        <f>VLOOKUP($D292,Table2[[Column1]:[Qty]],2,0)</f>
        <v>112</v>
      </c>
      <c r="F292" s="32">
        <f t="shared" si="21"/>
        <v>1000</v>
      </c>
      <c r="G292" s="39">
        <f t="shared" si="22"/>
        <v>0.13</v>
      </c>
      <c r="H292" s="32">
        <f t="shared" si="23"/>
        <v>870</v>
      </c>
      <c r="I292" s="32">
        <f t="shared" si="24"/>
        <v>97440</v>
      </c>
      <c r="R292" s="36">
        <v>39080</v>
      </c>
      <c r="S292" s="36" t="s">
        <v>1646</v>
      </c>
      <c r="T292" s="36" t="s">
        <v>1647</v>
      </c>
      <c r="U292" s="36" t="str">
        <f>Table2[[#This Row],[Date]]&amp;Table2[[#This Row],[City]]&amp;Table2[[#This Row],[Product]]</f>
        <v>39080MumbaiLaptop</v>
      </c>
      <c r="V292" s="36">
        <v>203</v>
      </c>
    </row>
    <row r="293" spans="1:22" ht="21" x14ac:dyDescent="0.25">
      <c r="A293" s="38">
        <v>39081</v>
      </c>
      <c r="B293" s="38" t="s">
        <v>1645</v>
      </c>
      <c r="C293" s="38" t="s">
        <v>1648</v>
      </c>
      <c r="D293" s="32" t="str">
        <f t="shared" si="20"/>
        <v>39081DelhiBulb</v>
      </c>
      <c r="E293" s="32">
        <f>VLOOKUP($D293,Table2[[Column1]:[Qty]],2,0)</f>
        <v>358</v>
      </c>
      <c r="F293" s="32">
        <f t="shared" si="21"/>
        <v>10</v>
      </c>
      <c r="G293" s="39">
        <f t="shared" si="22"/>
        <v>0.09</v>
      </c>
      <c r="H293" s="32">
        <f t="shared" si="23"/>
        <v>9.1</v>
      </c>
      <c r="I293" s="32">
        <f t="shared" si="24"/>
        <v>3257.7999999999997</v>
      </c>
      <c r="R293" s="36">
        <v>39129</v>
      </c>
      <c r="S293" s="36" t="s">
        <v>1653</v>
      </c>
      <c r="T293" s="36" t="s">
        <v>1647</v>
      </c>
      <c r="U293" s="36" t="str">
        <f>Table2[[#This Row],[Date]]&amp;Table2[[#This Row],[City]]&amp;Table2[[#This Row],[Product]]</f>
        <v>39129AgraLaptop</v>
      </c>
      <c r="V293" s="36">
        <v>337</v>
      </c>
    </row>
    <row r="294" spans="1:22" ht="21" x14ac:dyDescent="0.25">
      <c r="A294" s="38">
        <v>39081</v>
      </c>
      <c r="B294" s="38" t="s">
        <v>1645</v>
      </c>
      <c r="C294" s="38" t="s">
        <v>1649</v>
      </c>
      <c r="D294" s="32" t="str">
        <f t="shared" si="20"/>
        <v>39081Delhiiphone</v>
      </c>
      <c r="E294" s="32">
        <f>VLOOKUP($D294,Table2[[Column1]:[Qty]],2,0)</f>
        <v>151</v>
      </c>
      <c r="F294" s="32">
        <f t="shared" si="21"/>
        <v>500</v>
      </c>
      <c r="G294" s="39">
        <f t="shared" si="22"/>
        <v>0.24</v>
      </c>
      <c r="H294" s="32">
        <f t="shared" si="23"/>
        <v>380</v>
      </c>
      <c r="I294" s="32">
        <f t="shared" si="24"/>
        <v>57380</v>
      </c>
      <c r="R294" s="36">
        <v>39089</v>
      </c>
      <c r="S294" s="36" t="s">
        <v>1653</v>
      </c>
      <c r="T294" s="36" t="s">
        <v>1648</v>
      </c>
      <c r="U294" s="36" t="str">
        <f>Table2[[#This Row],[Date]]&amp;Table2[[#This Row],[City]]&amp;Table2[[#This Row],[Product]]</f>
        <v>39089AgraBulb</v>
      </c>
      <c r="V294" s="36">
        <v>331</v>
      </c>
    </row>
    <row r="295" spans="1:22" ht="21" x14ac:dyDescent="0.25">
      <c r="A295" s="38">
        <v>39081</v>
      </c>
      <c r="B295" s="38" t="s">
        <v>1645</v>
      </c>
      <c r="C295" s="38" t="s">
        <v>1650</v>
      </c>
      <c r="D295" s="32" t="str">
        <f t="shared" si="20"/>
        <v>39081DelhiChair</v>
      </c>
      <c r="E295" s="32">
        <f>VLOOKUP($D295,Table2[[Column1]:[Qty]],2,0)</f>
        <v>360</v>
      </c>
      <c r="F295" s="32">
        <f t="shared" si="21"/>
        <v>200</v>
      </c>
      <c r="G295" s="39">
        <f t="shared" si="22"/>
        <v>0.33</v>
      </c>
      <c r="H295" s="32">
        <f t="shared" si="23"/>
        <v>134</v>
      </c>
      <c r="I295" s="32">
        <f t="shared" si="24"/>
        <v>48240</v>
      </c>
      <c r="R295" s="36">
        <v>39175</v>
      </c>
      <c r="S295" s="36" t="s">
        <v>1653</v>
      </c>
      <c r="T295" s="36" t="s">
        <v>1647</v>
      </c>
      <c r="U295" s="36" t="str">
        <f>Table2[[#This Row],[Date]]&amp;Table2[[#This Row],[City]]&amp;Table2[[#This Row],[Product]]</f>
        <v>39175AgraLaptop</v>
      </c>
      <c r="V295" s="36">
        <v>484</v>
      </c>
    </row>
    <row r="296" spans="1:22" ht="21" x14ac:dyDescent="0.25">
      <c r="A296" s="38">
        <v>39081</v>
      </c>
      <c r="B296" s="38" t="s">
        <v>1646</v>
      </c>
      <c r="C296" s="38" t="s">
        <v>1647</v>
      </c>
      <c r="D296" s="32" t="str">
        <f t="shared" si="20"/>
        <v>39081MumbaiLaptop</v>
      </c>
      <c r="E296" s="32">
        <f>VLOOKUP($D296,Table2[[Column1]:[Qty]],2,0)</f>
        <v>158</v>
      </c>
      <c r="F296" s="32">
        <f t="shared" si="21"/>
        <v>1000</v>
      </c>
      <c r="G296" s="39">
        <f t="shared" si="22"/>
        <v>0.1</v>
      </c>
      <c r="H296" s="32">
        <f t="shared" si="23"/>
        <v>900</v>
      </c>
      <c r="I296" s="32">
        <f t="shared" si="24"/>
        <v>142200</v>
      </c>
      <c r="R296" s="36">
        <v>39187</v>
      </c>
      <c r="S296" s="36" t="s">
        <v>1653</v>
      </c>
      <c r="T296" s="36" t="s">
        <v>1648</v>
      </c>
      <c r="U296" s="36" t="str">
        <f>Table2[[#This Row],[Date]]&amp;Table2[[#This Row],[City]]&amp;Table2[[#This Row],[Product]]</f>
        <v>39187AgraBulb</v>
      </c>
      <c r="V296" s="36">
        <v>467</v>
      </c>
    </row>
    <row r="297" spans="1:22" ht="21" x14ac:dyDescent="0.25">
      <c r="A297" s="38">
        <v>39081</v>
      </c>
      <c r="B297" s="38" t="s">
        <v>1646</v>
      </c>
      <c r="C297" s="38" t="s">
        <v>1648</v>
      </c>
      <c r="D297" s="32" t="str">
        <f t="shared" si="20"/>
        <v>39081MumbaiBulb</v>
      </c>
      <c r="E297" s="32">
        <f>VLOOKUP($D297,Table2[[Column1]:[Qty]],2,0)</f>
        <v>448</v>
      </c>
      <c r="F297" s="32">
        <f t="shared" si="21"/>
        <v>10</v>
      </c>
      <c r="G297" s="39">
        <f t="shared" si="22"/>
        <v>0.05</v>
      </c>
      <c r="H297" s="32">
        <f t="shared" si="23"/>
        <v>9.5</v>
      </c>
      <c r="I297" s="32">
        <f t="shared" si="24"/>
        <v>4256</v>
      </c>
      <c r="R297" s="36">
        <v>39079</v>
      </c>
      <c r="S297" s="36" t="s">
        <v>1652</v>
      </c>
      <c r="T297" s="36" t="s">
        <v>1647</v>
      </c>
      <c r="U297" s="36" t="str">
        <f>Table2[[#This Row],[Date]]&amp;Table2[[#This Row],[City]]&amp;Table2[[#This Row],[Product]]</f>
        <v>39079JaipurLaptop</v>
      </c>
      <c r="V297" s="36">
        <v>429</v>
      </c>
    </row>
    <row r="298" spans="1:22" ht="21" x14ac:dyDescent="0.25">
      <c r="A298" s="38">
        <v>39081</v>
      </c>
      <c r="B298" s="38" t="s">
        <v>1646</v>
      </c>
      <c r="C298" s="38" t="s">
        <v>1649</v>
      </c>
      <c r="D298" s="32" t="str">
        <f t="shared" si="20"/>
        <v>39081Mumbaiiphone</v>
      </c>
      <c r="E298" s="32">
        <f>VLOOKUP($D298,Table2[[Column1]:[Qty]],2,0)</f>
        <v>353</v>
      </c>
      <c r="F298" s="32">
        <f t="shared" si="21"/>
        <v>500</v>
      </c>
      <c r="G298" s="39">
        <f t="shared" si="22"/>
        <v>0.2</v>
      </c>
      <c r="H298" s="32">
        <f t="shared" si="23"/>
        <v>400</v>
      </c>
      <c r="I298" s="32">
        <f t="shared" si="24"/>
        <v>141200</v>
      </c>
      <c r="R298" s="36">
        <v>39156</v>
      </c>
      <c r="S298" s="36" t="s">
        <v>1653</v>
      </c>
      <c r="T298" s="36" t="s">
        <v>1647</v>
      </c>
      <c r="U298" s="36" t="str">
        <f>Table2[[#This Row],[Date]]&amp;Table2[[#This Row],[City]]&amp;Table2[[#This Row],[Product]]</f>
        <v>39156AgraLaptop</v>
      </c>
      <c r="V298" s="36">
        <v>105</v>
      </c>
    </row>
    <row r="299" spans="1:22" ht="21" x14ac:dyDescent="0.25">
      <c r="A299" s="38">
        <v>39081</v>
      </c>
      <c r="B299" s="38" t="s">
        <v>1646</v>
      </c>
      <c r="C299" s="38" t="s">
        <v>1650</v>
      </c>
      <c r="D299" s="32" t="str">
        <f t="shared" si="20"/>
        <v>39081MumbaiChair</v>
      </c>
      <c r="E299" s="32">
        <f>VLOOKUP($D299,Table2[[Column1]:[Qty]],2,0)</f>
        <v>253</v>
      </c>
      <c r="F299" s="32">
        <f t="shared" si="21"/>
        <v>200</v>
      </c>
      <c r="G299" s="39">
        <f t="shared" si="22"/>
        <v>0.4</v>
      </c>
      <c r="H299" s="32">
        <f t="shared" si="23"/>
        <v>120</v>
      </c>
      <c r="I299" s="32">
        <f t="shared" si="24"/>
        <v>30360</v>
      </c>
      <c r="R299" s="36">
        <v>39188</v>
      </c>
      <c r="S299" s="36" t="s">
        <v>1652</v>
      </c>
      <c r="T299" s="36" t="s">
        <v>1649</v>
      </c>
      <c r="U299" s="36" t="str">
        <f>Table2[[#This Row],[Date]]&amp;Table2[[#This Row],[City]]&amp;Table2[[#This Row],[Product]]</f>
        <v>39188Jaipuriphone</v>
      </c>
      <c r="V299" s="36">
        <v>410</v>
      </c>
    </row>
    <row r="300" spans="1:22" ht="21" x14ac:dyDescent="0.25">
      <c r="A300" s="38">
        <v>39081</v>
      </c>
      <c r="B300" s="38" t="s">
        <v>1652</v>
      </c>
      <c r="C300" s="38" t="s">
        <v>1647</v>
      </c>
      <c r="D300" s="32" t="str">
        <f t="shared" si="20"/>
        <v>39081JaipurLaptop</v>
      </c>
      <c r="E300" s="32">
        <f>VLOOKUP($D300,Table2[[Column1]:[Qty]],2,0)</f>
        <v>397</v>
      </c>
      <c r="F300" s="32">
        <f t="shared" si="21"/>
        <v>1000</v>
      </c>
      <c r="G300" s="39">
        <f t="shared" si="22"/>
        <v>0.09</v>
      </c>
      <c r="H300" s="32">
        <f t="shared" si="23"/>
        <v>910</v>
      </c>
      <c r="I300" s="32">
        <f t="shared" si="24"/>
        <v>361270</v>
      </c>
      <c r="R300" s="36">
        <v>39086</v>
      </c>
      <c r="S300" s="36" t="s">
        <v>1652</v>
      </c>
      <c r="T300" s="36" t="s">
        <v>1650</v>
      </c>
      <c r="U300" s="36" t="str">
        <f>Table2[[#This Row],[Date]]&amp;Table2[[#This Row],[City]]&amp;Table2[[#This Row],[Product]]</f>
        <v>39086JaipurChair</v>
      </c>
      <c r="V300" s="36">
        <v>492</v>
      </c>
    </row>
    <row r="301" spans="1:22" ht="21" x14ac:dyDescent="0.25">
      <c r="A301" s="38">
        <v>39081</v>
      </c>
      <c r="B301" s="38" t="s">
        <v>1652</v>
      </c>
      <c r="C301" s="38" t="s">
        <v>1648</v>
      </c>
      <c r="D301" s="32" t="str">
        <f t="shared" si="20"/>
        <v>39081JaipurBulb</v>
      </c>
      <c r="E301" s="32">
        <f>VLOOKUP($D301,Table2[[Column1]:[Qty]],2,0)</f>
        <v>320</v>
      </c>
      <c r="F301" s="32">
        <f t="shared" si="21"/>
        <v>10</v>
      </c>
      <c r="G301" s="39">
        <f t="shared" si="22"/>
        <v>0.08</v>
      </c>
      <c r="H301" s="32">
        <f t="shared" si="23"/>
        <v>9.2000000000000011</v>
      </c>
      <c r="I301" s="32">
        <f t="shared" si="24"/>
        <v>2944.0000000000005</v>
      </c>
      <c r="R301" s="36">
        <v>39139</v>
      </c>
      <c r="S301" s="36" t="s">
        <v>1646</v>
      </c>
      <c r="T301" s="36" t="s">
        <v>1649</v>
      </c>
      <c r="U301" s="36" t="str">
        <f>Table2[[#This Row],[Date]]&amp;Table2[[#This Row],[City]]&amp;Table2[[#This Row],[Product]]</f>
        <v>39139Mumbaiiphone</v>
      </c>
      <c r="V301" s="36">
        <v>357</v>
      </c>
    </row>
    <row r="302" spans="1:22" ht="21" x14ac:dyDescent="0.25">
      <c r="A302" s="38">
        <v>39081</v>
      </c>
      <c r="B302" s="38" t="s">
        <v>1652</v>
      </c>
      <c r="C302" s="38" t="s">
        <v>1649</v>
      </c>
      <c r="D302" s="32" t="str">
        <f t="shared" si="20"/>
        <v>39081Jaipuriphone</v>
      </c>
      <c r="E302" s="32">
        <f>VLOOKUP($D302,Table2[[Column1]:[Qty]],2,0)</f>
        <v>488</v>
      </c>
      <c r="F302" s="32">
        <f t="shared" si="21"/>
        <v>500</v>
      </c>
      <c r="G302" s="39">
        <f t="shared" si="22"/>
        <v>0.2</v>
      </c>
      <c r="H302" s="32">
        <f t="shared" si="23"/>
        <v>400</v>
      </c>
      <c r="I302" s="32">
        <f t="shared" si="24"/>
        <v>195200</v>
      </c>
      <c r="R302" s="36">
        <v>39170</v>
      </c>
      <c r="S302" s="36" t="s">
        <v>1646</v>
      </c>
      <c r="T302" s="36" t="s">
        <v>1648</v>
      </c>
      <c r="U302" s="36" t="str">
        <f>Table2[[#This Row],[Date]]&amp;Table2[[#This Row],[City]]&amp;Table2[[#This Row],[Product]]</f>
        <v>39170MumbaiBulb</v>
      </c>
      <c r="V302" s="36">
        <v>496</v>
      </c>
    </row>
    <row r="303" spans="1:22" ht="21" x14ac:dyDescent="0.25">
      <c r="A303" s="38">
        <v>39081</v>
      </c>
      <c r="B303" s="38" t="s">
        <v>1652</v>
      </c>
      <c r="C303" s="38" t="s">
        <v>1650</v>
      </c>
      <c r="D303" s="32" t="str">
        <f t="shared" si="20"/>
        <v>39081JaipurChair</v>
      </c>
      <c r="E303" s="32">
        <f>VLOOKUP($D303,Table2[[Column1]:[Qty]],2,0)</f>
        <v>333</v>
      </c>
      <c r="F303" s="32">
        <f t="shared" si="21"/>
        <v>200</v>
      </c>
      <c r="G303" s="39">
        <f t="shared" si="22"/>
        <v>0.36</v>
      </c>
      <c r="H303" s="32">
        <f t="shared" si="23"/>
        <v>128</v>
      </c>
      <c r="I303" s="32">
        <f t="shared" si="24"/>
        <v>42624</v>
      </c>
      <c r="R303" s="36">
        <v>39098</v>
      </c>
      <c r="S303" s="36" t="s">
        <v>1652</v>
      </c>
      <c r="T303" s="36" t="s">
        <v>1650</v>
      </c>
      <c r="U303" s="36" t="str">
        <f>Table2[[#This Row],[Date]]&amp;Table2[[#This Row],[City]]&amp;Table2[[#This Row],[Product]]</f>
        <v>39098JaipurChair</v>
      </c>
      <c r="V303" s="36">
        <v>440</v>
      </c>
    </row>
    <row r="304" spans="1:22" ht="21" x14ac:dyDescent="0.25">
      <c r="A304" s="38">
        <v>39081</v>
      </c>
      <c r="B304" s="38" t="s">
        <v>1653</v>
      </c>
      <c r="C304" s="38" t="s">
        <v>1647</v>
      </c>
      <c r="D304" s="32" t="str">
        <f t="shared" si="20"/>
        <v>39081AgraLaptop</v>
      </c>
      <c r="E304" s="32">
        <f>VLOOKUP($D304,Table2[[Column1]:[Qty]],2,0)</f>
        <v>304</v>
      </c>
      <c r="F304" s="32">
        <f t="shared" si="21"/>
        <v>1000</v>
      </c>
      <c r="G304" s="39">
        <f t="shared" si="22"/>
        <v>0.05</v>
      </c>
      <c r="H304" s="32">
        <f t="shared" si="23"/>
        <v>950</v>
      </c>
      <c r="I304" s="32">
        <f t="shared" si="24"/>
        <v>288800</v>
      </c>
      <c r="R304" s="36">
        <v>39103</v>
      </c>
      <c r="S304" s="36" t="s">
        <v>1645</v>
      </c>
      <c r="T304" s="36" t="s">
        <v>1647</v>
      </c>
      <c r="U304" s="36" t="str">
        <f>Table2[[#This Row],[Date]]&amp;Table2[[#This Row],[City]]&amp;Table2[[#This Row],[Product]]</f>
        <v>39103DelhiLaptop</v>
      </c>
      <c r="V304" s="36">
        <v>300</v>
      </c>
    </row>
    <row r="305" spans="1:22" ht="21" x14ac:dyDescent="0.25">
      <c r="A305" s="38">
        <v>39081</v>
      </c>
      <c r="B305" s="38" t="s">
        <v>1653</v>
      </c>
      <c r="C305" s="38" t="s">
        <v>1648</v>
      </c>
      <c r="D305" s="32" t="str">
        <f t="shared" si="20"/>
        <v>39081AgraBulb</v>
      </c>
      <c r="E305" s="32">
        <f>VLOOKUP($D305,Table2[[Column1]:[Qty]],2,0)</f>
        <v>232</v>
      </c>
      <c r="F305" s="32">
        <f t="shared" si="21"/>
        <v>10</v>
      </c>
      <c r="G305" s="39">
        <f t="shared" si="22"/>
        <v>0.06</v>
      </c>
      <c r="H305" s="32">
        <f t="shared" si="23"/>
        <v>9.3999999999999986</v>
      </c>
      <c r="I305" s="32">
        <f t="shared" si="24"/>
        <v>2180.7999999999997</v>
      </c>
      <c r="R305" s="36">
        <v>39116</v>
      </c>
      <c r="S305" s="36" t="s">
        <v>1646</v>
      </c>
      <c r="T305" s="36" t="s">
        <v>1647</v>
      </c>
      <c r="U305" s="36" t="str">
        <f>Table2[[#This Row],[Date]]&amp;Table2[[#This Row],[City]]&amp;Table2[[#This Row],[Product]]</f>
        <v>39116MumbaiLaptop</v>
      </c>
      <c r="V305" s="36">
        <v>241</v>
      </c>
    </row>
    <row r="306" spans="1:22" ht="21" x14ac:dyDescent="0.25">
      <c r="A306" s="38">
        <v>39081</v>
      </c>
      <c r="B306" s="38" t="s">
        <v>1653</v>
      </c>
      <c r="C306" s="38" t="s">
        <v>1649</v>
      </c>
      <c r="D306" s="32" t="str">
        <f t="shared" si="20"/>
        <v>39081Agraiphone</v>
      </c>
      <c r="E306" s="32">
        <f>VLOOKUP($D306,Table2[[Column1]:[Qty]],2,0)</f>
        <v>258</v>
      </c>
      <c r="F306" s="32">
        <f t="shared" si="21"/>
        <v>500</v>
      </c>
      <c r="G306" s="39">
        <f t="shared" si="22"/>
        <v>0.25</v>
      </c>
      <c r="H306" s="32">
        <f t="shared" si="23"/>
        <v>375</v>
      </c>
      <c r="I306" s="32">
        <f t="shared" si="24"/>
        <v>96750</v>
      </c>
      <c r="R306" s="36">
        <v>39162</v>
      </c>
      <c r="S306" s="36" t="s">
        <v>1645</v>
      </c>
      <c r="T306" s="36" t="s">
        <v>1648</v>
      </c>
      <c r="U306" s="36" t="str">
        <f>Table2[[#This Row],[Date]]&amp;Table2[[#This Row],[City]]&amp;Table2[[#This Row],[Product]]</f>
        <v>39162DelhiBulb</v>
      </c>
      <c r="V306" s="36">
        <v>114</v>
      </c>
    </row>
    <row r="307" spans="1:22" ht="21" x14ac:dyDescent="0.25">
      <c r="A307" s="38">
        <v>39081</v>
      </c>
      <c r="B307" s="38" t="s">
        <v>1653</v>
      </c>
      <c r="C307" s="38" t="s">
        <v>1650</v>
      </c>
      <c r="D307" s="32" t="str">
        <f t="shared" si="20"/>
        <v>39081AgraChair</v>
      </c>
      <c r="E307" s="32">
        <f>VLOOKUP($D307,Table2[[Column1]:[Qty]],2,0)</f>
        <v>243</v>
      </c>
      <c r="F307" s="32">
        <f t="shared" si="21"/>
        <v>200</v>
      </c>
      <c r="G307" s="39">
        <f t="shared" si="22"/>
        <v>0.4</v>
      </c>
      <c r="H307" s="32">
        <f t="shared" si="23"/>
        <v>120</v>
      </c>
      <c r="I307" s="32">
        <f t="shared" si="24"/>
        <v>29160</v>
      </c>
      <c r="R307" s="36">
        <v>39176</v>
      </c>
      <c r="S307" s="36" t="s">
        <v>1646</v>
      </c>
      <c r="T307" s="36" t="s">
        <v>1648</v>
      </c>
      <c r="U307" s="36" t="str">
        <f>Table2[[#This Row],[Date]]&amp;Table2[[#This Row],[City]]&amp;Table2[[#This Row],[Product]]</f>
        <v>39176MumbaiBulb</v>
      </c>
      <c r="V307" s="36">
        <v>455</v>
      </c>
    </row>
    <row r="308" spans="1:22" ht="21" x14ac:dyDescent="0.25">
      <c r="A308" s="38">
        <v>39082</v>
      </c>
      <c r="B308" s="38" t="s">
        <v>1645</v>
      </c>
      <c r="C308" s="38" t="s">
        <v>1647</v>
      </c>
      <c r="D308" s="32" t="str">
        <f t="shared" si="20"/>
        <v>39082DelhiLaptop</v>
      </c>
      <c r="E308" s="32">
        <f>VLOOKUP($D308,Table2[[Column1]:[Qty]],2,0)</f>
        <v>221</v>
      </c>
      <c r="F308" s="32">
        <f t="shared" si="21"/>
        <v>1000</v>
      </c>
      <c r="G308" s="39">
        <f t="shared" si="22"/>
        <v>0.13</v>
      </c>
      <c r="H308" s="32">
        <f t="shared" si="23"/>
        <v>870</v>
      </c>
      <c r="I308" s="32">
        <f t="shared" si="24"/>
        <v>192270</v>
      </c>
      <c r="R308" s="36">
        <v>39095</v>
      </c>
      <c r="S308" s="36" t="s">
        <v>1646</v>
      </c>
      <c r="T308" s="36" t="s">
        <v>1650</v>
      </c>
      <c r="U308" s="36" t="str">
        <f>Table2[[#This Row],[Date]]&amp;Table2[[#This Row],[City]]&amp;Table2[[#This Row],[Product]]</f>
        <v>39095MumbaiChair</v>
      </c>
      <c r="V308" s="36">
        <v>422</v>
      </c>
    </row>
    <row r="309" spans="1:22" ht="21" x14ac:dyDescent="0.25">
      <c r="A309" s="38">
        <v>39082</v>
      </c>
      <c r="B309" s="38" t="s">
        <v>1645</v>
      </c>
      <c r="C309" s="38" t="s">
        <v>1648</v>
      </c>
      <c r="D309" s="32" t="str">
        <f t="shared" si="20"/>
        <v>39082DelhiBulb</v>
      </c>
      <c r="E309" s="32">
        <f>VLOOKUP($D309,Table2[[Column1]:[Qty]],2,0)</f>
        <v>168</v>
      </c>
      <c r="F309" s="32">
        <f t="shared" si="21"/>
        <v>10</v>
      </c>
      <c r="G309" s="39">
        <f t="shared" si="22"/>
        <v>0.09</v>
      </c>
      <c r="H309" s="32">
        <f t="shared" si="23"/>
        <v>9.1</v>
      </c>
      <c r="I309" s="32">
        <f t="shared" si="24"/>
        <v>1528.8</v>
      </c>
      <c r="R309" s="36">
        <v>39120</v>
      </c>
      <c r="S309" s="36" t="s">
        <v>1652</v>
      </c>
      <c r="T309" s="36" t="s">
        <v>1648</v>
      </c>
      <c r="U309" s="36" t="str">
        <f>Table2[[#This Row],[Date]]&amp;Table2[[#This Row],[City]]&amp;Table2[[#This Row],[Product]]</f>
        <v>39120JaipurBulb</v>
      </c>
      <c r="V309" s="36">
        <v>136</v>
      </c>
    </row>
    <row r="310" spans="1:22" ht="21" x14ac:dyDescent="0.25">
      <c r="A310" s="38">
        <v>39082</v>
      </c>
      <c r="B310" s="38" t="s">
        <v>1645</v>
      </c>
      <c r="C310" s="38" t="s">
        <v>1649</v>
      </c>
      <c r="D310" s="32" t="str">
        <f t="shared" si="20"/>
        <v>39082Delhiiphone</v>
      </c>
      <c r="E310" s="32">
        <f>VLOOKUP($D310,Table2[[Column1]:[Qty]],2,0)</f>
        <v>284</v>
      </c>
      <c r="F310" s="32">
        <f t="shared" si="21"/>
        <v>500</v>
      </c>
      <c r="G310" s="39">
        <f t="shared" si="22"/>
        <v>0.24</v>
      </c>
      <c r="H310" s="32">
        <f t="shared" si="23"/>
        <v>380</v>
      </c>
      <c r="I310" s="32">
        <f t="shared" si="24"/>
        <v>107920</v>
      </c>
      <c r="R310" s="36">
        <v>39182</v>
      </c>
      <c r="S310" s="36" t="s">
        <v>1646</v>
      </c>
      <c r="T310" s="36" t="s">
        <v>1647</v>
      </c>
      <c r="U310" s="36" t="str">
        <f>Table2[[#This Row],[Date]]&amp;Table2[[#This Row],[City]]&amp;Table2[[#This Row],[Product]]</f>
        <v>39182MumbaiLaptop</v>
      </c>
      <c r="V310" s="36">
        <v>282</v>
      </c>
    </row>
    <row r="311" spans="1:22" ht="21" x14ac:dyDescent="0.25">
      <c r="A311" s="38">
        <v>39082</v>
      </c>
      <c r="B311" s="38" t="s">
        <v>1645</v>
      </c>
      <c r="C311" s="38" t="s">
        <v>1650</v>
      </c>
      <c r="D311" s="32" t="str">
        <f t="shared" si="20"/>
        <v>39082DelhiChair</v>
      </c>
      <c r="E311" s="32">
        <f>VLOOKUP($D311,Table2[[Column1]:[Qty]],2,0)</f>
        <v>221</v>
      </c>
      <c r="F311" s="32">
        <f t="shared" si="21"/>
        <v>200</v>
      </c>
      <c r="G311" s="39">
        <f t="shared" si="22"/>
        <v>0.33</v>
      </c>
      <c r="H311" s="32">
        <f t="shared" si="23"/>
        <v>134</v>
      </c>
      <c r="I311" s="32">
        <f t="shared" si="24"/>
        <v>29614</v>
      </c>
      <c r="R311" s="36">
        <v>39064</v>
      </c>
      <c r="S311" s="36" t="s">
        <v>1646</v>
      </c>
      <c r="T311" s="36" t="s">
        <v>1650</v>
      </c>
      <c r="U311" s="36" t="str">
        <f>Table2[[#This Row],[Date]]&amp;Table2[[#This Row],[City]]&amp;Table2[[#This Row],[Product]]</f>
        <v>39064MumbaiChair</v>
      </c>
      <c r="V311" s="36">
        <v>121</v>
      </c>
    </row>
    <row r="312" spans="1:22" ht="21" x14ac:dyDescent="0.25">
      <c r="A312" s="38">
        <v>39082</v>
      </c>
      <c r="B312" s="38" t="s">
        <v>1646</v>
      </c>
      <c r="C312" s="38" t="s">
        <v>1647</v>
      </c>
      <c r="D312" s="32" t="str">
        <f t="shared" si="20"/>
        <v>39082MumbaiLaptop</v>
      </c>
      <c r="E312" s="32">
        <f>VLOOKUP($D312,Table2[[Column1]:[Qty]],2,0)</f>
        <v>182</v>
      </c>
      <c r="F312" s="32">
        <f t="shared" si="21"/>
        <v>1000</v>
      </c>
      <c r="G312" s="39">
        <f t="shared" si="22"/>
        <v>0.1</v>
      </c>
      <c r="H312" s="32">
        <f t="shared" si="23"/>
        <v>900</v>
      </c>
      <c r="I312" s="32">
        <f t="shared" si="24"/>
        <v>163800</v>
      </c>
      <c r="R312" s="36">
        <v>39115</v>
      </c>
      <c r="S312" s="36" t="s">
        <v>1645</v>
      </c>
      <c r="T312" s="36" t="s">
        <v>1649</v>
      </c>
      <c r="U312" s="36" t="str">
        <f>Table2[[#This Row],[Date]]&amp;Table2[[#This Row],[City]]&amp;Table2[[#This Row],[Product]]</f>
        <v>39115Delhiiphone</v>
      </c>
      <c r="V312" s="36">
        <v>111</v>
      </c>
    </row>
    <row r="313" spans="1:22" ht="21" x14ac:dyDescent="0.25">
      <c r="A313" s="38">
        <v>39082</v>
      </c>
      <c r="B313" s="38" t="s">
        <v>1646</v>
      </c>
      <c r="C313" s="38" t="s">
        <v>1648</v>
      </c>
      <c r="D313" s="32" t="str">
        <f t="shared" si="20"/>
        <v>39082MumbaiBulb</v>
      </c>
      <c r="E313" s="32">
        <f>VLOOKUP($D313,Table2[[Column1]:[Qty]],2,0)</f>
        <v>393</v>
      </c>
      <c r="F313" s="32">
        <f t="shared" si="21"/>
        <v>10</v>
      </c>
      <c r="G313" s="39">
        <f t="shared" si="22"/>
        <v>0.05</v>
      </c>
      <c r="H313" s="32">
        <f t="shared" si="23"/>
        <v>9.5</v>
      </c>
      <c r="I313" s="32">
        <f t="shared" si="24"/>
        <v>3733.5</v>
      </c>
      <c r="R313" s="36">
        <v>39066</v>
      </c>
      <c r="S313" s="36" t="s">
        <v>1646</v>
      </c>
      <c r="T313" s="36" t="s">
        <v>1648</v>
      </c>
      <c r="U313" s="36" t="str">
        <f>Table2[[#This Row],[Date]]&amp;Table2[[#This Row],[City]]&amp;Table2[[#This Row],[Product]]</f>
        <v>39066MumbaiBulb</v>
      </c>
      <c r="V313" s="36">
        <v>468</v>
      </c>
    </row>
    <row r="314" spans="1:22" ht="21" x14ac:dyDescent="0.25">
      <c r="A314" s="38">
        <v>39082</v>
      </c>
      <c r="B314" s="38" t="s">
        <v>1646</v>
      </c>
      <c r="C314" s="38" t="s">
        <v>1649</v>
      </c>
      <c r="D314" s="32" t="str">
        <f t="shared" si="20"/>
        <v>39082Mumbaiiphone</v>
      </c>
      <c r="E314" s="32">
        <f>VLOOKUP($D314,Table2[[Column1]:[Qty]],2,0)</f>
        <v>475</v>
      </c>
      <c r="F314" s="32">
        <f t="shared" si="21"/>
        <v>500</v>
      </c>
      <c r="G314" s="39">
        <f t="shared" si="22"/>
        <v>0.2</v>
      </c>
      <c r="H314" s="32">
        <f t="shared" si="23"/>
        <v>400</v>
      </c>
      <c r="I314" s="32">
        <f t="shared" si="24"/>
        <v>190000</v>
      </c>
      <c r="R314" s="36">
        <v>39091</v>
      </c>
      <c r="S314" s="36" t="s">
        <v>1652</v>
      </c>
      <c r="T314" s="36" t="s">
        <v>1650</v>
      </c>
      <c r="U314" s="36" t="str">
        <f>Table2[[#This Row],[Date]]&amp;Table2[[#This Row],[City]]&amp;Table2[[#This Row],[Product]]</f>
        <v>39091JaipurChair</v>
      </c>
      <c r="V314" s="36">
        <v>208</v>
      </c>
    </row>
    <row r="315" spans="1:22" ht="21" x14ac:dyDescent="0.25">
      <c r="A315" s="38">
        <v>39082</v>
      </c>
      <c r="B315" s="38" t="s">
        <v>1646</v>
      </c>
      <c r="C315" s="38" t="s">
        <v>1650</v>
      </c>
      <c r="D315" s="32" t="str">
        <f t="shared" si="20"/>
        <v>39082MumbaiChair</v>
      </c>
      <c r="E315" s="32">
        <f>VLOOKUP($D315,Table2[[Column1]:[Qty]],2,0)</f>
        <v>218</v>
      </c>
      <c r="F315" s="32">
        <f t="shared" si="21"/>
        <v>200</v>
      </c>
      <c r="G315" s="39">
        <f t="shared" si="22"/>
        <v>0.4</v>
      </c>
      <c r="H315" s="32">
        <f t="shared" si="23"/>
        <v>120</v>
      </c>
      <c r="I315" s="32">
        <f t="shared" si="24"/>
        <v>26160</v>
      </c>
      <c r="R315" s="36">
        <v>39140</v>
      </c>
      <c r="S315" s="36" t="s">
        <v>1645</v>
      </c>
      <c r="T315" s="36" t="s">
        <v>1650</v>
      </c>
      <c r="U315" s="36" t="str">
        <f>Table2[[#This Row],[Date]]&amp;Table2[[#This Row],[City]]&amp;Table2[[#This Row],[Product]]</f>
        <v>39140DelhiChair</v>
      </c>
      <c r="V315" s="36">
        <v>244</v>
      </c>
    </row>
    <row r="316" spans="1:22" ht="21" x14ac:dyDescent="0.25">
      <c r="A316" s="38">
        <v>39082</v>
      </c>
      <c r="B316" s="38" t="s">
        <v>1652</v>
      </c>
      <c r="C316" s="38" t="s">
        <v>1647</v>
      </c>
      <c r="D316" s="32" t="str">
        <f t="shared" si="20"/>
        <v>39082JaipurLaptop</v>
      </c>
      <c r="E316" s="32">
        <f>VLOOKUP($D316,Table2[[Column1]:[Qty]],2,0)</f>
        <v>257</v>
      </c>
      <c r="F316" s="32">
        <f t="shared" si="21"/>
        <v>1000</v>
      </c>
      <c r="G316" s="39">
        <f t="shared" si="22"/>
        <v>0.09</v>
      </c>
      <c r="H316" s="32">
        <f t="shared" si="23"/>
        <v>910</v>
      </c>
      <c r="I316" s="32">
        <f t="shared" si="24"/>
        <v>233870</v>
      </c>
      <c r="R316" s="36">
        <v>39148</v>
      </c>
      <c r="S316" s="36" t="s">
        <v>1653</v>
      </c>
      <c r="T316" s="36" t="s">
        <v>1647</v>
      </c>
      <c r="U316" s="36" t="str">
        <f>Table2[[#This Row],[Date]]&amp;Table2[[#This Row],[City]]&amp;Table2[[#This Row],[Product]]</f>
        <v>39148AgraLaptop</v>
      </c>
      <c r="V316" s="36">
        <v>127</v>
      </c>
    </row>
    <row r="317" spans="1:22" ht="21" x14ac:dyDescent="0.25">
      <c r="A317" s="38">
        <v>39082</v>
      </c>
      <c r="B317" s="38" t="s">
        <v>1652</v>
      </c>
      <c r="C317" s="38" t="s">
        <v>1648</v>
      </c>
      <c r="D317" s="32" t="str">
        <f t="shared" si="20"/>
        <v>39082JaipurBulb</v>
      </c>
      <c r="E317" s="32">
        <f>VLOOKUP($D317,Table2[[Column1]:[Qty]],2,0)</f>
        <v>122</v>
      </c>
      <c r="F317" s="32">
        <f t="shared" si="21"/>
        <v>10</v>
      </c>
      <c r="G317" s="39">
        <f t="shared" si="22"/>
        <v>0.08</v>
      </c>
      <c r="H317" s="32">
        <f t="shared" si="23"/>
        <v>9.2000000000000011</v>
      </c>
      <c r="I317" s="32">
        <f t="shared" si="24"/>
        <v>1122.4000000000001</v>
      </c>
      <c r="R317" s="36">
        <v>39082</v>
      </c>
      <c r="S317" s="36" t="s">
        <v>1646</v>
      </c>
      <c r="T317" s="36" t="s">
        <v>1650</v>
      </c>
      <c r="U317" s="36" t="str">
        <f>Table2[[#This Row],[Date]]&amp;Table2[[#This Row],[City]]&amp;Table2[[#This Row],[Product]]</f>
        <v>39082MumbaiChair</v>
      </c>
      <c r="V317" s="36">
        <v>218</v>
      </c>
    </row>
    <row r="318" spans="1:22" ht="21" x14ac:dyDescent="0.25">
      <c r="A318" s="38">
        <v>39082</v>
      </c>
      <c r="B318" s="38" t="s">
        <v>1652</v>
      </c>
      <c r="C318" s="38" t="s">
        <v>1649</v>
      </c>
      <c r="D318" s="32" t="str">
        <f t="shared" si="20"/>
        <v>39082Jaipuriphone</v>
      </c>
      <c r="E318" s="32">
        <f>VLOOKUP($D318,Table2[[Column1]:[Qty]],2,0)</f>
        <v>144</v>
      </c>
      <c r="F318" s="32">
        <f t="shared" si="21"/>
        <v>500</v>
      </c>
      <c r="G318" s="39">
        <f t="shared" si="22"/>
        <v>0.2</v>
      </c>
      <c r="H318" s="32">
        <f t="shared" si="23"/>
        <v>400</v>
      </c>
      <c r="I318" s="32">
        <f t="shared" si="24"/>
        <v>57600</v>
      </c>
      <c r="R318" s="36">
        <v>39097</v>
      </c>
      <c r="S318" s="36" t="s">
        <v>1645</v>
      </c>
      <c r="T318" s="36" t="s">
        <v>1649</v>
      </c>
      <c r="U318" s="36" t="str">
        <f>Table2[[#This Row],[Date]]&amp;Table2[[#This Row],[City]]&amp;Table2[[#This Row],[Product]]</f>
        <v>39097Delhiiphone</v>
      </c>
      <c r="V318" s="36">
        <v>312</v>
      </c>
    </row>
    <row r="319" spans="1:22" ht="21" x14ac:dyDescent="0.25">
      <c r="A319" s="38">
        <v>39082</v>
      </c>
      <c r="B319" s="38" t="s">
        <v>1652</v>
      </c>
      <c r="C319" s="38" t="s">
        <v>1650</v>
      </c>
      <c r="D319" s="32" t="str">
        <f t="shared" si="20"/>
        <v>39082JaipurChair</v>
      </c>
      <c r="E319" s="32">
        <f>VLOOKUP($D319,Table2[[Column1]:[Qty]],2,0)</f>
        <v>449</v>
      </c>
      <c r="F319" s="32">
        <f t="shared" si="21"/>
        <v>200</v>
      </c>
      <c r="G319" s="39">
        <f t="shared" si="22"/>
        <v>0.36</v>
      </c>
      <c r="H319" s="32">
        <f t="shared" si="23"/>
        <v>128</v>
      </c>
      <c r="I319" s="32">
        <f t="shared" si="24"/>
        <v>57472</v>
      </c>
      <c r="R319" s="36">
        <v>39106</v>
      </c>
      <c r="S319" s="36" t="s">
        <v>1652</v>
      </c>
      <c r="T319" s="36" t="s">
        <v>1650</v>
      </c>
      <c r="U319" s="36" t="str">
        <f>Table2[[#This Row],[Date]]&amp;Table2[[#This Row],[City]]&amp;Table2[[#This Row],[Product]]</f>
        <v>39106JaipurChair</v>
      </c>
      <c r="V319" s="36">
        <v>370</v>
      </c>
    </row>
    <row r="320" spans="1:22" ht="21" x14ac:dyDescent="0.25">
      <c r="A320" s="38">
        <v>39082</v>
      </c>
      <c r="B320" s="38" t="s">
        <v>1653</v>
      </c>
      <c r="C320" s="38" t="s">
        <v>1647</v>
      </c>
      <c r="D320" s="32" t="str">
        <f t="shared" si="20"/>
        <v>39082AgraLaptop</v>
      </c>
      <c r="E320" s="32">
        <f>VLOOKUP($D320,Table2[[Column1]:[Qty]],2,0)</f>
        <v>333</v>
      </c>
      <c r="F320" s="32">
        <f t="shared" si="21"/>
        <v>1000</v>
      </c>
      <c r="G320" s="39">
        <f t="shared" si="22"/>
        <v>0.05</v>
      </c>
      <c r="H320" s="32">
        <f t="shared" si="23"/>
        <v>950</v>
      </c>
      <c r="I320" s="32">
        <f t="shared" si="24"/>
        <v>316350</v>
      </c>
      <c r="R320" s="36">
        <v>39125</v>
      </c>
      <c r="S320" s="36" t="s">
        <v>1652</v>
      </c>
      <c r="T320" s="36" t="s">
        <v>1647</v>
      </c>
      <c r="U320" s="36" t="str">
        <f>Table2[[#This Row],[Date]]&amp;Table2[[#This Row],[City]]&amp;Table2[[#This Row],[Product]]</f>
        <v>39125JaipurLaptop</v>
      </c>
      <c r="V320" s="36">
        <v>124</v>
      </c>
    </row>
    <row r="321" spans="1:22" ht="21" x14ac:dyDescent="0.25">
      <c r="A321" s="38">
        <v>39082</v>
      </c>
      <c r="B321" s="38" t="s">
        <v>1653</v>
      </c>
      <c r="C321" s="38" t="s">
        <v>1648</v>
      </c>
      <c r="D321" s="32" t="str">
        <f t="shared" si="20"/>
        <v>39082AgraBulb</v>
      </c>
      <c r="E321" s="32">
        <f>VLOOKUP($D321,Table2[[Column1]:[Qty]],2,0)</f>
        <v>388</v>
      </c>
      <c r="F321" s="32">
        <f t="shared" si="21"/>
        <v>10</v>
      </c>
      <c r="G321" s="39">
        <f t="shared" si="22"/>
        <v>0.06</v>
      </c>
      <c r="H321" s="32">
        <f t="shared" si="23"/>
        <v>9.3999999999999986</v>
      </c>
      <c r="I321" s="32">
        <f t="shared" si="24"/>
        <v>3647.1999999999994</v>
      </c>
      <c r="R321" s="36">
        <v>39155</v>
      </c>
      <c r="S321" s="36" t="s">
        <v>1653</v>
      </c>
      <c r="T321" s="36" t="s">
        <v>1649</v>
      </c>
      <c r="U321" s="36" t="str">
        <f>Table2[[#This Row],[Date]]&amp;Table2[[#This Row],[City]]&amp;Table2[[#This Row],[Product]]</f>
        <v>39155Agraiphone</v>
      </c>
      <c r="V321" s="36">
        <v>491</v>
      </c>
    </row>
    <row r="322" spans="1:22" ht="21" x14ac:dyDescent="0.25">
      <c r="A322" s="38">
        <v>39082</v>
      </c>
      <c r="B322" s="38" t="s">
        <v>1653</v>
      </c>
      <c r="C322" s="38" t="s">
        <v>1649</v>
      </c>
      <c r="D322" s="32" t="str">
        <f t="shared" si="20"/>
        <v>39082Agraiphone</v>
      </c>
      <c r="E322" s="32">
        <f>VLOOKUP($D322,Table2[[Column1]:[Qty]],2,0)</f>
        <v>341</v>
      </c>
      <c r="F322" s="32">
        <f t="shared" si="21"/>
        <v>500</v>
      </c>
      <c r="G322" s="39">
        <f t="shared" si="22"/>
        <v>0.25</v>
      </c>
      <c r="H322" s="32">
        <f t="shared" si="23"/>
        <v>375</v>
      </c>
      <c r="I322" s="32">
        <f t="shared" si="24"/>
        <v>127875</v>
      </c>
      <c r="R322" s="36">
        <v>39184</v>
      </c>
      <c r="S322" s="36" t="s">
        <v>1652</v>
      </c>
      <c r="T322" s="36" t="s">
        <v>1649</v>
      </c>
      <c r="U322" s="36" t="str">
        <f>Table2[[#This Row],[Date]]&amp;Table2[[#This Row],[City]]&amp;Table2[[#This Row],[Product]]</f>
        <v>39184Jaipuriphone</v>
      </c>
      <c r="V322" s="36">
        <v>346</v>
      </c>
    </row>
    <row r="323" spans="1:22" ht="21" x14ac:dyDescent="0.25">
      <c r="A323" s="38">
        <v>39082</v>
      </c>
      <c r="B323" s="38" t="s">
        <v>1653</v>
      </c>
      <c r="C323" s="38" t="s">
        <v>1650</v>
      </c>
      <c r="D323" s="32" t="str">
        <f t="shared" si="20"/>
        <v>39082AgraChair</v>
      </c>
      <c r="E323" s="32">
        <f>VLOOKUP($D323,Table2[[Column1]:[Qty]],2,0)</f>
        <v>240</v>
      </c>
      <c r="F323" s="32">
        <f t="shared" si="21"/>
        <v>200</v>
      </c>
      <c r="G323" s="39">
        <f t="shared" si="22"/>
        <v>0.4</v>
      </c>
      <c r="H323" s="32">
        <f t="shared" si="23"/>
        <v>120</v>
      </c>
      <c r="I323" s="32">
        <f t="shared" si="24"/>
        <v>28800</v>
      </c>
      <c r="R323" s="36">
        <v>39153</v>
      </c>
      <c r="S323" s="36" t="s">
        <v>1645</v>
      </c>
      <c r="T323" s="36" t="s">
        <v>1649</v>
      </c>
      <c r="U323" s="36" t="str">
        <f>Table2[[#This Row],[Date]]&amp;Table2[[#This Row],[City]]&amp;Table2[[#This Row],[Product]]</f>
        <v>39153Delhiiphone</v>
      </c>
      <c r="V323" s="36">
        <v>342</v>
      </c>
    </row>
    <row r="324" spans="1:22" ht="21" x14ac:dyDescent="0.25">
      <c r="A324" s="38">
        <v>39083</v>
      </c>
      <c r="B324" s="38" t="s">
        <v>1645</v>
      </c>
      <c r="C324" s="38" t="s">
        <v>1647</v>
      </c>
      <c r="D324" s="32" t="str">
        <f t="shared" si="20"/>
        <v>39083DelhiLaptop</v>
      </c>
      <c r="E324" s="32">
        <f>VLOOKUP($D324,Table2[[Column1]:[Qty]],2,0)</f>
        <v>379</v>
      </c>
      <c r="F324" s="32">
        <f t="shared" si="21"/>
        <v>1000</v>
      </c>
      <c r="G324" s="39">
        <f t="shared" si="22"/>
        <v>0.13</v>
      </c>
      <c r="H324" s="32">
        <f t="shared" si="23"/>
        <v>870</v>
      </c>
      <c r="I324" s="32">
        <f t="shared" si="24"/>
        <v>329730</v>
      </c>
      <c r="R324" s="36">
        <v>39114</v>
      </c>
      <c r="S324" s="36" t="s">
        <v>1645</v>
      </c>
      <c r="T324" s="36" t="s">
        <v>1650</v>
      </c>
      <c r="U324" s="36" t="str">
        <f>Table2[[#This Row],[Date]]&amp;Table2[[#This Row],[City]]&amp;Table2[[#This Row],[Product]]</f>
        <v>39114DelhiChair</v>
      </c>
      <c r="V324" s="36">
        <v>371</v>
      </c>
    </row>
    <row r="325" spans="1:22" ht="21" x14ac:dyDescent="0.25">
      <c r="A325" s="38">
        <v>39083</v>
      </c>
      <c r="B325" s="38" t="s">
        <v>1645</v>
      </c>
      <c r="C325" s="38" t="s">
        <v>1648</v>
      </c>
      <c r="D325" s="32" t="str">
        <f t="shared" ref="D325:D388" si="25">A325&amp;B325&amp;C325</f>
        <v>39083DelhiBulb</v>
      </c>
      <c r="E325" s="32">
        <f>VLOOKUP($D325,Table2[[Column1]:[Qty]],2,0)</f>
        <v>122</v>
      </c>
      <c r="F325" s="32">
        <f t="shared" ref="F325:F388" si="26">VLOOKUP($C325,K$12:L$15,2,FALSE)</f>
        <v>10</v>
      </c>
      <c r="G325" s="39">
        <f t="shared" ref="G325:G388" si="27">INDEX($K$3:$O$7,MATCH($B325,$K$3:$K$7,0),MATCH($C325,$K$3:$O$3,0))</f>
        <v>0.09</v>
      </c>
      <c r="H325" s="32">
        <f t="shared" ref="H325:H388" si="28">$F325*(1-$G325)</f>
        <v>9.1</v>
      </c>
      <c r="I325" s="32">
        <f t="shared" ref="I325:I388" si="29">$H325*$E325</f>
        <v>1110.2</v>
      </c>
      <c r="R325" s="36">
        <v>39126</v>
      </c>
      <c r="S325" s="36" t="s">
        <v>1645</v>
      </c>
      <c r="T325" s="36" t="s">
        <v>1650</v>
      </c>
      <c r="U325" s="36" t="str">
        <f>Table2[[#This Row],[Date]]&amp;Table2[[#This Row],[City]]&amp;Table2[[#This Row],[Product]]</f>
        <v>39126DelhiChair</v>
      </c>
      <c r="V325" s="36">
        <v>267</v>
      </c>
    </row>
    <row r="326" spans="1:22" ht="21" x14ac:dyDescent="0.25">
      <c r="A326" s="38">
        <v>39083</v>
      </c>
      <c r="B326" s="38" t="s">
        <v>1645</v>
      </c>
      <c r="C326" s="38" t="s">
        <v>1649</v>
      </c>
      <c r="D326" s="32" t="str">
        <f t="shared" si="25"/>
        <v>39083Delhiiphone</v>
      </c>
      <c r="E326" s="32">
        <f>VLOOKUP($D326,Table2[[Column1]:[Qty]],2,0)</f>
        <v>268</v>
      </c>
      <c r="F326" s="32">
        <f t="shared" si="26"/>
        <v>500</v>
      </c>
      <c r="G326" s="39">
        <f t="shared" si="27"/>
        <v>0.24</v>
      </c>
      <c r="H326" s="32">
        <f t="shared" si="28"/>
        <v>380</v>
      </c>
      <c r="I326" s="32">
        <f t="shared" si="29"/>
        <v>101840</v>
      </c>
      <c r="R326" s="36">
        <v>39149</v>
      </c>
      <c r="S326" s="36" t="s">
        <v>1645</v>
      </c>
      <c r="T326" s="36" t="s">
        <v>1650</v>
      </c>
      <c r="U326" s="36" t="str">
        <f>Table2[[#This Row],[Date]]&amp;Table2[[#This Row],[City]]&amp;Table2[[#This Row],[Product]]</f>
        <v>39149DelhiChair</v>
      </c>
      <c r="V326" s="36">
        <v>421</v>
      </c>
    </row>
    <row r="327" spans="1:22" ht="21" x14ac:dyDescent="0.25">
      <c r="A327" s="38">
        <v>39083</v>
      </c>
      <c r="B327" s="38" t="s">
        <v>1645</v>
      </c>
      <c r="C327" s="38" t="s">
        <v>1650</v>
      </c>
      <c r="D327" s="32" t="str">
        <f t="shared" si="25"/>
        <v>39083DelhiChair</v>
      </c>
      <c r="E327" s="32">
        <f>VLOOKUP($D327,Table2[[Column1]:[Qty]],2,0)</f>
        <v>419</v>
      </c>
      <c r="F327" s="32">
        <f t="shared" si="26"/>
        <v>200</v>
      </c>
      <c r="G327" s="39">
        <f t="shared" si="27"/>
        <v>0.33</v>
      </c>
      <c r="H327" s="32">
        <f t="shared" si="28"/>
        <v>134</v>
      </c>
      <c r="I327" s="32">
        <f t="shared" si="29"/>
        <v>56146</v>
      </c>
      <c r="R327" s="36">
        <v>39149</v>
      </c>
      <c r="S327" s="36" t="s">
        <v>1652</v>
      </c>
      <c r="T327" s="36" t="s">
        <v>1650</v>
      </c>
      <c r="U327" s="36" t="str">
        <f>Table2[[#This Row],[Date]]&amp;Table2[[#This Row],[City]]&amp;Table2[[#This Row],[Product]]</f>
        <v>39149JaipurChair</v>
      </c>
      <c r="V327" s="36">
        <v>265</v>
      </c>
    </row>
    <row r="328" spans="1:22" ht="21" x14ac:dyDescent="0.25">
      <c r="A328" s="38">
        <v>39083</v>
      </c>
      <c r="B328" s="38" t="s">
        <v>1646</v>
      </c>
      <c r="C328" s="38" t="s">
        <v>1647</v>
      </c>
      <c r="D328" s="32" t="str">
        <f t="shared" si="25"/>
        <v>39083MumbaiLaptop</v>
      </c>
      <c r="E328" s="32">
        <f>VLOOKUP($D328,Table2[[Column1]:[Qty]],2,0)</f>
        <v>328</v>
      </c>
      <c r="F328" s="32">
        <f t="shared" si="26"/>
        <v>1000</v>
      </c>
      <c r="G328" s="39">
        <f t="shared" si="27"/>
        <v>0.1</v>
      </c>
      <c r="H328" s="32">
        <f t="shared" si="28"/>
        <v>900</v>
      </c>
      <c r="I328" s="32">
        <f t="shared" si="29"/>
        <v>295200</v>
      </c>
      <c r="R328" s="36">
        <v>39162</v>
      </c>
      <c r="S328" s="36" t="s">
        <v>1652</v>
      </c>
      <c r="T328" s="36" t="s">
        <v>1649</v>
      </c>
      <c r="U328" s="36" t="str">
        <f>Table2[[#This Row],[Date]]&amp;Table2[[#This Row],[City]]&amp;Table2[[#This Row],[Product]]</f>
        <v>39162Jaipuriphone</v>
      </c>
      <c r="V328" s="36">
        <v>121</v>
      </c>
    </row>
    <row r="329" spans="1:22" ht="21" x14ac:dyDescent="0.25">
      <c r="A329" s="38">
        <v>39083</v>
      </c>
      <c r="B329" s="38" t="s">
        <v>1646</v>
      </c>
      <c r="C329" s="38" t="s">
        <v>1648</v>
      </c>
      <c r="D329" s="32" t="str">
        <f t="shared" si="25"/>
        <v>39083MumbaiBulb</v>
      </c>
      <c r="E329" s="32">
        <f>VLOOKUP($D329,Table2[[Column1]:[Qty]],2,0)</f>
        <v>387</v>
      </c>
      <c r="F329" s="32">
        <f t="shared" si="26"/>
        <v>10</v>
      </c>
      <c r="G329" s="39">
        <f t="shared" si="27"/>
        <v>0.05</v>
      </c>
      <c r="H329" s="32">
        <f t="shared" si="28"/>
        <v>9.5</v>
      </c>
      <c r="I329" s="32">
        <f t="shared" si="29"/>
        <v>3676.5</v>
      </c>
      <c r="R329" s="36">
        <v>39169</v>
      </c>
      <c r="S329" s="36" t="s">
        <v>1645</v>
      </c>
      <c r="T329" s="36" t="s">
        <v>1648</v>
      </c>
      <c r="U329" s="36" t="str">
        <f>Table2[[#This Row],[Date]]&amp;Table2[[#This Row],[City]]&amp;Table2[[#This Row],[Product]]</f>
        <v>39169DelhiBulb</v>
      </c>
      <c r="V329" s="36">
        <v>260</v>
      </c>
    </row>
    <row r="330" spans="1:22" ht="21" x14ac:dyDescent="0.25">
      <c r="A330" s="38">
        <v>39083</v>
      </c>
      <c r="B330" s="38" t="s">
        <v>1646</v>
      </c>
      <c r="C330" s="38" t="s">
        <v>1649</v>
      </c>
      <c r="D330" s="32" t="str">
        <f t="shared" si="25"/>
        <v>39083Mumbaiiphone</v>
      </c>
      <c r="E330" s="32">
        <f>VLOOKUP($D330,Table2[[Column1]:[Qty]],2,0)</f>
        <v>102</v>
      </c>
      <c r="F330" s="32">
        <f t="shared" si="26"/>
        <v>500</v>
      </c>
      <c r="G330" s="39">
        <f t="shared" si="27"/>
        <v>0.2</v>
      </c>
      <c r="H330" s="32">
        <f t="shared" si="28"/>
        <v>400</v>
      </c>
      <c r="I330" s="32">
        <f t="shared" si="29"/>
        <v>40800</v>
      </c>
      <c r="R330" s="36">
        <v>39092</v>
      </c>
      <c r="S330" s="36" t="s">
        <v>1646</v>
      </c>
      <c r="T330" s="36" t="s">
        <v>1650</v>
      </c>
      <c r="U330" s="36" t="str">
        <f>Table2[[#This Row],[Date]]&amp;Table2[[#This Row],[City]]&amp;Table2[[#This Row],[Product]]</f>
        <v>39092MumbaiChair</v>
      </c>
      <c r="V330" s="36">
        <v>124</v>
      </c>
    </row>
    <row r="331" spans="1:22" ht="21" x14ac:dyDescent="0.25">
      <c r="A331" s="38">
        <v>39083</v>
      </c>
      <c r="B331" s="38" t="s">
        <v>1646</v>
      </c>
      <c r="C331" s="38" t="s">
        <v>1650</v>
      </c>
      <c r="D331" s="32" t="str">
        <f t="shared" si="25"/>
        <v>39083MumbaiChair</v>
      </c>
      <c r="E331" s="32">
        <f>VLOOKUP($D331,Table2[[Column1]:[Qty]],2,0)</f>
        <v>316</v>
      </c>
      <c r="F331" s="32">
        <f t="shared" si="26"/>
        <v>200</v>
      </c>
      <c r="G331" s="39">
        <f t="shared" si="27"/>
        <v>0.4</v>
      </c>
      <c r="H331" s="32">
        <f t="shared" si="28"/>
        <v>120</v>
      </c>
      <c r="I331" s="32">
        <f t="shared" si="29"/>
        <v>37920</v>
      </c>
      <c r="R331" s="36">
        <v>39131</v>
      </c>
      <c r="S331" s="36" t="s">
        <v>1653</v>
      </c>
      <c r="T331" s="36" t="s">
        <v>1647</v>
      </c>
      <c r="U331" s="36" t="str">
        <f>Table2[[#This Row],[Date]]&amp;Table2[[#This Row],[City]]&amp;Table2[[#This Row],[Product]]</f>
        <v>39131AgraLaptop</v>
      </c>
      <c r="V331" s="36">
        <v>193</v>
      </c>
    </row>
    <row r="332" spans="1:22" ht="21" x14ac:dyDescent="0.25">
      <c r="A332" s="38">
        <v>39083</v>
      </c>
      <c r="B332" s="38" t="s">
        <v>1652</v>
      </c>
      <c r="C332" s="38" t="s">
        <v>1647</v>
      </c>
      <c r="D332" s="32" t="str">
        <f t="shared" si="25"/>
        <v>39083JaipurLaptop</v>
      </c>
      <c r="E332" s="32">
        <f>VLOOKUP($D332,Table2[[Column1]:[Qty]],2,0)</f>
        <v>326</v>
      </c>
      <c r="F332" s="32">
        <f t="shared" si="26"/>
        <v>1000</v>
      </c>
      <c r="G332" s="39">
        <f t="shared" si="27"/>
        <v>0.09</v>
      </c>
      <c r="H332" s="32">
        <f t="shared" si="28"/>
        <v>910</v>
      </c>
      <c r="I332" s="32">
        <f t="shared" si="29"/>
        <v>296660</v>
      </c>
      <c r="R332" s="36">
        <v>39167</v>
      </c>
      <c r="S332" s="36" t="s">
        <v>1653</v>
      </c>
      <c r="T332" s="36" t="s">
        <v>1648</v>
      </c>
      <c r="U332" s="36" t="str">
        <f>Table2[[#This Row],[Date]]&amp;Table2[[#This Row],[City]]&amp;Table2[[#This Row],[Product]]</f>
        <v>39167AgraBulb</v>
      </c>
      <c r="V332" s="36">
        <v>434</v>
      </c>
    </row>
    <row r="333" spans="1:22" ht="21" x14ac:dyDescent="0.25">
      <c r="A333" s="38">
        <v>39083</v>
      </c>
      <c r="B333" s="38" t="s">
        <v>1652</v>
      </c>
      <c r="C333" s="38" t="s">
        <v>1648</v>
      </c>
      <c r="D333" s="32" t="str">
        <f t="shared" si="25"/>
        <v>39083JaipurBulb</v>
      </c>
      <c r="E333" s="32">
        <f>VLOOKUP($D333,Table2[[Column1]:[Qty]],2,0)</f>
        <v>175</v>
      </c>
      <c r="F333" s="32">
        <f t="shared" si="26"/>
        <v>10</v>
      </c>
      <c r="G333" s="39">
        <f t="shared" si="27"/>
        <v>0.08</v>
      </c>
      <c r="H333" s="32">
        <f t="shared" si="28"/>
        <v>9.2000000000000011</v>
      </c>
      <c r="I333" s="32">
        <f t="shared" si="29"/>
        <v>1610.0000000000002</v>
      </c>
      <c r="R333" s="36">
        <v>39115</v>
      </c>
      <c r="S333" s="36" t="s">
        <v>1652</v>
      </c>
      <c r="T333" s="36" t="s">
        <v>1649</v>
      </c>
      <c r="U333" s="36" t="str">
        <f>Table2[[#This Row],[Date]]&amp;Table2[[#This Row],[City]]&amp;Table2[[#This Row],[Product]]</f>
        <v>39115Jaipuriphone</v>
      </c>
      <c r="V333" s="36">
        <v>435</v>
      </c>
    </row>
    <row r="334" spans="1:22" ht="21" x14ac:dyDescent="0.25">
      <c r="A334" s="38">
        <v>39083</v>
      </c>
      <c r="B334" s="38" t="s">
        <v>1652</v>
      </c>
      <c r="C334" s="38" t="s">
        <v>1649</v>
      </c>
      <c r="D334" s="32" t="str">
        <f t="shared" si="25"/>
        <v>39083Jaipuriphone</v>
      </c>
      <c r="E334" s="32">
        <f>VLOOKUP($D334,Table2[[Column1]:[Qty]],2,0)</f>
        <v>111</v>
      </c>
      <c r="F334" s="32">
        <f t="shared" si="26"/>
        <v>500</v>
      </c>
      <c r="G334" s="39">
        <f t="shared" si="27"/>
        <v>0.2</v>
      </c>
      <c r="H334" s="32">
        <f t="shared" si="28"/>
        <v>400</v>
      </c>
      <c r="I334" s="32">
        <f t="shared" si="29"/>
        <v>44400</v>
      </c>
      <c r="R334" s="36">
        <v>39128</v>
      </c>
      <c r="S334" s="36" t="s">
        <v>1646</v>
      </c>
      <c r="T334" s="36" t="s">
        <v>1650</v>
      </c>
      <c r="U334" s="36" t="str">
        <f>Table2[[#This Row],[Date]]&amp;Table2[[#This Row],[City]]&amp;Table2[[#This Row],[Product]]</f>
        <v>39128MumbaiChair</v>
      </c>
      <c r="V334" s="36">
        <v>174</v>
      </c>
    </row>
    <row r="335" spans="1:22" ht="21" x14ac:dyDescent="0.25">
      <c r="A335" s="38">
        <v>39083</v>
      </c>
      <c r="B335" s="38" t="s">
        <v>1652</v>
      </c>
      <c r="C335" s="38" t="s">
        <v>1650</v>
      </c>
      <c r="D335" s="32" t="str">
        <f t="shared" si="25"/>
        <v>39083JaipurChair</v>
      </c>
      <c r="E335" s="32">
        <f>VLOOKUP($D335,Table2[[Column1]:[Qty]],2,0)</f>
        <v>189</v>
      </c>
      <c r="F335" s="32">
        <f t="shared" si="26"/>
        <v>200</v>
      </c>
      <c r="G335" s="39">
        <f t="shared" si="27"/>
        <v>0.36</v>
      </c>
      <c r="H335" s="32">
        <f t="shared" si="28"/>
        <v>128</v>
      </c>
      <c r="I335" s="32">
        <f t="shared" si="29"/>
        <v>24192</v>
      </c>
      <c r="R335" s="36">
        <v>39148</v>
      </c>
      <c r="S335" s="36" t="s">
        <v>1653</v>
      </c>
      <c r="T335" s="36" t="s">
        <v>1648</v>
      </c>
      <c r="U335" s="36" t="str">
        <f>Table2[[#This Row],[Date]]&amp;Table2[[#This Row],[City]]&amp;Table2[[#This Row],[Product]]</f>
        <v>39148AgraBulb</v>
      </c>
      <c r="V335" s="36">
        <v>367</v>
      </c>
    </row>
    <row r="336" spans="1:22" ht="21" x14ac:dyDescent="0.25">
      <c r="A336" s="38">
        <v>39083</v>
      </c>
      <c r="B336" s="38" t="s">
        <v>1653</v>
      </c>
      <c r="C336" s="38" t="s">
        <v>1647</v>
      </c>
      <c r="D336" s="32" t="str">
        <f t="shared" si="25"/>
        <v>39083AgraLaptop</v>
      </c>
      <c r="E336" s="32">
        <f>VLOOKUP($D336,Table2[[Column1]:[Qty]],2,0)</f>
        <v>144</v>
      </c>
      <c r="F336" s="32">
        <f t="shared" si="26"/>
        <v>1000</v>
      </c>
      <c r="G336" s="39">
        <f t="shared" si="27"/>
        <v>0.05</v>
      </c>
      <c r="H336" s="32">
        <f t="shared" si="28"/>
        <v>950</v>
      </c>
      <c r="I336" s="32">
        <f t="shared" si="29"/>
        <v>136800</v>
      </c>
      <c r="R336" s="36">
        <v>39183</v>
      </c>
      <c r="S336" s="36" t="s">
        <v>1645</v>
      </c>
      <c r="T336" s="36" t="s">
        <v>1647</v>
      </c>
      <c r="U336" s="36" t="str">
        <f>Table2[[#This Row],[Date]]&amp;Table2[[#This Row],[City]]&amp;Table2[[#This Row],[Product]]</f>
        <v>39183DelhiLaptop</v>
      </c>
      <c r="V336" s="36">
        <v>347</v>
      </c>
    </row>
    <row r="337" spans="1:22" ht="21" x14ac:dyDescent="0.25">
      <c r="A337" s="38">
        <v>39083</v>
      </c>
      <c r="B337" s="38" t="s">
        <v>1653</v>
      </c>
      <c r="C337" s="38" t="s">
        <v>1648</v>
      </c>
      <c r="D337" s="32" t="str">
        <f t="shared" si="25"/>
        <v>39083AgraBulb</v>
      </c>
      <c r="E337" s="32">
        <f>VLOOKUP($D337,Table2[[Column1]:[Qty]],2,0)</f>
        <v>151</v>
      </c>
      <c r="F337" s="32">
        <f t="shared" si="26"/>
        <v>10</v>
      </c>
      <c r="G337" s="39">
        <f t="shared" si="27"/>
        <v>0.06</v>
      </c>
      <c r="H337" s="32">
        <f t="shared" si="28"/>
        <v>9.3999999999999986</v>
      </c>
      <c r="I337" s="32">
        <f t="shared" si="29"/>
        <v>1419.3999999999999</v>
      </c>
      <c r="R337" s="36">
        <v>39186</v>
      </c>
      <c r="S337" s="36" t="s">
        <v>1652</v>
      </c>
      <c r="T337" s="36" t="s">
        <v>1648</v>
      </c>
      <c r="U337" s="36" t="str">
        <f>Table2[[#This Row],[Date]]&amp;Table2[[#This Row],[City]]&amp;Table2[[#This Row],[Product]]</f>
        <v>39186JaipurBulb</v>
      </c>
      <c r="V337" s="36">
        <v>102</v>
      </c>
    </row>
    <row r="338" spans="1:22" ht="21" x14ac:dyDescent="0.25">
      <c r="A338" s="38">
        <v>39083</v>
      </c>
      <c r="B338" s="38" t="s">
        <v>1653</v>
      </c>
      <c r="C338" s="38" t="s">
        <v>1649</v>
      </c>
      <c r="D338" s="32" t="str">
        <f t="shared" si="25"/>
        <v>39083Agraiphone</v>
      </c>
      <c r="E338" s="32">
        <f>VLOOKUP($D338,Table2[[Column1]:[Qty]],2,0)</f>
        <v>314</v>
      </c>
      <c r="F338" s="32">
        <f t="shared" si="26"/>
        <v>500</v>
      </c>
      <c r="G338" s="39">
        <f t="shared" si="27"/>
        <v>0.25</v>
      </c>
      <c r="H338" s="32">
        <f t="shared" si="28"/>
        <v>375</v>
      </c>
      <c r="I338" s="32">
        <f t="shared" si="29"/>
        <v>117750</v>
      </c>
      <c r="R338" s="36">
        <v>39067</v>
      </c>
      <c r="S338" s="36" t="s">
        <v>1645</v>
      </c>
      <c r="T338" s="36" t="s">
        <v>1650</v>
      </c>
      <c r="U338" s="36" t="str">
        <f>Table2[[#This Row],[Date]]&amp;Table2[[#This Row],[City]]&amp;Table2[[#This Row],[Product]]</f>
        <v>39067DelhiChair</v>
      </c>
      <c r="V338" s="36">
        <v>372</v>
      </c>
    </row>
    <row r="339" spans="1:22" ht="21" x14ac:dyDescent="0.25">
      <c r="A339" s="38">
        <v>39083</v>
      </c>
      <c r="B339" s="38" t="s">
        <v>1653</v>
      </c>
      <c r="C339" s="38" t="s">
        <v>1650</v>
      </c>
      <c r="D339" s="32" t="str">
        <f t="shared" si="25"/>
        <v>39083AgraChair</v>
      </c>
      <c r="E339" s="32">
        <f>VLOOKUP($D339,Table2[[Column1]:[Qty]],2,0)</f>
        <v>226</v>
      </c>
      <c r="F339" s="32">
        <f t="shared" si="26"/>
        <v>200</v>
      </c>
      <c r="G339" s="39">
        <f t="shared" si="27"/>
        <v>0.4</v>
      </c>
      <c r="H339" s="32">
        <f t="shared" si="28"/>
        <v>120</v>
      </c>
      <c r="I339" s="32">
        <f t="shared" si="29"/>
        <v>27120</v>
      </c>
      <c r="R339" s="36">
        <v>39068</v>
      </c>
      <c r="S339" s="36" t="s">
        <v>1653</v>
      </c>
      <c r="T339" s="36" t="s">
        <v>1648</v>
      </c>
      <c r="U339" s="36" t="str">
        <f>Table2[[#This Row],[Date]]&amp;Table2[[#This Row],[City]]&amp;Table2[[#This Row],[Product]]</f>
        <v>39068AgraBulb</v>
      </c>
      <c r="V339" s="36">
        <v>470</v>
      </c>
    </row>
    <row r="340" spans="1:22" ht="21" x14ac:dyDescent="0.25">
      <c r="A340" s="38">
        <v>39084</v>
      </c>
      <c r="B340" s="38" t="s">
        <v>1645</v>
      </c>
      <c r="C340" s="38" t="s">
        <v>1647</v>
      </c>
      <c r="D340" s="32" t="str">
        <f t="shared" si="25"/>
        <v>39084DelhiLaptop</v>
      </c>
      <c r="E340" s="32">
        <f>VLOOKUP($D340,Table2[[Column1]:[Qty]],2,0)</f>
        <v>210</v>
      </c>
      <c r="F340" s="32">
        <f t="shared" si="26"/>
        <v>1000</v>
      </c>
      <c r="G340" s="39">
        <f t="shared" si="27"/>
        <v>0.13</v>
      </c>
      <c r="H340" s="32">
        <f t="shared" si="28"/>
        <v>870</v>
      </c>
      <c r="I340" s="32">
        <f t="shared" si="29"/>
        <v>182700</v>
      </c>
      <c r="R340" s="36">
        <v>39075</v>
      </c>
      <c r="S340" s="36" t="s">
        <v>1645</v>
      </c>
      <c r="T340" s="36" t="s">
        <v>1647</v>
      </c>
      <c r="U340" s="36" t="str">
        <f>Table2[[#This Row],[Date]]&amp;Table2[[#This Row],[City]]&amp;Table2[[#This Row],[Product]]</f>
        <v>39075DelhiLaptop</v>
      </c>
      <c r="V340" s="36">
        <v>410</v>
      </c>
    </row>
    <row r="341" spans="1:22" ht="21" x14ac:dyDescent="0.25">
      <c r="A341" s="38">
        <v>39084</v>
      </c>
      <c r="B341" s="38" t="s">
        <v>1645</v>
      </c>
      <c r="C341" s="38" t="s">
        <v>1648</v>
      </c>
      <c r="D341" s="32" t="str">
        <f t="shared" si="25"/>
        <v>39084DelhiBulb</v>
      </c>
      <c r="E341" s="32">
        <f>VLOOKUP($D341,Table2[[Column1]:[Qty]],2,0)</f>
        <v>141</v>
      </c>
      <c r="F341" s="32">
        <f t="shared" si="26"/>
        <v>10</v>
      </c>
      <c r="G341" s="39">
        <f t="shared" si="27"/>
        <v>0.09</v>
      </c>
      <c r="H341" s="32">
        <f t="shared" si="28"/>
        <v>9.1</v>
      </c>
      <c r="I341" s="32">
        <f t="shared" si="29"/>
        <v>1283.0999999999999</v>
      </c>
      <c r="R341" s="36">
        <v>39129</v>
      </c>
      <c r="S341" s="36" t="s">
        <v>1645</v>
      </c>
      <c r="T341" s="36" t="s">
        <v>1649</v>
      </c>
      <c r="U341" s="36" t="str">
        <f>Table2[[#This Row],[Date]]&amp;Table2[[#This Row],[City]]&amp;Table2[[#This Row],[Product]]</f>
        <v>39129Delhiiphone</v>
      </c>
      <c r="V341" s="36">
        <v>298</v>
      </c>
    </row>
    <row r="342" spans="1:22" ht="21" x14ac:dyDescent="0.25">
      <c r="A342" s="38">
        <v>39084</v>
      </c>
      <c r="B342" s="38" t="s">
        <v>1645</v>
      </c>
      <c r="C342" s="38" t="s">
        <v>1649</v>
      </c>
      <c r="D342" s="32" t="str">
        <f t="shared" si="25"/>
        <v>39084Delhiiphone</v>
      </c>
      <c r="E342" s="32">
        <f>VLOOKUP($D342,Table2[[Column1]:[Qty]],2,0)</f>
        <v>270</v>
      </c>
      <c r="F342" s="32">
        <f t="shared" si="26"/>
        <v>500</v>
      </c>
      <c r="G342" s="39">
        <f t="shared" si="27"/>
        <v>0.24</v>
      </c>
      <c r="H342" s="32">
        <f t="shared" si="28"/>
        <v>380</v>
      </c>
      <c r="I342" s="32">
        <f t="shared" si="29"/>
        <v>102600</v>
      </c>
      <c r="R342" s="36">
        <v>39132</v>
      </c>
      <c r="S342" s="36" t="s">
        <v>1646</v>
      </c>
      <c r="T342" s="36" t="s">
        <v>1648</v>
      </c>
      <c r="U342" s="36" t="str">
        <f>Table2[[#This Row],[Date]]&amp;Table2[[#This Row],[City]]&amp;Table2[[#This Row],[Product]]</f>
        <v>39132MumbaiBulb</v>
      </c>
      <c r="V342" s="36">
        <v>457</v>
      </c>
    </row>
    <row r="343" spans="1:22" ht="21" x14ac:dyDescent="0.25">
      <c r="A343" s="38">
        <v>39084</v>
      </c>
      <c r="B343" s="38" t="s">
        <v>1645</v>
      </c>
      <c r="C343" s="38" t="s">
        <v>1650</v>
      </c>
      <c r="D343" s="32" t="str">
        <f t="shared" si="25"/>
        <v>39084DelhiChair</v>
      </c>
      <c r="E343" s="32">
        <f>VLOOKUP($D343,Table2[[Column1]:[Qty]],2,0)</f>
        <v>303</v>
      </c>
      <c r="F343" s="32">
        <f t="shared" si="26"/>
        <v>200</v>
      </c>
      <c r="G343" s="39">
        <f t="shared" si="27"/>
        <v>0.33</v>
      </c>
      <c r="H343" s="32">
        <f t="shared" si="28"/>
        <v>134</v>
      </c>
      <c r="I343" s="32">
        <f t="shared" si="29"/>
        <v>40602</v>
      </c>
      <c r="R343" s="36">
        <v>39160</v>
      </c>
      <c r="S343" s="36" t="s">
        <v>1652</v>
      </c>
      <c r="T343" s="36" t="s">
        <v>1647</v>
      </c>
      <c r="U343" s="36" t="str">
        <f>Table2[[#This Row],[Date]]&amp;Table2[[#This Row],[City]]&amp;Table2[[#This Row],[Product]]</f>
        <v>39160JaipurLaptop</v>
      </c>
      <c r="V343" s="36">
        <v>238</v>
      </c>
    </row>
    <row r="344" spans="1:22" ht="21" x14ac:dyDescent="0.25">
      <c r="A344" s="38">
        <v>39084</v>
      </c>
      <c r="B344" s="38" t="s">
        <v>1646</v>
      </c>
      <c r="C344" s="38" t="s">
        <v>1647</v>
      </c>
      <c r="D344" s="32" t="str">
        <f t="shared" si="25"/>
        <v>39084MumbaiLaptop</v>
      </c>
      <c r="E344" s="32">
        <f>VLOOKUP($D344,Table2[[Column1]:[Qty]],2,0)</f>
        <v>356</v>
      </c>
      <c r="F344" s="32">
        <f t="shared" si="26"/>
        <v>1000</v>
      </c>
      <c r="G344" s="39">
        <f t="shared" si="27"/>
        <v>0.1</v>
      </c>
      <c r="H344" s="32">
        <f t="shared" si="28"/>
        <v>900</v>
      </c>
      <c r="I344" s="32">
        <f t="shared" si="29"/>
        <v>320400</v>
      </c>
      <c r="R344" s="36">
        <v>39187</v>
      </c>
      <c r="S344" s="36" t="s">
        <v>1645</v>
      </c>
      <c r="T344" s="36" t="s">
        <v>1647</v>
      </c>
      <c r="U344" s="36" t="str">
        <f>Table2[[#This Row],[Date]]&amp;Table2[[#This Row],[City]]&amp;Table2[[#This Row],[Product]]</f>
        <v>39187DelhiLaptop</v>
      </c>
      <c r="V344" s="36">
        <v>327</v>
      </c>
    </row>
    <row r="345" spans="1:22" ht="21" x14ac:dyDescent="0.25">
      <c r="A345" s="38">
        <v>39084</v>
      </c>
      <c r="B345" s="38" t="s">
        <v>1646</v>
      </c>
      <c r="C345" s="38" t="s">
        <v>1648</v>
      </c>
      <c r="D345" s="32" t="str">
        <f t="shared" si="25"/>
        <v>39084MumbaiBulb</v>
      </c>
      <c r="E345" s="32">
        <f>VLOOKUP($D345,Table2[[Column1]:[Qty]],2,0)</f>
        <v>442</v>
      </c>
      <c r="F345" s="32">
        <f t="shared" si="26"/>
        <v>10</v>
      </c>
      <c r="G345" s="39">
        <f t="shared" si="27"/>
        <v>0.05</v>
      </c>
      <c r="H345" s="32">
        <f t="shared" si="28"/>
        <v>9.5</v>
      </c>
      <c r="I345" s="32">
        <f t="shared" si="29"/>
        <v>4199</v>
      </c>
      <c r="R345" s="36">
        <v>39091</v>
      </c>
      <c r="S345" s="36" t="s">
        <v>1652</v>
      </c>
      <c r="T345" s="36" t="s">
        <v>1647</v>
      </c>
      <c r="U345" s="36" t="str">
        <f>Table2[[#This Row],[Date]]&amp;Table2[[#This Row],[City]]&amp;Table2[[#This Row],[Product]]</f>
        <v>39091JaipurLaptop</v>
      </c>
      <c r="V345" s="36">
        <v>286</v>
      </c>
    </row>
    <row r="346" spans="1:22" ht="21" x14ac:dyDescent="0.25">
      <c r="A346" s="38">
        <v>39084</v>
      </c>
      <c r="B346" s="38" t="s">
        <v>1646</v>
      </c>
      <c r="C346" s="38" t="s">
        <v>1649</v>
      </c>
      <c r="D346" s="32" t="str">
        <f t="shared" si="25"/>
        <v>39084Mumbaiiphone</v>
      </c>
      <c r="E346" s="32">
        <f>VLOOKUP($D346,Table2[[Column1]:[Qty]],2,0)</f>
        <v>323</v>
      </c>
      <c r="F346" s="32">
        <f t="shared" si="26"/>
        <v>500</v>
      </c>
      <c r="G346" s="39">
        <f t="shared" si="27"/>
        <v>0.2</v>
      </c>
      <c r="H346" s="32">
        <f t="shared" si="28"/>
        <v>400</v>
      </c>
      <c r="I346" s="32">
        <f t="shared" si="29"/>
        <v>129200</v>
      </c>
      <c r="R346" s="36">
        <v>39109</v>
      </c>
      <c r="S346" s="36" t="s">
        <v>1652</v>
      </c>
      <c r="T346" s="36" t="s">
        <v>1650</v>
      </c>
      <c r="U346" s="36" t="str">
        <f>Table2[[#This Row],[Date]]&amp;Table2[[#This Row],[City]]&amp;Table2[[#This Row],[Product]]</f>
        <v>39109JaipurChair</v>
      </c>
      <c r="V346" s="36">
        <v>445</v>
      </c>
    </row>
    <row r="347" spans="1:22" ht="21" x14ac:dyDescent="0.25">
      <c r="A347" s="38">
        <v>39084</v>
      </c>
      <c r="B347" s="38" t="s">
        <v>1646</v>
      </c>
      <c r="C347" s="38" t="s">
        <v>1650</v>
      </c>
      <c r="D347" s="32" t="str">
        <f t="shared" si="25"/>
        <v>39084MumbaiChair</v>
      </c>
      <c r="E347" s="32">
        <f>VLOOKUP($D347,Table2[[Column1]:[Qty]],2,0)</f>
        <v>153</v>
      </c>
      <c r="F347" s="32">
        <f t="shared" si="26"/>
        <v>200</v>
      </c>
      <c r="G347" s="39">
        <f t="shared" si="27"/>
        <v>0.4</v>
      </c>
      <c r="H347" s="32">
        <f t="shared" si="28"/>
        <v>120</v>
      </c>
      <c r="I347" s="32">
        <f t="shared" si="29"/>
        <v>18360</v>
      </c>
      <c r="R347" s="36">
        <v>39160</v>
      </c>
      <c r="S347" s="36" t="s">
        <v>1646</v>
      </c>
      <c r="T347" s="36" t="s">
        <v>1648</v>
      </c>
      <c r="U347" s="36" t="str">
        <f>Table2[[#This Row],[Date]]&amp;Table2[[#This Row],[City]]&amp;Table2[[#This Row],[Product]]</f>
        <v>39160MumbaiBulb</v>
      </c>
      <c r="V347" s="36">
        <v>132</v>
      </c>
    </row>
    <row r="348" spans="1:22" ht="21" x14ac:dyDescent="0.25">
      <c r="A348" s="38">
        <v>39084</v>
      </c>
      <c r="B348" s="38" t="s">
        <v>1652</v>
      </c>
      <c r="C348" s="38" t="s">
        <v>1647</v>
      </c>
      <c r="D348" s="32" t="str">
        <f t="shared" si="25"/>
        <v>39084JaipurLaptop</v>
      </c>
      <c r="E348" s="32">
        <f>VLOOKUP($D348,Table2[[Column1]:[Qty]],2,0)</f>
        <v>353</v>
      </c>
      <c r="F348" s="32">
        <f t="shared" si="26"/>
        <v>1000</v>
      </c>
      <c r="G348" s="39">
        <f t="shared" si="27"/>
        <v>0.09</v>
      </c>
      <c r="H348" s="32">
        <f t="shared" si="28"/>
        <v>910</v>
      </c>
      <c r="I348" s="32">
        <f t="shared" si="29"/>
        <v>321230</v>
      </c>
      <c r="R348" s="36">
        <v>39179</v>
      </c>
      <c r="S348" s="36" t="s">
        <v>1645</v>
      </c>
      <c r="T348" s="36" t="s">
        <v>1648</v>
      </c>
      <c r="U348" s="36" t="str">
        <f>Table2[[#This Row],[Date]]&amp;Table2[[#This Row],[City]]&amp;Table2[[#This Row],[Product]]</f>
        <v>39179DelhiBulb</v>
      </c>
      <c r="V348" s="36">
        <v>147</v>
      </c>
    </row>
    <row r="349" spans="1:22" ht="21" x14ac:dyDescent="0.25">
      <c r="A349" s="38">
        <v>39084</v>
      </c>
      <c r="B349" s="38" t="s">
        <v>1652</v>
      </c>
      <c r="C349" s="38" t="s">
        <v>1648</v>
      </c>
      <c r="D349" s="32" t="str">
        <f t="shared" si="25"/>
        <v>39084JaipurBulb</v>
      </c>
      <c r="E349" s="32">
        <f>VLOOKUP($D349,Table2[[Column1]:[Qty]],2,0)</f>
        <v>308</v>
      </c>
      <c r="F349" s="32">
        <f t="shared" si="26"/>
        <v>10</v>
      </c>
      <c r="G349" s="39">
        <f t="shared" si="27"/>
        <v>0.08</v>
      </c>
      <c r="H349" s="32">
        <f t="shared" si="28"/>
        <v>9.2000000000000011</v>
      </c>
      <c r="I349" s="32">
        <f t="shared" si="29"/>
        <v>2833.6000000000004</v>
      </c>
      <c r="R349" s="36">
        <v>39124</v>
      </c>
      <c r="S349" s="36" t="s">
        <v>1645</v>
      </c>
      <c r="T349" s="36" t="s">
        <v>1647</v>
      </c>
      <c r="U349" s="36" t="str">
        <f>Table2[[#This Row],[Date]]&amp;Table2[[#This Row],[City]]&amp;Table2[[#This Row],[Product]]</f>
        <v>39124DelhiLaptop</v>
      </c>
      <c r="V349" s="36">
        <v>491</v>
      </c>
    </row>
    <row r="350" spans="1:22" ht="21" x14ac:dyDescent="0.25">
      <c r="A350" s="38">
        <v>39084</v>
      </c>
      <c r="B350" s="38" t="s">
        <v>1652</v>
      </c>
      <c r="C350" s="38" t="s">
        <v>1649</v>
      </c>
      <c r="D350" s="32" t="str">
        <f t="shared" si="25"/>
        <v>39084Jaipuriphone</v>
      </c>
      <c r="E350" s="32">
        <f>VLOOKUP($D350,Table2[[Column1]:[Qty]],2,0)</f>
        <v>169</v>
      </c>
      <c r="F350" s="32">
        <f t="shared" si="26"/>
        <v>500</v>
      </c>
      <c r="G350" s="39">
        <f t="shared" si="27"/>
        <v>0.2</v>
      </c>
      <c r="H350" s="32">
        <f t="shared" si="28"/>
        <v>400</v>
      </c>
      <c r="I350" s="32">
        <f t="shared" si="29"/>
        <v>67600</v>
      </c>
      <c r="R350" s="36">
        <v>39125</v>
      </c>
      <c r="S350" s="36" t="s">
        <v>1645</v>
      </c>
      <c r="T350" s="36" t="s">
        <v>1650</v>
      </c>
      <c r="U350" s="36" t="str">
        <f>Table2[[#This Row],[Date]]&amp;Table2[[#This Row],[City]]&amp;Table2[[#This Row],[Product]]</f>
        <v>39125DelhiChair</v>
      </c>
      <c r="V350" s="36">
        <v>304</v>
      </c>
    </row>
    <row r="351" spans="1:22" ht="21" x14ac:dyDescent="0.25">
      <c r="A351" s="38">
        <v>39084</v>
      </c>
      <c r="B351" s="38" t="s">
        <v>1652</v>
      </c>
      <c r="C351" s="38" t="s">
        <v>1650</v>
      </c>
      <c r="D351" s="32" t="str">
        <f t="shared" si="25"/>
        <v>39084JaipurChair</v>
      </c>
      <c r="E351" s="32">
        <f>VLOOKUP($D351,Table2[[Column1]:[Qty]],2,0)</f>
        <v>254</v>
      </c>
      <c r="F351" s="32">
        <f t="shared" si="26"/>
        <v>200</v>
      </c>
      <c r="G351" s="39">
        <f t="shared" si="27"/>
        <v>0.36</v>
      </c>
      <c r="H351" s="32">
        <f t="shared" si="28"/>
        <v>128</v>
      </c>
      <c r="I351" s="32">
        <f t="shared" si="29"/>
        <v>32512</v>
      </c>
      <c r="R351" s="36">
        <v>39125</v>
      </c>
      <c r="S351" s="36" t="s">
        <v>1645</v>
      </c>
      <c r="T351" s="36" t="s">
        <v>1649</v>
      </c>
      <c r="U351" s="36" t="str">
        <f>Table2[[#This Row],[Date]]&amp;Table2[[#This Row],[City]]&amp;Table2[[#This Row],[Product]]</f>
        <v>39125Delhiiphone</v>
      </c>
      <c r="V351" s="36">
        <v>455</v>
      </c>
    </row>
    <row r="352" spans="1:22" ht="21" x14ac:dyDescent="0.25">
      <c r="A352" s="38">
        <v>39084</v>
      </c>
      <c r="B352" s="38" t="s">
        <v>1653</v>
      </c>
      <c r="C352" s="38" t="s">
        <v>1647</v>
      </c>
      <c r="D352" s="32" t="str">
        <f t="shared" si="25"/>
        <v>39084AgraLaptop</v>
      </c>
      <c r="E352" s="32">
        <f>VLOOKUP($D352,Table2[[Column1]:[Qty]],2,0)</f>
        <v>416</v>
      </c>
      <c r="F352" s="32">
        <f t="shared" si="26"/>
        <v>1000</v>
      </c>
      <c r="G352" s="39">
        <f t="shared" si="27"/>
        <v>0.05</v>
      </c>
      <c r="H352" s="32">
        <f t="shared" si="28"/>
        <v>950</v>
      </c>
      <c r="I352" s="32">
        <f t="shared" si="29"/>
        <v>395200</v>
      </c>
      <c r="R352" s="36">
        <v>39166</v>
      </c>
      <c r="S352" s="36" t="s">
        <v>1646</v>
      </c>
      <c r="T352" s="36" t="s">
        <v>1650</v>
      </c>
      <c r="U352" s="36" t="str">
        <f>Table2[[#This Row],[Date]]&amp;Table2[[#This Row],[City]]&amp;Table2[[#This Row],[Product]]</f>
        <v>39166MumbaiChair</v>
      </c>
      <c r="V352" s="36">
        <v>302</v>
      </c>
    </row>
    <row r="353" spans="1:22" ht="21" x14ac:dyDescent="0.25">
      <c r="A353" s="38">
        <v>39084</v>
      </c>
      <c r="B353" s="38" t="s">
        <v>1653</v>
      </c>
      <c r="C353" s="38" t="s">
        <v>1648</v>
      </c>
      <c r="D353" s="32" t="str">
        <f t="shared" si="25"/>
        <v>39084AgraBulb</v>
      </c>
      <c r="E353" s="32">
        <f>VLOOKUP($D353,Table2[[Column1]:[Qty]],2,0)</f>
        <v>466</v>
      </c>
      <c r="F353" s="32">
        <f t="shared" si="26"/>
        <v>10</v>
      </c>
      <c r="G353" s="39">
        <f t="shared" si="27"/>
        <v>0.06</v>
      </c>
      <c r="H353" s="32">
        <f t="shared" si="28"/>
        <v>9.3999999999999986</v>
      </c>
      <c r="I353" s="32">
        <f t="shared" si="29"/>
        <v>4380.3999999999996</v>
      </c>
      <c r="R353" s="36">
        <v>39121</v>
      </c>
      <c r="S353" s="36" t="s">
        <v>1653</v>
      </c>
      <c r="T353" s="36" t="s">
        <v>1647</v>
      </c>
      <c r="U353" s="36" t="str">
        <f>Table2[[#This Row],[Date]]&amp;Table2[[#This Row],[City]]&amp;Table2[[#This Row],[Product]]</f>
        <v>39121AgraLaptop</v>
      </c>
      <c r="V353" s="36">
        <v>307</v>
      </c>
    </row>
    <row r="354" spans="1:22" ht="21" x14ac:dyDescent="0.25">
      <c r="A354" s="38">
        <v>39084</v>
      </c>
      <c r="B354" s="38" t="s">
        <v>1653</v>
      </c>
      <c r="C354" s="38" t="s">
        <v>1649</v>
      </c>
      <c r="D354" s="32" t="str">
        <f t="shared" si="25"/>
        <v>39084Agraiphone</v>
      </c>
      <c r="E354" s="32">
        <f>VLOOKUP($D354,Table2[[Column1]:[Qty]],2,0)</f>
        <v>352</v>
      </c>
      <c r="F354" s="32">
        <f t="shared" si="26"/>
        <v>500</v>
      </c>
      <c r="G354" s="39">
        <f t="shared" si="27"/>
        <v>0.25</v>
      </c>
      <c r="H354" s="32">
        <f t="shared" si="28"/>
        <v>375</v>
      </c>
      <c r="I354" s="32">
        <f t="shared" si="29"/>
        <v>132000</v>
      </c>
      <c r="R354" s="36">
        <v>39071</v>
      </c>
      <c r="S354" s="36" t="s">
        <v>1652</v>
      </c>
      <c r="T354" s="36" t="s">
        <v>1649</v>
      </c>
      <c r="U354" s="36" t="str">
        <f>Table2[[#This Row],[Date]]&amp;Table2[[#This Row],[City]]&amp;Table2[[#This Row],[Product]]</f>
        <v>39071Jaipuriphone</v>
      </c>
      <c r="V354" s="36">
        <v>408</v>
      </c>
    </row>
    <row r="355" spans="1:22" ht="21" x14ac:dyDescent="0.25">
      <c r="A355" s="38">
        <v>39084</v>
      </c>
      <c r="B355" s="38" t="s">
        <v>1653</v>
      </c>
      <c r="C355" s="38" t="s">
        <v>1650</v>
      </c>
      <c r="D355" s="32" t="str">
        <f t="shared" si="25"/>
        <v>39084AgraChair</v>
      </c>
      <c r="E355" s="32">
        <f>VLOOKUP($D355,Table2[[Column1]:[Qty]],2,0)</f>
        <v>321</v>
      </c>
      <c r="F355" s="32">
        <f t="shared" si="26"/>
        <v>200</v>
      </c>
      <c r="G355" s="39">
        <f t="shared" si="27"/>
        <v>0.4</v>
      </c>
      <c r="H355" s="32">
        <f t="shared" si="28"/>
        <v>120</v>
      </c>
      <c r="I355" s="32">
        <f t="shared" si="29"/>
        <v>38520</v>
      </c>
      <c r="R355" s="36">
        <v>39152</v>
      </c>
      <c r="S355" s="36" t="s">
        <v>1652</v>
      </c>
      <c r="T355" s="36" t="s">
        <v>1647</v>
      </c>
      <c r="U355" s="36" t="str">
        <f>Table2[[#This Row],[Date]]&amp;Table2[[#This Row],[City]]&amp;Table2[[#This Row],[Product]]</f>
        <v>39152JaipurLaptop</v>
      </c>
      <c r="V355" s="36">
        <v>423</v>
      </c>
    </row>
    <row r="356" spans="1:22" ht="21" x14ac:dyDescent="0.25">
      <c r="A356" s="38">
        <v>39085</v>
      </c>
      <c r="B356" s="38" t="s">
        <v>1645</v>
      </c>
      <c r="C356" s="38" t="s">
        <v>1647</v>
      </c>
      <c r="D356" s="32" t="str">
        <f t="shared" si="25"/>
        <v>39085DelhiLaptop</v>
      </c>
      <c r="E356" s="32">
        <f>VLOOKUP($D356,Table2[[Column1]:[Qty]],2,0)</f>
        <v>391</v>
      </c>
      <c r="F356" s="32">
        <f t="shared" si="26"/>
        <v>1000</v>
      </c>
      <c r="G356" s="39">
        <f t="shared" si="27"/>
        <v>0.13</v>
      </c>
      <c r="H356" s="32">
        <f t="shared" si="28"/>
        <v>870</v>
      </c>
      <c r="I356" s="32">
        <f t="shared" si="29"/>
        <v>340170</v>
      </c>
      <c r="R356" s="36">
        <v>39083</v>
      </c>
      <c r="S356" s="36" t="s">
        <v>1652</v>
      </c>
      <c r="T356" s="36" t="s">
        <v>1648</v>
      </c>
      <c r="U356" s="36" t="str">
        <f>Table2[[#This Row],[Date]]&amp;Table2[[#This Row],[City]]&amp;Table2[[#This Row],[Product]]</f>
        <v>39083JaipurBulb</v>
      </c>
      <c r="V356" s="36">
        <v>175</v>
      </c>
    </row>
    <row r="357" spans="1:22" ht="21" x14ac:dyDescent="0.25">
      <c r="A357" s="38">
        <v>39085</v>
      </c>
      <c r="B357" s="38" t="s">
        <v>1645</v>
      </c>
      <c r="C357" s="38" t="s">
        <v>1648</v>
      </c>
      <c r="D357" s="32" t="str">
        <f t="shared" si="25"/>
        <v>39085DelhiBulb</v>
      </c>
      <c r="E357" s="32">
        <f>VLOOKUP($D357,Table2[[Column1]:[Qty]],2,0)</f>
        <v>463</v>
      </c>
      <c r="F357" s="32">
        <f t="shared" si="26"/>
        <v>10</v>
      </c>
      <c r="G357" s="39">
        <f t="shared" si="27"/>
        <v>0.09</v>
      </c>
      <c r="H357" s="32">
        <f t="shared" si="28"/>
        <v>9.1</v>
      </c>
      <c r="I357" s="32">
        <f t="shared" si="29"/>
        <v>4213.3</v>
      </c>
      <c r="R357" s="36">
        <v>39100</v>
      </c>
      <c r="S357" s="36" t="s">
        <v>1652</v>
      </c>
      <c r="T357" s="36" t="s">
        <v>1648</v>
      </c>
      <c r="U357" s="36" t="str">
        <f>Table2[[#This Row],[Date]]&amp;Table2[[#This Row],[City]]&amp;Table2[[#This Row],[Product]]</f>
        <v>39100JaipurBulb</v>
      </c>
      <c r="V357" s="36">
        <v>316</v>
      </c>
    </row>
    <row r="358" spans="1:22" ht="21" x14ac:dyDescent="0.25">
      <c r="A358" s="38">
        <v>39085</v>
      </c>
      <c r="B358" s="38" t="s">
        <v>1645</v>
      </c>
      <c r="C358" s="38" t="s">
        <v>1649</v>
      </c>
      <c r="D358" s="32" t="str">
        <f t="shared" si="25"/>
        <v>39085Delhiiphone</v>
      </c>
      <c r="E358" s="32">
        <f>VLOOKUP($D358,Table2[[Column1]:[Qty]],2,0)</f>
        <v>292</v>
      </c>
      <c r="F358" s="32">
        <f t="shared" si="26"/>
        <v>500</v>
      </c>
      <c r="G358" s="39">
        <f t="shared" si="27"/>
        <v>0.24</v>
      </c>
      <c r="H358" s="32">
        <f t="shared" si="28"/>
        <v>380</v>
      </c>
      <c r="I358" s="32">
        <f t="shared" si="29"/>
        <v>110960</v>
      </c>
      <c r="R358" s="36">
        <v>39117</v>
      </c>
      <c r="S358" s="36" t="s">
        <v>1645</v>
      </c>
      <c r="T358" s="36" t="s">
        <v>1649</v>
      </c>
      <c r="U358" s="36" t="str">
        <f>Table2[[#This Row],[Date]]&amp;Table2[[#This Row],[City]]&amp;Table2[[#This Row],[Product]]</f>
        <v>39117Delhiiphone</v>
      </c>
      <c r="V358" s="36">
        <v>123</v>
      </c>
    </row>
    <row r="359" spans="1:22" ht="21" x14ac:dyDescent="0.25">
      <c r="A359" s="38">
        <v>39085</v>
      </c>
      <c r="B359" s="38" t="s">
        <v>1645</v>
      </c>
      <c r="C359" s="38" t="s">
        <v>1650</v>
      </c>
      <c r="D359" s="32" t="str">
        <f t="shared" si="25"/>
        <v>39085DelhiChair</v>
      </c>
      <c r="E359" s="32">
        <f>VLOOKUP($D359,Table2[[Column1]:[Qty]],2,0)</f>
        <v>112</v>
      </c>
      <c r="F359" s="32">
        <f t="shared" si="26"/>
        <v>200</v>
      </c>
      <c r="G359" s="39">
        <f t="shared" si="27"/>
        <v>0.33</v>
      </c>
      <c r="H359" s="32">
        <f t="shared" si="28"/>
        <v>134</v>
      </c>
      <c r="I359" s="32">
        <f t="shared" si="29"/>
        <v>15008</v>
      </c>
      <c r="R359" s="36">
        <v>39165</v>
      </c>
      <c r="S359" s="36" t="s">
        <v>1653</v>
      </c>
      <c r="T359" s="36" t="s">
        <v>1648</v>
      </c>
      <c r="U359" s="36" t="str">
        <f>Table2[[#This Row],[Date]]&amp;Table2[[#This Row],[City]]&amp;Table2[[#This Row],[Product]]</f>
        <v>39165AgraBulb</v>
      </c>
      <c r="V359" s="36">
        <v>346</v>
      </c>
    </row>
    <row r="360" spans="1:22" ht="21" x14ac:dyDescent="0.25">
      <c r="A360" s="38">
        <v>39085</v>
      </c>
      <c r="B360" s="38" t="s">
        <v>1646</v>
      </c>
      <c r="C360" s="38" t="s">
        <v>1647</v>
      </c>
      <c r="D360" s="32" t="str">
        <f t="shared" si="25"/>
        <v>39085MumbaiLaptop</v>
      </c>
      <c r="E360" s="32">
        <f>VLOOKUP($D360,Table2[[Column1]:[Qty]],2,0)</f>
        <v>200</v>
      </c>
      <c r="F360" s="32">
        <f t="shared" si="26"/>
        <v>1000</v>
      </c>
      <c r="G360" s="39">
        <f t="shared" si="27"/>
        <v>0.1</v>
      </c>
      <c r="H360" s="32">
        <f t="shared" si="28"/>
        <v>900</v>
      </c>
      <c r="I360" s="32">
        <f t="shared" si="29"/>
        <v>180000</v>
      </c>
      <c r="R360" s="36">
        <v>39177</v>
      </c>
      <c r="S360" s="36" t="s">
        <v>1646</v>
      </c>
      <c r="T360" s="36" t="s">
        <v>1647</v>
      </c>
      <c r="U360" s="36" t="str">
        <f>Table2[[#This Row],[Date]]&amp;Table2[[#This Row],[City]]&amp;Table2[[#This Row],[Product]]</f>
        <v>39177MumbaiLaptop</v>
      </c>
      <c r="V360" s="36">
        <v>464</v>
      </c>
    </row>
    <row r="361" spans="1:22" ht="21" x14ac:dyDescent="0.25">
      <c r="A361" s="38">
        <v>39085</v>
      </c>
      <c r="B361" s="38" t="s">
        <v>1646</v>
      </c>
      <c r="C361" s="38" t="s">
        <v>1648</v>
      </c>
      <c r="D361" s="32" t="str">
        <f t="shared" si="25"/>
        <v>39085MumbaiBulb</v>
      </c>
      <c r="E361" s="32">
        <f>VLOOKUP($D361,Table2[[Column1]:[Qty]],2,0)</f>
        <v>137</v>
      </c>
      <c r="F361" s="32">
        <f t="shared" si="26"/>
        <v>10</v>
      </c>
      <c r="G361" s="39">
        <f t="shared" si="27"/>
        <v>0.05</v>
      </c>
      <c r="H361" s="32">
        <f t="shared" si="28"/>
        <v>9.5</v>
      </c>
      <c r="I361" s="32">
        <f t="shared" si="29"/>
        <v>1301.5</v>
      </c>
      <c r="R361" s="36">
        <v>39190</v>
      </c>
      <c r="S361" s="36" t="s">
        <v>1653</v>
      </c>
      <c r="T361" s="36" t="s">
        <v>1647</v>
      </c>
      <c r="U361" s="36" t="str">
        <f>Table2[[#This Row],[Date]]&amp;Table2[[#This Row],[City]]&amp;Table2[[#This Row],[Product]]</f>
        <v>39190AgraLaptop</v>
      </c>
      <c r="V361" s="36">
        <v>145</v>
      </c>
    </row>
    <row r="362" spans="1:22" ht="21" x14ac:dyDescent="0.25">
      <c r="A362" s="38">
        <v>39085</v>
      </c>
      <c r="B362" s="38" t="s">
        <v>1646</v>
      </c>
      <c r="C362" s="38" t="s">
        <v>1649</v>
      </c>
      <c r="D362" s="32" t="str">
        <f t="shared" si="25"/>
        <v>39085Mumbaiiphone</v>
      </c>
      <c r="E362" s="32">
        <f>VLOOKUP($D362,Table2[[Column1]:[Qty]],2,0)</f>
        <v>410</v>
      </c>
      <c r="F362" s="32">
        <f t="shared" si="26"/>
        <v>500</v>
      </c>
      <c r="G362" s="39">
        <f t="shared" si="27"/>
        <v>0.2</v>
      </c>
      <c r="H362" s="32">
        <f t="shared" si="28"/>
        <v>400</v>
      </c>
      <c r="I362" s="32">
        <f t="shared" si="29"/>
        <v>164000</v>
      </c>
      <c r="R362" s="36">
        <v>39072</v>
      </c>
      <c r="S362" s="36" t="s">
        <v>1645</v>
      </c>
      <c r="T362" s="36" t="s">
        <v>1647</v>
      </c>
      <c r="U362" s="36" t="str">
        <f>Table2[[#This Row],[Date]]&amp;Table2[[#This Row],[City]]&amp;Table2[[#This Row],[Product]]</f>
        <v>39072DelhiLaptop</v>
      </c>
      <c r="V362" s="36">
        <v>269</v>
      </c>
    </row>
    <row r="363" spans="1:22" ht="21" x14ac:dyDescent="0.25">
      <c r="A363" s="38">
        <v>39085</v>
      </c>
      <c r="B363" s="38" t="s">
        <v>1646</v>
      </c>
      <c r="C363" s="38" t="s">
        <v>1650</v>
      </c>
      <c r="D363" s="32" t="str">
        <f t="shared" si="25"/>
        <v>39085MumbaiChair</v>
      </c>
      <c r="E363" s="32">
        <f>VLOOKUP($D363,Table2[[Column1]:[Qty]],2,0)</f>
        <v>307</v>
      </c>
      <c r="F363" s="32">
        <f t="shared" si="26"/>
        <v>200</v>
      </c>
      <c r="G363" s="39">
        <f t="shared" si="27"/>
        <v>0.4</v>
      </c>
      <c r="H363" s="32">
        <f t="shared" si="28"/>
        <v>120</v>
      </c>
      <c r="I363" s="32">
        <f t="shared" si="29"/>
        <v>36840</v>
      </c>
      <c r="R363" s="36">
        <v>39145</v>
      </c>
      <c r="S363" s="36" t="s">
        <v>1645</v>
      </c>
      <c r="T363" s="36" t="s">
        <v>1650</v>
      </c>
      <c r="U363" s="36" t="str">
        <f>Table2[[#This Row],[Date]]&amp;Table2[[#This Row],[City]]&amp;Table2[[#This Row],[Product]]</f>
        <v>39145DelhiChair</v>
      </c>
      <c r="V363" s="36">
        <v>434</v>
      </c>
    </row>
    <row r="364" spans="1:22" ht="21" x14ac:dyDescent="0.25">
      <c r="A364" s="38">
        <v>39085</v>
      </c>
      <c r="B364" s="38" t="s">
        <v>1652</v>
      </c>
      <c r="C364" s="38" t="s">
        <v>1647</v>
      </c>
      <c r="D364" s="32" t="str">
        <f t="shared" si="25"/>
        <v>39085JaipurLaptop</v>
      </c>
      <c r="E364" s="32">
        <f>VLOOKUP($D364,Table2[[Column1]:[Qty]],2,0)</f>
        <v>136</v>
      </c>
      <c r="F364" s="32">
        <f t="shared" si="26"/>
        <v>1000</v>
      </c>
      <c r="G364" s="39">
        <f t="shared" si="27"/>
        <v>0.09</v>
      </c>
      <c r="H364" s="32">
        <f t="shared" si="28"/>
        <v>910</v>
      </c>
      <c r="I364" s="32">
        <f t="shared" si="29"/>
        <v>123760</v>
      </c>
      <c r="R364" s="36">
        <v>39181</v>
      </c>
      <c r="S364" s="36" t="s">
        <v>1652</v>
      </c>
      <c r="T364" s="36" t="s">
        <v>1647</v>
      </c>
      <c r="U364" s="36" t="str">
        <f>Table2[[#This Row],[Date]]&amp;Table2[[#This Row],[City]]&amp;Table2[[#This Row],[Product]]</f>
        <v>39181JaipurLaptop</v>
      </c>
      <c r="V364" s="36">
        <v>175</v>
      </c>
    </row>
    <row r="365" spans="1:22" ht="21" x14ac:dyDescent="0.25">
      <c r="A365" s="38">
        <v>39085</v>
      </c>
      <c r="B365" s="38" t="s">
        <v>1652</v>
      </c>
      <c r="C365" s="38" t="s">
        <v>1648</v>
      </c>
      <c r="D365" s="32" t="str">
        <f t="shared" si="25"/>
        <v>39085JaipurBulb</v>
      </c>
      <c r="E365" s="32">
        <f>VLOOKUP($D365,Table2[[Column1]:[Qty]],2,0)</f>
        <v>185</v>
      </c>
      <c r="F365" s="32">
        <f t="shared" si="26"/>
        <v>10</v>
      </c>
      <c r="G365" s="39">
        <f t="shared" si="27"/>
        <v>0.08</v>
      </c>
      <c r="H365" s="32">
        <f t="shared" si="28"/>
        <v>9.2000000000000011</v>
      </c>
      <c r="I365" s="32">
        <f t="shared" si="29"/>
        <v>1702.0000000000002</v>
      </c>
      <c r="R365" s="36">
        <v>39067</v>
      </c>
      <c r="S365" s="36" t="s">
        <v>1646</v>
      </c>
      <c r="T365" s="36" t="s">
        <v>1649</v>
      </c>
      <c r="U365" s="36" t="str">
        <f>Table2[[#This Row],[Date]]&amp;Table2[[#This Row],[City]]&amp;Table2[[#This Row],[Product]]</f>
        <v>39067Mumbaiiphone</v>
      </c>
      <c r="V365" s="36">
        <v>398</v>
      </c>
    </row>
    <row r="366" spans="1:22" ht="21" x14ac:dyDescent="0.25">
      <c r="A366" s="38">
        <v>39085</v>
      </c>
      <c r="B366" s="38" t="s">
        <v>1652</v>
      </c>
      <c r="C366" s="38" t="s">
        <v>1649</v>
      </c>
      <c r="D366" s="32" t="str">
        <f t="shared" si="25"/>
        <v>39085Jaipuriphone</v>
      </c>
      <c r="E366" s="32">
        <f>VLOOKUP($D366,Table2[[Column1]:[Qty]],2,0)</f>
        <v>157</v>
      </c>
      <c r="F366" s="32">
        <f t="shared" si="26"/>
        <v>500</v>
      </c>
      <c r="G366" s="39">
        <f t="shared" si="27"/>
        <v>0.2</v>
      </c>
      <c r="H366" s="32">
        <f t="shared" si="28"/>
        <v>400</v>
      </c>
      <c r="I366" s="32">
        <f t="shared" si="29"/>
        <v>62800</v>
      </c>
      <c r="R366" s="36">
        <v>39131</v>
      </c>
      <c r="S366" s="36" t="s">
        <v>1645</v>
      </c>
      <c r="T366" s="36" t="s">
        <v>1650</v>
      </c>
      <c r="U366" s="36" t="str">
        <f>Table2[[#This Row],[Date]]&amp;Table2[[#This Row],[City]]&amp;Table2[[#This Row],[Product]]</f>
        <v>39131DelhiChair</v>
      </c>
      <c r="V366" s="36">
        <v>288</v>
      </c>
    </row>
    <row r="367" spans="1:22" ht="21" x14ac:dyDescent="0.25">
      <c r="A367" s="38">
        <v>39085</v>
      </c>
      <c r="B367" s="38" t="s">
        <v>1652</v>
      </c>
      <c r="C367" s="38" t="s">
        <v>1650</v>
      </c>
      <c r="D367" s="32" t="str">
        <f t="shared" si="25"/>
        <v>39085JaipurChair</v>
      </c>
      <c r="E367" s="32">
        <f>VLOOKUP($D367,Table2[[Column1]:[Qty]],2,0)</f>
        <v>147</v>
      </c>
      <c r="F367" s="32">
        <f t="shared" si="26"/>
        <v>200</v>
      </c>
      <c r="G367" s="39">
        <f t="shared" si="27"/>
        <v>0.36</v>
      </c>
      <c r="H367" s="32">
        <f t="shared" si="28"/>
        <v>128</v>
      </c>
      <c r="I367" s="32">
        <f t="shared" si="29"/>
        <v>18816</v>
      </c>
      <c r="R367" s="36">
        <v>39162</v>
      </c>
      <c r="S367" s="36" t="s">
        <v>1653</v>
      </c>
      <c r="T367" s="36" t="s">
        <v>1649</v>
      </c>
      <c r="U367" s="36" t="str">
        <f>Table2[[#This Row],[Date]]&amp;Table2[[#This Row],[City]]&amp;Table2[[#This Row],[Product]]</f>
        <v>39162Agraiphone</v>
      </c>
      <c r="V367" s="36">
        <v>296</v>
      </c>
    </row>
    <row r="368" spans="1:22" ht="21" x14ac:dyDescent="0.25">
      <c r="A368" s="38">
        <v>39085</v>
      </c>
      <c r="B368" s="38" t="s">
        <v>1653</v>
      </c>
      <c r="C368" s="38" t="s">
        <v>1647</v>
      </c>
      <c r="D368" s="32" t="str">
        <f t="shared" si="25"/>
        <v>39085AgraLaptop</v>
      </c>
      <c r="E368" s="32">
        <f>VLOOKUP($D368,Table2[[Column1]:[Qty]],2,0)</f>
        <v>454</v>
      </c>
      <c r="F368" s="32">
        <f t="shared" si="26"/>
        <v>1000</v>
      </c>
      <c r="G368" s="39">
        <f t="shared" si="27"/>
        <v>0.05</v>
      </c>
      <c r="H368" s="32">
        <f t="shared" si="28"/>
        <v>950</v>
      </c>
      <c r="I368" s="32">
        <f t="shared" si="29"/>
        <v>431300</v>
      </c>
      <c r="R368" s="36">
        <v>39114</v>
      </c>
      <c r="S368" s="36" t="s">
        <v>1653</v>
      </c>
      <c r="T368" s="36" t="s">
        <v>1649</v>
      </c>
      <c r="U368" s="36" t="str">
        <f>Table2[[#This Row],[Date]]&amp;Table2[[#This Row],[City]]&amp;Table2[[#This Row],[Product]]</f>
        <v>39114Agraiphone</v>
      </c>
      <c r="V368" s="36">
        <v>444</v>
      </c>
    </row>
    <row r="369" spans="1:22" ht="21" x14ac:dyDescent="0.25">
      <c r="A369" s="38">
        <v>39085</v>
      </c>
      <c r="B369" s="38" t="s">
        <v>1653</v>
      </c>
      <c r="C369" s="38" t="s">
        <v>1648</v>
      </c>
      <c r="D369" s="32" t="str">
        <f t="shared" si="25"/>
        <v>39085AgraBulb</v>
      </c>
      <c r="E369" s="32">
        <f>VLOOKUP($D369,Table2[[Column1]:[Qty]],2,0)</f>
        <v>267</v>
      </c>
      <c r="F369" s="32">
        <f t="shared" si="26"/>
        <v>10</v>
      </c>
      <c r="G369" s="39">
        <f t="shared" si="27"/>
        <v>0.06</v>
      </c>
      <c r="H369" s="32">
        <f t="shared" si="28"/>
        <v>9.3999999999999986</v>
      </c>
      <c r="I369" s="32">
        <f t="shared" si="29"/>
        <v>2509.7999999999997</v>
      </c>
      <c r="R369" s="36">
        <v>39104</v>
      </c>
      <c r="S369" s="36" t="s">
        <v>1646</v>
      </c>
      <c r="T369" s="36" t="s">
        <v>1648</v>
      </c>
      <c r="U369" s="36" t="str">
        <f>Table2[[#This Row],[Date]]&amp;Table2[[#This Row],[City]]&amp;Table2[[#This Row],[Product]]</f>
        <v>39104MumbaiBulb</v>
      </c>
      <c r="V369" s="36">
        <v>429</v>
      </c>
    </row>
    <row r="370" spans="1:22" ht="21" x14ac:dyDescent="0.25">
      <c r="A370" s="38">
        <v>39085</v>
      </c>
      <c r="B370" s="38" t="s">
        <v>1653</v>
      </c>
      <c r="C370" s="38" t="s">
        <v>1649</v>
      </c>
      <c r="D370" s="32" t="str">
        <f t="shared" si="25"/>
        <v>39085Agraiphone</v>
      </c>
      <c r="E370" s="32">
        <f>VLOOKUP($D370,Table2[[Column1]:[Qty]],2,0)</f>
        <v>452</v>
      </c>
      <c r="F370" s="32">
        <f t="shared" si="26"/>
        <v>500</v>
      </c>
      <c r="G370" s="39">
        <f t="shared" si="27"/>
        <v>0.25</v>
      </c>
      <c r="H370" s="32">
        <f t="shared" si="28"/>
        <v>375</v>
      </c>
      <c r="I370" s="32">
        <f t="shared" si="29"/>
        <v>169500</v>
      </c>
      <c r="R370" s="36">
        <v>39110</v>
      </c>
      <c r="S370" s="36" t="s">
        <v>1653</v>
      </c>
      <c r="T370" s="36" t="s">
        <v>1650</v>
      </c>
      <c r="U370" s="36" t="str">
        <f>Table2[[#This Row],[Date]]&amp;Table2[[#This Row],[City]]&amp;Table2[[#This Row],[Product]]</f>
        <v>39110AgraChair</v>
      </c>
      <c r="V370" s="36">
        <v>122</v>
      </c>
    </row>
    <row r="371" spans="1:22" ht="21" x14ac:dyDescent="0.25">
      <c r="A371" s="38">
        <v>39085</v>
      </c>
      <c r="B371" s="38" t="s">
        <v>1653</v>
      </c>
      <c r="C371" s="38" t="s">
        <v>1650</v>
      </c>
      <c r="D371" s="32" t="str">
        <f t="shared" si="25"/>
        <v>39085AgraChair</v>
      </c>
      <c r="E371" s="32">
        <f>VLOOKUP($D371,Table2[[Column1]:[Qty]],2,0)</f>
        <v>289</v>
      </c>
      <c r="F371" s="32">
        <f t="shared" si="26"/>
        <v>200</v>
      </c>
      <c r="G371" s="39">
        <f t="shared" si="27"/>
        <v>0.4</v>
      </c>
      <c r="H371" s="32">
        <f t="shared" si="28"/>
        <v>120</v>
      </c>
      <c r="I371" s="32">
        <f t="shared" si="29"/>
        <v>34680</v>
      </c>
      <c r="R371" s="36">
        <v>39073</v>
      </c>
      <c r="S371" s="36" t="s">
        <v>1646</v>
      </c>
      <c r="T371" s="36" t="s">
        <v>1648</v>
      </c>
      <c r="U371" s="36" t="str">
        <f>Table2[[#This Row],[Date]]&amp;Table2[[#This Row],[City]]&amp;Table2[[#This Row],[Product]]</f>
        <v>39073MumbaiBulb</v>
      </c>
      <c r="V371" s="36">
        <v>367</v>
      </c>
    </row>
    <row r="372" spans="1:22" ht="21" x14ac:dyDescent="0.25">
      <c r="A372" s="38">
        <v>39086</v>
      </c>
      <c r="B372" s="38" t="s">
        <v>1645</v>
      </c>
      <c r="C372" s="38" t="s">
        <v>1647</v>
      </c>
      <c r="D372" s="32" t="str">
        <f t="shared" si="25"/>
        <v>39086DelhiLaptop</v>
      </c>
      <c r="E372" s="32">
        <f>VLOOKUP($D372,Table2[[Column1]:[Qty]],2,0)</f>
        <v>255</v>
      </c>
      <c r="F372" s="32">
        <f t="shared" si="26"/>
        <v>1000</v>
      </c>
      <c r="G372" s="39">
        <f t="shared" si="27"/>
        <v>0.13</v>
      </c>
      <c r="H372" s="32">
        <f t="shared" si="28"/>
        <v>870</v>
      </c>
      <c r="I372" s="32">
        <f t="shared" si="29"/>
        <v>221850</v>
      </c>
      <c r="R372" s="36">
        <v>39066</v>
      </c>
      <c r="S372" s="36" t="s">
        <v>1645</v>
      </c>
      <c r="T372" s="36" t="s">
        <v>1650</v>
      </c>
      <c r="U372" s="36" t="str">
        <f>Table2[[#This Row],[Date]]&amp;Table2[[#This Row],[City]]&amp;Table2[[#This Row],[Product]]</f>
        <v>39066DelhiChair</v>
      </c>
      <c r="V372" s="36">
        <v>416</v>
      </c>
    </row>
    <row r="373" spans="1:22" ht="21" x14ac:dyDescent="0.25">
      <c r="A373" s="38">
        <v>39086</v>
      </c>
      <c r="B373" s="38" t="s">
        <v>1645</v>
      </c>
      <c r="C373" s="38" t="s">
        <v>1648</v>
      </c>
      <c r="D373" s="32" t="str">
        <f t="shared" si="25"/>
        <v>39086DelhiBulb</v>
      </c>
      <c r="E373" s="32">
        <f>VLOOKUP($D373,Table2[[Column1]:[Qty]],2,0)</f>
        <v>185</v>
      </c>
      <c r="F373" s="32">
        <f t="shared" si="26"/>
        <v>10</v>
      </c>
      <c r="G373" s="39">
        <f t="shared" si="27"/>
        <v>0.09</v>
      </c>
      <c r="H373" s="32">
        <f t="shared" si="28"/>
        <v>9.1</v>
      </c>
      <c r="I373" s="32">
        <f t="shared" si="29"/>
        <v>1683.5</v>
      </c>
      <c r="R373" s="36">
        <v>39172</v>
      </c>
      <c r="S373" s="36" t="s">
        <v>1652</v>
      </c>
      <c r="T373" s="36" t="s">
        <v>1647</v>
      </c>
      <c r="U373" s="36" t="str">
        <f>Table2[[#This Row],[Date]]&amp;Table2[[#This Row],[City]]&amp;Table2[[#This Row],[Product]]</f>
        <v>39172JaipurLaptop</v>
      </c>
      <c r="V373" s="36">
        <v>360</v>
      </c>
    </row>
    <row r="374" spans="1:22" ht="21" x14ac:dyDescent="0.25">
      <c r="A374" s="38">
        <v>39086</v>
      </c>
      <c r="B374" s="38" t="s">
        <v>1645</v>
      </c>
      <c r="C374" s="38" t="s">
        <v>1649</v>
      </c>
      <c r="D374" s="32" t="str">
        <f t="shared" si="25"/>
        <v>39086Delhiiphone</v>
      </c>
      <c r="E374" s="32">
        <f>VLOOKUP($D374,Table2[[Column1]:[Qty]],2,0)</f>
        <v>500</v>
      </c>
      <c r="F374" s="32">
        <f t="shared" si="26"/>
        <v>500</v>
      </c>
      <c r="G374" s="39">
        <f t="shared" si="27"/>
        <v>0.24</v>
      </c>
      <c r="H374" s="32">
        <f t="shared" si="28"/>
        <v>380</v>
      </c>
      <c r="I374" s="32">
        <f t="shared" si="29"/>
        <v>190000</v>
      </c>
      <c r="R374" s="36">
        <v>39081</v>
      </c>
      <c r="S374" s="36" t="s">
        <v>1652</v>
      </c>
      <c r="T374" s="36" t="s">
        <v>1648</v>
      </c>
      <c r="U374" s="36" t="str">
        <f>Table2[[#This Row],[Date]]&amp;Table2[[#This Row],[City]]&amp;Table2[[#This Row],[Product]]</f>
        <v>39081JaipurBulb</v>
      </c>
      <c r="V374" s="36">
        <v>320</v>
      </c>
    </row>
    <row r="375" spans="1:22" ht="21" x14ac:dyDescent="0.25">
      <c r="A375" s="38">
        <v>39086</v>
      </c>
      <c r="B375" s="38" t="s">
        <v>1645</v>
      </c>
      <c r="C375" s="38" t="s">
        <v>1650</v>
      </c>
      <c r="D375" s="32" t="str">
        <f t="shared" si="25"/>
        <v>39086DelhiChair</v>
      </c>
      <c r="E375" s="32">
        <f>VLOOKUP($D375,Table2[[Column1]:[Qty]],2,0)</f>
        <v>272</v>
      </c>
      <c r="F375" s="32">
        <f t="shared" si="26"/>
        <v>200</v>
      </c>
      <c r="G375" s="39">
        <f t="shared" si="27"/>
        <v>0.33</v>
      </c>
      <c r="H375" s="32">
        <f t="shared" si="28"/>
        <v>134</v>
      </c>
      <c r="I375" s="32">
        <f t="shared" si="29"/>
        <v>36448</v>
      </c>
      <c r="R375" s="36">
        <v>39178</v>
      </c>
      <c r="S375" s="36" t="s">
        <v>1652</v>
      </c>
      <c r="T375" s="36" t="s">
        <v>1650</v>
      </c>
      <c r="U375" s="36" t="str">
        <f>Table2[[#This Row],[Date]]&amp;Table2[[#This Row],[City]]&amp;Table2[[#This Row],[Product]]</f>
        <v>39178JaipurChair</v>
      </c>
      <c r="V375" s="36">
        <v>429</v>
      </c>
    </row>
    <row r="376" spans="1:22" ht="21" x14ac:dyDescent="0.25">
      <c r="A376" s="38">
        <v>39086</v>
      </c>
      <c r="B376" s="38" t="s">
        <v>1646</v>
      </c>
      <c r="C376" s="38" t="s">
        <v>1647</v>
      </c>
      <c r="D376" s="32" t="str">
        <f t="shared" si="25"/>
        <v>39086MumbaiLaptop</v>
      </c>
      <c r="E376" s="32">
        <f>VLOOKUP($D376,Table2[[Column1]:[Qty]],2,0)</f>
        <v>493</v>
      </c>
      <c r="F376" s="32">
        <f t="shared" si="26"/>
        <v>1000</v>
      </c>
      <c r="G376" s="39">
        <f t="shared" si="27"/>
        <v>0.1</v>
      </c>
      <c r="H376" s="32">
        <f t="shared" si="28"/>
        <v>900</v>
      </c>
      <c r="I376" s="32">
        <f t="shared" si="29"/>
        <v>443700</v>
      </c>
      <c r="R376" s="36">
        <v>39131</v>
      </c>
      <c r="S376" s="36" t="s">
        <v>1646</v>
      </c>
      <c r="T376" s="36" t="s">
        <v>1650</v>
      </c>
      <c r="U376" s="36" t="str">
        <f>Table2[[#This Row],[Date]]&amp;Table2[[#This Row],[City]]&amp;Table2[[#This Row],[Product]]</f>
        <v>39131MumbaiChair</v>
      </c>
      <c r="V376" s="36">
        <v>460</v>
      </c>
    </row>
    <row r="377" spans="1:22" ht="21" x14ac:dyDescent="0.25">
      <c r="A377" s="38">
        <v>39086</v>
      </c>
      <c r="B377" s="38" t="s">
        <v>1646</v>
      </c>
      <c r="C377" s="38" t="s">
        <v>1648</v>
      </c>
      <c r="D377" s="32" t="str">
        <f t="shared" si="25"/>
        <v>39086MumbaiBulb</v>
      </c>
      <c r="E377" s="32">
        <f>VLOOKUP($D377,Table2[[Column1]:[Qty]],2,0)</f>
        <v>411</v>
      </c>
      <c r="F377" s="32">
        <f t="shared" si="26"/>
        <v>10</v>
      </c>
      <c r="G377" s="39">
        <f t="shared" si="27"/>
        <v>0.05</v>
      </c>
      <c r="H377" s="32">
        <f t="shared" si="28"/>
        <v>9.5</v>
      </c>
      <c r="I377" s="32">
        <f t="shared" si="29"/>
        <v>3904.5</v>
      </c>
      <c r="R377" s="36">
        <v>39136</v>
      </c>
      <c r="S377" s="36" t="s">
        <v>1645</v>
      </c>
      <c r="T377" s="36" t="s">
        <v>1647</v>
      </c>
      <c r="U377" s="36" t="str">
        <f>Table2[[#This Row],[Date]]&amp;Table2[[#This Row],[City]]&amp;Table2[[#This Row],[Product]]</f>
        <v>39136DelhiLaptop</v>
      </c>
      <c r="V377" s="36">
        <v>144</v>
      </c>
    </row>
    <row r="378" spans="1:22" ht="21" x14ac:dyDescent="0.25">
      <c r="A378" s="38">
        <v>39086</v>
      </c>
      <c r="B378" s="38" t="s">
        <v>1646</v>
      </c>
      <c r="C378" s="38" t="s">
        <v>1649</v>
      </c>
      <c r="D378" s="32" t="str">
        <f t="shared" si="25"/>
        <v>39086Mumbaiiphone</v>
      </c>
      <c r="E378" s="32">
        <f>VLOOKUP($D378,Table2[[Column1]:[Qty]],2,0)</f>
        <v>170</v>
      </c>
      <c r="F378" s="32">
        <f t="shared" si="26"/>
        <v>500</v>
      </c>
      <c r="G378" s="39">
        <f t="shared" si="27"/>
        <v>0.2</v>
      </c>
      <c r="H378" s="32">
        <f t="shared" si="28"/>
        <v>400</v>
      </c>
      <c r="I378" s="32">
        <f t="shared" si="29"/>
        <v>68000</v>
      </c>
      <c r="R378" s="36">
        <v>39165</v>
      </c>
      <c r="S378" s="36" t="s">
        <v>1652</v>
      </c>
      <c r="T378" s="36" t="s">
        <v>1650</v>
      </c>
      <c r="U378" s="36" t="str">
        <f>Table2[[#This Row],[Date]]&amp;Table2[[#This Row],[City]]&amp;Table2[[#This Row],[Product]]</f>
        <v>39165JaipurChair</v>
      </c>
      <c r="V378" s="36">
        <v>134</v>
      </c>
    </row>
    <row r="379" spans="1:22" ht="21" x14ac:dyDescent="0.25">
      <c r="A379" s="38">
        <v>39086</v>
      </c>
      <c r="B379" s="38" t="s">
        <v>1646</v>
      </c>
      <c r="C379" s="38" t="s">
        <v>1650</v>
      </c>
      <c r="D379" s="32" t="str">
        <f t="shared" si="25"/>
        <v>39086MumbaiChair</v>
      </c>
      <c r="E379" s="32">
        <f>VLOOKUP($D379,Table2[[Column1]:[Qty]],2,0)</f>
        <v>401</v>
      </c>
      <c r="F379" s="32">
        <f t="shared" si="26"/>
        <v>200</v>
      </c>
      <c r="G379" s="39">
        <f t="shared" si="27"/>
        <v>0.4</v>
      </c>
      <c r="H379" s="32">
        <f t="shared" si="28"/>
        <v>120</v>
      </c>
      <c r="I379" s="32">
        <f t="shared" si="29"/>
        <v>48120</v>
      </c>
      <c r="R379" s="36">
        <v>39151</v>
      </c>
      <c r="S379" s="36" t="s">
        <v>1645</v>
      </c>
      <c r="T379" s="36" t="s">
        <v>1650</v>
      </c>
      <c r="U379" s="36" t="str">
        <f>Table2[[#This Row],[Date]]&amp;Table2[[#This Row],[City]]&amp;Table2[[#This Row],[Product]]</f>
        <v>39151DelhiChair</v>
      </c>
      <c r="V379" s="36">
        <v>349</v>
      </c>
    </row>
    <row r="380" spans="1:22" ht="21" x14ac:dyDescent="0.25">
      <c r="A380" s="38">
        <v>39086</v>
      </c>
      <c r="B380" s="38" t="s">
        <v>1652</v>
      </c>
      <c r="C380" s="38" t="s">
        <v>1647</v>
      </c>
      <c r="D380" s="32" t="str">
        <f t="shared" si="25"/>
        <v>39086JaipurLaptop</v>
      </c>
      <c r="E380" s="32">
        <f>VLOOKUP($D380,Table2[[Column1]:[Qty]],2,0)</f>
        <v>227</v>
      </c>
      <c r="F380" s="32">
        <f t="shared" si="26"/>
        <v>1000</v>
      </c>
      <c r="G380" s="39">
        <f t="shared" si="27"/>
        <v>0.09</v>
      </c>
      <c r="H380" s="32">
        <f t="shared" si="28"/>
        <v>910</v>
      </c>
      <c r="I380" s="32">
        <f t="shared" si="29"/>
        <v>206570</v>
      </c>
      <c r="R380" s="36">
        <v>39064</v>
      </c>
      <c r="S380" s="36" t="s">
        <v>1653</v>
      </c>
      <c r="T380" s="36" t="s">
        <v>1650</v>
      </c>
      <c r="U380" s="36" t="str">
        <f>Table2[[#This Row],[Date]]&amp;Table2[[#This Row],[City]]&amp;Table2[[#This Row],[Product]]</f>
        <v>39064AgraChair</v>
      </c>
      <c r="V380" s="36">
        <v>495</v>
      </c>
    </row>
    <row r="381" spans="1:22" ht="21" x14ac:dyDescent="0.25">
      <c r="A381" s="38">
        <v>39086</v>
      </c>
      <c r="B381" s="38" t="s">
        <v>1652</v>
      </c>
      <c r="C381" s="38" t="s">
        <v>1648</v>
      </c>
      <c r="D381" s="32" t="str">
        <f t="shared" si="25"/>
        <v>39086JaipurBulb</v>
      </c>
      <c r="E381" s="32">
        <f>VLOOKUP($D381,Table2[[Column1]:[Qty]],2,0)</f>
        <v>262</v>
      </c>
      <c r="F381" s="32">
        <f t="shared" si="26"/>
        <v>10</v>
      </c>
      <c r="G381" s="39">
        <f t="shared" si="27"/>
        <v>0.08</v>
      </c>
      <c r="H381" s="32">
        <f t="shared" si="28"/>
        <v>9.2000000000000011</v>
      </c>
      <c r="I381" s="32">
        <f t="shared" si="29"/>
        <v>2410.4</v>
      </c>
      <c r="R381" s="36">
        <v>39166</v>
      </c>
      <c r="S381" s="36" t="s">
        <v>1652</v>
      </c>
      <c r="T381" s="36" t="s">
        <v>1650</v>
      </c>
      <c r="U381" s="36" t="str">
        <f>Table2[[#This Row],[Date]]&amp;Table2[[#This Row],[City]]&amp;Table2[[#This Row],[Product]]</f>
        <v>39166JaipurChair</v>
      </c>
      <c r="V381" s="36">
        <v>410</v>
      </c>
    </row>
    <row r="382" spans="1:22" ht="21" x14ac:dyDescent="0.25">
      <c r="A382" s="38">
        <v>39086</v>
      </c>
      <c r="B382" s="38" t="s">
        <v>1652</v>
      </c>
      <c r="C382" s="38" t="s">
        <v>1649</v>
      </c>
      <c r="D382" s="32" t="str">
        <f t="shared" si="25"/>
        <v>39086Jaipuriphone</v>
      </c>
      <c r="E382" s="32">
        <f>VLOOKUP($D382,Table2[[Column1]:[Qty]],2,0)</f>
        <v>319</v>
      </c>
      <c r="F382" s="32">
        <f t="shared" si="26"/>
        <v>500</v>
      </c>
      <c r="G382" s="39">
        <f t="shared" si="27"/>
        <v>0.2</v>
      </c>
      <c r="H382" s="32">
        <f t="shared" si="28"/>
        <v>400</v>
      </c>
      <c r="I382" s="32">
        <f t="shared" si="29"/>
        <v>127600</v>
      </c>
      <c r="R382" s="36">
        <v>39169</v>
      </c>
      <c r="S382" s="36" t="s">
        <v>1646</v>
      </c>
      <c r="T382" s="36" t="s">
        <v>1647</v>
      </c>
      <c r="U382" s="36" t="str">
        <f>Table2[[#This Row],[Date]]&amp;Table2[[#This Row],[City]]&amp;Table2[[#This Row],[Product]]</f>
        <v>39169MumbaiLaptop</v>
      </c>
      <c r="V382" s="36">
        <v>446</v>
      </c>
    </row>
    <row r="383" spans="1:22" ht="21" x14ac:dyDescent="0.25">
      <c r="A383" s="38">
        <v>39086</v>
      </c>
      <c r="B383" s="38" t="s">
        <v>1652</v>
      </c>
      <c r="C383" s="38" t="s">
        <v>1650</v>
      </c>
      <c r="D383" s="32" t="str">
        <f t="shared" si="25"/>
        <v>39086JaipurChair</v>
      </c>
      <c r="E383" s="32">
        <f>VLOOKUP($D383,Table2[[Column1]:[Qty]],2,0)</f>
        <v>492</v>
      </c>
      <c r="F383" s="32">
        <f t="shared" si="26"/>
        <v>200</v>
      </c>
      <c r="G383" s="39">
        <f t="shared" si="27"/>
        <v>0.36</v>
      </c>
      <c r="H383" s="32">
        <f t="shared" si="28"/>
        <v>128</v>
      </c>
      <c r="I383" s="32">
        <f t="shared" si="29"/>
        <v>62976</v>
      </c>
      <c r="R383" s="36">
        <v>39157</v>
      </c>
      <c r="S383" s="36" t="s">
        <v>1652</v>
      </c>
      <c r="T383" s="36" t="s">
        <v>1647</v>
      </c>
      <c r="U383" s="36" t="str">
        <f>Table2[[#This Row],[Date]]&amp;Table2[[#This Row],[City]]&amp;Table2[[#This Row],[Product]]</f>
        <v>39157JaipurLaptop</v>
      </c>
      <c r="V383" s="36">
        <v>216</v>
      </c>
    </row>
    <row r="384" spans="1:22" ht="21" x14ac:dyDescent="0.25">
      <c r="A384" s="38">
        <v>39086</v>
      </c>
      <c r="B384" s="38" t="s">
        <v>1653</v>
      </c>
      <c r="C384" s="38" t="s">
        <v>1647</v>
      </c>
      <c r="D384" s="32" t="str">
        <f t="shared" si="25"/>
        <v>39086AgraLaptop</v>
      </c>
      <c r="E384" s="32">
        <f>VLOOKUP($D384,Table2[[Column1]:[Qty]],2,0)</f>
        <v>388</v>
      </c>
      <c r="F384" s="32">
        <f t="shared" si="26"/>
        <v>1000</v>
      </c>
      <c r="G384" s="39">
        <f t="shared" si="27"/>
        <v>0.05</v>
      </c>
      <c r="H384" s="32">
        <f t="shared" si="28"/>
        <v>950</v>
      </c>
      <c r="I384" s="32">
        <f t="shared" si="29"/>
        <v>368600</v>
      </c>
      <c r="R384" s="36">
        <v>39179</v>
      </c>
      <c r="S384" s="36" t="s">
        <v>1652</v>
      </c>
      <c r="T384" s="36" t="s">
        <v>1650</v>
      </c>
      <c r="U384" s="36" t="str">
        <f>Table2[[#This Row],[Date]]&amp;Table2[[#This Row],[City]]&amp;Table2[[#This Row],[Product]]</f>
        <v>39179JaipurChair</v>
      </c>
      <c r="V384" s="36">
        <v>377</v>
      </c>
    </row>
    <row r="385" spans="1:22" ht="21" x14ac:dyDescent="0.25">
      <c r="A385" s="38">
        <v>39086</v>
      </c>
      <c r="B385" s="38" t="s">
        <v>1653</v>
      </c>
      <c r="C385" s="38" t="s">
        <v>1648</v>
      </c>
      <c r="D385" s="32" t="str">
        <f t="shared" si="25"/>
        <v>39086AgraBulb</v>
      </c>
      <c r="E385" s="32">
        <f>VLOOKUP($D385,Table2[[Column1]:[Qty]],2,0)</f>
        <v>347</v>
      </c>
      <c r="F385" s="32">
        <f t="shared" si="26"/>
        <v>10</v>
      </c>
      <c r="G385" s="39">
        <f t="shared" si="27"/>
        <v>0.06</v>
      </c>
      <c r="H385" s="32">
        <f t="shared" si="28"/>
        <v>9.3999999999999986</v>
      </c>
      <c r="I385" s="32">
        <f t="shared" si="29"/>
        <v>3261.7999999999997</v>
      </c>
      <c r="R385" s="36">
        <v>39182</v>
      </c>
      <c r="S385" s="36" t="s">
        <v>1653</v>
      </c>
      <c r="T385" s="36" t="s">
        <v>1650</v>
      </c>
      <c r="U385" s="36" t="str">
        <f>Table2[[#This Row],[Date]]&amp;Table2[[#This Row],[City]]&amp;Table2[[#This Row],[Product]]</f>
        <v>39182AgraChair</v>
      </c>
      <c r="V385" s="36">
        <v>188</v>
      </c>
    </row>
    <row r="386" spans="1:22" ht="21" x14ac:dyDescent="0.25">
      <c r="A386" s="38">
        <v>39086</v>
      </c>
      <c r="B386" s="38" t="s">
        <v>1653</v>
      </c>
      <c r="C386" s="38" t="s">
        <v>1649</v>
      </c>
      <c r="D386" s="32" t="str">
        <f t="shared" si="25"/>
        <v>39086Agraiphone</v>
      </c>
      <c r="E386" s="32">
        <f>VLOOKUP($D386,Table2[[Column1]:[Qty]],2,0)</f>
        <v>462</v>
      </c>
      <c r="F386" s="32">
        <f t="shared" si="26"/>
        <v>500</v>
      </c>
      <c r="G386" s="39">
        <f t="shared" si="27"/>
        <v>0.25</v>
      </c>
      <c r="H386" s="32">
        <f t="shared" si="28"/>
        <v>375</v>
      </c>
      <c r="I386" s="32">
        <f t="shared" si="29"/>
        <v>173250</v>
      </c>
      <c r="R386" s="36">
        <v>39089</v>
      </c>
      <c r="S386" s="36" t="s">
        <v>1652</v>
      </c>
      <c r="T386" s="36" t="s">
        <v>1650</v>
      </c>
      <c r="U386" s="36" t="str">
        <f>Table2[[#This Row],[Date]]&amp;Table2[[#This Row],[City]]&amp;Table2[[#This Row],[Product]]</f>
        <v>39089JaipurChair</v>
      </c>
      <c r="V386" s="36">
        <v>356</v>
      </c>
    </row>
    <row r="387" spans="1:22" ht="21" x14ac:dyDescent="0.25">
      <c r="A387" s="38">
        <v>39086</v>
      </c>
      <c r="B387" s="38" t="s">
        <v>1653</v>
      </c>
      <c r="C387" s="38" t="s">
        <v>1650</v>
      </c>
      <c r="D387" s="32" t="str">
        <f t="shared" si="25"/>
        <v>39086AgraChair</v>
      </c>
      <c r="E387" s="32">
        <f>VLOOKUP($D387,Table2[[Column1]:[Qty]],2,0)</f>
        <v>422</v>
      </c>
      <c r="F387" s="32">
        <f t="shared" si="26"/>
        <v>200</v>
      </c>
      <c r="G387" s="39">
        <f t="shared" si="27"/>
        <v>0.4</v>
      </c>
      <c r="H387" s="32">
        <f t="shared" si="28"/>
        <v>120</v>
      </c>
      <c r="I387" s="32">
        <f t="shared" si="29"/>
        <v>50640</v>
      </c>
      <c r="R387" s="36">
        <v>39101</v>
      </c>
      <c r="S387" s="36" t="s">
        <v>1652</v>
      </c>
      <c r="T387" s="36" t="s">
        <v>1650</v>
      </c>
      <c r="U387" s="36" t="str">
        <f>Table2[[#This Row],[Date]]&amp;Table2[[#This Row],[City]]&amp;Table2[[#This Row],[Product]]</f>
        <v>39101JaipurChair</v>
      </c>
      <c r="V387" s="36">
        <v>491</v>
      </c>
    </row>
    <row r="388" spans="1:22" ht="21" x14ac:dyDescent="0.25">
      <c r="A388" s="38">
        <v>39087</v>
      </c>
      <c r="B388" s="38" t="s">
        <v>1645</v>
      </c>
      <c r="C388" s="38" t="s">
        <v>1647</v>
      </c>
      <c r="D388" s="32" t="str">
        <f t="shared" si="25"/>
        <v>39087DelhiLaptop</v>
      </c>
      <c r="E388" s="32">
        <f>VLOOKUP($D388,Table2[[Column1]:[Qty]],2,0)</f>
        <v>112</v>
      </c>
      <c r="F388" s="32">
        <f t="shared" si="26"/>
        <v>1000</v>
      </c>
      <c r="G388" s="39">
        <f t="shared" si="27"/>
        <v>0.13</v>
      </c>
      <c r="H388" s="32">
        <f t="shared" si="28"/>
        <v>870</v>
      </c>
      <c r="I388" s="32">
        <f t="shared" si="29"/>
        <v>97440</v>
      </c>
      <c r="R388" s="36">
        <v>39120</v>
      </c>
      <c r="S388" s="36" t="s">
        <v>1646</v>
      </c>
      <c r="T388" s="36" t="s">
        <v>1650</v>
      </c>
      <c r="U388" s="36" t="str">
        <f>Table2[[#This Row],[Date]]&amp;Table2[[#This Row],[City]]&amp;Table2[[#This Row],[Product]]</f>
        <v>39120MumbaiChair</v>
      </c>
      <c r="V388" s="36">
        <v>149</v>
      </c>
    </row>
    <row r="389" spans="1:22" ht="21" x14ac:dyDescent="0.25">
      <c r="A389" s="38">
        <v>39087</v>
      </c>
      <c r="B389" s="38" t="s">
        <v>1645</v>
      </c>
      <c r="C389" s="38" t="s">
        <v>1648</v>
      </c>
      <c r="D389" s="32" t="str">
        <f t="shared" ref="D389:D452" si="30">A389&amp;B389&amp;C389</f>
        <v>39087DelhiBulb</v>
      </c>
      <c r="E389" s="32">
        <f>VLOOKUP($D389,Table2[[Column1]:[Qty]],2,0)</f>
        <v>334</v>
      </c>
      <c r="F389" s="32">
        <f t="shared" ref="F389:F452" si="31">VLOOKUP($C389,K$12:L$15,2,FALSE)</f>
        <v>10</v>
      </c>
      <c r="G389" s="39">
        <f t="shared" ref="G389:G452" si="32">INDEX($K$3:$O$7,MATCH($B389,$K$3:$K$7,0),MATCH($C389,$K$3:$O$3,0))</f>
        <v>0.09</v>
      </c>
      <c r="H389" s="32">
        <f t="shared" ref="H389:H452" si="33">$F389*(1-$G389)</f>
        <v>9.1</v>
      </c>
      <c r="I389" s="32">
        <f t="shared" ref="I389:I452" si="34">$H389*$E389</f>
        <v>3039.4</v>
      </c>
      <c r="R389" s="36">
        <v>39172</v>
      </c>
      <c r="S389" s="36" t="s">
        <v>1652</v>
      </c>
      <c r="T389" s="36" t="s">
        <v>1648</v>
      </c>
      <c r="U389" s="36" t="str">
        <f>Table2[[#This Row],[Date]]&amp;Table2[[#This Row],[City]]&amp;Table2[[#This Row],[Product]]</f>
        <v>39172JaipurBulb</v>
      </c>
      <c r="V389" s="36">
        <v>128</v>
      </c>
    </row>
    <row r="390" spans="1:22" ht="21" x14ac:dyDescent="0.25">
      <c r="A390" s="38">
        <v>39087</v>
      </c>
      <c r="B390" s="38" t="s">
        <v>1645</v>
      </c>
      <c r="C390" s="38" t="s">
        <v>1649</v>
      </c>
      <c r="D390" s="32" t="str">
        <f t="shared" si="30"/>
        <v>39087Delhiiphone</v>
      </c>
      <c r="E390" s="32">
        <f>VLOOKUP($D390,Table2[[Column1]:[Qty]],2,0)</f>
        <v>272</v>
      </c>
      <c r="F390" s="32">
        <f t="shared" si="31"/>
        <v>500</v>
      </c>
      <c r="G390" s="39">
        <f t="shared" si="32"/>
        <v>0.24</v>
      </c>
      <c r="H390" s="32">
        <f t="shared" si="33"/>
        <v>380</v>
      </c>
      <c r="I390" s="32">
        <f t="shared" si="34"/>
        <v>103360</v>
      </c>
      <c r="R390" s="36">
        <v>39091</v>
      </c>
      <c r="S390" s="36" t="s">
        <v>1653</v>
      </c>
      <c r="T390" s="36" t="s">
        <v>1648</v>
      </c>
      <c r="U390" s="36" t="str">
        <f>Table2[[#This Row],[Date]]&amp;Table2[[#This Row],[City]]&amp;Table2[[#This Row],[Product]]</f>
        <v>39091AgraBulb</v>
      </c>
      <c r="V390" s="36">
        <v>144</v>
      </c>
    </row>
    <row r="391" spans="1:22" ht="21" x14ac:dyDescent="0.25">
      <c r="A391" s="38">
        <v>39087</v>
      </c>
      <c r="B391" s="38" t="s">
        <v>1645</v>
      </c>
      <c r="C391" s="38" t="s">
        <v>1650</v>
      </c>
      <c r="D391" s="32" t="str">
        <f t="shared" si="30"/>
        <v>39087DelhiChair</v>
      </c>
      <c r="E391" s="32">
        <f>VLOOKUP($D391,Table2[[Column1]:[Qty]],2,0)</f>
        <v>187</v>
      </c>
      <c r="F391" s="32">
        <f t="shared" si="31"/>
        <v>200</v>
      </c>
      <c r="G391" s="39">
        <f t="shared" si="32"/>
        <v>0.33</v>
      </c>
      <c r="H391" s="32">
        <f t="shared" si="33"/>
        <v>134</v>
      </c>
      <c r="I391" s="32">
        <f t="shared" si="34"/>
        <v>25058</v>
      </c>
      <c r="R391" s="36">
        <v>39123</v>
      </c>
      <c r="S391" s="36" t="s">
        <v>1646</v>
      </c>
      <c r="T391" s="36" t="s">
        <v>1648</v>
      </c>
      <c r="U391" s="36" t="str">
        <f>Table2[[#This Row],[Date]]&amp;Table2[[#This Row],[City]]&amp;Table2[[#This Row],[Product]]</f>
        <v>39123MumbaiBulb</v>
      </c>
      <c r="V391" s="36">
        <v>294</v>
      </c>
    </row>
    <row r="392" spans="1:22" ht="21" x14ac:dyDescent="0.25">
      <c r="A392" s="38">
        <v>39087</v>
      </c>
      <c r="B392" s="38" t="s">
        <v>1646</v>
      </c>
      <c r="C392" s="38" t="s">
        <v>1647</v>
      </c>
      <c r="D392" s="32" t="str">
        <f t="shared" si="30"/>
        <v>39087MumbaiLaptop</v>
      </c>
      <c r="E392" s="32">
        <f>VLOOKUP($D392,Table2[[Column1]:[Qty]],2,0)</f>
        <v>327</v>
      </c>
      <c r="F392" s="32">
        <f t="shared" si="31"/>
        <v>1000</v>
      </c>
      <c r="G392" s="39">
        <f t="shared" si="32"/>
        <v>0.1</v>
      </c>
      <c r="H392" s="32">
        <f t="shared" si="33"/>
        <v>900</v>
      </c>
      <c r="I392" s="32">
        <f t="shared" si="34"/>
        <v>294300</v>
      </c>
      <c r="R392" s="36">
        <v>39185</v>
      </c>
      <c r="S392" s="36" t="s">
        <v>1653</v>
      </c>
      <c r="T392" s="36" t="s">
        <v>1647</v>
      </c>
      <c r="U392" s="36" t="str">
        <f>Table2[[#This Row],[Date]]&amp;Table2[[#This Row],[City]]&amp;Table2[[#This Row],[Product]]</f>
        <v>39185AgraLaptop</v>
      </c>
      <c r="V392" s="36">
        <v>304</v>
      </c>
    </row>
    <row r="393" spans="1:22" ht="21" x14ac:dyDescent="0.25">
      <c r="A393" s="38">
        <v>39087</v>
      </c>
      <c r="B393" s="38" t="s">
        <v>1646</v>
      </c>
      <c r="C393" s="38" t="s">
        <v>1648</v>
      </c>
      <c r="D393" s="32" t="str">
        <f t="shared" si="30"/>
        <v>39087MumbaiBulb</v>
      </c>
      <c r="E393" s="32">
        <f>VLOOKUP($D393,Table2[[Column1]:[Qty]],2,0)</f>
        <v>164</v>
      </c>
      <c r="F393" s="32">
        <f t="shared" si="31"/>
        <v>10</v>
      </c>
      <c r="G393" s="39">
        <f t="shared" si="32"/>
        <v>0.05</v>
      </c>
      <c r="H393" s="32">
        <f t="shared" si="33"/>
        <v>9.5</v>
      </c>
      <c r="I393" s="32">
        <f t="shared" si="34"/>
        <v>1558</v>
      </c>
      <c r="R393" s="36">
        <v>39144</v>
      </c>
      <c r="S393" s="36" t="s">
        <v>1646</v>
      </c>
      <c r="T393" s="36" t="s">
        <v>1648</v>
      </c>
      <c r="U393" s="36" t="str">
        <f>Table2[[#This Row],[Date]]&amp;Table2[[#This Row],[City]]&amp;Table2[[#This Row],[Product]]</f>
        <v>39144MumbaiBulb</v>
      </c>
      <c r="V393" s="36">
        <v>327</v>
      </c>
    </row>
    <row r="394" spans="1:22" ht="21" x14ac:dyDescent="0.25">
      <c r="A394" s="38">
        <v>39087</v>
      </c>
      <c r="B394" s="38" t="s">
        <v>1646</v>
      </c>
      <c r="C394" s="38" t="s">
        <v>1649</v>
      </c>
      <c r="D394" s="32" t="str">
        <f t="shared" si="30"/>
        <v>39087Mumbaiiphone</v>
      </c>
      <c r="E394" s="32">
        <f>VLOOKUP($D394,Table2[[Column1]:[Qty]],2,0)</f>
        <v>207</v>
      </c>
      <c r="F394" s="32">
        <f t="shared" si="31"/>
        <v>500</v>
      </c>
      <c r="G394" s="39">
        <f t="shared" si="32"/>
        <v>0.2</v>
      </c>
      <c r="H394" s="32">
        <f t="shared" si="33"/>
        <v>400</v>
      </c>
      <c r="I394" s="32">
        <f t="shared" si="34"/>
        <v>82800</v>
      </c>
      <c r="R394" s="36">
        <v>39178</v>
      </c>
      <c r="S394" s="36" t="s">
        <v>1653</v>
      </c>
      <c r="T394" s="36" t="s">
        <v>1650</v>
      </c>
      <c r="U394" s="36" t="str">
        <f>Table2[[#This Row],[Date]]&amp;Table2[[#This Row],[City]]&amp;Table2[[#This Row],[Product]]</f>
        <v>39178AgraChair</v>
      </c>
      <c r="V394" s="36">
        <v>340</v>
      </c>
    </row>
    <row r="395" spans="1:22" ht="21" x14ac:dyDescent="0.25">
      <c r="A395" s="38">
        <v>39087</v>
      </c>
      <c r="B395" s="38" t="s">
        <v>1646</v>
      </c>
      <c r="C395" s="38" t="s">
        <v>1650</v>
      </c>
      <c r="D395" s="32" t="str">
        <f t="shared" si="30"/>
        <v>39087MumbaiChair</v>
      </c>
      <c r="E395" s="32">
        <f>VLOOKUP($D395,Table2[[Column1]:[Qty]],2,0)</f>
        <v>428</v>
      </c>
      <c r="F395" s="32">
        <f t="shared" si="31"/>
        <v>200</v>
      </c>
      <c r="G395" s="39">
        <f t="shared" si="32"/>
        <v>0.4</v>
      </c>
      <c r="H395" s="32">
        <f t="shared" si="33"/>
        <v>120</v>
      </c>
      <c r="I395" s="32">
        <f t="shared" si="34"/>
        <v>51360</v>
      </c>
      <c r="R395" s="36">
        <v>39070</v>
      </c>
      <c r="S395" s="36" t="s">
        <v>1646</v>
      </c>
      <c r="T395" s="36" t="s">
        <v>1648</v>
      </c>
      <c r="U395" s="36" t="str">
        <f>Table2[[#This Row],[Date]]&amp;Table2[[#This Row],[City]]&amp;Table2[[#This Row],[Product]]</f>
        <v>39070MumbaiBulb</v>
      </c>
      <c r="V395" s="36">
        <v>460</v>
      </c>
    </row>
    <row r="396" spans="1:22" ht="21" x14ac:dyDescent="0.25">
      <c r="A396" s="38">
        <v>39087</v>
      </c>
      <c r="B396" s="38" t="s">
        <v>1652</v>
      </c>
      <c r="C396" s="38" t="s">
        <v>1647</v>
      </c>
      <c r="D396" s="32" t="str">
        <f t="shared" si="30"/>
        <v>39087JaipurLaptop</v>
      </c>
      <c r="E396" s="32">
        <f>VLOOKUP($D396,Table2[[Column1]:[Qty]],2,0)</f>
        <v>141</v>
      </c>
      <c r="F396" s="32">
        <f t="shared" si="31"/>
        <v>1000</v>
      </c>
      <c r="G396" s="39">
        <f t="shared" si="32"/>
        <v>0.09</v>
      </c>
      <c r="H396" s="32">
        <f t="shared" si="33"/>
        <v>910</v>
      </c>
      <c r="I396" s="32">
        <f t="shared" si="34"/>
        <v>128310</v>
      </c>
      <c r="R396" s="36">
        <v>39094</v>
      </c>
      <c r="S396" s="36" t="s">
        <v>1653</v>
      </c>
      <c r="T396" s="36" t="s">
        <v>1650</v>
      </c>
      <c r="U396" s="36" t="str">
        <f>Table2[[#This Row],[Date]]&amp;Table2[[#This Row],[City]]&amp;Table2[[#This Row],[Product]]</f>
        <v>39094AgraChair</v>
      </c>
      <c r="V396" s="36">
        <v>197</v>
      </c>
    </row>
    <row r="397" spans="1:22" ht="21" x14ac:dyDescent="0.25">
      <c r="A397" s="38">
        <v>39087</v>
      </c>
      <c r="B397" s="38" t="s">
        <v>1652</v>
      </c>
      <c r="C397" s="38" t="s">
        <v>1648</v>
      </c>
      <c r="D397" s="32" t="str">
        <f t="shared" si="30"/>
        <v>39087JaipurBulb</v>
      </c>
      <c r="E397" s="32">
        <f>VLOOKUP($D397,Table2[[Column1]:[Qty]],2,0)</f>
        <v>437</v>
      </c>
      <c r="F397" s="32">
        <f t="shared" si="31"/>
        <v>10</v>
      </c>
      <c r="G397" s="39">
        <f t="shared" si="32"/>
        <v>0.08</v>
      </c>
      <c r="H397" s="32">
        <f t="shared" si="33"/>
        <v>9.2000000000000011</v>
      </c>
      <c r="I397" s="32">
        <f t="shared" si="34"/>
        <v>4020.4000000000005</v>
      </c>
      <c r="R397" s="36">
        <v>39097</v>
      </c>
      <c r="S397" s="36" t="s">
        <v>1652</v>
      </c>
      <c r="T397" s="36" t="s">
        <v>1649</v>
      </c>
      <c r="U397" s="36" t="str">
        <f>Table2[[#This Row],[Date]]&amp;Table2[[#This Row],[City]]&amp;Table2[[#This Row],[Product]]</f>
        <v>39097Jaipuriphone</v>
      </c>
      <c r="V397" s="36">
        <v>156</v>
      </c>
    </row>
    <row r="398" spans="1:22" ht="21" x14ac:dyDescent="0.25">
      <c r="A398" s="38">
        <v>39087</v>
      </c>
      <c r="B398" s="38" t="s">
        <v>1652</v>
      </c>
      <c r="C398" s="38" t="s">
        <v>1649</v>
      </c>
      <c r="D398" s="32" t="str">
        <f t="shared" si="30"/>
        <v>39087Jaipuriphone</v>
      </c>
      <c r="E398" s="32">
        <f>VLOOKUP($D398,Table2[[Column1]:[Qty]],2,0)</f>
        <v>474</v>
      </c>
      <c r="F398" s="32">
        <f t="shared" si="31"/>
        <v>500</v>
      </c>
      <c r="G398" s="39">
        <f t="shared" si="32"/>
        <v>0.2</v>
      </c>
      <c r="H398" s="32">
        <f t="shared" si="33"/>
        <v>400</v>
      </c>
      <c r="I398" s="32">
        <f t="shared" si="34"/>
        <v>189600</v>
      </c>
      <c r="R398" s="36">
        <v>39116</v>
      </c>
      <c r="S398" s="36" t="s">
        <v>1645</v>
      </c>
      <c r="T398" s="36" t="s">
        <v>1650</v>
      </c>
      <c r="U398" s="36" t="str">
        <f>Table2[[#This Row],[Date]]&amp;Table2[[#This Row],[City]]&amp;Table2[[#This Row],[Product]]</f>
        <v>39116DelhiChair</v>
      </c>
      <c r="V398" s="36">
        <v>333</v>
      </c>
    </row>
    <row r="399" spans="1:22" ht="21" x14ac:dyDescent="0.25">
      <c r="A399" s="38">
        <v>39087</v>
      </c>
      <c r="B399" s="38" t="s">
        <v>1652</v>
      </c>
      <c r="C399" s="38" t="s">
        <v>1650</v>
      </c>
      <c r="D399" s="32" t="str">
        <f t="shared" si="30"/>
        <v>39087JaipurChair</v>
      </c>
      <c r="E399" s="32">
        <f>VLOOKUP($D399,Table2[[Column1]:[Qty]],2,0)</f>
        <v>409</v>
      </c>
      <c r="F399" s="32">
        <f t="shared" si="31"/>
        <v>200</v>
      </c>
      <c r="G399" s="39">
        <f t="shared" si="32"/>
        <v>0.36</v>
      </c>
      <c r="H399" s="32">
        <f t="shared" si="33"/>
        <v>128</v>
      </c>
      <c r="I399" s="32">
        <f t="shared" si="34"/>
        <v>52352</v>
      </c>
      <c r="R399" s="36">
        <v>39124</v>
      </c>
      <c r="S399" s="36" t="s">
        <v>1646</v>
      </c>
      <c r="T399" s="36" t="s">
        <v>1648</v>
      </c>
      <c r="U399" s="36" t="str">
        <f>Table2[[#This Row],[Date]]&amp;Table2[[#This Row],[City]]&amp;Table2[[#This Row],[Product]]</f>
        <v>39124MumbaiBulb</v>
      </c>
      <c r="V399" s="36">
        <v>139</v>
      </c>
    </row>
    <row r="400" spans="1:22" ht="21" x14ac:dyDescent="0.25">
      <c r="A400" s="38">
        <v>39087</v>
      </c>
      <c r="B400" s="38" t="s">
        <v>1653</v>
      </c>
      <c r="C400" s="38" t="s">
        <v>1647</v>
      </c>
      <c r="D400" s="32" t="str">
        <f t="shared" si="30"/>
        <v>39087AgraLaptop</v>
      </c>
      <c r="E400" s="32">
        <f>VLOOKUP($D400,Table2[[Column1]:[Qty]],2,0)</f>
        <v>378</v>
      </c>
      <c r="F400" s="32">
        <f t="shared" si="31"/>
        <v>1000</v>
      </c>
      <c r="G400" s="39">
        <f t="shared" si="32"/>
        <v>0.05</v>
      </c>
      <c r="H400" s="32">
        <f t="shared" si="33"/>
        <v>950</v>
      </c>
      <c r="I400" s="32">
        <f t="shared" si="34"/>
        <v>359100</v>
      </c>
      <c r="R400" s="36">
        <v>39165</v>
      </c>
      <c r="S400" s="36" t="s">
        <v>1652</v>
      </c>
      <c r="T400" s="36" t="s">
        <v>1647</v>
      </c>
      <c r="U400" s="36" t="str">
        <f>Table2[[#This Row],[Date]]&amp;Table2[[#This Row],[City]]&amp;Table2[[#This Row],[Product]]</f>
        <v>39165JaipurLaptop</v>
      </c>
      <c r="V400" s="36">
        <v>351</v>
      </c>
    </row>
    <row r="401" spans="1:22" ht="21" x14ac:dyDescent="0.25">
      <c r="A401" s="38">
        <v>39087</v>
      </c>
      <c r="B401" s="38" t="s">
        <v>1653</v>
      </c>
      <c r="C401" s="38" t="s">
        <v>1648</v>
      </c>
      <c r="D401" s="32" t="str">
        <f t="shared" si="30"/>
        <v>39087AgraBulb</v>
      </c>
      <c r="E401" s="32">
        <f>VLOOKUP($D401,Table2[[Column1]:[Qty]],2,0)</f>
        <v>447</v>
      </c>
      <c r="F401" s="32">
        <f t="shared" si="31"/>
        <v>10</v>
      </c>
      <c r="G401" s="39">
        <f t="shared" si="32"/>
        <v>0.06</v>
      </c>
      <c r="H401" s="32">
        <f t="shared" si="33"/>
        <v>9.3999999999999986</v>
      </c>
      <c r="I401" s="32">
        <f t="shared" si="34"/>
        <v>4201.7999999999993</v>
      </c>
      <c r="R401" s="36">
        <v>39123</v>
      </c>
      <c r="S401" s="36" t="s">
        <v>1646</v>
      </c>
      <c r="T401" s="36" t="s">
        <v>1647</v>
      </c>
      <c r="U401" s="36" t="str">
        <f>Table2[[#This Row],[Date]]&amp;Table2[[#This Row],[City]]&amp;Table2[[#This Row],[Product]]</f>
        <v>39123MumbaiLaptop</v>
      </c>
      <c r="V401" s="36">
        <v>155</v>
      </c>
    </row>
    <row r="402" spans="1:22" ht="21" x14ac:dyDescent="0.25">
      <c r="A402" s="38">
        <v>39087</v>
      </c>
      <c r="B402" s="38" t="s">
        <v>1653</v>
      </c>
      <c r="C402" s="38" t="s">
        <v>1649</v>
      </c>
      <c r="D402" s="32" t="str">
        <f t="shared" si="30"/>
        <v>39087Agraiphone</v>
      </c>
      <c r="E402" s="32">
        <f>VLOOKUP($D402,Table2[[Column1]:[Qty]],2,0)</f>
        <v>190</v>
      </c>
      <c r="F402" s="32">
        <f t="shared" si="31"/>
        <v>500</v>
      </c>
      <c r="G402" s="39">
        <f t="shared" si="32"/>
        <v>0.25</v>
      </c>
      <c r="H402" s="32">
        <f t="shared" si="33"/>
        <v>375</v>
      </c>
      <c r="I402" s="32">
        <f t="shared" si="34"/>
        <v>71250</v>
      </c>
      <c r="R402" s="36">
        <v>39128</v>
      </c>
      <c r="S402" s="36" t="s">
        <v>1652</v>
      </c>
      <c r="T402" s="36" t="s">
        <v>1650</v>
      </c>
      <c r="U402" s="36" t="str">
        <f>Table2[[#This Row],[Date]]&amp;Table2[[#This Row],[City]]&amp;Table2[[#This Row],[Product]]</f>
        <v>39128JaipurChair</v>
      </c>
      <c r="V402" s="36">
        <v>203</v>
      </c>
    </row>
    <row r="403" spans="1:22" ht="21" x14ac:dyDescent="0.25">
      <c r="A403" s="38">
        <v>39087</v>
      </c>
      <c r="B403" s="38" t="s">
        <v>1653</v>
      </c>
      <c r="C403" s="38" t="s">
        <v>1650</v>
      </c>
      <c r="D403" s="32" t="str">
        <f t="shared" si="30"/>
        <v>39087AgraChair</v>
      </c>
      <c r="E403" s="32">
        <f>VLOOKUP($D403,Table2[[Column1]:[Qty]],2,0)</f>
        <v>444</v>
      </c>
      <c r="F403" s="32">
        <f t="shared" si="31"/>
        <v>200</v>
      </c>
      <c r="G403" s="39">
        <f t="shared" si="32"/>
        <v>0.4</v>
      </c>
      <c r="H403" s="32">
        <f t="shared" si="33"/>
        <v>120</v>
      </c>
      <c r="I403" s="32">
        <f t="shared" si="34"/>
        <v>53280</v>
      </c>
      <c r="R403" s="36">
        <v>39156</v>
      </c>
      <c r="S403" s="36" t="s">
        <v>1653</v>
      </c>
      <c r="T403" s="36" t="s">
        <v>1649</v>
      </c>
      <c r="U403" s="36" t="str">
        <f>Table2[[#This Row],[Date]]&amp;Table2[[#This Row],[City]]&amp;Table2[[#This Row],[Product]]</f>
        <v>39156Agraiphone</v>
      </c>
      <c r="V403" s="36">
        <v>472</v>
      </c>
    </row>
    <row r="404" spans="1:22" ht="21" x14ac:dyDescent="0.25">
      <c r="A404" s="38">
        <v>39088</v>
      </c>
      <c r="B404" s="38" t="s">
        <v>1645</v>
      </c>
      <c r="C404" s="38" t="s">
        <v>1647</v>
      </c>
      <c r="D404" s="32" t="str">
        <f t="shared" si="30"/>
        <v>39088DelhiLaptop</v>
      </c>
      <c r="E404" s="32">
        <f>VLOOKUP($D404,Table2[[Column1]:[Qty]],2,0)</f>
        <v>327</v>
      </c>
      <c r="F404" s="32">
        <f t="shared" si="31"/>
        <v>1000</v>
      </c>
      <c r="G404" s="39">
        <f t="shared" si="32"/>
        <v>0.13</v>
      </c>
      <c r="H404" s="32">
        <f t="shared" si="33"/>
        <v>870</v>
      </c>
      <c r="I404" s="32">
        <f t="shared" si="34"/>
        <v>284490</v>
      </c>
      <c r="R404" s="36">
        <v>39183</v>
      </c>
      <c r="S404" s="36" t="s">
        <v>1646</v>
      </c>
      <c r="T404" s="36" t="s">
        <v>1649</v>
      </c>
      <c r="U404" s="36" t="str">
        <f>Table2[[#This Row],[Date]]&amp;Table2[[#This Row],[City]]&amp;Table2[[#This Row],[Product]]</f>
        <v>39183Mumbaiiphone</v>
      </c>
      <c r="V404" s="36">
        <v>213</v>
      </c>
    </row>
    <row r="405" spans="1:22" ht="21" x14ac:dyDescent="0.25">
      <c r="A405" s="38">
        <v>39088</v>
      </c>
      <c r="B405" s="38" t="s">
        <v>1645</v>
      </c>
      <c r="C405" s="38" t="s">
        <v>1648</v>
      </c>
      <c r="D405" s="32" t="str">
        <f t="shared" si="30"/>
        <v>39088DelhiBulb</v>
      </c>
      <c r="E405" s="32">
        <f>VLOOKUP($D405,Table2[[Column1]:[Qty]],2,0)</f>
        <v>200</v>
      </c>
      <c r="F405" s="32">
        <f t="shared" si="31"/>
        <v>10</v>
      </c>
      <c r="G405" s="39">
        <f t="shared" si="32"/>
        <v>0.09</v>
      </c>
      <c r="H405" s="32">
        <f t="shared" si="33"/>
        <v>9.1</v>
      </c>
      <c r="I405" s="32">
        <f t="shared" si="34"/>
        <v>1820</v>
      </c>
      <c r="R405" s="36">
        <v>39109</v>
      </c>
      <c r="S405" s="36" t="s">
        <v>1645</v>
      </c>
      <c r="T405" s="36" t="s">
        <v>1647</v>
      </c>
      <c r="U405" s="36" t="str">
        <f>Table2[[#This Row],[Date]]&amp;Table2[[#This Row],[City]]&amp;Table2[[#This Row],[Product]]</f>
        <v>39109DelhiLaptop</v>
      </c>
      <c r="V405" s="36">
        <v>262</v>
      </c>
    </row>
    <row r="406" spans="1:22" ht="21" x14ac:dyDescent="0.25">
      <c r="A406" s="38">
        <v>39088</v>
      </c>
      <c r="B406" s="38" t="s">
        <v>1645</v>
      </c>
      <c r="C406" s="38" t="s">
        <v>1649</v>
      </c>
      <c r="D406" s="32" t="str">
        <f t="shared" si="30"/>
        <v>39088Delhiiphone</v>
      </c>
      <c r="E406" s="32">
        <f>VLOOKUP($D406,Table2[[Column1]:[Qty]],2,0)</f>
        <v>362</v>
      </c>
      <c r="F406" s="32">
        <f t="shared" si="31"/>
        <v>500</v>
      </c>
      <c r="G406" s="39">
        <f t="shared" si="32"/>
        <v>0.24</v>
      </c>
      <c r="H406" s="32">
        <f t="shared" si="33"/>
        <v>380</v>
      </c>
      <c r="I406" s="32">
        <f t="shared" si="34"/>
        <v>137560</v>
      </c>
      <c r="R406" s="36">
        <v>39138</v>
      </c>
      <c r="S406" s="36" t="s">
        <v>1653</v>
      </c>
      <c r="T406" s="36" t="s">
        <v>1648</v>
      </c>
      <c r="U406" s="36" t="str">
        <f>Table2[[#This Row],[Date]]&amp;Table2[[#This Row],[City]]&amp;Table2[[#This Row],[Product]]</f>
        <v>39138AgraBulb</v>
      </c>
      <c r="V406" s="36">
        <v>371</v>
      </c>
    </row>
    <row r="407" spans="1:22" ht="21" x14ac:dyDescent="0.25">
      <c r="A407" s="38">
        <v>39088</v>
      </c>
      <c r="B407" s="38" t="s">
        <v>1645</v>
      </c>
      <c r="C407" s="38" t="s">
        <v>1650</v>
      </c>
      <c r="D407" s="32" t="str">
        <f t="shared" si="30"/>
        <v>39088DelhiChair</v>
      </c>
      <c r="E407" s="32">
        <f>VLOOKUP($D407,Table2[[Column1]:[Qty]],2,0)</f>
        <v>421</v>
      </c>
      <c r="F407" s="32">
        <f t="shared" si="31"/>
        <v>200</v>
      </c>
      <c r="G407" s="39">
        <f t="shared" si="32"/>
        <v>0.33</v>
      </c>
      <c r="H407" s="32">
        <f t="shared" si="33"/>
        <v>134</v>
      </c>
      <c r="I407" s="32">
        <f t="shared" si="34"/>
        <v>56414</v>
      </c>
      <c r="R407" s="36">
        <v>39106</v>
      </c>
      <c r="S407" s="36" t="s">
        <v>1646</v>
      </c>
      <c r="T407" s="36" t="s">
        <v>1650</v>
      </c>
      <c r="U407" s="36" t="str">
        <f>Table2[[#This Row],[Date]]&amp;Table2[[#This Row],[City]]&amp;Table2[[#This Row],[Product]]</f>
        <v>39106MumbaiChair</v>
      </c>
      <c r="V407" s="36">
        <v>110</v>
      </c>
    </row>
    <row r="408" spans="1:22" ht="21" x14ac:dyDescent="0.25">
      <c r="A408" s="38">
        <v>39088</v>
      </c>
      <c r="B408" s="38" t="s">
        <v>1646</v>
      </c>
      <c r="C408" s="38" t="s">
        <v>1647</v>
      </c>
      <c r="D408" s="32" t="str">
        <f t="shared" si="30"/>
        <v>39088MumbaiLaptop</v>
      </c>
      <c r="E408" s="32">
        <f>VLOOKUP($D408,Table2[[Column1]:[Qty]],2,0)</f>
        <v>369</v>
      </c>
      <c r="F408" s="32">
        <f t="shared" si="31"/>
        <v>1000</v>
      </c>
      <c r="G408" s="39">
        <f t="shared" si="32"/>
        <v>0.1</v>
      </c>
      <c r="H408" s="32">
        <f t="shared" si="33"/>
        <v>900</v>
      </c>
      <c r="I408" s="32">
        <f t="shared" si="34"/>
        <v>332100</v>
      </c>
      <c r="R408" s="36">
        <v>39087</v>
      </c>
      <c r="S408" s="36" t="s">
        <v>1646</v>
      </c>
      <c r="T408" s="36" t="s">
        <v>1647</v>
      </c>
      <c r="U408" s="36" t="str">
        <f>Table2[[#This Row],[Date]]&amp;Table2[[#This Row],[City]]&amp;Table2[[#This Row],[Product]]</f>
        <v>39087MumbaiLaptop</v>
      </c>
      <c r="V408" s="36">
        <v>327</v>
      </c>
    </row>
    <row r="409" spans="1:22" ht="21" x14ac:dyDescent="0.25">
      <c r="A409" s="38">
        <v>39088</v>
      </c>
      <c r="B409" s="38" t="s">
        <v>1646</v>
      </c>
      <c r="C409" s="38" t="s">
        <v>1648</v>
      </c>
      <c r="D409" s="32" t="str">
        <f t="shared" si="30"/>
        <v>39088MumbaiBulb</v>
      </c>
      <c r="E409" s="32">
        <f>VLOOKUP($D409,Table2[[Column1]:[Qty]],2,0)</f>
        <v>424</v>
      </c>
      <c r="F409" s="32">
        <f t="shared" si="31"/>
        <v>10</v>
      </c>
      <c r="G409" s="39">
        <f t="shared" si="32"/>
        <v>0.05</v>
      </c>
      <c r="H409" s="32">
        <f t="shared" si="33"/>
        <v>9.5</v>
      </c>
      <c r="I409" s="32">
        <f t="shared" si="34"/>
        <v>4028</v>
      </c>
      <c r="R409" s="36">
        <v>39120</v>
      </c>
      <c r="S409" s="36" t="s">
        <v>1646</v>
      </c>
      <c r="T409" s="36" t="s">
        <v>1649</v>
      </c>
      <c r="U409" s="36" t="str">
        <f>Table2[[#This Row],[Date]]&amp;Table2[[#This Row],[City]]&amp;Table2[[#This Row],[Product]]</f>
        <v>39120Mumbaiiphone</v>
      </c>
      <c r="V409" s="36">
        <v>499</v>
      </c>
    </row>
    <row r="410" spans="1:22" ht="21" x14ac:dyDescent="0.25">
      <c r="A410" s="38">
        <v>39088</v>
      </c>
      <c r="B410" s="38" t="s">
        <v>1646</v>
      </c>
      <c r="C410" s="38" t="s">
        <v>1649</v>
      </c>
      <c r="D410" s="32" t="str">
        <f t="shared" si="30"/>
        <v>39088Mumbaiiphone</v>
      </c>
      <c r="E410" s="32">
        <f>VLOOKUP($D410,Table2[[Column1]:[Qty]],2,0)</f>
        <v>418</v>
      </c>
      <c r="F410" s="32">
        <f t="shared" si="31"/>
        <v>500</v>
      </c>
      <c r="G410" s="39">
        <f t="shared" si="32"/>
        <v>0.2</v>
      </c>
      <c r="H410" s="32">
        <f t="shared" si="33"/>
        <v>400</v>
      </c>
      <c r="I410" s="32">
        <f t="shared" si="34"/>
        <v>167200</v>
      </c>
      <c r="R410" s="36">
        <v>39141</v>
      </c>
      <c r="S410" s="36" t="s">
        <v>1653</v>
      </c>
      <c r="T410" s="36" t="s">
        <v>1647</v>
      </c>
      <c r="U410" s="36" t="str">
        <f>Table2[[#This Row],[Date]]&amp;Table2[[#This Row],[City]]&amp;Table2[[#This Row],[Product]]</f>
        <v>39141AgraLaptop</v>
      </c>
      <c r="V410" s="36">
        <v>467</v>
      </c>
    </row>
    <row r="411" spans="1:22" ht="21" x14ac:dyDescent="0.25">
      <c r="A411" s="38">
        <v>39088</v>
      </c>
      <c r="B411" s="38" t="s">
        <v>1646</v>
      </c>
      <c r="C411" s="38" t="s">
        <v>1650</v>
      </c>
      <c r="D411" s="32" t="str">
        <f t="shared" si="30"/>
        <v>39088MumbaiChair</v>
      </c>
      <c r="E411" s="32">
        <f>VLOOKUP($D411,Table2[[Column1]:[Qty]],2,0)</f>
        <v>272</v>
      </c>
      <c r="F411" s="32">
        <f t="shared" si="31"/>
        <v>200</v>
      </c>
      <c r="G411" s="39">
        <f t="shared" si="32"/>
        <v>0.4</v>
      </c>
      <c r="H411" s="32">
        <f t="shared" si="33"/>
        <v>120</v>
      </c>
      <c r="I411" s="32">
        <f t="shared" si="34"/>
        <v>32640</v>
      </c>
      <c r="R411" s="36">
        <v>39071</v>
      </c>
      <c r="S411" s="36" t="s">
        <v>1645</v>
      </c>
      <c r="T411" s="36" t="s">
        <v>1650</v>
      </c>
      <c r="U411" s="36" t="str">
        <f>Table2[[#This Row],[Date]]&amp;Table2[[#This Row],[City]]&amp;Table2[[#This Row],[Product]]</f>
        <v>39071DelhiChair</v>
      </c>
      <c r="V411" s="36">
        <v>276</v>
      </c>
    </row>
    <row r="412" spans="1:22" ht="21" x14ac:dyDescent="0.25">
      <c r="A412" s="38">
        <v>39088</v>
      </c>
      <c r="B412" s="38" t="s">
        <v>1652</v>
      </c>
      <c r="C412" s="38" t="s">
        <v>1647</v>
      </c>
      <c r="D412" s="32" t="str">
        <f t="shared" si="30"/>
        <v>39088JaipurLaptop</v>
      </c>
      <c r="E412" s="32">
        <f>VLOOKUP($D412,Table2[[Column1]:[Qty]],2,0)</f>
        <v>121</v>
      </c>
      <c r="F412" s="32">
        <f t="shared" si="31"/>
        <v>1000</v>
      </c>
      <c r="G412" s="39">
        <f t="shared" si="32"/>
        <v>0.09</v>
      </c>
      <c r="H412" s="32">
        <f t="shared" si="33"/>
        <v>910</v>
      </c>
      <c r="I412" s="32">
        <f t="shared" si="34"/>
        <v>110110</v>
      </c>
      <c r="R412" s="36">
        <v>39088</v>
      </c>
      <c r="S412" s="36" t="s">
        <v>1652</v>
      </c>
      <c r="T412" s="36" t="s">
        <v>1649</v>
      </c>
      <c r="U412" s="36" t="str">
        <f>Table2[[#This Row],[Date]]&amp;Table2[[#This Row],[City]]&amp;Table2[[#This Row],[Product]]</f>
        <v>39088Jaipuriphone</v>
      </c>
      <c r="V412" s="36">
        <v>205</v>
      </c>
    </row>
    <row r="413" spans="1:22" ht="21" x14ac:dyDescent="0.25">
      <c r="A413" s="38">
        <v>39088</v>
      </c>
      <c r="B413" s="38" t="s">
        <v>1652</v>
      </c>
      <c r="C413" s="38" t="s">
        <v>1648</v>
      </c>
      <c r="D413" s="32" t="str">
        <f t="shared" si="30"/>
        <v>39088JaipurBulb</v>
      </c>
      <c r="E413" s="32">
        <f>VLOOKUP($D413,Table2[[Column1]:[Qty]],2,0)</f>
        <v>113</v>
      </c>
      <c r="F413" s="32">
        <f t="shared" si="31"/>
        <v>10</v>
      </c>
      <c r="G413" s="39">
        <f t="shared" si="32"/>
        <v>0.08</v>
      </c>
      <c r="H413" s="32">
        <f t="shared" si="33"/>
        <v>9.2000000000000011</v>
      </c>
      <c r="I413" s="32">
        <f t="shared" si="34"/>
        <v>1039.6000000000001</v>
      </c>
      <c r="R413" s="36">
        <v>39168</v>
      </c>
      <c r="S413" s="36" t="s">
        <v>1652</v>
      </c>
      <c r="T413" s="36" t="s">
        <v>1649</v>
      </c>
      <c r="U413" s="36" t="str">
        <f>Table2[[#This Row],[Date]]&amp;Table2[[#This Row],[City]]&amp;Table2[[#This Row],[Product]]</f>
        <v>39168Jaipuriphone</v>
      </c>
      <c r="V413" s="36">
        <v>265</v>
      </c>
    </row>
    <row r="414" spans="1:22" ht="21" x14ac:dyDescent="0.25">
      <c r="A414" s="38">
        <v>39088</v>
      </c>
      <c r="B414" s="38" t="s">
        <v>1652</v>
      </c>
      <c r="C414" s="38" t="s">
        <v>1649</v>
      </c>
      <c r="D414" s="32" t="str">
        <f t="shared" si="30"/>
        <v>39088Jaipuriphone</v>
      </c>
      <c r="E414" s="32">
        <f>VLOOKUP($D414,Table2[[Column1]:[Qty]],2,0)</f>
        <v>205</v>
      </c>
      <c r="F414" s="32">
        <f t="shared" si="31"/>
        <v>500</v>
      </c>
      <c r="G414" s="39">
        <f t="shared" si="32"/>
        <v>0.2</v>
      </c>
      <c r="H414" s="32">
        <f t="shared" si="33"/>
        <v>400</v>
      </c>
      <c r="I414" s="32">
        <f t="shared" si="34"/>
        <v>82000</v>
      </c>
      <c r="R414" s="36">
        <v>39091</v>
      </c>
      <c r="S414" s="36" t="s">
        <v>1652</v>
      </c>
      <c r="T414" s="36" t="s">
        <v>1648</v>
      </c>
      <c r="U414" s="36" t="str">
        <f>Table2[[#This Row],[Date]]&amp;Table2[[#This Row],[City]]&amp;Table2[[#This Row],[Product]]</f>
        <v>39091JaipurBulb</v>
      </c>
      <c r="V414" s="36">
        <v>286</v>
      </c>
    </row>
    <row r="415" spans="1:22" ht="21" x14ac:dyDescent="0.25">
      <c r="A415" s="38">
        <v>39088</v>
      </c>
      <c r="B415" s="38" t="s">
        <v>1652</v>
      </c>
      <c r="C415" s="38" t="s">
        <v>1650</v>
      </c>
      <c r="D415" s="32" t="str">
        <f t="shared" si="30"/>
        <v>39088JaipurChair</v>
      </c>
      <c r="E415" s="32">
        <f>VLOOKUP($D415,Table2[[Column1]:[Qty]],2,0)</f>
        <v>492</v>
      </c>
      <c r="F415" s="32">
        <f t="shared" si="31"/>
        <v>200</v>
      </c>
      <c r="G415" s="39">
        <f t="shared" si="32"/>
        <v>0.36</v>
      </c>
      <c r="H415" s="32">
        <f t="shared" si="33"/>
        <v>128</v>
      </c>
      <c r="I415" s="32">
        <f t="shared" si="34"/>
        <v>62976</v>
      </c>
      <c r="R415" s="36">
        <v>39100</v>
      </c>
      <c r="S415" s="36" t="s">
        <v>1646</v>
      </c>
      <c r="T415" s="36" t="s">
        <v>1647</v>
      </c>
      <c r="U415" s="36" t="str">
        <f>Table2[[#This Row],[Date]]&amp;Table2[[#This Row],[City]]&amp;Table2[[#This Row],[Product]]</f>
        <v>39100MumbaiLaptop</v>
      </c>
      <c r="V415" s="36">
        <v>433</v>
      </c>
    </row>
    <row r="416" spans="1:22" ht="21" x14ac:dyDescent="0.25">
      <c r="A416" s="38">
        <v>39088</v>
      </c>
      <c r="B416" s="38" t="s">
        <v>1653</v>
      </c>
      <c r="C416" s="38" t="s">
        <v>1647</v>
      </c>
      <c r="D416" s="32" t="str">
        <f t="shared" si="30"/>
        <v>39088AgraLaptop</v>
      </c>
      <c r="E416" s="32">
        <f>VLOOKUP($D416,Table2[[Column1]:[Qty]],2,0)</f>
        <v>341</v>
      </c>
      <c r="F416" s="32">
        <f t="shared" si="31"/>
        <v>1000</v>
      </c>
      <c r="G416" s="39">
        <f t="shared" si="32"/>
        <v>0.05</v>
      </c>
      <c r="H416" s="32">
        <f t="shared" si="33"/>
        <v>950</v>
      </c>
      <c r="I416" s="32">
        <f t="shared" si="34"/>
        <v>323950</v>
      </c>
      <c r="R416" s="36">
        <v>39109</v>
      </c>
      <c r="S416" s="36" t="s">
        <v>1652</v>
      </c>
      <c r="T416" s="36" t="s">
        <v>1649</v>
      </c>
      <c r="U416" s="36" t="str">
        <f>Table2[[#This Row],[Date]]&amp;Table2[[#This Row],[City]]&amp;Table2[[#This Row],[Product]]</f>
        <v>39109Jaipuriphone</v>
      </c>
      <c r="V416" s="36">
        <v>195</v>
      </c>
    </row>
    <row r="417" spans="1:22" ht="21" x14ac:dyDescent="0.25">
      <c r="A417" s="38">
        <v>39088</v>
      </c>
      <c r="B417" s="38" t="s">
        <v>1653</v>
      </c>
      <c r="C417" s="38" t="s">
        <v>1648</v>
      </c>
      <c r="D417" s="32" t="str">
        <f t="shared" si="30"/>
        <v>39088AgraBulb</v>
      </c>
      <c r="E417" s="32">
        <f>VLOOKUP($D417,Table2[[Column1]:[Qty]],2,0)</f>
        <v>495</v>
      </c>
      <c r="F417" s="32">
        <f t="shared" si="31"/>
        <v>10</v>
      </c>
      <c r="G417" s="39">
        <f t="shared" si="32"/>
        <v>0.06</v>
      </c>
      <c r="H417" s="32">
        <f t="shared" si="33"/>
        <v>9.3999999999999986</v>
      </c>
      <c r="I417" s="32">
        <f t="shared" si="34"/>
        <v>4652.9999999999991</v>
      </c>
      <c r="R417" s="36">
        <v>39174</v>
      </c>
      <c r="S417" s="36" t="s">
        <v>1646</v>
      </c>
      <c r="T417" s="36" t="s">
        <v>1649</v>
      </c>
      <c r="U417" s="36" t="str">
        <f>Table2[[#This Row],[Date]]&amp;Table2[[#This Row],[City]]&amp;Table2[[#This Row],[Product]]</f>
        <v>39174Mumbaiiphone</v>
      </c>
      <c r="V417" s="36">
        <v>311</v>
      </c>
    </row>
    <row r="418" spans="1:22" ht="21" x14ac:dyDescent="0.25">
      <c r="A418" s="38">
        <v>39088</v>
      </c>
      <c r="B418" s="38" t="s">
        <v>1653</v>
      </c>
      <c r="C418" s="38" t="s">
        <v>1649</v>
      </c>
      <c r="D418" s="32" t="str">
        <f t="shared" si="30"/>
        <v>39088Agraiphone</v>
      </c>
      <c r="E418" s="32">
        <f>VLOOKUP($D418,Table2[[Column1]:[Qty]],2,0)</f>
        <v>229</v>
      </c>
      <c r="F418" s="32">
        <f t="shared" si="31"/>
        <v>500</v>
      </c>
      <c r="G418" s="39">
        <f t="shared" si="32"/>
        <v>0.25</v>
      </c>
      <c r="H418" s="32">
        <f t="shared" si="33"/>
        <v>375</v>
      </c>
      <c r="I418" s="32">
        <f t="shared" si="34"/>
        <v>85875</v>
      </c>
      <c r="R418" s="36">
        <v>39188</v>
      </c>
      <c r="S418" s="36" t="s">
        <v>1645</v>
      </c>
      <c r="T418" s="36" t="s">
        <v>1648</v>
      </c>
      <c r="U418" s="36" t="str">
        <f>Table2[[#This Row],[Date]]&amp;Table2[[#This Row],[City]]&amp;Table2[[#This Row],[Product]]</f>
        <v>39188DelhiBulb</v>
      </c>
      <c r="V418" s="36">
        <v>350</v>
      </c>
    </row>
    <row r="419" spans="1:22" ht="21" x14ac:dyDescent="0.25">
      <c r="A419" s="38">
        <v>39088</v>
      </c>
      <c r="B419" s="38" t="s">
        <v>1653</v>
      </c>
      <c r="C419" s="38" t="s">
        <v>1650</v>
      </c>
      <c r="D419" s="32" t="str">
        <f t="shared" si="30"/>
        <v>39088AgraChair</v>
      </c>
      <c r="E419" s="32">
        <f>VLOOKUP($D419,Table2[[Column1]:[Qty]],2,0)</f>
        <v>142</v>
      </c>
      <c r="F419" s="32">
        <f t="shared" si="31"/>
        <v>200</v>
      </c>
      <c r="G419" s="39">
        <f t="shared" si="32"/>
        <v>0.4</v>
      </c>
      <c r="H419" s="32">
        <f t="shared" si="33"/>
        <v>120</v>
      </c>
      <c r="I419" s="32">
        <f t="shared" si="34"/>
        <v>17040</v>
      </c>
      <c r="R419" s="36">
        <v>39153</v>
      </c>
      <c r="S419" s="36" t="s">
        <v>1652</v>
      </c>
      <c r="T419" s="36" t="s">
        <v>1647</v>
      </c>
      <c r="U419" s="36" t="str">
        <f>Table2[[#This Row],[Date]]&amp;Table2[[#This Row],[City]]&amp;Table2[[#This Row],[Product]]</f>
        <v>39153JaipurLaptop</v>
      </c>
      <c r="V419" s="36">
        <v>110</v>
      </c>
    </row>
    <row r="420" spans="1:22" ht="21" x14ac:dyDescent="0.25">
      <c r="A420" s="38">
        <v>39089</v>
      </c>
      <c r="B420" s="38" t="s">
        <v>1645</v>
      </c>
      <c r="C420" s="38" t="s">
        <v>1647</v>
      </c>
      <c r="D420" s="32" t="str">
        <f t="shared" si="30"/>
        <v>39089DelhiLaptop</v>
      </c>
      <c r="E420" s="32">
        <f>VLOOKUP($D420,Table2[[Column1]:[Qty]],2,0)</f>
        <v>235</v>
      </c>
      <c r="F420" s="32">
        <f t="shared" si="31"/>
        <v>1000</v>
      </c>
      <c r="G420" s="39">
        <f t="shared" si="32"/>
        <v>0.13</v>
      </c>
      <c r="H420" s="32">
        <f t="shared" si="33"/>
        <v>870</v>
      </c>
      <c r="I420" s="32">
        <f t="shared" si="34"/>
        <v>204450</v>
      </c>
      <c r="R420" s="36">
        <v>39188</v>
      </c>
      <c r="S420" s="36" t="s">
        <v>1653</v>
      </c>
      <c r="T420" s="36" t="s">
        <v>1650</v>
      </c>
      <c r="U420" s="36" t="str">
        <f>Table2[[#This Row],[Date]]&amp;Table2[[#This Row],[City]]&amp;Table2[[#This Row],[Product]]</f>
        <v>39188AgraChair</v>
      </c>
      <c r="V420" s="36">
        <v>193</v>
      </c>
    </row>
    <row r="421" spans="1:22" ht="21" x14ac:dyDescent="0.25">
      <c r="A421" s="38">
        <v>39089</v>
      </c>
      <c r="B421" s="38" t="s">
        <v>1645</v>
      </c>
      <c r="C421" s="38" t="s">
        <v>1648</v>
      </c>
      <c r="D421" s="32" t="str">
        <f t="shared" si="30"/>
        <v>39089DelhiBulb</v>
      </c>
      <c r="E421" s="32">
        <f>VLOOKUP($D421,Table2[[Column1]:[Qty]],2,0)</f>
        <v>327</v>
      </c>
      <c r="F421" s="32">
        <f t="shared" si="31"/>
        <v>10</v>
      </c>
      <c r="G421" s="39">
        <f t="shared" si="32"/>
        <v>0.09</v>
      </c>
      <c r="H421" s="32">
        <f t="shared" si="33"/>
        <v>9.1</v>
      </c>
      <c r="I421" s="32">
        <f t="shared" si="34"/>
        <v>2975.7</v>
      </c>
      <c r="R421" s="36">
        <v>39153</v>
      </c>
      <c r="S421" s="36" t="s">
        <v>1652</v>
      </c>
      <c r="T421" s="36" t="s">
        <v>1649</v>
      </c>
      <c r="U421" s="36" t="str">
        <f>Table2[[#This Row],[Date]]&amp;Table2[[#This Row],[City]]&amp;Table2[[#This Row],[Product]]</f>
        <v>39153Jaipuriphone</v>
      </c>
      <c r="V421" s="36">
        <v>271</v>
      </c>
    </row>
    <row r="422" spans="1:22" ht="21" x14ac:dyDescent="0.25">
      <c r="A422" s="38">
        <v>39089</v>
      </c>
      <c r="B422" s="38" t="s">
        <v>1645</v>
      </c>
      <c r="C422" s="38" t="s">
        <v>1649</v>
      </c>
      <c r="D422" s="32" t="str">
        <f t="shared" si="30"/>
        <v>39089Delhiiphone</v>
      </c>
      <c r="E422" s="32">
        <f>VLOOKUP($D422,Table2[[Column1]:[Qty]],2,0)</f>
        <v>139</v>
      </c>
      <c r="F422" s="32">
        <f t="shared" si="31"/>
        <v>500</v>
      </c>
      <c r="G422" s="39">
        <f t="shared" si="32"/>
        <v>0.24</v>
      </c>
      <c r="H422" s="32">
        <f t="shared" si="33"/>
        <v>380</v>
      </c>
      <c r="I422" s="32">
        <f t="shared" si="34"/>
        <v>52820</v>
      </c>
      <c r="R422" s="36">
        <v>39136</v>
      </c>
      <c r="S422" s="36" t="s">
        <v>1653</v>
      </c>
      <c r="T422" s="36" t="s">
        <v>1648</v>
      </c>
      <c r="U422" s="36" t="str">
        <f>Table2[[#This Row],[Date]]&amp;Table2[[#This Row],[City]]&amp;Table2[[#This Row],[Product]]</f>
        <v>39136AgraBulb</v>
      </c>
      <c r="V422" s="36">
        <v>211</v>
      </c>
    </row>
    <row r="423" spans="1:22" ht="21" x14ac:dyDescent="0.25">
      <c r="A423" s="38">
        <v>39089</v>
      </c>
      <c r="B423" s="38" t="s">
        <v>1645</v>
      </c>
      <c r="C423" s="38" t="s">
        <v>1650</v>
      </c>
      <c r="D423" s="32" t="str">
        <f t="shared" si="30"/>
        <v>39089DelhiChair</v>
      </c>
      <c r="E423" s="32">
        <f>VLOOKUP($D423,Table2[[Column1]:[Qty]],2,0)</f>
        <v>216</v>
      </c>
      <c r="F423" s="32">
        <f t="shared" si="31"/>
        <v>200</v>
      </c>
      <c r="G423" s="39">
        <f t="shared" si="32"/>
        <v>0.33</v>
      </c>
      <c r="H423" s="32">
        <f t="shared" si="33"/>
        <v>134</v>
      </c>
      <c r="I423" s="32">
        <f t="shared" si="34"/>
        <v>28944</v>
      </c>
      <c r="R423" s="36">
        <v>39092</v>
      </c>
      <c r="S423" s="36" t="s">
        <v>1646</v>
      </c>
      <c r="T423" s="36" t="s">
        <v>1647</v>
      </c>
      <c r="U423" s="36" t="str">
        <f>Table2[[#This Row],[Date]]&amp;Table2[[#This Row],[City]]&amp;Table2[[#This Row],[Product]]</f>
        <v>39092MumbaiLaptop</v>
      </c>
      <c r="V423" s="36">
        <v>397</v>
      </c>
    </row>
    <row r="424" spans="1:22" ht="21" x14ac:dyDescent="0.25">
      <c r="A424" s="38">
        <v>39089</v>
      </c>
      <c r="B424" s="38" t="s">
        <v>1646</v>
      </c>
      <c r="C424" s="38" t="s">
        <v>1647</v>
      </c>
      <c r="D424" s="32" t="str">
        <f t="shared" si="30"/>
        <v>39089MumbaiLaptop</v>
      </c>
      <c r="E424" s="32">
        <f>VLOOKUP($D424,Table2[[Column1]:[Qty]],2,0)</f>
        <v>138</v>
      </c>
      <c r="F424" s="32">
        <f t="shared" si="31"/>
        <v>1000</v>
      </c>
      <c r="G424" s="39">
        <f t="shared" si="32"/>
        <v>0.1</v>
      </c>
      <c r="H424" s="32">
        <f t="shared" si="33"/>
        <v>900</v>
      </c>
      <c r="I424" s="32">
        <f t="shared" si="34"/>
        <v>124200</v>
      </c>
      <c r="R424" s="36">
        <v>39135</v>
      </c>
      <c r="S424" s="36" t="s">
        <v>1653</v>
      </c>
      <c r="T424" s="36" t="s">
        <v>1647</v>
      </c>
      <c r="U424" s="36" t="str">
        <f>Table2[[#This Row],[Date]]&amp;Table2[[#This Row],[City]]&amp;Table2[[#This Row],[Product]]</f>
        <v>39135AgraLaptop</v>
      </c>
      <c r="V424" s="36">
        <v>220</v>
      </c>
    </row>
    <row r="425" spans="1:22" ht="21" x14ac:dyDescent="0.25">
      <c r="A425" s="38">
        <v>39089</v>
      </c>
      <c r="B425" s="38" t="s">
        <v>1646</v>
      </c>
      <c r="C425" s="38" t="s">
        <v>1648</v>
      </c>
      <c r="D425" s="32" t="str">
        <f t="shared" si="30"/>
        <v>39089MumbaiBulb</v>
      </c>
      <c r="E425" s="32">
        <f>VLOOKUP($D425,Table2[[Column1]:[Qty]],2,0)</f>
        <v>158</v>
      </c>
      <c r="F425" s="32">
        <f t="shared" si="31"/>
        <v>10</v>
      </c>
      <c r="G425" s="39">
        <f t="shared" si="32"/>
        <v>0.05</v>
      </c>
      <c r="H425" s="32">
        <f t="shared" si="33"/>
        <v>9.5</v>
      </c>
      <c r="I425" s="32">
        <f t="shared" si="34"/>
        <v>1501</v>
      </c>
      <c r="R425" s="36">
        <v>39156</v>
      </c>
      <c r="S425" s="36" t="s">
        <v>1645</v>
      </c>
      <c r="T425" s="36" t="s">
        <v>1650</v>
      </c>
      <c r="U425" s="36" t="str">
        <f>Table2[[#This Row],[Date]]&amp;Table2[[#This Row],[City]]&amp;Table2[[#This Row],[Product]]</f>
        <v>39156DelhiChair</v>
      </c>
      <c r="V425" s="36">
        <v>224</v>
      </c>
    </row>
    <row r="426" spans="1:22" ht="21" x14ac:dyDescent="0.25">
      <c r="A426" s="38">
        <v>39089</v>
      </c>
      <c r="B426" s="38" t="s">
        <v>1646</v>
      </c>
      <c r="C426" s="38" t="s">
        <v>1649</v>
      </c>
      <c r="D426" s="32" t="str">
        <f t="shared" si="30"/>
        <v>39089Mumbaiiphone</v>
      </c>
      <c r="E426" s="32">
        <f>VLOOKUP($D426,Table2[[Column1]:[Qty]],2,0)</f>
        <v>370</v>
      </c>
      <c r="F426" s="32">
        <f t="shared" si="31"/>
        <v>500</v>
      </c>
      <c r="G426" s="39">
        <f t="shared" si="32"/>
        <v>0.2</v>
      </c>
      <c r="H426" s="32">
        <f t="shared" si="33"/>
        <v>400</v>
      </c>
      <c r="I426" s="32">
        <f t="shared" si="34"/>
        <v>148000</v>
      </c>
      <c r="R426" s="36">
        <v>39064</v>
      </c>
      <c r="S426" s="36" t="s">
        <v>1646</v>
      </c>
      <c r="T426" s="36" t="s">
        <v>1649</v>
      </c>
      <c r="U426" s="36" t="str">
        <f>Table2[[#This Row],[Date]]&amp;Table2[[#This Row],[City]]&amp;Table2[[#This Row],[Product]]</f>
        <v>39064Mumbaiiphone</v>
      </c>
      <c r="V426" s="36">
        <v>412</v>
      </c>
    </row>
    <row r="427" spans="1:22" ht="21" x14ac:dyDescent="0.25">
      <c r="A427" s="38">
        <v>39089</v>
      </c>
      <c r="B427" s="38" t="s">
        <v>1646</v>
      </c>
      <c r="C427" s="38" t="s">
        <v>1650</v>
      </c>
      <c r="D427" s="32" t="str">
        <f t="shared" si="30"/>
        <v>39089MumbaiChair</v>
      </c>
      <c r="E427" s="32">
        <f>VLOOKUP($D427,Table2[[Column1]:[Qty]],2,0)</f>
        <v>125</v>
      </c>
      <c r="F427" s="32">
        <f t="shared" si="31"/>
        <v>200</v>
      </c>
      <c r="G427" s="39">
        <f t="shared" si="32"/>
        <v>0.4</v>
      </c>
      <c r="H427" s="32">
        <f t="shared" si="33"/>
        <v>120</v>
      </c>
      <c r="I427" s="32">
        <f t="shared" si="34"/>
        <v>15000</v>
      </c>
      <c r="R427" s="36">
        <v>39118</v>
      </c>
      <c r="S427" s="36" t="s">
        <v>1653</v>
      </c>
      <c r="T427" s="36" t="s">
        <v>1650</v>
      </c>
      <c r="U427" s="36" t="str">
        <f>Table2[[#This Row],[Date]]&amp;Table2[[#This Row],[City]]&amp;Table2[[#This Row],[Product]]</f>
        <v>39118AgraChair</v>
      </c>
      <c r="V427" s="36">
        <v>191</v>
      </c>
    </row>
    <row r="428" spans="1:22" ht="21" x14ac:dyDescent="0.25">
      <c r="A428" s="38">
        <v>39089</v>
      </c>
      <c r="B428" s="38" t="s">
        <v>1652</v>
      </c>
      <c r="C428" s="38" t="s">
        <v>1647</v>
      </c>
      <c r="D428" s="32" t="str">
        <f t="shared" si="30"/>
        <v>39089JaipurLaptop</v>
      </c>
      <c r="E428" s="32">
        <f>VLOOKUP($D428,Table2[[Column1]:[Qty]],2,0)</f>
        <v>119</v>
      </c>
      <c r="F428" s="32">
        <f t="shared" si="31"/>
        <v>1000</v>
      </c>
      <c r="G428" s="39">
        <f t="shared" si="32"/>
        <v>0.09</v>
      </c>
      <c r="H428" s="32">
        <f t="shared" si="33"/>
        <v>910</v>
      </c>
      <c r="I428" s="32">
        <f t="shared" si="34"/>
        <v>108290</v>
      </c>
      <c r="R428" s="36">
        <v>39129</v>
      </c>
      <c r="S428" s="36" t="s">
        <v>1653</v>
      </c>
      <c r="T428" s="36" t="s">
        <v>1649</v>
      </c>
      <c r="U428" s="36" t="str">
        <f>Table2[[#This Row],[Date]]&amp;Table2[[#This Row],[City]]&amp;Table2[[#This Row],[Product]]</f>
        <v>39129Agraiphone</v>
      </c>
      <c r="V428" s="36">
        <v>336</v>
      </c>
    </row>
    <row r="429" spans="1:22" ht="21" x14ac:dyDescent="0.25">
      <c r="A429" s="38">
        <v>39089</v>
      </c>
      <c r="B429" s="38" t="s">
        <v>1652</v>
      </c>
      <c r="C429" s="38" t="s">
        <v>1648</v>
      </c>
      <c r="D429" s="32" t="str">
        <f t="shared" si="30"/>
        <v>39089JaipurBulb</v>
      </c>
      <c r="E429" s="32">
        <f>VLOOKUP($D429,Table2[[Column1]:[Qty]],2,0)</f>
        <v>426</v>
      </c>
      <c r="F429" s="32">
        <f t="shared" si="31"/>
        <v>10</v>
      </c>
      <c r="G429" s="39">
        <f t="shared" si="32"/>
        <v>0.08</v>
      </c>
      <c r="H429" s="32">
        <f t="shared" si="33"/>
        <v>9.2000000000000011</v>
      </c>
      <c r="I429" s="32">
        <f t="shared" si="34"/>
        <v>3919.2000000000003</v>
      </c>
      <c r="R429" s="36">
        <v>39145</v>
      </c>
      <c r="S429" s="36" t="s">
        <v>1646</v>
      </c>
      <c r="T429" s="36" t="s">
        <v>1648</v>
      </c>
      <c r="U429" s="36" t="str">
        <f>Table2[[#This Row],[Date]]&amp;Table2[[#This Row],[City]]&amp;Table2[[#This Row],[Product]]</f>
        <v>39145MumbaiBulb</v>
      </c>
      <c r="V429" s="36">
        <v>126</v>
      </c>
    </row>
    <row r="430" spans="1:22" ht="21" x14ac:dyDescent="0.25">
      <c r="A430" s="38">
        <v>39089</v>
      </c>
      <c r="B430" s="38" t="s">
        <v>1652</v>
      </c>
      <c r="C430" s="38" t="s">
        <v>1649</v>
      </c>
      <c r="D430" s="32" t="str">
        <f t="shared" si="30"/>
        <v>39089Jaipuriphone</v>
      </c>
      <c r="E430" s="32">
        <f>VLOOKUP($D430,Table2[[Column1]:[Qty]],2,0)</f>
        <v>147</v>
      </c>
      <c r="F430" s="32">
        <f t="shared" si="31"/>
        <v>500</v>
      </c>
      <c r="G430" s="39">
        <f t="shared" si="32"/>
        <v>0.2</v>
      </c>
      <c r="H430" s="32">
        <f t="shared" si="33"/>
        <v>400</v>
      </c>
      <c r="I430" s="32">
        <f t="shared" si="34"/>
        <v>58800</v>
      </c>
      <c r="R430" s="36">
        <v>39157</v>
      </c>
      <c r="S430" s="36" t="s">
        <v>1652</v>
      </c>
      <c r="T430" s="36" t="s">
        <v>1649</v>
      </c>
      <c r="U430" s="36" t="str">
        <f>Table2[[#This Row],[Date]]&amp;Table2[[#This Row],[City]]&amp;Table2[[#This Row],[Product]]</f>
        <v>39157Jaipuriphone</v>
      </c>
      <c r="V430" s="36">
        <v>384</v>
      </c>
    </row>
    <row r="431" spans="1:22" ht="21" x14ac:dyDescent="0.25">
      <c r="A431" s="38">
        <v>39089</v>
      </c>
      <c r="B431" s="38" t="s">
        <v>1652</v>
      </c>
      <c r="C431" s="38" t="s">
        <v>1650</v>
      </c>
      <c r="D431" s="32" t="str">
        <f t="shared" si="30"/>
        <v>39089JaipurChair</v>
      </c>
      <c r="E431" s="32">
        <f>VLOOKUP($D431,Table2[[Column1]:[Qty]],2,0)</f>
        <v>356</v>
      </c>
      <c r="F431" s="32">
        <f t="shared" si="31"/>
        <v>200</v>
      </c>
      <c r="G431" s="39">
        <f t="shared" si="32"/>
        <v>0.36</v>
      </c>
      <c r="H431" s="32">
        <f t="shared" si="33"/>
        <v>128</v>
      </c>
      <c r="I431" s="32">
        <f t="shared" si="34"/>
        <v>45568</v>
      </c>
      <c r="R431" s="36">
        <v>39065</v>
      </c>
      <c r="S431" s="36" t="s">
        <v>1653</v>
      </c>
      <c r="T431" s="36" t="s">
        <v>1650</v>
      </c>
      <c r="U431" s="36" t="str">
        <f>Table2[[#This Row],[Date]]&amp;Table2[[#This Row],[City]]&amp;Table2[[#This Row],[Product]]</f>
        <v>39065AgraChair</v>
      </c>
      <c r="V431" s="36">
        <v>256</v>
      </c>
    </row>
    <row r="432" spans="1:22" ht="21" x14ac:dyDescent="0.25">
      <c r="A432" s="38">
        <v>39089</v>
      </c>
      <c r="B432" s="38" t="s">
        <v>1653</v>
      </c>
      <c r="C432" s="38" t="s">
        <v>1647</v>
      </c>
      <c r="D432" s="32" t="str">
        <f t="shared" si="30"/>
        <v>39089AgraLaptop</v>
      </c>
      <c r="E432" s="32">
        <f>VLOOKUP($D432,Table2[[Column1]:[Qty]],2,0)</f>
        <v>451</v>
      </c>
      <c r="F432" s="32">
        <f t="shared" si="31"/>
        <v>1000</v>
      </c>
      <c r="G432" s="39">
        <f t="shared" si="32"/>
        <v>0.05</v>
      </c>
      <c r="H432" s="32">
        <f t="shared" si="33"/>
        <v>950</v>
      </c>
      <c r="I432" s="32">
        <f t="shared" si="34"/>
        <v>428450</v>
      </c>
      <c r="R432" s="36">
        <v>39159</v>
      </c>
      <c r="S432" s="36" t="s">
        <v>1652</v>
      </c>
      <c r="T432" s="36" t="s">
        <v>1650</v>
      </c>
      <c r="U432" s="36" t="str">
        <f>Table2[[#This Row],[Date]]&amp;Table2[[#This Row],[City]]&amp;Table2[[#This Row],[Product]]</f>
        <v>39159JaipurChair</v>
      </c>
      <c r="V432" s="36">
        <v>147</v>
      </c>
    </row>
    <row r="433" spans="1:22" ht="21" x14ac:dyDescent="0.25">
      <c r="A433" s="38">
        <v>39089</v>
      </c>
      <c r="B433" s="38" t="s">
        <v>1653</v>
      </c>
      <c r="C433" s="38" t="s">
        <v>1648</v>
      </c>
      <c r="D433" s="32" t="str">
        <f t="shared" si="30"/>
        <v>39089AgraBulb</v>
      </c>
      <c r="E433" s="32">
        <f>VLOOKUP($D433,Table2[[Column1]:[Qty]],2,0)</f>
        <v>331</v>
      </c>
      <c r="F433" s="32">
        <f t="shared" si="31"/>
        <v>10</v>
      </c>
      <c r="G433" s="39">
        <f t="shared" si="32"/>
        <v>0.06</v>
      </c>
      <c r="H433" s="32">
        <f t="shared" si="33"/>
        <v>9.3999999999999986</v>
      </c>
      <c r="I433" s="32">
        <f t="shared" si="34"/>
        <v>3111.3999999999996</v>
      </c>
      <c r="R433" s="36">
        <v>39065</v>
      </c>
      <c r="S433" s="36" t="s">
        <v>1652</v>
      </c>
      <c r="T433" s="36" t="s">
        <v>1649</v>
      </c>
      <c r="U433" s="36" t="str">
        <f>Table2[[#This Row],[Date]]&amp;Table2[[#This Row],[City]]&amp;Table2[[#This Row],[Product]]</f>
        <v>39065Jaipuriphone</v>
      </c>
      <c r="V433" s="36">
        <v>346</v>
      </c>
    </row>
    <row r="434" spans="1:22" ht="21" x14ac:dyDescent="0.25">
      <c r="A434" s="38">
        <v>39089</v>
      </c>
      <c r="B434" s="38" t="s">
        <v>1653</v>
      </c>
      <c r="C434" s="38" t="s">
        <v>1649</v>
      </c>
      <c r="D434" s="32" t="str">
        <f t="shared" si="30"/>
        <v>39089Agraiphone</v>
      </c>
      <c r="E434" s="32">
        <f>VLOOKUP($D434,Table2[[Column1]:[Qty]],2,0)</f>
        <v>119</v>
      </c>
      <c r="F434" s="32">
        <f t="shared" si="31"/>
        <v>500</v>
      </c>
      <c r="G434" s="39">
        <f t="shared" si="32"/>
        <v>0.25</v>
      </c>
      <c r="H434" s="32">
        <f t="shared" si="33"/>
        <v>375</v>
      </c>
      <c r="I434" s="32">
        <f t="shared" si="34"/>
        <v>44625</v>
      </c>
      <c r="R434" s="36">
        <v>39080</v>
      </c>
      <c r="S434" s="36" t="s">
        <v>1645</v>
      </c>
      <c r="T434" s="36" t="s">
        <v>1648</v>
      </c>
      <c r="U434" s="36" t="str">
        <f>Table2[[#This Row],[Date]]&amp;Table2[[#This Row],[City]]&amp;Table2[[#This Row],[Product]]</f>
        <v>39080DelhiBulb</v>
      </c>
      <c r="V434" s="36">
        <v>375</v>
      </c>
    </row>
    <row r="435" spans="1:22" ht="21" x14ac:dyDescent="0.25">
      <c r="A435" s="38">
        <v>39089</v>
      </c>
      <c r="B435" s="38" t="s">
        <v>1653</v>
      </c>
      <c r="C435" s="38" t="s">
        <v>1650</v>
      </c>
      <c r="D435" s="32" t="str">
        <f t="shared" si="30"/>
        <v>39089AgraChair</v>
      </c>
      <c r="E435" s="32">
        <f>VLOOKUP($D435,Table2[[Column1]:[Qty]],2,0)</f>
        <v>278</v>
      </c>
      <c r="F435" s="32">
        <f t="shared" si="31"/>
        <v>200</v>
      </c>
      <c r="G435" s="39">
        <f t="shared" si="32"/>
        <v>0.4</v>
      </c>
      <c r="H435" s="32">
        <f t="shared" si="33"/>
        <v>120</v>
      </c>
      <c r="I435" s="32">
        <f t="shared" si="34"/>
        <v>33360</v>
      </c>
      <c r="R435" s="36">
        <v>39119</v>
      </c>
      <c r="S435" s="36" t="s">
        <v>1645</v>
      </c>
      <c r="T435" s="36" t="s">
        <v>1650</v>
      </c>
      <c r="U435" s="36" t="str">
        <f>Table2[[#This Row],[Date]]&amp;Table2[[#This Row],[City]]&amp;Table2[[#This Row],[Product]]</f>
        <v>39119DelhiChair</v>
      </c>
      <c r="V435" s="36">
        <v>495</v>
      </c>
    </row>
    <row r="436" spans="1:22" ht="21" x14ac:dyDescent="0.25">
      <c r="A436" s="38">
        <v>39090</v>
      </c>
      <c r="B436" s="38" t="s">
        <v>1645</v>
      </c>
      <c r="C436" s="38" t="s">
        <v>1647</v>
      </c>
      <c r="D436" s="32" t="str">
        <f t="shared" si="30"/>
        <v>39090DelhiLaptop</v>
      </c>
      <c r="E436" s="32">
        <f>VLOOKUP($D436,Table2[[Column1]:[Qty]],2,0)</f>
        <v>398</v>
      </c>
      <c r="F436" s="32">
        <f t="shared" si="31"/>
        <v>1000</v>
      </c>
      <c r="G436" s="39">
        <f t="shared" si="32"/>
        <v>0.13</v>
      </c>
      <c r="H436" s="32">
        <f t="shared" si="33"/>
        <v>870</v>
      </c>
      <c r="I436" s="32">
        <f t="shared" si="34"/>
        <v>346260</v>
      </c>
      <c r="R436" s="36">
        <v>39139</v>
      </c>
      <c r="S436" s="36" t="s">
        <v>1645</v>
      </c>
      <c r="T436" s="36" t="s">
        <v>1649</v>
      </c>
      <c r="U436" s="36" t="str">
        <f>Table2[[#This Row],[Date]]&amp;Table2[[#This Row],[City]]&amp;Table2[[#This Row],[Product]]</f>
        <v>39139Delhiiphone</v>
      </c>
      <c r="V436" s="36">
        <v>431</v>
      </c>
    </row>
    <row r="437" spans="1:22" ht="21" x14ac:dyDescent="0.25">
      <c r="A437" s="38">
        <v>39090</v>
      </c>
      <c r="B437" s="38" t="s">
        <v>1645</v>
      </c>
      <c r="C437" s="38" t="s">
        <v>1648</v>
      </c>
      <c r="D437" s="32" t="str">
        <f t="shared" si="30"/>
        <v>39090DelhiBulb</v>
      </c>
      <c r="E437" s="32">
        <f>VLOOKUP($D437,Table2[[Column1]:[Qty]],2,0)</f>
        <v>122</v>
      </c>
      <c r="F437" s="32">
        <f t="shared" si="31"/>
        <v>10</v>
      </c>
      <c r="G437" s="39">
        <f t="shared" si="32"/>
        <v>0.09</v>
      </c>
      <c r="H437" s="32">
        <f t="shared" si="33"/>
        <v>9.1</v>
      </c>
      <c r="I437" s="32">
        <f t="shared" si="34"/>
        <v>1110.2</v>
      </c>
      <c r="R437" s="36">
        <v>39080</v>
      </c>
      <c r="S437" s="36" t="s">
        <v>1645</v>
      </c>
      <c r="T437" s="36" t="s">
        <v>1647</v>
      </c>
      <c r="U437" s="36" t="str">
        <f>Table2[[#This Row],[Date]]&amp;Table2[[#This Row],[City]]&amp;Table2[[#This Row],[Product]]</f>
        <v>39080DelhiLaptop</v>
      </c>
      <c r="V437" s="36">
        <v>397</v>
      </c>
    </row>
    <row r="438" spans="1:22" ht="21" x14ac:dyDescent="0.25">
      <c r="A438" s="38">
        <v>39090</v>
      </c>
      <c r="B438" s="38" t="s">
        <v>1645</v>
      </c>
      <c r="C438" s="38" t="s">
        <v>1649</v>
      </c>
      <c r="D438" s="32" t="str">
        <f t="shared" si="30"/>
        <v>39090Delhiiphone</v>
      </c>
      <c r="E438" s="32">
        <f>VLOOKUP($D438,Table2[[Column1]:[Qty]],2,0)</f>
        <v>447</v>
      </c>
      <c r="F438" s="32">
        <f t="shared" si="31"/>
        <v>500</v>
      </c>
      <c r="G438" s="39">
        <f t="shared" si="32"/>
        <v>0.24</v>
      </c>
      <c r="H438" s="32">
        <f t="shared" si="33"/>
        <v>380</v>
      </c>
      <c r="I438" s="32">
        <f t="shared" si="34"/>
        <v>169860</v>
      </c>
      <c r="R438" s="36">
        <v>39161</v>
      </c>
      <c r="S438" s="36" t="s">
        <v>1653</v>
      </c>
      <c r="T438" s="36" t="s">
        <v>1650</v>
      </c>
      <c r="U438" s="36" t="str">
        <f>Table2[[#This Row],[Date]]&amp;Table2[[#This Row],[City]]&amp;Table2[[#This Row],[Product]]</f>
        <v>39161AgraChair</v>
      </c>
      <c r="V438" s="36">
        <v>371</v>
      </c>
    </row>
    <row r="439" spans="1:22" ht="21" x14ac:dyDescent="0.25">
      <c r="A439" s="38">
        <v>39090</v>
      </c>
      <c r="B439" s="38" t="s">
        <v>1645</v>
      </c>
      <c r="C439" s="38" t="s">
        <v>1650</v>
      </c>
      <c r="D439" s="32" t="str">
        <f t="shared" si="30"/>
        <v>39090DelhiChair</v>
      </c>
      <c r="E439" s="32">
        <f>VLOOKUP($D439,Table2[[Column1]:[Qty]],2,0)</f>
        <v>283</v>
      </c>
      <c r="F439" s="32">
        <f t="shared" si="31"/>
        <v>200</v>
      </c>
      <c r="G439" s="39">
        <f t="shared" si="32"/>
        <v>0.33</v>
      </c>
      <c r="H439" s="32">
        <f t="shared" si="33"/>
        <v>134</v>
      </c>
      <c r="I439" s="32">
        <f t="shared" si="34"/>
        <v>37922</v>
      </c>
      <c r="R439" s="36">
        <v>39091</v>
      </c>
      <c r="S439" s="36" t="s">
        <v>1646</v>
      </c>
      <c r="T439" s="36" t="s">
        <v>1648</v>
      </c>
      <c r="U439" s="36" t="str">
        <f>Table2[[#This Row],[Date]]&amp;Table2[[#This Row],[City]]&amp;Table2[[#This Row],[Product]]</f>
        <v>39091MumbaiBulb</v>
      </c>
      <c r="V439" s="36">
        <v>323</v>
      </c>
    </row>
    <row r="440" spans="1:22" ht="21" x14ac:dyDescent="0.25">
      <c r="A440" s="38">
        <v>39090</v>
      </c>
      <c r="B440" s="38" t="s">
        <v>1646</v>
      </c>
      <c r="C440" s="38" t="s">
        <v>1647</v>
      </c>
      <c r="D440" s="32" t="str">
        <f t="shared" si="30"/>
        <v>39090MumbaiLaptop</v>
      </c>
      <c r="E440" s="32">
        <f>VLOOKUP($D440,Table2[[Column1]:[Qty]],2,0)</f>
        <v>355</v>
      </c>
      <c r="F440" s="32">
        <f t="shared" si="31"/>
        <v>1000</v>
      </c>
      <c r="G440" s="39">
        <f t="shared" si="32"/>
        <v>0.1</v>
      </c>
      <c r="H440" s="32">
        <f t="shared" si="33"/>
        <v>900</v>
      </c>
      <c r="I440" s="32">
        <f t="shared" si="34"/>
        <v>319500</v>
      </c>
      <c r="R440" s="36">
        <v>39136</v>
      </c>
      <c r="S440" s="36" t="s">
        <v>1646</v>
      </c>
      <c r="T440" s="36" t="s">
        <v>1650</v>
      </c>
      <c r="U440" s="36" t="str">
        <f>Table2[[#This Row],[Date]]&amp;Table2[[#This Row],[City]]&amp;Table2[[#This Row],[Product]]</f>
        <v>39136MumbaiChair</v>
      </c>
      <c r="V440" s="36">
        <v>434</v>
      </c>
    </row>
    <row r="441" spans="1:22" ht="21" x14ac:dyDescent="0.25">
      <c r="A441" s="38">
        <v>39090</v>
      </c>
      <c r="B441" s="38" t="s">
        <v>1646</v>
      </c>
      <c r="C441" s="38" t="s">
        <v>1648</v>
      </c>
      <c r="D441" s="32" t="str">
        <f t="shared" si="30"/>
        <v>39090MumbaiBulb</v>
      </c>
      <c r="E441" s="32">
        <f>VLOOKUP($D441,Table2[[Column1]:[Qty]],2,0)</f>
        <v>220</v>
      </c>
      <c r="F441" s="32">
        <f t="shared" si="31"/>
        <v>10</v>
      </c>
      <c r="G441" s="39">
        <f t="shared" si="32"/>
        <v>0.05</v>
      </c>
      <c r="H441" s="32">
        <f t="shared" si="33"/>
        <v>9.5</v>
      </c>
      <c r="I441" s="32">
        <f t="shared" si="34"/>
        <v>2090</v>
      </c>
      <c r="R441" s="36">
        <v>39096</v>
      </c>
      <c r="S441" s="36" t="s">
        <v>1646</v>
      </c>
      <c r="T441" s="36" t="s">
        <v>1649</v>
      </c>
      <c r="U441" s="36" t="str">
        <f>Table2[[#This Row],[Date]]&amp;Table2[[#This Row],[City]]&amp;Table2[[#This Row],[Product]]</f>
        <v>39096Mumbaiiphone</v>
      </c>
      <c r="V441" s="36">
        <v>225</v>
      </c>
    </row>
    <row r="442" spans="1:22" ht="21" x14ac:dyDescent="0.25">
      <c r="A442" s="38">
        <v>39090</v>
      </c>
      <c r="B442" s="38" t="s">
        <v>1646</v>
      </c>
      <c r="C442" s="38" t="s">
        <v>1649</v>
      </c>
      <c r="D442" s="32" t="str">
        <f t="shared" si="30"/>
        <v>39090Mumbaiiphone</v>
      </c>
      <c r="E442" s="32">
        <f>VLOOKUP($D442,Table2[[Column1]:[Qty]],2,0)</f>
        <v>444</v>
      </c>
      <c r="F442" s="32">
        <f t="shared" si="31"/>
        <v>500</v>
      </c>
      <c r="G442" s="39">
        <f t="shared" si="32"/>
        <v>0.2</v>
      </c>
      <c r="H442" s="32">
        <f t="shared" si="33"/>
        <v>400</v>
      </c>
      <c r="I442" s="32">
        <f t="shared" si="34"/>
        <v>177600</v>
      </c>
      <c r="R442" s="36">
        <v>39161</v>
      </c>
      <c r="S442" s="36" t="s">
        <v>1645</v>
      </c>
      <c r="T442" s="36" t="s">
        <v>1649</v>
      </c>
      <c r="U442" s="36" t="str">
        <f>Table2[[#This Row],[Date]]&amp;Table2[[#This Row],[City]]&amp;Table2[[#This Row],[Product]]</f>
        <v>39161Delhiiphone</v>
      </c>
      <c r="V442" s="36">
        <v>181</v>
      </c>
    </row>
    <row r="443" spans="1:22" ht="21" x14ac:dyDescent="0.25">
      <c r="A443" s="38">
        <v>39090</v>
      </c>
      <c r="B443" s="38" t="s">
        <v>1646</v>
      </c>
      <c r="C443" s="38" t="s">
        <v>1650</v>
      </c>
      <c r="D443" s="32" t="str">
        <f t="shared" si="30"/>
        <v>39090MumbaiChair</v>
      </c>
      <c r="E443" s="32">
        <f>VLOOKUP($D443,Table2[[Column1]:[Qty]],2,0)</f>
        <v>163</v>
      </c>
      <c r="F443" s="32">
        <f t="shared" si="31"/>
        <v>200</v>
      </c>
      <c r="G443" s="39">
        <f t="shared" si="32"/>
        <v>0.4</v>
      </c>
      <c r="H443" s="32">
        <f t="shared" si="33"/>
        <v>120</v>
      </c>
      <c r="I443" s="32">
        <f t="shared" si="34"/>
        <v>19560</v>
      </c>
      <c r="R443" s="36">
        <v>39074</v>
      </c>
      <c r="S443" s="36" t="s">
        <v>1653</v>
      </c>
      <c r="T443" s="36" t="s">
        <v>1648</v>
      </c>
      <c r="U443" s="36" t="str">
        <f>Table2[[#This Row],[Date]]&amp;Table2[[#This Row],[City]]&amp;Table2[[#This Row],[Product]]</f>
        <v>39074AgraBulb</v>
      </c>
      <c r="V443" s="36">
        <v>425</v>
      </c>
    </row>
    <row r="444" spans="1:22" ht="21" x14ac:dyDescent="0.25">
      <c r="A444" s="38">
        <v>39090</v>
      </c>
      <c r="B444" s="38" t="s">
        <v>1652</v>
      </c>
      <c r="C444" s="38" t="s">
        <v>1647</v>
      </c>
      <c r="D444" s="32" t="str">
        <f t="shared" si="30"/>
        <v>39090JaipurLaptop</v>
      </c>
      <c r="E444" s="32">
        <f>VLOOKUP($D444,Table2[[Column1]:[Qty]],2,0)</f>
        <v>192</v>
      </c>
      <c r="F444" s="32">
        <f t="shared" si="31"/>
        <v>1000</v>
      </c>
      <c r="G444" s="39">
        <f t="shared" si="32"/>
        <v>0.09</v>
      </c>
      <c r="H444" s="32">
        <f t="shared" si="33"/>
        <v>910</v>
      </c>
      <c r="I444" s="32">
        <f t="shared" si="34"/>
        <v>174720</v>
      </c>
      <c r="R444" s="36">
        <v>39093</v>
      </c>
      <c r="S444" s="36" t="s">
        <v>1652</v>
      </c>
      <c r="T444" s="36" t="s">
        <v>1648</v>
      </c>
      <c r="U444" s="36" t="str">
        <f>Table2[[#This Row],[Date]]&amp;Table2[[#This Row],[City]]&amp;Table2[[#This Row],[Product]]</f>
        <v>39093JaipurBulb</v>
      </c>
      <c r="V444" s="36">
        <v>215</v>
      </c>
    </row>
    <row r="445" spans="1:22" ht="21" x14ac:dyDescent="0.25">
      <c r="A445" s="38">
        <v>39090</v>
      </c>
      <c r="B445" s="38" t="s">
        <v>1652</v>
      </c>
      <c r="C445" s="38" t="s">
        <v>1648</v>
      </c>
      <c r="D445" s="32" t="str">
        <f t="shared" si="30"/>
        <v>39090JaipurBulb</v>
      </c>
      <c r="E445" s="32">
        <f>VLOOKUP($D445,Table2[[Column1]:[Qty]],2,0)</f>
        <v>390</v>
      </c>
      <c r="F445" s="32">
        <f t="shared" si="31"/>
        <v>10</v>
      </c>
      <c r="G445" s="39">
        <f t="shared" si="32"/>
        <v>0.08</v>
      </c>
      <c r="H445" s="32">
        <f t="shared" si="33"/>
        <v>9.2000000000000011</v>
      </c>
      <c r="I445" s="32">
        <f t="shared" si="34"/>
        <v>3588.0000000000005</v>
      </c>
      <c r="R445" s="36">
        <v>39113</v>
      </c>
      <c r="S445" s="36" t="s">
        <v>1652</v>
      </c>
      <c r="T445" s="36" t="s">
        <v>1650</v>
      </c>
      <c r="U445" s="36" t="str">
        <f>Table2[[#This Row],[Date]]&amp;Table2[[#This Row],[City]]&amp;Table2[[#This Row],[Product]]</f>
        <v>39113JaipurChair</v>
      </c>
      <c r="V445" s="36">
        <v>331</v>
      </c>
    </row>
    <row r="446" spans="1:22" ht="21" x14ac:dyDescent="0.25">
      <c r="A446" s="38">
        <v>39090</v>
      </c>
      <c r="B446" s="38" t="s">
        <v>1652</v>
      </c>
      <c r="C446" s="38" t="s">
        <v>1649</v>
      </c>
      <c r="D446" s="32" t="str">
        <f t="shared" si="30"/>
        <v>39090Jaipuriphone</v>
      </c>
      <c r="E446" s="32">
        <f>VLOOKUP($D446,Table2[[Column1]:[Qty]],2,0)</f>
        <v>221</v>
      </c>
      <c r="F446" s="32">
        <f t="shared" si="31"/>
        <v>500</v>
      </c>
      <c r="G446" s="39">
        <f t="shared" si="32"/>
        <v>0.2</v>
      </c>
      <c r="H446" s="32">
        <f t="shared" si="33"/>
        <v>400</v>
      </c>
      <c r="I446" s="32">
        <f t="shared" si="34"/>
        <v>88400</v>
      </c>
      <c r="R446" s="36">
        <v>39187</v>
      </c>
      <c r="S446" s="36" t="s">
        <v>1653</v>
      </c>
      <c r="T446" s="36" t="s">
        <v>1649</v>
      </c>
      <c r="U446" s="36" t="str">
        <f>Table2[[#This Row],[Date]]&amp;Table2[[#This Row],[City]]&amp;Table2[[#This Row],[Product]]</f>
        <v>39187Agraiphone</v>
      </c>
      <c r="V446" s="36">
        <v>473</v>
      </c>
    </row>
    <row r="447" spans="1:22" ht="21" x14ac:dyDescent="0.25">
      <c r="A447" s="38">
        <v>39090</v>
      </c>
      <c r="B447" s="38" t="s">
        <v>1652</v>
      </c>
      <c r="C447" s="38" t="s">
        <v>1650</v>
      </c>
      <c r="D447" s="32" t="str">
        <f t="shared" si="30"/>
        <v>39090JaipurChair</v>
      </c>
      <c r="E447" s="32">
        <f>VLOOKUP($D447,Table2[[Column1]:[Qty]],2,0)</f>
        <v>182</v>
      </c>
      <c r="F447" s="32">
        <f t="shared" si="31"/>
        <v>200</v>
      </c>
      <c r="G447" s="39">
        <f t="shared" si="32"/>
        <v>0.36</v>
      </c>
      <c r="H447" s="32">
        <f t="shared" si="33"/>
        <v>128</v>
      </c>
      <c r="I447" s="32">
        <f t="shared" si="34"/>
        <v>23296</v>
      </c>
      <c r="R447" s="36">
        <v>39116</v>
      </c>
      <c r="S447" s="36" t="s">
        <v>1652</v>
      </c>
      <c r="T447" s="36" t="s">
        <v>1650</v>
      </c>
      <c r="U447" s="36" t="str">
        <f>Table2[[#This Row],[Date]]&amp;Table2[[#This Row],[City]]&amp;Table2[[#This Row],[Product]]</f>
        <v>39116JaipurChair</v>
      </c>
      <c r="V447" s="36">
        <v>380</v>
      </c>
    </row>
    <row r="448" spans="1:22" ht="21" x14ac:dyDescent="0.25">
      <c r="A448" s="38">
        <v>39090</v>
      </c>
      <c r="B448" s="38" t="s">
        <v>1653</v>
      </c>
      <c r="C448" s="38" t="s">
        <v>1647</v>
      </c>
      <c r="D448" s="32" t="str">
        <f t="shared" si="30"/>
        <v>39090AgraLaptop</v>
      </c>
      <c r="E448" s="32">
        <f>VLOOKUP($D448,Table2[[Column1]:[Qty]],2,0)</f>
        <v>473</v>
      </c>
      <c r="F448" s="32">
        <f t="shared" si="31"/>
        <v>1000</v>
      </c>
      <c r="G448" s="39">
        <f t="shared" si="32"/>
        <v>0.05</v>
      </c>
      <c r="H448" s="32">
        <f t="shared" si="33"/>
        <v>950</v>
      </c>
      <c r="I448" s="32">
        <f t="shared" si="34"/>
        <v>449350</v>
      </c>
      <c r="R448" s="36">
        <v>39136</v>
      </c>
      <c r="S448" s="36" t="s">
        <v>1652</v>
      </c>
      <c r="T448" s="36" t="s">
        <v>1648</v>
      </c>
      <c r="U448" s="36" t="str">
        <f>Table2[[#This Row],[Date]]&amp;Table2[[#This Row],[City]]&amp;Table2[[#This Row],[Product]]</f>
        <v>39136JaipurBulb</v>
      </c>
      <c r="V448" s="36">
        <v>414</v>
      </c>
    </row>
    <row r="449" spans="1:22" ht="21" x14ac:dyDescent="0.25">
      <c r="A449" s="38">
        <v>39090</v>
      </c>
      <c r="B449" s="38" t="s">
        <v>1653</v>
      </c>
      <c r="C449" s="38" t="s">
        <v>1648</v>
      </c>
      <c r="D449" s="32" t="str">
        <f t="shared" si="30"/>
        <v>39090AgraBulb</v>
      </c>
      <c r="E449" s="32">
        <f>VLOOKUP($D449,Table2[[Column1]:[Qty]],2,0)</f>
        <v>360</v>
      </c>
      <c r="F449" s="32">
        <f t="shared" si="31"/>
        <v>10</v>
      </c>
      <c r="G449" s="39">
        <f t="shared" si="32"/>
        <v>0.06</v>
      </c>
      <c r="H449" s="32">
        <f t="shared" si="33"/>
        <v>9.3999999999999986</v>
      </c>
      <c r="I449" s="32">
        <f t="shared" si="34"/>
        <v>3383.9999999999995</v>
      </c>
      <c r="R449" s="36">
        <v>39143</v>
      </c>
      <c r="S449" s="36" t="s">
        <v>1645</v>
      </c>
      <c r="T449" s="36" t="s">
        <v>1648</v>
      </c>
      <c r="U449" s="36" t="str">
        <f>Table2[[#This Row],[Date]]&amp;Table2[[#This Row],[City]]&amp;Table2[[#This Row],[Product]]</f>
        <v>39143DelhiBulb</v>
      </c>
      <c r="V449" s="36">
        <v>209</v>
      </c>
    </row>
    <row r="450" spans="1:22" ht="21" x14ac:dyDescent="0.25">
      <c r="A450" s="38">
        <v>39090</v>
      </c>
      <c r="B450" s="38" t="s">
        <v>1653</v>
      </c>
      <c r="C450" s="38" t="s">
        <v>1649</v>
      </c>
      <c r="D450" s="32" t="str">
        <f t="shared" si="30"/>
        <v>39090Agraiphone</v>
      </c>
      <c r="E450" s="32">
        <f>VLOOKUP($D450,Table2[[Column1]:[Qty]],2,0)</f>
        <v>226</v>
      </c>
      <c r="F450" s="32">
        <f t="shared" si="31"/>
        <v>500</v>
      </c>
      <c r="G450" s="39">
        <f t="shared" si="32"/>
        <v>0.25</v>
      </c>
      <c r="H450" s="32">
        <f t="shared" si="33"/>
        <v>375</v>
      </c>
      <c r="I450" s="32">
        <f t="shared" si="34"/>
        <v>84750</v>
      </c>
      <c r="R450" s="36">
        <v>39158</v>
      </c>
      <c r="S450" s="36" t="s">
        <v>1653</v>
      </c>
      <c r="T450" s="36" t="s">
        <v>1650</v>
      </c>
      <c r="U450" s="36" t="str">
        <f>Table2[[#This Row],[Date]]&amp;Table2[[#This Row],[City]]&amp;Table2[[#This Row],[Product]]</f>
        <v>39158AgraChair</v>
      </c>
      <c r="V450" s="36">
        <v>211</v>
      </c>
    </row>
    <row r="451" spans="1:22" ht="21" x14ac:dyDescent="0.25">
      <c r="A451" s="38">
        <v>39090</v>
      </c>
      <c r="B451" s="38" t="s">
        <v>1653</v>
      </c>
      <c r="C451" s="38" t="s">
        <v>1650</v>
      </c>
      <c r="D451" s="32" t="str">
        <f t="shared" si="30"/>
        <v>39090AgraChair</v>
      </c>
      <c r="E451" s="32">
        <f>VLOOKUP($D451,Table2[[Column1]:[Qty]],2,0)</f>
        <v>201</v>
      </c>
      <c r="F451" s="32">
        <f t="shared" si="31"/>
        <v>200</v>
      </c>
      <c r="G451" s="39">
        <f t="shared" si="32"/>
        <v>0.4</v>
      </c>
      <c r="H451" s="32">
        <f t="shared" si="33"/>
        <v>120</v>
      </c>
      <c r="I451" s="32">
        <f t="shared" si="34"/>
        <v>24120</v>
      </c>
      <c r="R451" s="36">
        <v>39068</v>
      </c>
      <c r="S451" s="36" t="s">
        <v>1652</v>
      </c>
      <c r="T451" s="36" t="s">
        <v>1649</v>
      </c>
      <c r="U451" s="36" t="str">
        <f>Table2[[#This Row],[Date]]&amp;Table2[[#This Row],[City]]&amp;Table2[[#This Row],[Product]]</f>
        <v>39068Jaipuriphone</v>
      </c>
      <c r="V451" s="36">
        <v>473</v>
      </c>
    </row>
    <row r="452" spans="1:22" ht="21" x14ac:dyDescent="0.25">
      <c r="A452" s="38">
        <v>39091</v>
      </c>
      <c r="B452" s="38" t="s">
        <v>1645</v>
      </c>
      <c r="C452" s="38" t="s">
        <v>1647</v>
      </c>
      <c r="D452" s="32" t="str">
        <f t="shared" si="30"/>
        <v>39091DelhiLaptop</v>
      </c>
      <c r="E452" s="32">
        <f>VLOOKUP($D452,Table2[[Column1]:[Qty]],2,0)</f>
        <v>331</v>
      </c>
      <c r="F452" s="32">
        <f t="shared" si="31"/>
        <v>1000</v>
      </c>
      <c r="G452" s="39">
        <f t="shared" si="32"/>
        <v>0.13</v>
      </c>
      <c r="H452" s="32">
        <f t="shared" si="33"/>
        <v>870</v>
      </c>
      <c r="I452" s="32">
        <f t="shared" si="34"/>
        <v>287970</v>
      </c>
      <c r="R452" s="36">
        <v>39169</v>
      </c>
      <c r="S452" s="36" t="s">
        <v>1653</v>
      </c>
      <c r="T452" s="36" t="s">
        <v>1647</v>
      </c>
      <c r="U452" s="36" t="str">
        <f>Table2[[#This Row],[Date]]&amp;Table2[[#This Row],[City]]&amp;Table2[[#This Row],[Product]]</f>
        <v>39169AgraLaptop</v>
      </c>
      <c r="V452" s="36">
        <v>325</v>
      </c>
    </row>
    <row r="453" spans="1:22" ht="21" x14ac:dyDescent="0.25">
      <c r="A453" s="38">
        <v>39091</v>
      </c>
      <c r="B453" s="38" t="s">
        <v>1645</v>
      </c>
      <c r="C453" s="38" t="s">
        <v>1648</v>
      </c>
      <c r="D453" s="32" t="str">
        <f t="shared" ref="D453:D516" si="35">A453&amp;B453&amp;C453</f>
        <v>39091DelhiBulb</v>
      </c>
      <c r="E453" s="32">
        <f>VLOOKUP($D453,Table2[[Column1]:[Qty]],2,0)</f>
        <v>178</v>
      </c>
      <c r="F453" s="32">
        <f t="shared" ref="F453:F516" si="36">VLOOKUP($C453,K$12:L$15,2,FALSE)</f>
        <v>10</v>
      </c>
      <c r="G453" s="39">
        <f t="shared" ref="G453:G516" si="37">INDEX($K$3:$O$7,MATCH($B453,$K$3:$K$7,0),MATCH($C453,$K$3:$O$3,0))</f>
        <v>0.09</v>
      </c>
      <c r="H453" s="32">
        <f t="shared" ref="H453:H516" si="38">$F453*(1-$G453)</f>
        <v>9.1</v>
      </c>
      <c r="I453" s="32">
        <f t="shared" ref="I453:I516" si="39">$H453*$E453</f>
        <v>1619.8</v>
      </c>
      <c r="R453" s="36">
        <v>39173</v>
      </c>
      <c r="S453" s="36" t="s">
        <v>1646</v>
      </c>
      <c r="T453" s="36" t="s">
        <v>1647</v>
      </c>
      <c r="U453" s="36" t="str">
        <f>Table2[[#This Row],[Date]]&amp;Table2[[#This Row],[City]]&amp;Table2[[#This Row],[Product]]</f>
        <v>39173MumbaiLaptop</v>
      </c>
      <c r="V453" s="36">
        <v>198</v>
      </c>
    </row>
    <row r="454" spans="1:22" ht="21" x14ac:dyDescent="0.25">
      <c r="A454" s="38">
        <v>39091</v>
      </c>
      <c r="B454" s="38" t="s">
        <v>1645</v>
      </c>
      <c r="C454" s="38" t="s">
        <v>1649</v>
      </c>
      <c r="D454" s="32" t="str">
        <f t="shared" si="35"/>
        <v>39091Delhiiphone</v>
      </c>
      <c r="E454" s="32">
        <f>VLOOKUP($D454,Table2[[Column1]:[Qty]],2,0)</f>
        <v>411</v>
      </c>
      <c r="F454" s="32">
        <f t="shared" si="36"/>
        <v>500</v>
      </c>
      <c r="G454" s="39">
        <f t="shared" si="37"/>
        <v>0.24</v>
      </c>
      <c r="H454" s="32">
        <f t="shared" si="38"/>
        <v>380</v>
      </c>
      <c r="I454" s="32">
        <f t="shared" si="39"/>
        <v>156180</v>
      </c>
      <c r="R454" s="36">
        <v>39086</v>
      </c>
      <c r="S454" s="36" t="s">
        <v>1653</v>
      </c>
      <c r="T454" s="36" t="s">
        <v>1648</v>
      </c>
      <c r="U454" s="36" t="str">
        <f>Table2[[#This Row],[Date]]&amp;Table2[[#This Row],[City]]&amp;Table2[[#This Row],[Product]]</f>
        <v>39086AgraBulb</v>
      </c>
      <c r="V454" s="36">
        <v>347</v>
      </c>
    </row>
    <row r="455" spans="1:22" ht="21" x14ac:dyDescent="0.25">
      <c r="A455" s="38">
        <v>39091</v>
      </c>
      <c r="B455" s="38" t="s">
        <v>1645</v>
      </c>
      <c r="C455" s="38" t="s">
        <v>1650</v>
      </c>
      <c r="D455" s="32" t="str">
        <f t="shared" si="35"/>
        <v>39091DelhiChair</v>
      </c>
      <c r="E455" s="32">
        <f>VLOOKUP($D455,Table2[[Column1]:[Qty]],2,0)</f>
        <v>116</v>
      </c>
      <c r="F455" s="32">
        <f t="shared" si="36"/>
        <v>200</v>
      </c>
      <c r="G455" s="39">
        <f t="shared" si="37"/>
        <v>0.33</v>
      </c>
      <c r="H455" s="32">
        <f t="shared" si="38"/>
        <v>134</v>
      </c>
      <c r="I455" s="32">
        <f t="shared" si="39"/>
        <v>15544</v>
      </c>
      <c r="R455" s="36">
        <v>39103</v>
      </c>
      <c r="S455" s="36" t="s">
        <v>1653</v>
      </c>
      <c r="T455" s="36" t="s">
        <v>1649</v>
      </c>
      <c r="U455" s="36" t="str">
        <f>Table2[[#This Row],[Date]]&amp;Table2[[#This Row],[City]]&amp;Table2[[#This Row],[Product]]</f>
        <v>39103Agraiphone</v>
      </c>
      <c r="V455" s="36">
        <v>467</v>
      </c>
    </row>
    <row r="456" spans="1:22" ht="21" x14ac:dyDescent="0.25">
      <c r="A456" s="38">
        <v>39091</v>
      </c>
      <c r="B456" s="38" t="s">
        <v>1646</v>
      </c>
      <c r="C456" s="38" t="s">
        <v>1647</v>
      </c>
      <c r="D456" s="32" t="str">
        <f t="shared" si="35"/>
        <v>39091MumbaiLaptop</v>
      </c>
      <c r="E456" s="32">
        <f>VLOOKUP($D456,Table2[[Column1]:[Qty]],2,0)</f>
        <v>208</v>
      </c>
      <c r="F456" s="32">
        <f t="shared" si="36"/>
        <v>1000</v>
      </c>
      <c r="G456" s="39">
        <f t="shared" si="37"/>
        <v>0.1</v>
      </c>
      <c r="H456" s="32">
        <f t="shared" si="38"/>
        <v>900</v>
      </c>
      <c r="I456" s="32">
        <f t="shared" si="39"/>
        <v>187200</v>
      </c>
      <c r="R456" s="36">
        <v>39121</v>
      </c>
      <c r="S456" s="36" t="s">
        <v>1646</v>
      </c>
      <c r="T456" s="36" t="s">
        <v>1648</v>
      </c>
      <c r="U456" s="36" t="str">
        <f>Table2[[#This Row],[Date]]&amp;Table2[[#This Row],[City]]&amp;Table2[[#This Row],[Product]]</f>
        <v>39121MumbaiBulb</v>
      </c>
      <c r="V456" s="36">
        <v>115</v>
      </c>
    </row>
    <row r="457" spans="1:22" ht="21" x14ac:dyDescent="0.25">
      <c r="A457" s="38">
        <v>39091</v>
      </c>
      <c r="B457" s="38" t="s">
        <v>1646</v>
      </c>
      <c r="C457" s="38" t="s">
        <v>1648</v>
      </c>
      <c r="D457" s="32" t="str">
        <f t="shared" si="35"/>
        <v>39091MumbaiBulb</v>
      </c>
      <c r="E457" s="32">
        <f>VLOOKUP($D457,Table2[[Column1]:[Qty]],2,0)</f>
        <v>323</v>
      </c>
      <c r="F457" s="32">
        <f t="shared" si="36"/>
        <v>10</v>
      </c>
      <c r="G457" s="39">
        <f t="shared" si="37"/>
        <v>0.05</v>
      </c>
      <c r="H457" s="32">
        <f t="shared" si="38"/>
        <v>9.5</v>
      </c>
      <c r="I457" s="32">
        <f t="shared" si="39"/>
        <v>3068.5</v>
      </c>
      <c r="R457" s="36">
        <v>39143</v>
      </c>
      <c r="S457" s="36" t="s">
        <v>1652</v>
      </c>
      <c r="T457" s="36" t="s">
        <v>1648</v>
      </c>
      <c r="U457" s="36" t="str">
        <f>Table2[[#This Row],[Date]]&amp;Table2[[#This Row],[City]]&amp;Table2[[#This Row],[Product]]</f>
        <v>39143JaipurBulb</v>
      </c>
      <c r="V457" s="36">
        <v>386</v>
      </c>
    </row>
    <row r="458" spans="1:22" ht="21" x14ac:dyDescent="0.25">
      <c r="A458" s="38">
        <v>39091</v>
      </c>
      <c r="B458" s="38" t="s">
        <v>1646</v>
      </c>
      <c r="C458" s="38" t="s">
        <v>1649</v>
      </c>
      <c r="D458" s="32" t="str">
        <f t="shared" si="35"/>
        <v>39091Mumbaiiphone</v>
      </c>
      <c r="E458" s="32">
        <f>VLOOKUP($D458,Table2[[Column1]:[Qty]],2,0)</f>
        <v>121</v>
      </c>
      <c r="F458" s="32">
        <f t="shared" si="36"/>
        <v>500</v>
      </c>
      <c r="G458" s="39">
        <f t="shared" si="37"/>
        <v>0.2</v>
      </c>
      <c r="H458" s="32">
        <f t="shared" si="38"/>
        <v>400</v>
      </c>
      <c r="I458" s="32">
        <f t="shared" si="39"/>
        <v>48400</v>
      </c>
      <c r="R458" s="36">
        <v>39155</v>
      </c>
      <c r="S458" s="36" t="s">
        <v>1645</v>
      </c>
      <c r="T458" s="36" t="s">
        <v>1647</v>
      </c>
      <c r="U458" s="36" t="str">
        <f>Table2[[#This Row],[Date]]&amp;Table2[[#This Row],[City]]&amp;Table2[[#This Row],[Product]]</f>
        <v>39155DelhiLaptop</v>
      </c>
      <c r="V458" s="36">
        <v>435</v>
      </c>
    </row>
    <row r="459" spans="1:22" ht="21" x14ac:dyDescent="0.25">
      <c r="A459" s="38">
        <v>39091</v>
      </c>
      <c r="B459" s="38" t="s">
        <v>1646</v>
      </c>
      <c r="C459" s="38" t="s">
        <v>1650</v>
      </c>
      <c r="D459" s="32" t="str">
        <f t="shared" si="35"/>
        <v>39091MumbaiChair</v>
      </c>
      <c r="E459" s="32">
        <f>VLOOKUP($D459,Table2[[Column1]:[Qty]],2,0)</f>
        <v>119</v>
      </c>
      <c r="F459" s="32">
        <f t="shared" si="36"/>
        <v>200</v>
      </c>
      <c r="G459" s="39">
        <f t="shared" si="37"/>
        <v>0.4</v>
      </c>
      <c r="H459" s="32">
        <f t="shared" si="38"/>
        <v>120</v>
      </c>
      <c r="I459" s="32">
        <f t="shared" si="39"/>
        <v>14280</v>
      </c>
      <c r="R459" s="36">
        <v>39162</v>
      </c>
      <c r="S459" s="36" t="s">
        <v>1653</v>
      </c>
      <c r="T459" s="36" t="s">
        <v>1647</v>
      </c>
      <c r="U459" s="36" t="str">
        <f>Table2[[#This Row],[Date]]&amp;Table2[[#This Row],[City]]&amp;Table2[[#This Row],[Product]]</f>
        <v>39162AgraLaptop</v>
      </c>
      <c r="V459" s="36">
        <v>351</v>
      </c>
    </row>
    <row r="460" spans="1:22" ht="21" x14ac:dyDescent="0.25">
      <c r="A460" s="38">
        <v>39091</v>
      </c>
      <c r="B460" s="38" t="s">
        <v>1652</v>
      </c>
      <c r="C460" s="38" t="s">
        <v>1647</v>
      </c>
      <c r="D460" s="32" t="str">
        <f t="shared" si="35"/>
        <v>39091JaipurLaptop</v>
      </c>
      <c r="E460" s="32">
        <f>VLOOKUP($D460,Table2[[Column1]:[Qty]],2,0)</f>
        <v>286</v>
      </c>
      <c r="F460" s="32">
        <f t="shared" si="36"/>
        <v>1000</v>
      </c>
      <c r="G460" s="39">
        <f t="shared" si="37"/>
        <v>0.09</v>
      </c>
      <c r="H460" s="32">
        <f t="shared" si="38"/>
        <v>910</v>
      </c>
      <c r="I460" s="32">
        <f t="shared" si="39"/>
        <v>260260</v>
      </c>
      <c r="R460" s="36">
        <v>39069</v>
      </c>
      <c r="S460" s="36" t="s">
        <v>1646</v>
      </c>
      <c r="T460" s="36" t="s">
        <v>1647</v>
      </c>
      <c r="U460" s="36" t="str">
        <f>Table2[[#This Row],[Date]]&amp;Table2[[#This Row],[City]]&amp;Table2[[#This Row],[Product]]</f>
        <v>39069MumbaiLaptop</v>
      </c>
      <c r="V460" s="36">
        <v>232</v>
      </c>
    </row>
    <row r="461" spans="1:22" ht="21" x14ac:dyDescent="0.25">
      <c r="A461" s="38">
        <v>39091</v>
      </c>
      <c r="B461" s="38" t="s">
        <v>1652</v>
      </c>
      <c r="C461" s="38" t="s">
        <v>1648</v>
      </c>
      <c r="D461" s="32" t="str">
        <f t="shared" si="35"/>
        <v>39091JaipurBulb</v>
      </c>
      <c r="E461" s="32">
        <f>VLOOKUP($D461,Table2[[Column1]:[Qty]],2,0)</f>
        <v>286</v>
      </c>
      <c r="F461" s="32">
        <f t="shared" si="36"/>
        <v>10</v>
      </c>
      <c r="G461" s="39">
        <f t="shared" si="37"/>
        <v>0.08</v>
      </c>
      <c r="H461" s="32">
        <f t="shared" si="38"/>
        <v>9.2000000000000011</v>
      </c>
      <c r="I461" s="32">
        <f t="shared" si="39"/>
        <v>2631.2000000000003</v>
      </c>
      <c r="R461" s="36">
        <v>39170</v>
      </c>
      <c r="S461" s="36" t="s">
        <v>1645</v>
      </c>
      <c r="T461" s="36" t="s">
        <v>1649</v>
      </c>
      <c r="U461" s="36" t="str">
        <f>Table2[[#This Row],[Date]]&amp;Table2[[#This Row],[City]]&amp;Table2[[#This Row],[Product]]</f>
        <v>39170Delhiiphone</v>
      </c>
      <c r="V461" s="36">
        <v>213</v>
      </c>
    </row>
    <row r="462" spans="1:22" ht="21" x14ac:dyDescent="0.25">
      <c r="A462" s="38">
        <v>39091</v>
      </c>
      <c r="B462" s="38" t="s">
        <v>1652</v>
      </c>
      <c r="C462" s="38" t="s">
        <v>1649</v>
      </c>
      <c r="D462" s="32" t="str">
        <f t="shared" si="35"/>
        <v>39091Jaipuriphone</v>
      </c>
      <c r="E462" s="32">
        <f>VLOOKUP($D462,Table2[[Column1]:[Qty]],2,0)</f>
        <v>427</v>
      </c>
      <c r="F462" s="32">
        <f t="shared" si="36"/>
        <v>500</v>
      </c>
      <c r="G462" s="39">
        <f t="shared" si="37"/>
        <v>0.2</v>
      </c>
      <c r="H462" s="32">
        <f t="shared" si="38"/>
        <v>400</v>
      </c>
      <c r="I462" s="32">
        <f t="shared" si="39"/>
        <v>170800</v>
      </c>
      <c r="R462" s="36">
        <v>39191</v>
      </c>
      <c r="S462" s="36" t="s">
        <v>1645</v>
      </c>
      <c r="T462" s="36" t="s">
        <v>1650</v>
      </c>
      <c r="U462" s="36" t="str">
        <f>Table2[[#This Row],[Date]]&amp;Table2[[#This Row],[City]]&amp;Table2[[#This Row],[Product]]</f>
        <v>39191DelhiChair</v>
      </c>
      <c r="V462" s="36">
        <v>254</v>
      </c>
    </row>
    <row r="463" spans="1:22" ht="21" x14ac:dyDescent="0.25">
      <c r="A463" s="38">
        <v>39091</v>
      </c>
      <c r="B463" s="38" t="s">
        <v>1652</v>
      </c>
      <c r="C463" s="38" t="s">
        <v>1650</v>
      </c>
      <c r="D463" s="32" t="str">
        <f t="shared" si="35"/>
        <v>39091JaipurChair</v>
      </c>
      <c r="E463" s="32">
        <f>VLOOKUP($D463,Table2[[Column1]:[Qty]],2,0)</f>
        <v>208</v>
      </c>
      <c r="F463" s="32">
        <f t="shared" si="36"/>
        <v>200</v>
      </c>
      <c r="G463" s="39">
        <f t="shared" si="37"/>
        <v>0.36</v>
      </c>
      <c r="H463" s="32">
        <f t="shared" si="38"/>
        <v>128</v>
      </c>
      <c r="I463" s="32">
        <f t="shared" si="39"/>
        <v>26624</v>
      </c>
      <c r="R463" s="36">
        <v>39177</v>
      </c>
      <c r="S463" s="36" t="s">
        <v>1653</v>
      </c>
      <c r="T463" s="36" t="s">
        <v>1649</v>
      </c>
      <c r="U463" s="36" t="str">
        <f>Table2[[#This Row],[Date]]&amp;Table2[[#This Row],[City]]&amp;Table2[[#This Row],[Product]]</f>
        <v>39177Agraiphone</v>
      </c>
      <c r="V463" s="36">
        <v>197</v>
      </c>
    </row>
    <row r="464" spans="1:22" ht="21" x14ac:dyDescent="0.25">
      <c r="A464" s="38">
        <v>39091</v>
      </c>
      <c r="B464" s="38" t="s">
        <v>1653</v>
      </c>
      <c r="C464" s="38" t="s">
        <v>1647</v>
      </c>
      <c r="D464" s="32" t="str">
        <f t="shared" si="35"/>
        <v>39091AgraLaptop</v>
      </c>
      <c r="E464" s="32">
        <f>VLOOKUP($D464,Table2[[Column1]:[Qty]],2,0)</f>
        <v>416</v>
      </c>
      <c r="F464" s="32">
        <f t="shared" si="36"/>
        <v>1000</v>
      </c>
      <c r="G464" s="39">
        <f t="shared" si="37"/>
        <v>0.05</v>
      </c>
      <c r="H464" s="32">
        <f t="shared" si="38"/>
        <v>950</v>
      </c>
      <c r="I464" s="32">
        <f t="shared" si="39"/>
        <v>395200</v>
      </c>
      <c r="R464" s="36">
        <v>39094</v>
      </c>
      <c r="S464" s="36" t="s">
        <v>1645</v>
      </c>
      <c r="T464" s="36" t="s">
        <v>1647</v>
      </c>
      <c r="U464" s="36" t="str">
        <f>Table2[[#This Row],[Date]]&amp;Table2[[#This Row],[City]]&amp;Table2[[#This Row],[Product]]</f>
        <v>39094DelhiLaptop</v>
      </c>
      <c r="V464" s="36">
        <v>103</v>
      </c>
    </row>
    <row r="465" spans="1:22" ht="21" x14ac:dyDescent="0.25">
      <c r="A465" s="38">
        <v>39091</v>
      </c>
      <c r="B465" s="38" t="s">
        <v>1653</v>
      </c>
      <c r="C465" s="38" t="s">
        <v>1648</v>
      </c>
      <c r="D465" s="32" t="str">
        <f t="shared" si="35"/>
        <v>39091AgraBulb</v>
      </c>
      <c r="E465" s="32">
        <f>VLOOKUP($D465,Table2[[Column1]:[Qty]],2,0)</f>
        <v>144</v>
      </c>
      <c r="F465" s="32">
        <f t="shared" si="36"/>
        <v>10</v>
      </c>
      <c r="G465" s="39">
        <f t="shared" si="37"/>
        <v>0.06</v>
      </c>
      <c r="H465" s="32">
        <f t="shared" si="38"/>
        <v>9.3999999999999986</v>
      </c>
      <c r="I465" s="32">
        <f t="shared" si="39"/>
        <v>1353.6</v>
      </c>
      <c r="R465" s="36">
        <v>39117</v>
      </c>
      <c r="S465" s="36" t="s">
        <v>1652</v>
      </c>
      <c r="T465" s="36" t="s">
        <v>1647</v>
      </c>
      <c r="U465" s="36" t="str">
        <f>Table2[[#This Row],[Date]]&amp;Table2[[#This Row],[City]]&amp;Table2[[#This Row],[Product]]</f>
        <v>39117JaipurLaptop</v>
      </c>
      <c r="V465" s="36">
        <v>231</v>
      </c>
    </row>
    <row r="466" spans="1:22" ht="21" x14ac:dyDescent="0.25">
      <c r="A466" s="38">
        <v>39091</v>
      </c>
      <c r="B466" s="38" t="s">
        <v>1653</v>
      </c>
      <c r="C466" s="38" t="s">
        <v>1649</v>
      </c>
      <c r="D466" s="32" t="str">
        <f t="shared" si="35"/>
        <v>39091Agraiphone</v>
      </c>
      <c r="E466" s="32">
        <f>VLOOKUP($D466,Table2[[Column1]:[Qty]],2,0)</f>
        <v>392</v>
      </c>
      <c r="F466" s="32">
        <f t="shared" si="36"/>
        <v>500</v>
      </c>
      <c r="G466" s="39">
        <f t="shared" si="37"/>
        <v>0.25</v>
      </c>
      <c r="H466" s="32">
        <f t="shared" si="38"/>
        <v>375</v>
      </c>
      <c r="I466" s="32">
        <f t="shared" si="39"/>
        <v>147000</v>
      </c>
      <c r="R466" s="36">
        <v>39145</v>
      </c>
      <c r="S466" s="36" t="s">
        <v>1645</v>
      </c>
      <c r="T466" s="36" t="s">
        <v>1647</v>
      </c>
      <c r="U466" s="36" t="str">
        <f>Table2[[#This Row],[Date]]&amp;Table2[[#This Row],[City]]&amp;Table2[[#This Row],[Product]]</f>
        <v>39145DelhiLaptop</v>
      </c>
      <c r="V466" s="36">
        <v>261</v>
      </c>
    </row>
    <row r="467" spans="1:22" ht="21" x14ac:dyDescent="0.25">
      <c r="A467" s="38">
        <v>39091</v>
      </c>
      <c r="B467" s="38" t="s">
        <v>1653</v>
      </c>
      <c r="C467" s="38" t="s">
        <v>1650</v>
      </c>
      <c r="D467" s="32" t="str">
        <f t="shared" si="35"/>
        <v>39091AgraChair</v>
      </c>
      <c r="E467" s="32">
        <f>VLOOKUP($D467,Table2[[Column1]:[Qty]],2,0)</f>
        <v>195</v>
      </c>
      <c r="F467" s="32">
        <f t="shared" si="36"/>
        <v>200</v>
      </c>
      <c r="G467" s="39">
        <f t="shared" si="37"/>
        <v>0.4</v>
      </c>
      <c r="H467" s="32">
        <f t="shared" si="38"/>
        <v>120</v>
      </c>
      <c r="I467" s="32">
        <f t="shared" si="39"/>
        <v>23400</v>
      </c>
      <c r="R467" s="36">
        <v>39175</v>
      </c>
      <c r="S467" s="36" t="s">
        <v>1652</v>
      </c>
      <c r="T467" s="36" t="s">
        <v>1648</v>
      </c>
      <c r="U467" s="36" t="str">
        <f>Table2[[#This Row],[Date]]&amp;Table2[[#This Row],[City]]&amp;Table2[[#This Row],[Product]]</f>
        <v>39175JaipurBulb</v>
      </c>
      <c r="V467" s="36">
        <v>311</v>
      </c>
    </row>
    <row r="468" spans="1:22" ht="21" x14ac:dyDescent="0.25">
      <c r="A468" s="38">
        <v>39092</v>
      </c>
      <c r="B468" s="38" t="s">
        <v>1645</v>
      </c>
      <c r="C468" s="38" t="s">
        <v>1647</v>
      </c>
      <c r="D468" s="32" t="str">
        <f t="shared" si="35"/>
        <v>39092DelhiLaptop</v>
      </c>
      <c r="E468" s="32">
        <f>VLOOKUP($D468,Table2[[Column1]:[Qty]],2,0)</f>
        <v>101</v>
      </c>
      <c r="F468" s="32">
        <f t="shared" si="36"/>
        <v>1000</v>
      </c>
      <c r="G468" s="39">
        <f t="shared" si="37"/>
        <v>0.13</v>
      </c>
      <c r="H468" s="32">
        <f t="shared" si="38"/>
        <v>870</v>
      </c>
      <c r="I468" s="32">
        <f t="shared" si="39"/>
        <v>87870</v>
      </c>
      <c r="R468" s="36">
        <v>39086</v>
      </c>
      <c r="S468" s="36" t="s">
        <v>1652</v>
      </c>
      <c r="T468" s="36" t="s">
        <v>1647</v>
      </c>
      <c r="U468" s="36" t="str">
        <f>Table2[[#This Row],[Date]]&amp;Table2[[#This Row],[City]]&amp;Table2[[#This Row],[Product]]</f>
        <v>39086JaipurLaptop</v>
      </c>
      <c r="V468" s="36">
        <v>227</v>
      </c>
    </row>
    <row r="469" spans="1:22" ht="21" x14ac:dyDescent="0.25">
      <c r="A469" s="38">
        <v>39092</v>
      </c>
      <c r="B469" s="38" t="s">
        <v>1645</v>
      </c>
      <c r="C469" s="38" t="s">
        <v>1648</v>
      </c>
      <c r="D469" s="32" t="str">
        <f t="shared" si="35"/>
        <v>39092DelhiBulb</v>
      </c>
      <c r="E469" s="32">
        <f>VLOOKUP($D469,Table2[[Column1]:[Qty]],2,0)</f>
        <v>459</v>
      </c>
      <c r="F469" s="32">
        <f t="shared" si="36"/>
        <v>10</v>
      </c>
      <c r="G469" s="39">
        <f t="shared" si="37"/>
        <v>0.09</v>
      </c>
      <c r="H469" s="32">
        <f t="shared" si="38"/>
        <v>9.1</v>
      </c>
      <c r="I469" s="32">
        <f t="shared" si="39"/>
        <v>4176.8999999999996</v>
      </c>
      <c r="R469" s="36">
        <v>39063</v>
      </c>
      <c r="S469" s="36" t="s">
        <v>1652</v>
      </c>
      <c r="T469" s="36" t="s">
        <v>1649</v>
      </c>
      <c r="U469" s="36" t="str">
        <f>Table2[[#This Row],[Date]]&amp;Table2[[#This Row],[City]]&amp;Table2[[#This Row],[Product]]</f>
        <v>39063Jaipuriphone</v>
      </c>
      <c r="V469" s="36">
        <v>155</v>
      </c>
    </row>
    <row r="470" spans="1:22" ht="21" x14ac:dyDescent="0.25">
      <c r="A470" s="38">
        <v>39092</v>
      </c>
      <c r="B470" s="38" t="s">
        <v>1645</v>
      </c>
      <c r="C470" s="38" t="s">
        <v>1649</v>
      </c>
      <c r="D470" s="32" t="str">
        <f t="shared" si="35"/>
        <v>39092Delhiiphone</v>
      </c>
      <c r="E470" s="32">
        <f>VLOOKUP($D470,Table2[[Column1]:[Qty]],2,0)</f>
        <v>199</v>
      </c>
      <c r="F470" s="32">
        <f t="shared" si="36"/>
        <v>500</v>
      </c>
      <c r="G470" s="39">
        <f t="shared" si="37"/>
        <v>0.24</v>
      </c>
      <c r="H470" s="32">
        <f t="shared" si="38"/>
        <v>380</v>
      </c>
      <c r="I470" s="32">
        <f t="shared" si="39"/>
        <v>75620</v>
      </c>
      <c r="R470" s="36">
        <v>39104</v>
      </c>
      <c r="S470" s="36" t="s">
        <v>1652</v>
      </c>
      <c r="T470" s="36" t="s">
        <v>1647</v>
      </c>
      <c r="U470" s="36" t="str">
        <f>Table2[[#This Row],[Date]]&amp;Table2[[#This Row],[City]]&amp;Table2[[#This Row],[Product]]</f>
        <v>39104JaipurLaptop</v>
      </c>
      <c r="V470" s="36">
        <v>348</v>
      </c>
    </row>
    <row r="471" spans="1:22" ht="21" x14ac:dyDescent="0.25">
      <c r="A471" s="38">
        <v>39092</v>
      </c>
      <c r="B471" s="38" t="s">
        <v>1645</v>
      </c>
      <c r="C471" s="38" t="s">
        <v>1650</v>
      </c>
      <c r="D471" s="32" t="str">
        <f t="shared" si="35"/>
        <v>39092DelhiChair</v>
      </c>
      <c r="E471" s="32">
        <f>VLOOKUP($D471,Table2[[Column1]:[Qty]],2,0)</f>
        <v>202</v>
      </c>
      <c r="F471" s="32">
        <f t="shared" si="36"/>
        <v>200</v>
      </c>
      <c r="G471" s="39">
        <f t="shared" si="37"/>
        <v>0.33</v>
      </c>
      <c r="H471" s="32">
        <f t="shared" si="38"/>
        <v>134</v>
      </c>
      <c r="I471" s="32">
        <f t="shared" si="39"/>
        <v>27068</v>
      </c>
      <c r="R471" s="36">
        <v>39128</v>
      </c>
      <c r="S471" s="36" t="s">
        <v>1653</v>
      </c>
      <c r="T471" s="36" t="s">
        <v>1648</v>
      </c>
      <c r="U471" s="36" t="str">
        <f>Table2[[#This Row],[Date]]&amp;Table2[[#This Row],[City]]&amp;Table2[[#This Row],[Product]]</f>
        <v>39128AgraBulb</v>
      </c>
      <c r="V471" s="36">
        <v>282</v>
      </c>
    </row>
    <row r="472" spans="1:22" ht="21" x14ac:dyDescent="0.25">
      <c r="A472" s="38">
        <v>39092</v>
      </c>
      <c r="B472" s="38" t="s">
        <v>1646</v>
      </c>
      <c r="C472" s="38" t="s">
        <v>1647</v>
      </c>
      <c r="D472" s="32" t="str">
        <f t="shared" si="35"/>
        <v>39092MumbaiLaptop</v>
      </c>
      <c r="E472" s="32">
        <f>VLOOKUP($D472,Table2[[Column1]:[Qty]],2,0)</f>
        <v>397</v>
      </c>
      <c r="F472" s="32">
        <f t="shared" si="36"/>
        <v>1000</v>
      </c>
      <c r="G472" s="39">
        <f t="shared" si="37"/>
        <v>0.1</v>
      </c>
      <c r="H472" s="32">
        <f t="shared" si="38"/>
        <v>900</v>
      </c>
      <c r="I472" s="32">
        <f t="shared" si="39"/>
        <v>357300</v>
      </c>
      <c r="R472" s="36">
        <v>39079</v>
      </c>
      <c r="S472" s="36" t="s">
        <v>1646</v>
      </c>
      <c r="T472" s="36" t="s">
        <v>1650</v>
      </c>
      <c r="U472" s="36" t="str">
        <f>Table2[[#This Row],[Date]]&amp;Table2[[#This Row],[City]]&amp;Table2[[#This Row],[Product]]</f>
        <v>39079MumbaiChair</v>
      </c>
      <c r="V472" s="36">
        <v>232</v>
      </c>
    </row>
    <row r="473" spans="1:22" ht="21" x14ac:dyDescent="0.25">
      <c r="A473" s="38">
        <v>39092</v>
      </c>
      <c r="B473" s="38" t="s">
        <v>1646</v>
      </c>
      <c r="C473" s="38" t="s">
        <v>1648</v>
      </c>
      <c r="D473" s="32" t="str">
        <f t="shared" si="35"/>
        <v>39092MumbaiBulb</v>
      </c>
      <c r="E473" s="32">
        <f>VLOOKUP($D473,Table2[[Column1]:[Qty]],2,0)</f>
        <v>252</v>
      </c>
      <c r="F473" s="32">
        <f t="shared" si="36"/>
        <v>10</v>
      </c>
      <c r="G473" s="39">
        <f t="shared" si="37"/>
        <v>0.05</v>
      </c>
      <c r="H473" s="32">
        <f t="shared" si="38"/>
        <v>9.5</v>
      </c>
      <c r="I473" s="32">
        <f t="shared" si="39"/>
        <v>2394</v>
      </c>
      <c r="R473" s="36">
        <v>39098</v>
      </c>
      <c r="S473" s="36" t="s">
        <v>1645</v>
      </c>
      <c r="T473" s="36" t="s">
        <v>1648</v>
      </c>
      <c r="U473" s="36" t="str">
        <f>Table2[[#This Row],[Date]]&amp;Table2[[#This Row],[City]]&amp;Table2[[#This Row],[Product]]</f>
        <v>39098DelhiBulb</v>
      </c>
      <c r="V473" s="36">
        <v>462</v>
      </c>
    </row>
    <row r="474" spans="1:22" ht="21" x14ac:dyDescent="0.25">
      <c r="A474" s="38">
        <v>39092</v>
      </c>
      <c r="B474" s="38" t="s">
        <v>1646</v>
      </c>
      <c r="C474" s="38" t="s">
        <v>1649</v>
      </c>
      <c r="D474" s="32" t="str">
        <f t="shared" si="35"/>
        <v>39092Mumbaiiphone</v>
      </c>
      <c r="E474" s="32">
        <f>VLOOKUP($D474,Table2[[Column1]:[Qty]],2,0)</f>
        <v>157</v>
      </c>
      <c r="F474" s="32">
        <f t="shared" si="36"/>
        <v>500</v>
      </c>
      <c r="G474" s="39">
        <f t="shared" si="37"/>
        <v>0.2</v>
      </c>
      <c r="H474" s="32">
        <f t="shared" si="38"/>
        <v>400</v>
      </c>
      <c r="I474" s="32">
        <f t="shared" si="39"/>
        <v>62800</v>
      </c>
      <c r="R474" s="36">
        <v>39073</v>
      </c>
      <c r="S474" s="36" t="s">
        <v>1646</v>
      </c>
      <c r="T474" s="36" t="s">
        <v>1650</v>
      </c>
      <c r="U474" s="36" t="str">
        <f>Table2[[#This Row],[Date]]&amp;Table2[[#This Row],[City]]&amp;Table2[[#This Row],[Product]]</f>
        <v>39073MumbaiChair</v>
      </c>
      <c r="V474" s="36">
        <v>314</v>
      </c>
    </row>
    <row r="475" spans="1:22" ht="21" x14ac:dyDescent="0.25">
      <c r="A475" s="38">
        <v>39092</v>
      </c>
      <c r="B475" s="38" t="s">
        <v>1646</v>
      </c>
      <c r="C475" s="38" t="s">
        <v>1650</v>
      </c>
      <c r="D475" s="32" t="str">
        <f t="shared" si="35"/>
        <v>39092MumbaiChair</v>
      </c>
      <c r="E475" s="32">
        <f>VLOOKUP($D475,Table2[[Column1]:[Qty]],2,0)</f>
        <v>124</v>
      </c>
      <c r="F475" s="32">
        <f t="shared" si="36"/>
        <v>200</v>
      </c>
      <c r="G475" s="39">
        <f t="shared" si="37"/>
        <v>0.4</v>
      </c>
      <c r="H475" s="32">
        <f t="shared" si="38"/>
        <v>120</v>
      </c>
      <c r="I475" s="32">
        <f t="shared" si="39"/>
        <v>14880</v>
      </c>
      <c r="R475" s="36">
        <v>39082</v>
      </c>
      <c r="S475" s="36" t="s">
        <v>1653</v>
      </c>
      <c r="T475" s="36" t="s">
        <v>1650</v>
      </c>
      <c r="U475" s="36" t="str">
        <f>Table2[[#This Row],[Date]]&amp;Table2[[#This Row],[City]]&amp;Table2[[#This Row],[Product]]</f>
        <v>39082AgraChair</v>
      </c>
      <c r="V475" s="36">
        <v>240</v>
      </c>
    </row>
    <row r="476" spans="1:22" ht="21" x14ac:dyDescent="0.25">
      <c r="A476" s="38">
        <v>39092</v>
      </c>
      <c r="B476" s="38" t="s">
        <v>1652</v>
      </c>
      <c r="C476" s="38" t="s">
        <v>1647</v>
      </c>
      <c r="D476" s="32" t="str">
        <f t="shared" si="35"/>
        <v>39092JaipurLaptop</v>
      </c>
      <c r="E476" s="32">
        <f>VLOOKUP($D476,Table2[[Column1]:[Qty]],2,0)</f>
        <v>422</v>
      </c>
      <c r="F476" s="32">
        <f t="shared" si="36"/>
        <v>1000</v>
      </c>
      <c r="G476" s="39">
        <f t="shared" si="37"/>
        <v>0.09</v>
      </c>
      <c r="H476" s="32">
        <f t="shared" si="38"/>
        <v>910</v>
      </c>
      <c r="I476" s="32">
        <f t="shared" si="39"/>
        <v>384020</v>
      </c>
      <c r="R476" s="36">
        <v>39121</v>
      </c>
      <c r="S476" s="36" t="s">
        <v>1652</v>
      </c>
      <c r="T476" s="36" t="s">
        <v>1648</v>
      </c>
      <c r="U476" s="36" t="str">
        <f>Table2[[#This Row],[Date]]&amp;Table2[[#This Row],[City]]&amp;Table2[[#This Row],[Product]]</f>
        <v>39121JaipurBulb</v>
      </c>
      <c r="V476" s="36">
        <v>116</v>
      </c>
    </row>
    <row r="477" spans="1:22" ht="21" x14ac:dyDescent="0.25">
      <c r="A477" s="38">
        <v>39092</v>
      </c>
      <c r="B477" s="38" t="s">
        <v>1652</v>
      </c>
      <c r="C477" s="38" t="s">
        <v>1648</v>
      </c>
      <c r="D477" s="32" t="str">
        <f t="shared" si="35"/>
        <v>39092JaipurBulb</v>
      </c>
      <c r="E477" s="32">
        <f>VLOOKUP($D477,Table2[[Column1]:[Qty]],2,0)</f>
        <v>337</v>
      </c>
      <c r="F477" s="32">
        <f t="shared" si="36"/>
        <v>10</v>
      </c>
      <c r="G477" s="39">
        <f t="shared" si="37"/>
        <v>0.08</v>
      </c>
      <c r="H477" s="32">
        <f t="shared" si="38"/>
        <v>9.2000000000000011</v>
      </c>
      <c r="I477" s="32">
        <f t="shared" si="39"/>
        <v>3100.4000000000005</v>
      </c>
      <c r="R477" s="36">
        <v>39138</v>
      </c>
      <c r="S477" s="36" t="s">
        <v>1646</v>
      </c>
      <c r="T477" s="36" t="s">
        <v>1647</v>
      </c>
      <c r="U477" s="36" t="str">
        <f>Table2[[#This Row],[Date]]&amp;Table2[[#This Row],[City]]&amp;Table2[[#This Row],[Product]]</f>
        <v>39138MumbaiLaptop</v>
      </c>
      <c r="V477" s="36">
        <v>290</v>
      </c>
    </row>
    <row r="478" spans="1:22" ht="21" x14ac:dyDescent="0.25">
      <c r="A478" s="38">
        <v>39092</v>
      </c>
      <c r="B478" s="38" t="s">
        <v>1652</v>
      </c>
      <c r="C478" s="38" t="s">
        <v>1649</v>
      </c>
      <c r="D478" s="32" t="str">
        <f t="shared" si="35"/>
        <v>39092Jaipuriphone</v>
      </c>
      <c r="E478" s="32">
        <f>VLOOKUP($D478,Table2[[Column1]:[Qty]],2,0)</f>
        <v>240</v>
      </c>
      <c r="F478" s="32">
        <f t="shared" si="36"/>
        <v>500</v>
      </c>
      <c r="G478" s="39">
        <f t="shared" si="37"/>
        <v>0.2</v>
      </c>
      <c r="H478" s="32">
        <f t="shared" si="38"/>
        <v>400</v>
      </c>
      <c r="I478" s="32">
        <f t="shared" si="39"/>
        <v>96000</v>
      </c>
      <c r="R478" s="36">
        <v>39063</v>
      </c>
      <c r="S478" s="36" t="s">
        <v>1645</v>
      </c>
      <c r="T478" s="36" t="s">
        <v>1649</v>
      </c>
      <c r="U478" s="36" t="str">
        <f>Table2[[#This Row],[Date]]&amp;Table2[[#This Row],[City]]&amp;Table2[[#This Row],[Product]]</f>
        <v>39063Delhiiphone</v>
      </c>
      <c r="V478" s="36">
        <v>267</v>
      </c>
    </row>
    <row r="479" spans="1:22" ht="21" x14ac:dyDescent="0.25">
      <c r="A479" s="38">
        <v>39092</v>
      </c>
      <c r="B479" s="38" t="s">
        <v>1652</v>
      </c>
      <c r="C479" s="38" t="s">
        <v>1650</v>
      </c>
      <c r="D479" s="32" t="str">
        <f t="shared" si="35"/>
        <v>39092JaipurChair</v>
      </c>
      <c r="E479" s="32">
        <f>VLOOKUP($D479,Table2[[Column1]:[Qty]],2,0)</f>
        <v>349</v>
      </c>
      <c r="F479" s="32">
        <f t="shared" si="36"/>
        <v>200</v>
      </c>
      <c r="G479" s="39">
        <f t="shared" si="37"/>
        <v>0.36</v>
      </c>
      <c r="H479" s="32">
        <f t="shared" si="38"/>
        <v>128</v>
      </c>
      <c r="I479" s="32">
        <f t="shared" si="39"/>
        <v>44672</v>
      </c>
      <c r="R479" s="36">
        <v>39144</v>
      </c>
      <c r="S479" s="36" t="s">
        <v>1646</v>
      </c>
      <c r="T479" s="36" t="s">
        <v>1650</v>
      </c>
      <c r="U479" s="36" t="str">
        <f>Table2[[#This Row],[Date]]&amp;Table2[[#This Row],[City]]&amp;Table2[[#This Row],[Product]]</f>
        <v>39144MumbaiChair</v>
      </c>
      <c r="V479" s="36">
        <v>499</v>
      </c>
    </row>
    <row r="480" spans="1:22" ht="21" x14ac:dyDescent="0.25">
      <c r="A480" s="38">
        <v>39092</v>
      </c>
      <c r="B480" s="38" t="s">
        <v>1653</v>
      </c>
      <c r="C480" s="38" t="s">
        <v>1647</v>
      </c>
      <c r="D480" s="32" t="str">
        <f t="shared" si="35"/>
        <v>39092AgraLaptop</v>
      </c>
      <c r="E480" s="32">
        <f>VLOOKUP($D480,Table2[[Column1]:[Qty]],2,0)</f>
        <v>229</v>
      </c>
      <c r="F480" s="32">
        <f t="shared" si="36"/>
        <v>1000</v>
      </c>
      <c r="G480" s="39">
        <f t="shared" si="37"/>
        <v>0.05</v>
      </c>
      <c r="H480" s="32">
        <f t="shared" si="38"/>
        <v>950</v>
      </c>
      <c r="I480" s="32">
        <f t="shared" si="39"/>
        <v>217550</v>
      </c>
      <c r="R480" s="36">
        <v>39075</v>
      </c>
      <c r="S480" s="36" t="s">
        <v>1652</v>
      </c>
      <c r="T480" s="36" t="s">
        <v>1649</v>
      </c>
      <c r="U480" s="36" t="str">
        <f>Table2[[#This Row],[Date]]&amp;Table2[[#This Row],[City]]&amp;Table2[[#This Row],[Product]]</f>
        <v>39075Jaipuriphone</v>
      </c>
      <c r="V480" s="36">
        <v>232</v>
      </c>
    </row>
    <row r="481" spans="1:22" ht="21" x14ac:dyDescent="0.25">
      <c r="A481" s="38">
        <v>39092</v>
      </c>
      <c r="B481" s="38" t="s">
        <v>1653</v>
      </c>
      <c r="C481" s="38" t="s">
        <v>1648</v>
      </c>
      <c r="D481" s="32" t="str">
        <f t="shared" si="35"/>
        <v>39092AgraBulb</v>
      </c>
      <c r="E481" s="32">
        <f>VLOOKUP($D481,Table2[[Column1]:[Qty]],2,0)</f>
        <v>305</v>
      </c>
      <c r="F481" s="32">
        <f t="shared" si="36"/>
        <v>10</v>
      </c>
      <c r="G481" s="39">
        <f t="shared" si="37"/>
        <v>0.06</v>
      </c>
      <c r="H481" s="32">
        <f t="shared" si="38"/>
        <v>9.3999999999999986</v>
      </c>
      <c r="I481" s="32">
        <f t="shared" si="39"/>
        <v>2866.9999999999995</v>
      </c>
      <c r="R481" s="36">
        <v>39121</v>
      </c>
      <c r="S481" s="36" t="s">
        <v>1645</v>
      </c>
      <c r="T481" s="36" t="s">
        <v>1647</v>
      </c>
      <c r="U481" s="36" t="str">
        <f>Table2[[#This Row],[Date]]&amp;Table2[[#This Row],[City]]&amp;Table2[[#This Row],[Product]]</f>
        <v>39121DelhiLaptop</v>
      </c>
      <c r="V481" s="36">
        <v>356</v>
      </c>
    </row>
    <row r="482" spans="1:22" ht="21" x14ac:dyDescent="0.25">
      <c r="A482" s="38">
        <v>39092</v>
      </c>
      <c r="B482" s="38" t="s">
        <v>1653</v>
      </c>
      <c r="C482" s="38" t="s">
        <v>1649</v>
      </c>
      <c r="D482" s="32" t="str">
        <f t="shared" si="35"/>
        <v>39092Agraiphone</v>
      </c>
      <c r="E482" s="32">
        <f>VLOOKUP($D482,Table2[[Column1]:[Qty]],2,0)</f>
        <v>255</v>
      </c>
      <c r="F482" s="32">
        <f t="shared" si="36"/>
        <v>500</v>
      </c>
      <c r="G482" s="39">
        <f t="shared" si="37"/>
        <v>0.25</v>
      </c>
      <c r="H482" s="32">
        <f t="shared" si="38"/>
        <v>375</v>
      </c>
      <c r="I482" s="32">
        <f t="shared" si="39"/>
        <v>95625</v>
      </c>
      <c r="R482" s="36">
        <v>39120</v>
      </c>
      <c r="S482" s="36" t="s">
        <v>1645</v>
      </c>
      <c r="T482" s="36" t="s">
        <v>1648</v>
      </c>
      <c r="U482" s="36" t="str">
        <f>Table2[[#This Row],[Date]]&amp;Table2[[#This Row],[City]]&amp;Table2[[#This Row],[Product]]</f>
        <v>39120DelhiBulb</v>
      </c>
      <c r="V482" s="36">
        <v>260</v>
      </c>
    </row>
    <row r="483" spans="1:22" ht="21" x14ac:dyDescent="0.25">
      <c r="A483" s="38">
        <v>39092</v>
      </c>
      <c r="B483" s="38" t="s">
        <v>1653</v>
      </c>
      <c r="C483" s="38" t="s">
        <v>1650</v>
      </c>
      <c r="D483" s="32" t="str">
        <f t="shared" si="35"/>
        <v>39092AgraChair</v>
      </c>
      <c r="E483" s="32">
        <f>VLOOKUP($D483,Table2[[Column1]:[Qty]],2,0)</f>
        <v>347</v>
      </c>
      <c r="F483" s="32">
        <f t="shared" si="36"/>
        <v>200</v>
      </c>
      <c r="G483" s="39">
        <f t="shared" si="37"/>
        <v>0.4</v>
      </c>
      <c r="H483" s="32">
        <f t="shared" si="38"/>
        <v>120</v>
      </c>
      <c r="I483" s="32">
        <f t="shared" si="39"/>
        <v>41640</v>
      </c>
      <c r="R483" s="36">
        <v>39175</v>
      </c>
      <c r="S483" s="36" t="s">
        <v>1653</v>
      </c>
      <c r="T483" s="36" t="s">
        <v>1650</v>
      </c>
      <c r="U483" s="36" t="str">
        <f>Table2[[#This Row],[Date]]&amp;Table2[[#This Row],[City]]&amp;Table2[[#This Row],[Product]]</f>
        <v>39175AgraChair</v>
      </c>
      <c r="V483" s="36">
        <v>424</v>
      </c>
    </row>
    <row r="484" spans="1:22" ht="21" x14ac:dyDescent="0.25">
      <c r="A484" s="38">
        <v>39093</v>
      </c>
      <c r="B484" s="38" t="s">
        <v>1645</v>
      </c>
      <c r="C484" s="38" t="s">
        <v>1647</v>
      </c>
      <c r="D484" s="32" t="str">
        <f t="shared" si="35"/>
        <v>39093DelhiLaptop</v>
      </c>
      <c r="E484" s="32">
        <f>VLOOKUP($D484,Table2[[Column1]:[Qty]],2,0)</f>
        <v>386</v>
      </c>
      <c r="F484" s="32">
        <f t="shared" si="36"/>
        <v>1000</v>
      </c>
      <c r="G484" s="39">
        <f t="shared" si="37"/>
        <v>0.13</v>
      </c>
      <c r="H484" s="32">
        <f t="shared" si="38"/>
        <v>870</v>
      </c>
      <c r="I484" s="32">
        <f t="shared" si="39"/>
        <v>335820</v>
      </c>
      <c r="R484" s="36">
        <v>39107</v>
      </c>
      <c r="S484" s="36" t="s">
        <v>1646</v>
      </c>
      <c r="T484" s="36" t="s">
        <v>1650</v>
      </c>
      <c r="U484" s="36" t="str">
        <f>Table2[[#This Row],[Date]]&amp;Table2[[#This Row],[City]]&amp;Table2[[#This Row],[Product]]</f>
        <v>39107MumbaiChair</v>
      </c>
      <c r="V484" s="36">
        <v>315</v>
      </c>
    </row>
    <row r="485" spans="1:22" ht="21" x14ac:dyDescent="0.25">
      <c r="A485" s="38">
        <v>39093</v>
      </c>
      <c r="B485" s="38" t="s">
        <v>1645</v>
      </c>
      <c r="C485" s="38" t="s">
        <v>1648</v>
      </c>
      <c r="D485" s="32" t="str">
        <f t="shared" si="35"/>
        <v>39093DelhiBulb</v>
      </c>
      <c r="E485" s="32">
        <f>VLOOKUP($D485,Table2[[Column1]:[Qty]],2,0)</f>
        <v>400</v>
      </c>
      <c r="F485" s="32">
        <f t="shared" si="36"/>
        <v>10</v>
      </c>
      <c r="G485" s="39">
        <f t="shared" si="37"/>
        <v>0.09</v>
      </c>
      <c r="H485" s="32">
        <f t="shared" si="38"/>
        <v>9.1</v>
      </c>
      <c r="I485" s="32">
        <f t="shared" si="39"/>
        <v>3640</v>
      </c>
      <c r="R485" s="36">
        <v>39113</v>
      </c>
      <c r="S485" s="36" t="s">
        <v>1652</v>
      </c>
      <c r="T485" s="36" t="s">
        <v>1647</v>
      </c>
      <c r="U485" s="36" t="str">
        <f>Table2[[#This Row],[Date]]&amp;Table2[[#This Row],[City]]&amp;Table2[[#This Row],[Product]]</f>
        <v>39113JaipurLaptop</v>
      </c>
      <c r="V485" s="36">
        <v>444</v>
      </c>
    </row>
    <row r="486" spans="1:22" ht="21" x14ac:dyDescent="0.25">
      <c r="A486" s="38">
        <v>39093</v>
      </c>
      <c r="B486" s="38" t="s">
        <v>1645</v>
      </c>
      <c r="C486" s="38" t="s">
        <v>1649</v>
      </c>
      <c r="D486" s="32" t="str">
        <f t="shared" si="35"/>
        <v>39093Delhiiphone</v>
      </c>
      <c r="E486" s="32">
        <f>VLOOKUP($D486,Table2[[Column1]:[Qty]],2,0)</f>
        <v>103</v>
      </c>
      <c r="F486" s="32">
        <f t="shared" si="36"/>
        <v>500</v>
      </c>
      <c r="G486" s="39">
        <f t="shared" si="37"/>
        <v>0.24</v>
      </c>
      <c r="H486" s="32">
        <f t="shared" si="38"/>
        <v>380</v>
      </c>
      <c r="I486" s="32">
        <f t="shared" si="39"/>
        <v>39140</v>
      </c>
      <c r="R486" s="36">
        <v>39166</v>
      </c>
      <c r="S486" s="36" t="s">
        <v>1653</v>
      </c>
      <c r="T486" s="36" t="s">
        <v>1647</v>
      </c>
      <c r="U486" s="36" t="str">
        <f>Table2[[#This Row],[Date]]&amp;Table2[[#This Row],[City]]&amp;Table2[[#This Row],[Product]]</f>
        <v>39166AgraLaptop</v>
      </c>
      <c r="V486" s="36">
        <v>191</v>
      </c>
    </row>
    <row r="487" spans="1:22" ht="21" x14ac:dyDescent="0.25">
      <c r="A487" s="38">
        <v>39093</v>
      </c>
      <c r="B487" s="38" t="s">
        <v>1645</v>
      </c>
      <c r="C487" s="38" t="s">
        <v>1650</v>
      </c>
      <c r="D487" s="32" t="str">
        <f t="shared" si="35"/>
        <v>39093DelhiChair</v>
      </c>
      <c r="E487" s="32">
        <f>VLOOKUP($D487,Table2[[Column1]:[Qty]],2,0)</f>
        <v>421</v>
      </c>
      <c r="F487" s="32">
        <f t="shared" si="36"/>
        <v>200</v>
      </c>
      <c r="G487" s="39">
        <f t="shared" si="37"/>
        <v>0.33</v>
      </c>
      <c r="H487" s="32">
        <f t="shared" si="38"/>
        <v>134</v>
      </c>
      <c r="I487" s="32">
        <f t="shared" si="39"/>
        <v>56414</v>
      </c>
      <c r="R487" s="36">
        <v>39174</v>
      </c>
      <c r="S487" s="36" t="s">
        <v>1646</v>
      </c>
      <c r="T487" s="36" t="s">
        <v>1648</v>
      </c>
      <c r="U487" s="36" t="str">
        <f>Table2[[#This Row],[Date]]&amp;Table2[[#This Row],[City]]&amp;Table2[[#This Row],[Product]]</f>
        <v>39174MumbaiBulb</v>
      </c>
      <c r="V487" s="36">
        <v>272</v>
      </c>
    </row>
    <row r="488" spans="1:22" ht="21" x14ac:dyDescent="0.25">
      <c r="A488" s="38">
        <v>39093</v>
      </c>
      <c r="B488" s="38" t="s">
        <v>1646</v>
      </c>
      <c r="C488" s="38" t="s">
        <v>1647</v>
      </c>
      <c r="D488" s="32" t="str">
        <f t="shared" si="35"/>
        <v>39093MumbaiLaptop</v>
      </c>
      <c r="E488" s="32">
        <f>VLOOKUP($D488,Table2[[Column1]:[Qty]],2,0)</f>
        <v>377</v>
      </c>
      <c r="F488" s="32">
        <f t="shared" si="36"/>
        <v>1000</v>
      </c>
      <c r="G488" s="39">
        <f t="shared" si="37"/>
        <v>0.1</v>
      </c>
      <c r="H488" s="32">
        <f t="shared" si="38"/>
        <v>900</v>
      </c>
      <c r="I488" s="32">
        <f t="shared" si="39"/>
        <v>339300</v>
      </c>
      <c r="R488" s="36">
        <v>39181</v>
      </c>
      <c r="S488" s="36" t="s">
        <v>1646</v>
      </c>
      <c r="T488" s="36" t="s">
        <v>1648</v>
      </c>
      <c r="U488" s="36" t="str">
        <f>Table2[[#This Row],[Date]]&amp;Table2[[#This Row],[City]]&amp;Table2[[#This Row],[Product]]</f>
        <v>39181MumbaiBulb</v>
      </c>
      <c r="V488" s="36">
        <v>166</v>
      </c>
    </row>
    <row r="489" spans="1:22" ht="21" x14ac:dyDescent="0.25">
      <c r="A489" s="38">
        <v>39093</v>
      </c>
      <c r="B489" s="38" t="s">
        <v>1646</v>
      </c>
      <c r="C489" s="38" t="s">
        <v>1648</v>
      </c>
      <c r="D489" s="32" t="str">
        <f t="shared" si="35"/>
        <v>39093MumbaiBulb</v>
      </c>
      <c r="E489" s="32">
        <f>VLOOKUP($D489,Table2[[Column1]:[Qty]],2,0)</f>
        <v>276</v>
      </c>
      <c r="F489" s="32">
        <f t="shared" si="36"/>
        <v>10</v>
      </c>
      <c r="G489" s="39">
        <f t="shared" si="37"/>
        <v>0.05</v>
      </c>
      <c r="H489" s="32">
        <f t="shared" si="38"/>
        <v>9.5</v>
      </c>
      <c r="I489" s="32">
        <f t="shared" si="39"/>
        <v>2622</v>
      </c>
      <c r="R489" s="36">
        <v>39107</v>
      </c>
      <c r="S489" s="36" t="s">
        <v>1646</v>
      </c>
      <c r="T489" s="36" t="s">
        <v>1647</v>
      </c>
      <c r="U489" s="36" t="str">
        <f>Table2[[#This Row],[Date]]&amp;Table2[[#This Row],[City]]&amp;Table2[[#This Row],[Product]]</f>
        <v>39107MumbaiLaptop</v>
      </c>
      <c r="V489" s="36">
        <v>326</v>
      </c>
    </row>
    <row r="490" spans="1:22" ht="21" x14ac:dyDescent="0.25">
      <c r="A490" s="38">
        <v>39093</v>
      </c>
      <c r="B490" s="38" t="s">
        <v>1646</v>
      </c>
      <c r="C490" s="38" t="s">
        <v>1649</v>
      </c>
      <c r="D490" s="32" t="str">
        <f t="shared" si="35"/>
        <v>39093Mumbaiiphone</v>
      </c>
      <c r="E490" s="32">
        <f>VLOOKUP($D490,Table2[[Column1]:[Qty]],2,0)</f>
        <v>473</v>
      </c>
      <c r="F490" s="32">
        <f t="shared" si="36"/>
        <v>500</v>
      </c>
      <c r="G490" s="39">
        <f t="shared" si="37"/>
        <v>0.2</v>
      </c>
      <c r="H490" s="32">
        <f t="shared" si="38"/>
        <v>400</v>
      </c>
      <c r="I490" s="32">
        <f t="shared" si="39"/>
        <v>189200</v>
      </c>
      <c r="R490" s="36">
        <v>39123</v>
      </c>
      <c r="S490" s="36" t="s">
        <v>1645</v>
      </c>
      <c r="T490" s="36" t="s">
        <v>1647</v>
      </c>
      <c r="U490" s="36" t="str">
        <f>Table2[[#This Row],[Date]]&amp;Table2[[#This Row],[City]]&amp;Table2[[#This Row],[Product]]</f>
        <v>39123DelhiLaptop</v>
      </c>
      <c r="V490" s="36">
        <v>266</v>
      </c>
    </row>
    <row r="491" spans="1:22" ht="21" x14ac:dyDescent="0.25">
      <c r="A491" s="38">
        <v>39093</v>
      </c>
      <c r="B491" s="38" t="s">
        <v>1646</v>
      </c>
      <c r="C491" s="38" t="s">
        <v>1650</v>
      </c>
      <c r="D491" s="32" t="str">
        <f t="shared" si="35"/>
        <v>39093MumbaiChair</v>
      </c>
      <c r="E491" s="32">
        <f>VLOOKUP($D491,Table2[[Column1]:[Qty]],2,0)</f>
        <v>128</v>
      </c>
      <c r="F491" s="32">
        <f t="shared" si="36"/>
        <v>200</v>
      </c>
      <c r="G491" s="39">
        <f t="shared" si="37"/>
        <v>0.4</v>
      </c>
      <c r="H491" s="32">
        <f t="shared" si="38"/>
        <v>120</v>
      </c>
      <c r="I491" s="32">
        <f t="shared" si="39"/>
        <v>15360</v>
      </c>
      <c r="R491" s="36">
        <v>39171</v>
      </c>
      <c r="S491" s="36" t="s">
        <v>1645</v>
      </c>
      <c r="T491" s="36" t="s">
        <v>1649</v>
      </c>
      <c r="U491" s="36" t="str">
        <f>Table2[[#This Row],[Date]]&amp;Table2[[#This Row],[City]]&amp;Table2[[#This Row],[Product]]</f>
        <v>39171Delhiiphone</v>
      </c>
      <c r="V491" s="36">
        <v>439</v>
      </c>
    </row>
    <row r="492" spans="1:22" ht="21" x14ac:dyDescent="0.25">
      <c r="A492" s="38">
        <v>39093</v>
      </c>
      <c r="B492" s="38" t="s">
        <v>1652</v>
      </c>
      <c r="C492" s="38" t="s">
        <v>1647</v>
      </c>
      <c r="D492" s="32" t="str">
        <f t="shared" si="35"/>
        <v>39093JaipurLaptop</v>
      </c>
      <c r="E492" s="32">
        <f>VLOOKUP($D492,Table2[[Column1]:[Qty]],2,0)</f>
        <v>471</v>
      </c>
      <c r="F492" s="32">
        <f t="shared" si="36"/>
        <v>1000</v>
      </c>
      <c r="G492" s="39">
        <f t="shared" si="37"/>
        <v>0.09</v>
      </c>
      <c r="H492" s="32">
        <f t="shared" si="38"/>
        <v>910</v>
      </c>
      <c r="I492" s="32">
        <f t="shared" si="39"/>
        <v>428610</v>
      </c>
      <c r="R492" s="36">
        <v>39126</v>
      </c>
      <c r="S492" s="36" t="s">
        <v>1646</v>
      </c>
      <c r="T492" s="36" t="s">
        <v>1647</v>
      </c>
      <c r="U492" s="36" t="str">
        <f>Table2[[#This Row],[Date]]&amp;Table2[[#This Row],[City]]&amp;Table2[[#This Row],[Product]]</f>
        <v>39126MumbaiLaptop</v>
      </c>
      <c r="V492" s="36">
        <v>223</v>
      </c>
    </row>
    <row r="493" spans="1:22" ht="21" x14ac:dyDescent="0.25">
      <c r="A493" s="38">
        <v>39093</v>
      </c>
      <c r="B493" s="38" t="s">
        <v>1652</v>
      </c>
      <c r="C493" s="38" t="s">
        <v>1648</v>
      </c>
      <c r="D493" s="32" t="str">
        <f t="shared" si="35"/>
        <v>39093JaipurBulb</v>
      </c>
      <c r="E493" s="32">
        <f>VLOOKUP($D493,Table2[[Column1]:[Qty]],2,0)</f>
        <v>215</v>
      </c>
      <c r="F493" s="32">
        <f t="shared" si="36"/>
        <v>10</v>
      </c>
      <c r="G493" s="39">
        <f t="shared" si="37"/>
        <v>0.08</v>
      </c>
      <c r="H493" s="32">
        <f t="shared" si="38"/>
        <v>9.2000000000000011</v>
      </c>
      <c r="I493" s="32">
        <f t="shared" si="39"/>
        <v>1978.0000000000002</v>
      </c>
      <c r="R493" s="36">
        <v>39178</v>
      </c>
      <c r="S493" s="36" t="s">
        <v>1653</v>
      </c>
      <c r="T493" s="36" t="s">
        <v>1647</v>
      </c>
      <c r="U493" s="36" t="str">
        <f>Table2[[#This Row],[Date]]&amp;Table2[[#This Row],[City]]&amp;Table2[[#This Row],[Product]]</f>
        <v>39178AgraLaptop</v>
      </c>
      <c r="V493" s="36">
        <v>196</v>
      </c>
    </row>
    <row r="494" spans="1:22" ht="21" x14ac:dyDescent="0.25">
      <c r="A494" s="38">
        <v>39093</v>
      </c>
      <c r="B494" s="38" t="s">
        <v>1652</v>
      </c>
      <c r="C494" s="38" t="s">
        <v>1649</v>
      </c>
      <c r="D494" s="32" t="str">
        <f t="shared" si="35"/>
        <v>39093Jaipuriphone</v>
      </c>
      <c r="E494" s="32">
        <f>VLOOKUP($D494,Table2[[Column1]:[Qty]],2,0)</f>
        <v>164</v>
      </c>
      <c r="F494" s="32">
        <f t="shared" si="36"/>
        <v>500</v>
      </c>
      <c r="G494" s="39">
        <f t="shared" si="37"/>
        <v>0.2</v>
      </c>
      <c r="H494" s="32">
        <f t="shared" si="38"/>
        <v>400</v>
      </c>
      <c r="I494" s="32">
        <f t="shared" si="39"/>
        <v>65600</v>
      </c>
      <c r="R494" s="36">
        <v>39118</v>
      </c>
      <c r="S494" s="36" t="s">
        <v>1645</v>
      </c>
      <c r="T494" s="36" t="s">
        <v>1647</v>
      </c>
      <c r="U494" s="36" t="str">
        <f>Table2[[#This Row],[Date]]&amp;Table2[[#This Row],[City]]&amp;Table2[[#This Row],[Product]]</f>
        <v>39118DelhiLaptop</v>
      </c>
      <c r="V494" s="36">
        <v>251</v>
      </c>
    </row>
    <row r="495" spans="1:22" ht="21" x14ac:dyDescent="0.25">
      <c r="A495" s="38">
        <v>39093</v>
      </c>
      <c r="B495" s="38" t="s">
        <v>1652</v>
      </c>
      <c r="C495" s="38" t="s">
        <v>1650</v>
      </c>
      <c r="D495" s="32" t="str">
        <f t="shared" si="35"/>
        <v>39093JaipurChair</v>
      </c>
      <c r="E495" s="32">
        <f>VLOOKUP($D495,Table2[[Column1]:[Qty]],2,0)</f>
        <v>438</v>
      </c>
      <c r="F495" s="32">
        <f t="shared" si="36"/>
        <v>200</v>
      </c>
      <c r="G495" s="39">
        <f t="shared" si="37"/>
        <v>0.36</v>
      </c>
      <c r="H495" s="32">
        <f t="shared" si="38"/>
        <v>128</v>
      </c>
      <c r="I495" s="32">
        <f t="shared" si="39"/>
        <v>56064</v>
      </c>
      <c r="R495" s="36">
        <v>39138</v>
      </c>
      <c r="S495" s="36" t="s">
        <v>1645</v>
      </c>
      <c r="T495" s="36" t="s">
        <v>1647</v>
      </c>
      <c r="U495" s="36" t="str">
        <f>Table2[[#This Row],[Date]]&amp;Table2[[#This Row],[City]]&amp;Table2[[#This Row],[Product]]</f>
        <v>39138DelhiLaptop</v>
      </c>
      <c r="V495" s="36">
        <v>300</v>
      </c>
    </row>
    <row r="496" spans="1:22" ht="21" x14ac:dyDescent="0.25">
      <c r="A496" s="38">
        <v>39093</v>
      </c>
      <c r="B496" s="38" t="s">
        <v>1653</v>
      </c>
      <c r="C496" s="38" t="s">
        <v>1647</v>
      </c>
      <c r="D496" s="32" t="str">
        <f t="shared" si="35"/>
        <v>39093AgraLaptop</v>
      </c>
      <c r="E496" s="32">
        <f>VLOOKUP($D496,Table2[[Column1]:[Qty]],2,0)</f>
        <v>352</v>
      </c>
      <c r="F496" s="32">
        <f t="shared" si="36"/>
        <v>1000</v>
      </c>
      <c r="G496" s="39">
        <f t="shared" si="37"/>
        <v>0.05</v>
      </c>
      <c r="H496" s="32">
        <f t="shared" si="38"/>
        <v>950</v>
      </c>
      <c r="I496" s="32">
        <f t="shared" si="39"/>
        <v>334400</v>
      </c>
      <c r="R496" s="36">
        <v>39151</v>
      </c>
      <c r="S496" s="36" t="s">
        <v>1653</v>
      </c>
      <c r="T496" s="36" t="s">
        <v>1648</v>
      </c>
      <c r="U496" s="36" t="str">
        <f>Table2[[#This Row],[Date]]&amp;Table2[[#This Row],[City]]&amp;Table2[[#This Row],[Product]]</f>
        <v>39151AgraBulb</v>
      </c>
      <c r="V496" s="36">
        <v>392</v>
      </c>
    </row>
    <row r="497" spans="1:22" ht="21" x14ac:dyDescent="0.25">
      <c r="A497" s="38">
        <v>39093</v>
      </c>
      <c r="B497" s="38" t="s">
        <v>1653</v>
      </c>
      <c r="C497" s="38" t="s">
        <v>1648</v>
      </c>
      <c r="D497" s="32" t="str">
        <f t="shared" si="35"/>
        <v>39093AgraBulb</v>
      </c>
      <c r="E497" s="32">
        <f>VLOOKUP($D497,Table2[[Column1]:[Qty]],2,0)</f>
        <v>490</v>
      </c>
      <c r="F497" s="32">
        <f t="shared" si="36"/>
        <v>10</v>
      </c>
      <c r="G497" s="39">
        <f t="shared" si="37"/>
        <v>0.06</v>
      </c>
      <c r="H497" s="32">
        <f t="shared" si="38"/>
        <v>9.3999999999999986</v>
      </c>
      <c r="I497" s="32">
        <f t="shared" si="39"/>
        <v>4605.9999999999991</v>
      </c>
      <c r="R497" s="36">
        <v>39189</v>
      </c>
      <c r="S497" s="36" t="s">
        <v>1653</v>
      </c>
      <c r="T497" s="36" t="s">
        <v>1648</v>
      </c>
      <c r="U497" s="36" t="str">
        <f>Table2[[#This Row],[Date]]&amp;Table2[[#This Row],[City]]&amp;Table2[[#This Row],[Product]]</f>
        <v>39189AgraBulb</v>
      </c>
      <c r="V497" s="36">
        <v>370</v>
      </c>
    </row>
    <row r="498" spans="1:22" ht="21" x14ac:dyDescent="0.25">
      <c r="A498" s="38">
        <v>39093</v>
      </c>
      <c r="B498" s="38" t="s">
        <v>1653</v>
      </c>
      <c r="C498" s="38" t="s">
        <v>1649</v>
      </c>
      <c r="D498" s="32" t="str">
        <f t="shared" si="35"/>
        <v>39093Agraiphone</v>
      </c>
      <c r="E498" s="32">
        <f>VLOOKUP($D498,Table2[[Column1]:[Qty]],2,0)</f>
        <v>228</v>
      </c>
      <c r="F498" s="32">
        <f t="shared" si="36"/>
        <v>500</v>
      </c>
      <c r="G498" s="39">
        <f t="shared" si="37"/>
        <v>0.25</v>
      </c>
      <c r="H498" s="32">
        <f t="shared" si="38"/>
        <v>375</v>
      </c>
      <c r="I498" s="32">
        <f t="shared" si="39"/>
        <v>85500</v>
      </c>
      <c r="R498" s="36">
        <v>39071</v>
      </c>
      <c r="S498" s="36" t="s">
        <v>1653</v>
      </c>
      <c r="T498" s="36" t="s">
        <v>1647</v>
      </c>
      <c r="U498" s="36" t="str">
        <f>Table2[[#This Row],[Date]]&amp;Table2[[#This Row],[City]]&amp;Table2[[#This Row],[Product]]</f>
        <v>39071AgraLaptop</v>
      </c>
      <c r="V498" s="36">
        <v>110</v>
      </c>
    </row>
    <row r="499" spans="1:22" ht="21" x14ac:dyDescent="0.25">
      <c r="A499" s="38">
        <v>39093</v>
      </c>
      <c r="B499" s="38" t="s">
        <v>1653</v>
      </c>
      <c r="C499" s="38" t="s">
        <v>1650</v>
      </c>
      <c r="D499" s="32" t="str">
        <f t="shared" si="35"/>
        <v>39093AgraChair</v>
      </c>
      <c r="E499" s="32">
        <f>VLOOKUP($D499,Table2[[Column1]:[Qty]],2,0)</f>
        <v>427</v>
      </c>
      <c r="F499" s="32">
        <f t="shared" si="36"/>
        <v>200</v>
      </c>
      <c r="G499" s="39">
        <f t="shared" si="37"/>
        <v>0.4</v>
      </c>
      <c r="H499" s="32">
        <f t="shared" si="38"/>
        <v>120</v>
      </c>
      <c r="I499" s="32">
        <f t="shared" si="39"/>
        <v>51240</v>
      </c>
      <c r="R499" s="36">
        <v>39188</v>
      </c>
      <c r="S499" s="36" t="s">
        <v>1653</v>
      </c>
      <c r="T499" s="36" t="s">
        <v>1648</v>
      </c>
      <c r="U499" s="36" t="str">
        <f>Table2[[#This Row],[Date]]&amp;Table2[[#This Row],[City]]&amp;Table2[[#This Row],[Product]]</f>
        <v>39188AgraBulb</v>
      </c>
      <c r="V499" s="36">
        <v>218</v>
      </c>
    </row>
    <row r="500" spans="1:22" ht="21" x14ac:dyDescent="0.25">
      <c r="A500" s="38">
        <v>39094</v>
      </c>
      <c r="B500" s="38" t="s">
        <v>1645</v>
      </c>
      <c r="C500" s="38" t="s">
        <v>1647</v>
      </c>
      <c r="D500" s="32" t="str">
        <f t="shared" si="35"/>
        <v>39094DelhiLaptop</v>
      </c>
      <c r="E500" s="32">
        <f>VLOOKUP($D500,Table2[[Column1]:[Qty]],2,0)</f>
        <v>103</v>
      </c>
      <c r="F500" s="32">
        <f t="shared" si="36"/>
        <v>1000</v>
      </c>
      <c r="G500" s="39">
        <f t="shared" si="37"/>
        <v>0.13</v>
      </c>
      <c r="H500" s="32">
        <f t="shared" si="38"/>
        <v>870</v>
      </c>
      <c r="I500" s="32">
        <f t="shared" si="39"/>
        <v>89610</v>
      </c>
      <c r="R500" s="36">
        <v>39099</v>
      </c>
      <c r="S500" s="36" t="s">
        <v>1645</v>
      </c>
      <c r="T500" s="36" t="s">
        <v>1650</v>
      </c>
      <c r="U500" s="36" t="str">
        <f>Table2[[#This Row],[Date]]&amp;Table2[[#This Row],[City]]&amp;Table2[[#This Row],[Product]]</f>
        <v>39099DelhiChair</v>
      </c>
      <c r="V500" s="36">
        <v>419</v>
      </c>
    </row>
    <row r="501" spans="1:22" ht="21" x14ac:dyDescent="0.25">
      <c r="A501" s="38">
        <v>39094</v>
      </c>
      <c r="B501" s="38" t="s">
        <v>1645</v>
      </c>
      <c r="C501" s="38" t="s">
        <v>1648</v>
      </c>
      <c r="D501" s="32" t="str">
        <f t="shared" si="35"/>
        <v>39094DelhiBulb</v>
      </c>
      <c r="E501" s="32">
        <f>VLOOKUP($D501,Table2[[Column1]:[Qty]],2,0)</f>
        <v>291</v>
      </c>
      <c r="F501" s="32">
        <f t="shared" si="36"/>
        <v>10</v>
      </c>
      <c r="G501" s="39">
        <f t="shared" si="37"/>
        <v>0.09</v>
      </c>
      <c r="H501" s="32">
        <f t="shared" si="38"/>
        <v>9.1</v>
      </c>
      <c r="I501" s="32">
        <f t="shared" si="39"/>
        <v>2648.1</v>
      </c>
      <c r="R501" s="36">
        <v>39131</v>
      </c>
      <c r="S501" s="36" t="s">
        <v>1652</v>
      </c>
      <c r="T501" s="36" t="s">
        <v>1647</v>
      </c>
      <c r="U501" s="36" t="str">
        <f>Table2[[#This Row],[Date]]&amp;Table2[[#This Row],[City]]&amp;Table2[[#This Row],[Product]]</f>
        <v>39131JaipurLaptop</v>
      </c>
      <c r="V501" s="36">
        <v>185</v>
      </c>
    </row>
    <row r="502" spans="1:22" ht="21" x14ac:dyDescent="0.25">
      <c r="A502" s="38">
        <v>39094</v>
      </c>
      <c r="B502" s="38" t="s">
        <v>1645</v>
      </c>
      <c r="C502" s="38" t="s">
        <v>1649</v>
      </c>
      <c r="D502" s="32" t="str">
        <f t="shared" si="35"/>
        <v>39094Delhiiphone</v>
      </c>
      <c r="E502" s="32">
        <f>VLOOKUP($D502,Table2[[Column1]:[Qty]],2,0)</f>
        <v>132</v>
      </c>
      <c r="F502" s="32">
        <f t="shared" si="36"/>
        <v>500</v>
      </c>
      <c r="G502" s="39">
        <f t="shared" si="37"/>
        <v>0.24</v>
      </c>
      <c r="H502" s="32">
        <f t="shared" si="38"/>
        <v>380</v>
      </c>
      <c r="I502" s="32">
        <f t="shared" si="39"/>
        <v>50160</v>
      </c>
      <c r="R502" s="36">
        <v>39169</v>
      </c>
      <c r="S502" s="36" t="s">
        <v>1652</v>
      </c>
      <c r="T502" s="36" t="s">
        <v>1650</v>
      </c>
      <c r="U502" s="36" t="str">
        <f>Table2[[#This Row],[Date]]&amp;Table2[[#This Row],[City]]&amp;Table2[[#This Row],[Product]]</f>
        <v>39169JaipurChair</v>
      </c>
      <c r="V502" s="36">
        <v>213</v>
      </c>
    </row>
    <row r="503" spans="1:22" ht="21" x14ac:dyDescent="0.25">
      <c r="A503" s="38">
        <v>39094</v>
      </c>
      <c r="B503" s="38" t="s">
        <v>1645</v>
      </c>
      <c r="C503" s="38" t="s">
        <v>1650</v>
      </c>
      <c r="D503" s="32" t="str">
        <f t="shared" si="35"/>
        <v>39094DelhiChair</v>
      </c>
      <c r="E503" s="32">
        <f>VLOOKUP($D503,Table2[[Column1]:[Qty]],2,0)</f>
        <v>324</v>
      </c>
      <c r="F503" s="32">
        <f t="shared" si="36"/>
        <v>200</v>
      </c>
      <c r="G503" s="39">
        <f t="shared" si="37"/>
        <v>0.33</v>
      </c>
      <c r="H503" s="32">
        <f t="shared" si="38"/>
        <v>134</v>
      </c>
      <c r="I503" s="32">
        <f t="shared" si="39"/>
        <v>43416</v>
      </c>
      <c r="R503" s="36">
        <v>39189</v>
      </c>
      <c r="S503" s="36" t="s">
        <v>1652</v>
      </c>
      <c r="T503" s="36" t="s">
        <v>1649</v>
      </c>
      <c r="U503" s="36" t="str">
        <f>Table2[[#This Row],[Date]]&amp;Table2[[#This Row],[City]]&amp;Table2[[#This Row],[Product]]</f>
        <v>39189Jaipuriphone</v>
      </c>
      <c r="V503" s="36">
        <v>471</v>
      </c>
    </row>
    <row r="504" spans="1:22" ht="21" x14ac:dyDescent="0.25">
      <c r="A504" s="38">
        <v>39094</v>
      </c>
      <c r="B504" s="38" t="s">
        <v>1646</v>
      </c>
      <c r="C504" s="38" t="s">
        <v>1647</v>
      </c>
      <c r="D504" s="32" t="str">
        <f t="shared" si="35"/>
        <v>39094MumbaiLaptop</v>
      </c>
      <c r="E504" s="32">
        <f>VLOOKUP($D504,Table2[[Column1]:[Qty]],2,0)</f>
        <v>342</v>
      </c>
      <c r="F504" s="32">
        <f t="shared" si="36"/>
        <v>1000</v>
      </c>
      <c r="G504" s="39">
        <f t="shared" si="37"/>
        <v>0.1</v>
      </c>
      <c r="H504" s="32">
        <f t="shared" si="38"/>
        <v>900</v>
      </c>
      <c r="I504" s="32">
        <f t="shared" si="39"/>
        <v>307800</v>
      </c>
      <c r="R504" s="36">
        <v>39123</v>
      </c>
      <c r="S504" s="36" t="s">
        <v>1645</v>
      </c>
      <c r="T504" s="36" t="s">
        <v>1649</v>
      </c>
      <c r="U504" s="36" t="str">
        <f>Table2[[#This Row],[Date]]&amp;Table2[[#This Row],[City]]&amp;Table2[[#This Row],[Product]]</f>
        <v>39123Delhiiphone</v>
      </c>
      <c r="V504" s="36">
        <v>164</v>
      </c>
    </row>
    <row r="505" spans="1:22" ht="21" x14ac:dyDescent="0.25">
      <c r="A505" s="38">
        <v>39094</v>
      </c>
      <c r="B505" s="38" t="s">
        <v>1646</v>
      </c>
      <c r="C505" s="38" t="s">
        <v>1648</v>
      </c>
      <c r="D505" s="32" t="str">
        <f t="shared" si="35"/>
        <v>39094MumbaiBulb</v>
      </c>
      <c r="E505" s="32">
        <f>VLOOKUP($D505,Table2[[Column1]:[Qty]],2,0)</f>
        <v>432</v>
      </c>
      <c r="F505" s="32">
        <f t="shared" si="36"/>
        <v>10</v>
      </c>
      <c r="G505" s="39">
        <f t="shared" si="37"/>
        <v>0.05</v>
      </c>
      <c r="H505" s="32">
        <f t="shared" si="38"/>
        <v>9.5</v>
      </c>
      <c r="I505" s="32">
        <f t="shared" si="39"/>
        <v>4104</v>
      </c>
      <c r="R505" s="36">
        <v>39157</v>
      </c>
      <c r="S505" s="36" t="s">
        <v>1653</v>
      </c>
      <c r="T505" s="36" t="s">
        <v>1649</v>
      </c>
      <c r="U505" s="36" t="str">
        <f>Table2[[#This Row],[Date]]&amp;Table2[[#This Row],[City]]&amp;Table2[[#This Row],[Product]]</f>
        <v>39157Agraiphone</v>
      </c>
      <c r="V505" s="36">
        <v>353</v>
      </c>
    </row>
    <row r="506" spans="1:22" ht="21" x14ac:dyDescent="0.25">
      <c r="A506" s="38">
        <v>39094</v>
      </c>
      <c r="B506" s="38" t="s">
        <v>1646</v>
      </c>
      <c r="C506" s="38" t="s">
        <v>1649</v>
      </c>
      <c r="D506" s="32" t="str">
        <f t="shared" si="35"/>
        <v>39094Mumbaiiphone</v>
      </c>
      <c r="E506" s="32">
        <f>VLOOKUP($D506,Table2[[Column1]:[Qty]],2,0)</f>
        <v>353</v>
      </c>
      <c r="F506" s="32">
        <f t="shared" si="36"/>
        <v>500</v>
      </c>
      <c r="G506" s="39">
        <f t="shared" si="37"/>
        <v>0.2</v>
      </c>
      <c r="H506" s="32">
        <f t="shared" si="38"/>
        <v>400</v>
      </c>
      <c r="I506" s="32">
        <f t="shared" si="39"/>
        <v>141200</v>
      </c>
      <c r="R506" s="36">
        <v>39083</v>
      </c>
      <c r="S506" s="36" t="s">
        <v>1646</v>
      </c>
      <c r="T506" s="36" t="s">
        <v>1648</v>
      </c>
      <c r="U506" s="36" t="str">
        <f>Table2[[#This Row],[Date]]&amp;Table2[[#This Row],[City]]&amp;Table2[[#This Row],[Product]]</f>
        <v>39083MumbaiBulb</v>
      </c>
      <c r="V506" s="36">
        <v>387</v>
      </c>
    </row>
    <row r="507" spans="1:22" ht="21" x14ac:dyDescent="0.25">
      <c r="A507" s="38">
        <v>39094</v>
      </c>
      <c r="B507" s="38" t="s">
        <v>1646</v>
      </c>
      <c r="C507" s="38" t="s">
        <v>1650</v>
      </c>
      <c r="D507" s="32" t="str">
        <f t="shared" si="35"/>
        <v>39094MumbaiChair</v>
      </c>
      <c r="E507" s="32">
        <f>VLOOKUP($D507,Table2[[Column1]:[Qty]],2,0)</f>
        <v>203</v>
      </c>
      <c r="F507" s="32">
        <f t="shared" si="36"/>
        <v>200</v>
      </c>
      <c r="G507" s="39">
        <f t="shared" si="37"/>
        <v>0.4</v>
      </c>
      <c r="H507" s="32">
        <f t="shared" si="38"/>
        <v>120</v>
      </c>
      <c r="I507" s="32">
        <f t="shared" si="39"/>
        <v>24360</v>
      </c>
      <c r="R507" s="36">
        <v>39101</v>
      </c>
      <c r="S507" s="36" t="s">
        <v>1645</v>
      </c>
      <c r="T507" s="36" t="s">
        <v>1649</v>
      </c>
      <c r="U507" s="36" t="str">
        <f>Table2[[#This Row],[Date]]&amp;Table2[[#This Row],[City]]&amp;Table2[[#This Row],[Product]]</f>
        <v>39101Delhiiphone</v>
      </c>
      <c r="V507" s="36">
        <v>390</v>
      </c>
    </row>
    <row r="508" spans="1:22" ht="21" x14ac:dyDescent="0.25">
      <c r="A508" s="38">
        <v>39094</v>
      </c>
      <c r="B508" s="38" t="s">
        <v>1652</v>
      </c>
      <c r="C508" s="38" t="s">
        <v>1647</v>
      </c>
      <c r="D508" s="32" t="str">
        <f t="shared" si="35"/>
        <v>39094JaipurLaptop</v>
      </c>
      <c r="E508" s="32">
        <f>VLOOKUP($D508,Table2[[Column1]:[Qty]],2,0)</f>
        <v>419</v>
      </c>
      <c r="F508" s="32">
        <f t="shared" si="36"/>
        <v>1000</v>
      </c>
      <c r="G508" s="39">
        <f t="shared" si="37"/>
        <v>0.09</v>
      </c>
      <c r="H508" s="32">
        <f t="shared" si="38"/>
        <v>910</v>
      </c>
      <c r="I508" s="32">
        <f t="shared" si="39"/>
        <v>381290</v>
      </c>
      <c r="R508" s="36">
        <v>39168</v>
      </c>
      <c r="S508" s="36" t="s">
        <v>1653</v>
      </c>
      <c r="T508" s="36" t="s">
        <v>1647</v>
      </c>
      <c r="U508" s="36" t="str">
        <f>Table2[[#This Row],[Date]]&amp;Table2[[#This Row],[City]]&amp;Table2[[#This Row],[Product]]</f>
        <v>39168AgraLaptop</v>
      </c>
      <c r="V508" s="36">
        <v>478</v>
      </c>
    </row>
    <row r="509" spans="1:22" ht="21" x14ac:dyDescent="0.25">
      <c r="A509" s="38">
        <v>39094</v>
      </c>
      <c r="B509" s="38" t="s">
        <v>1652</v>
      </c>
      <c r="C509" s="38" t="s">
        <v>1648</v>
      </c>
      <c r="D509" s="32" t="str">
        <f t="shared" si="35"/>
        <v>39094JaipurBulb</v>
      </c>
      <c r="E509" s="32">
        <f>VLOOKUP($D509,Table2[[Column1]:[Qty]],2,0)</f>
        <v>329</v>
      </c>
      <c r="F509" s="32">
        <f t="shared" si="36"/>
        <v>10</v>
      </c>
      <c r="G509" s="39">
        <f t="shared" si="37"/>
        <v>0.08</v>
      </c>
      <c r="H509" s="32">
        <f t="shared" si="38"/>
        <v>9.2000000000000011</v>
      </c>
      <c r="I509" s="32">
        <f t="shared" si="39"/>
        <v>3026.8</v>
      </c>
      <c r="R509" s="36">
        <v>39085</v>
      </c>
      <c r="S509" s="36" t="s">
        <v>1652</v>
      </c>
      <c r="T509" s="36" t="s">
        <v>1650</v>
      </c>
      <c r="U509" s="36" t="str">
        <f>Table2[[#This Row],[Date]]&amp;Table2[[#This Row],[City]]&amp;Table2[[#This Row],[Product]]</f>
        <v>39085JaipurChair</v>
      </c>
      <c r="V509" s="36">
        <v>147</v>
      </c>
    </row>
    <row r="510" spans="1:22" ht="21" x14ac:dyDescent="0.25">
      <c r="A510" s="38">
        <v>39094</v>
      </c>
      <c r="B510" s="38" t="s">
        <v>1652</v>
      </c>
      <c r="C510" s="38" t="s">
        <v>1649</v>
      </c>
      <c r="D510" s="32" t="str">
        <f t="shared" si="35"/>
        <v>39094Jaipuriphone</v>
      </c>
      <c r="E510" s="32">
        <f>VLOOKUP($D510,Table2[[Column1]:[Qty]],2,0)</f>
        <v>136</v>
      </c>
      <c r="F510" s="32">
        <f t="shared" si="36"/>
        <v>500</v>
      </c>
      <c r="G510" s="39">
        <f t="shared" si="37"/>
        <v>0.2</v>
      </c>
      <c r="H510" s="32">
        <f t="shared" si="38"/>
        <v>400</v>
      </c>
      <c r="I510" s="32">
        <f t="shared" si="39"/>
        <v>54400</v>
      </c>
      <c r="R510" s="36">
        <v>39137</v>
      </c>
      <c r="S510" s="36" t="s">
        <v>1653</v>
      </c>
      <c r="T510" s="36" t="s">
        <v>1647</v>
      </c>
      <c r="U510" s="36" t="str">
        <f>Table2[[#This Row],[Date]]&amp;Table2[[#This Row],[City]]&amp;Table2[[#This Row],[Product]]</f>
        <v>39137AgraLaptop</v>
      </c>
      <c r="V510" s="36">
        <v>352</v>
      </c>
    </row>
    <row r="511" spans="1:22" ht="21" x14ac:dyDescent="0.25">
      <c r="A511" s="38">
        <v>39094</v>
      </c>
      <c r="B511" s="38" t="s">
        <v>1652</v>
      </c>
      <c r="C511" s="38" t="s">
        <v>1650</v>
      </c>
      <c r="D511" s="32" t="str">
        <f t="shared" si="35"/>
        <v>39094JaipurChair</v>
      </c>
      <c r="E511" s="32">
        <f>VLOOKUP($D511,Table2[[Column1]:[Qty]],2,0)</f>
        <v>458</v>
      </c>
      <c r="F511" s="32">
        <f t="shared" si="36"/>
        <v>200</v>
      </c>
      <c r="G511" s="39">
        <f t="shared" si="37"/>
        <v>0.36</v>
      </c>
      <c r="H511" s="32">
        <f t="shared" si="38"/>
        <v>128</v>
      </c>
      <c r="I511" s="32">
        <f t="shared" si="39"/>
        <v>58624</v>
      </c>
      <c r="R511" s="36">
        <v>39148</v>
      </c>
      <c r="S511" s="36" t="s">
        <v>1645</v>
      </c>
      <c r="T511" s="36" t="s">
        <v>1649</v>
      </c>
      <c r="U511" s="36" t="str">
        <f>Table2[[#This Row],[Date]]&amp;Table2[[#This Row],[City]]&amp;Table2[[#This Row],[Product]]</f>
        <v>39148Delhiiphone</v>
      </c>
      <c r="V511" s="36">
        <v>343</v>
      </c>
    </row>
    <row r="512" spans="1:22" ht="21" x14ac:dyDescent="0.25">
      <c r="A512" s="38">
        <v>39094</v>
      </c>
      <c r="B512" s="38" t="s">
        <v>1653</v>
      </c>
      <c r="C512" s="38" t="s">
        <v>1647</v>
      </c>
      <c r="D512" s="32" t="str">
        <f t="shared" si="35"/>
        <v>39094AgraLaptop</v>
      </c>
      <c r="E512" s="32">
        <f>VLOOKUP($D512,Table2[[Column1]:[Qty]],2,0)</f>
        <v>188</v>
      </c>
      <c r="F512" s="32">
        <f t="shared" si="36"/>
        <v>1000</v>
      </c>
      <c r="G512" s="39">
        <f t="shared" si="37"/>
        <v>0.05</v>
      </c>
      <c r="H512" s="32">
        <f t="shared" si="38"/>
        <v>950</v>
      </c>
      <c r="I512" s="32">
        <f t="shared" si="39"/>
        <v>178600</v>
      </c>
      <c r="R512" s="36">
        <v>39072</v>
      </c>
      <c r="S512" s="36" t="s">
        <v>1646</v>
      </c>
      <c r="T512" s="36" t="s">
        <v>1649</v>
      </c>
      <c r="U512" s="36" t="str">
        <f>Table2[[#This Row],[Date]]&amp;Table2[[#This Row],[City]]&amp;Table2[[#This Row],[Product]]</f>
        <v>39072Mumbaiiphone</v>
      </c>
      <c r="V512" s="36">
        <v>277</v>
      </c>
    </row>
    <row r="513" spans="1:22" ht="21" x14ac:dyDescent="0.25">
      <c r="A513" s="38">
        <v>39094</v>
      </c>
      <c r="B513" s="38" t="s">
        <v>1653</v>
      </c>
      <c r="C513" s="38" t="s">
        <v>1648</v>
      </c>
      <c r="D513" s="32" t="str">
        <f t="shared" si="35"/>
        <v>39094AgraBulb</v>
      </c>
      <c r="E513" s="32">
        <f>VLOOKUP($D513,Table2[[Column1]:[Qty]],2,0)</f>
        <v>237</v>
      </c>
      <c r="F513" s="32">
        <f t="shared" si="36"/>
        <v>10</v>
      </c>
      <c r="G513" s="39">
        <f t="shared" si="37"/>
        <v>0.06</v>
      </c>
      <c r="H513" s="32">
        <f t="shared" si="38"/>
        <v>9.3999999999999986</v>
      </c>
      <c r="I513" s="32">
        <f t="shared" si="39"/>
        <v>2227.7999999999997</v>
      </c>
      <c r="R513" s="36">
        <v>39146</v>
      </c>
      <c r="S513" s="36" t="s">
        <v>1645</v>
      </c>
      <c r="T513" s="36" t="s">
        <v>1650</v>
      </c>
      <c r="U513" s="36" t="str">
        <f>Table2[[#This Row],[Date]]&amp;Table2[[#This Row],[City]]&amp;Table2[[#This Row],[Product]]</f>
        <v>39146DelhiChair</v>
      </c>
      <c r="V513" s="36">
        <v>423</v>
      </c>
    </row>
    <row r="514" spans="1:22" ht="21" x14ac:dyDescent="0.25">
      <c r="A514" s="38">
        <v>39094</v>
      </c>
      <c r="B514" s="38" t="s">
        <v>1653</v>
      </c>
      <c r="C514" s="38" t="s">
        <v>1649</v>
      </c>
      <c r="D514" s="32" t="str">
        <f t="shared" si="35"/>
        <v>39094Agraiphone</v>
      </c>
      <c r="E514" s="32">
        <f>VLOOKUP($D514,Table2[[Column1]:[Qty]],2,0)</f>
        <v>412</v>
      </c>
      <c r="F514" s="32">
        <f t="shared" si="36"/>
        <v>500</v>
      </c>
      <c r="G514" s="39">
        <f t="shared" si="37"/>
        <v>0.25</v>
      </c>
      <c r="H514" s="32">
        <f t="shared" si="38"/>
        <v>375</v>
      </c>
      <c r="I514" s="32">
        <f t="shared" si="39"/>
        <v>154500</v>
      </c>
      <c r="R514" s="36">
        <v>39079</v>
      </c>
      <c r="S514" s="36" t="s">
        <v>1652</v>
      </c>
      <c r="T514" s="36" t="s">
        <v>1648</v>
      </c>
      <c r="U514" s="36" t="str">
        <f>Table2[[#This Row],[Date]]&amp;Table2[[#This Row],[City]]&amp;Table2[[#This Row],[Product]]</f>
        <v>39079JaipurBulb</v>
      </c>
      <c r="V514" s="36">
        <v>303</v>
      </c>
    </row>
    <row r="515" spans="1:22" ht="21" x14ac:dyDescent="0.25">
      <c r="A515" s="38">
        <v>39094</v>
      </c>
      <c r="B515" s="38" t="s">
        <v>1653</v>
      </c>
      <c r="C515" s="38" t="s">
        <v>1650</v>
      </c>
      <c r="D515" s="32" t="str">
        <f t="shared" si="35"/>
        <v>39094AgraChair</v>
      </c>
      <c r="E515" s="32">
        <f>VLOOKUP($D515,Table2[[Column1]:[Qty]],2,0)</f>
        <v>197</v>
      </c>
      <c r="F515" s="32">
        <f t="shared" si="36"/>
        <v>200</v>
      </c>
      <c r="G515" s="39">
        <f t="shared" si="37"/>
        <v>0.4</v>
      </c>
      <c r="H515" s="32">
        <f t="shared" si="38"/>
        <v>120</v>
      </c>
      <c r="I515" s="32">
        <f t="shared" si="39"/>
        <v>23640</v>
      </c>
      <c r="R515" s="36">
        <v>39092</v>
      </c>
      <c r="S515" s="36" t="s">
        <v>1653</v>
      </c>
      <c r="T515" s="36" t="s">
        <v>1647</v>
      </c>
      <c r="U515" s="36" t="str">
        <f>Table2[[#This Row],[Date]]&amp;Table2[[#This Row],[City]]&amp;Table2[[#This Row],[Product]]</f>
        <v>39092AgraLaptop</v>
      </c>
      <c r="V515" s="36">
        <v>229</v>
      </c>
    </row>
    <row r="516" spans="1:22" ht="21" x14ac:dyDescent="0.25">
      <c r="A516" s="38">
        <v>39095</v>
      </c>
      <c r="B516" s="38" t="s">
        <v>1645</v>
      </c>
      <c r="C516" s="38" t="s">
        <v>1647</v>
      </c>
      <c r="D516" s="32" t="str">
        <f t="shared" si="35"/>
        <v>39095DelhiLaptop</v>
      </c>
      <c r="E516" s="32">
        <f>VLOOKUP($D516,Table2[[Column1]:[Qty]],2,0)</f>
        <v>403</v>
      </c>
      <c r="F516" s="32">
        <f t="shared" si="36"/>
        <v>1000</v>
      </c>
      <c r="G516" s="39">
        <f t="shared" si="37"/>
        <v>0.13</v>
      </c>
      <c r="H516" s="32">
        <f t="shared" si="38"/>
        <v>870</v>
      </c>
      <c r="I516" s="32">
        <f t="shared" si="39"/>
        <v>350610</v>
      </c>
      <c r="R516" s="36">
        <v>39096</v>
      </c>
      <c r="S516" s="36" t="s">
        <v>1646</v>
      </c>
      <c r="T516" s="36" t="s">
        <v>1650</v>
      </c>
      <c r="U516" s="36" t="str">
        <f>Table2[[#This Row],[Date]]&amp;Table2[[#This Row],[City]]&amp;Table2[[#This Row],[Product]]</f>
        <v>39096MumbaiChair</v>
      </c>
      <c r="V516" s="36">
        <v>181</v>
      </c>
    </row>
    <row r="517" spans="1:22" ht="21" x14ac:dyDescent="0.25">
      <c r="A517" s="38">
        <v>39095</v>
      </c>
      <c r="B517" s="38" t="s">
        <v>1645</v>
      </c>
      <c r="C517" s="38" t="s">
        <v>1648</v>
      </c>
      <c r="D517" s="32" t="str">
        <f t="shared" ref="D517:D580" si="40">A517&amp;B517&amp;C517</f>
        <v>39095DelhiBulb</v>
      </c>
      <c r="E517" s="32">
        <f>VLOOKUP($D517,Table2[[Column1]:[Qty]],2,0)</f>
        <v>357</v>
      </c>
      <c r="F517" s="32">
        <f t="shared" ref="F517:F580" si="41">VLOOKUP($C517,K$12:L$15,2,FALSE)</f>
        <v>10</v>
      </c>
      <c r="G517" s="39">
        <f t="shared" ref="G517:G580" si="42">INDEX($K$3:$O$7,MATCH($B517,$K$3:$K$7,0),MATCH($C517,$K$3:$O$3,0))</f>
        <v>0.09</v>
      </c>
      <c r="H517" s="32">
        <f t="shared" ref="H517:H580" si="43">$F517*(1-$G517)</f>
        <v>9.1</v>
      </c>
      <c r="I517" s="32">
        <f t="shared" ref="I517:I580" si="44">$H517*$E517</f>
        <v>3248.7</v>
      </c>
      <c r="R517" s="36">
        <v>39098</v>
      </c>
      <c r="S517" s="36" t="s">
        <v>1652</v>
      </c>
      <c r="T517" s="36" t="s">
        <v>1649</v>
      </c>
      <c r="U517" s="36" t="str">
        <f>Table2[[#This Row],[Date]]&amp;Table2[[#This Row],[City]]&amp;Table2[[#This Row],[Product]]</f>
        <v>39098Jaipuriphone</v>
      </c>
      <c r="V517" s="36">
        <v>296</v>
      </c>
    </row>
    <row r="518" spans="1:22" ht="21" x14ac:dyDescent="0.25">
      <c r="A518" s="38">
        <v>39095</v>
      </c>
      <c r="B518" s="38" t="s">
        <v>1645</v>
      </c>
      <c r="C518" s="38" t="s">
        <v>1649</v>
      </c>
      <c r="D518" s="32" t="str">
        <f t="shared" si="40"/>
        <v>39095Delhiiphone</v>
      </c>
      <c r="E518" s="32">
        <f>VLOOKUP($D518,Table2[[Column1]:[Qty]],2,0)</f>
        <v>115</v>
      </c>
      <c r="F518" s="32">
        <f t="shared" si="41"/>
        <v>500</v>
      </c>
      <c r="G518" s="39">
        <f t="shared" si="42"/>
        <v>0.24</v>
      </c>
      <c r="H518" s="32">
        <f t="shared" si="43"/>
        <v>380</v>
      </c>
      <c r="I518" s="32">
        <f t="shared" si="44"/>
        <v>43700</v>
      </c>
      <c r="R518" s="36">
        <v>39071</v>
      </c>
      <c r="S518" s="36" t="s">
        <v>1646</v>
      </c>
      <c r="T518" s="36" t="s">
        <v>1648</v>
      </c>
      <c r="U518" s="36" t="str">
        <f>Table2[[#This Row],[Date]]&amp;Table2[[#This Row],[City]]&amp;Table2[[#This Row],[Product]]</f>
        <v>39071MumbaiBulb</v>
      </c>
      <c r="V518" s="36">
        <v>443</v>
      </c>
    </row>
    <row r="519" spans="1:22" ht="21" x14ac:dyDescent="0.25">
      <c r="A519" s="38">
        <v>39095</v>
      </c>
      <c r="B519" s="38" t="s">
        <v>1645</v>
      </c>
      <c r="C519" s="38" t="s">
        <v>1650</v>
      </c>
      <c r="D519" s="32" t="str">
        <f t="shared" si="40"/>
        <v>39095DelhiChair</v>
      </c>
      <c r="E519" s="32">
        <f>VLOOKUP($D519,Table2[[Column1]:[Qty]],2,0)</f>
        <v>250</v>
      </c>
      <c r="F519" s="32">
        <f t="shared" si="41"/>
        <v>200</v>
      </c>
      <c r="G519" s="39">
        <f t="shared" si="42"/>
        <v>0.33</v>
      </c>
      <c r="H519" s="32">
        <f t="shared" si="43"/>
        <v>134</v>
      </c>
      <c r="I519" s="32">
        <f t="shared" si="44"/>
        <v>33500</v>
      </c>
      <c r="R519" s="36">
        <v>39096</v>
      </c>
      <c r="S519" s="36" t="s">
        <v>1645</v>
      </c>
      <c r="T519" s="36" t="s">
        <v>1647</v>
      </c>
      <c r="U519" s="36" t="str">
        <f>Table2[[#This Row],[Date]]&amp;Table2[[#This Row],[City]]&amp;Table2[[#This Row],[Product]]</f>
        <v>39096DelhiLaptop</v>
      </c>
      <c r="V519" s="36">
        <v>142</v>
      </c>
    </row>
    <row r="520" spans="1:22" ht="21" x14ac:dyDescent="0.25">
      <c r="A520" s="38">
        <v>39095</v>
      </c>
      <c r="B520" s="38" t="s">
        <v>1646</v>
      </c>
      <c r="C520" s="38" t="s">
        <v>1647</v>
      </c>
      <c r="D520" s="32" t="str">
        <f t="shared" si="40"/>
        <v>39095MumbaiLaptop</v>
      </c>
      <c r="E520" s="32">
        <f>VLOOKUP($D520,Table2[[Column1]:[Qty]],2,0)</f>
        <v>153</v>
      </c>
      <c r="F520" s="32">
        <f t="shared" si="41"/>
        <v>1000</v>
      </c>
      <c r="G520" s="39">
        <f t="shared" si="42"/>
        <v>0.1</v>
      </c>
      <c r="H520" s="32">
        <f t="shared" si="43"/>
        <v>900</v>
      </c>
      <c r="I520" s="32">
        <f t="shared" si="44"/>
        <v>137700</v>
      </c>
      <c r="R520" s="36">
        <v>39153</v>
      </c>
      <c r="S520" s="36" t="s">
        <v>1653</v>
      </c>
      <c r="T520" s="36" t="s">
        <v>1649</v>
      </c>
      <c r="U520" s="36" t="str">
        <f>Table2[[#This Row],[Date]]&amp;Table2[[#This Row],[City]]&amp;Table2[[#This Row],[Product]]</f>
        <v>39153Agraiphone</v>
      </c>
      <c r="V520" s="36">
        <v>216</v>
      </c>
    </row>
    <row r="521" spans="1:22" ht="21" x14ac:dyDescent="0.25">
      <c r="A521" s="38">
        <v>39095</v>
      </c>
      <c r="B521" s="38" t="s">
        <v>1646</v>
      </c>
      <c r="C521" s="38" t="s">
        <v>1648</v>
      </c>
      <c r="D521" s="32" t="str">
        <f t="shared" si="40"/>
        <v>39095MumbaiBulb</v>
      </c>
      <c r="E521" s="32">
        <f>VLOOKUP($D521,Table2[[Column1]:[Qty]],2,0)</f>
        <v>421</v>
      </c>
      <c r="F521" s="32">
        <f t="shared" si="41"/>
        <v>10</v>
      </c>
      <c r="G521" s="39">
        <f t="shared" si="42"/>
        <v>0.05</v>
      </c>
      <c r="H521" s="32">
        <f t="shared" si="43"/>
        <v>9.5</v>
      </c>
      <c r="I521" s="32">
        <f t="shared" si="44"/>
        <v>3999.5</v>
      </c>
      <c r="R521" s="36">
        <v>39160</v>
      </c>
      <c r="S521" s="36" t="s">
        <v>1645</v>
      </c>
      <c r="T521" s="36" t="s">
        <v>1647</v>
      </c>
      <c r="U521" s="36" t="str">
        <f>Table2[[#This Row],[Date]]&amp;Table2[[#This Row],[City]]&amp;Table2[[#This Row],[Product]]</f>
        <v>39160DelhiLaptop</v>
      </c>
      <c r="V521" s="36">
        <v>485</v>
      </c>
    </row>
    <row r="522" spans="1:22" ht="21" x14ac:dyDescent="0.25">
      <c r="A522" s="38">
        <v>39095</v>
      </c>
      <c r="B522" s="38" t="s">
        <v>1646</v>
      </c>
      <c r="C522" s="38" t="s">
        <v>1649</v>
      </c>
      <c r="D522" s="32" t="str">
        <f t="shared" si="40"/>
        <v>39095Mumbaiiphone</v>
      </c>
      <c r="E522" s="32">
        <f>VLOOKUP($D522,Table2[[Column1]:[Qty]],2,0)</f>
        <v>443</v>
      </c>
      <c r="F522" s="32">
        <f t="shared" si="41"/>
        <v>500</v>
      </c>
      <c r="G522" s="39">
        <f t="shared" si="42"/>
        <v>0.2</v>
      </c>
      <c r="H522" s="32">
        <f t="shared" si="43"/>
        <v>400</v>
      </c>
      <c r="I522" s="32">
        <f t="shared" si="44"/>
        <v>177200</v>
      </c>
      <c r="R522" s="36">
        <v>39163</v>
      </c>
      <c r="S522" s="36" t="s">
        <v>1652</v>
      </c>
      <c r="T522" s="36" t="s">
        <v>1650</v>
      </c>
      <c r="U522" s="36" t="str">
        <f>Table2[[#This Row],[Date]]&amp;Table2[[#This Row],[City]]&amp;Table2[[#This Row],[Product]]</f>
        <v>39163JaipurChair</v>
      </c>
      <c r="V522" s="36">
        <v>122</v>
      </c>
    </row>
    <row r="523" spans="1:22" ht="21" x14ac:dyDescent="0.25">
      <c r="A523" s="38">
        <v>39095</v>
      </c>
      <c r="B523" s="38" t="s">
        <v>1646</v>
      </c>
      <c r="C523" s="38" t="s">
        <v>1650</v>
      </c>
      <c r="D523" s="32" t="str">
        <f t="shared" si="40"/>
        <v>39095MumbaiChair</v>
      </c>
      <c r="E523" s="32">
        <f>VLOOKUP($D523,Table2[[Column1]:[Qty]],2,0)</f>
        <v>422</v>
      </c>
      <c r="F523" s="32">
        <f t="shared" si="41"/>
        <v>200</v>
      </c>
      <c r="G523" s="39">
        <f t="shared" si="42"/>
        <v>0.4</v>
      </c>
      <c r="H523" s="32">
        <f t="shared" si="43"/>
        <v>120</v>
      </c>
      <c r="I523" s="32">
        <f t="shared" si="44"/>
        <v>50640</v>
      </c>
      <c r="R523" s="36">
        <v>39065</v>
      </c>
      <c r="S523" s="36" t="s">
        <v>1646</v>
      </c>
      <c r="T523" s="36" t="s">
        <v>1648</v>
      </c>
      <c r="U523" s="36" t="str">
        <f>Table2[[#This Row],[Date]]&amp;Table2[[#This Row],[City]]&amp;Table2[[#This Row],[Product]]</f>
        <v>39065MumbaiBulb</v>
      </c>
      <c r="V523" s="36">
        <v>198</v>
      </c>
    </row>
    <row r="524" spans="1:22" ht="21" x14ac:dyDescent="0.25">
      <c r="A524" s="38">
        <v>39095</v>
      </c>
      <c r="B524" s="38" t="s">
        <v>1652</v>
      </c>
      <c r="C524" s="38" t="s">
        <v>1647</v>
      </c>
      <c r="D524" s="32" t="str">
        <f t="shared" si="40"/>
        <v>39095JaipurLaptop</v>
      </c>
      <c r="E524" s="32">
        <f>VLOOKUP($D524,Table2[[Column1]:[Qty]],2,0)</f>
        <v>281</v>
      </c>
      <c r="F524" s="32">
        <f t="shared" si="41"/>
        <v>1000</v>
      </c>
      <c r="G524" s="39">
        <f t="shared" si="42"/>
        <v>0.09</v>
      </c>
      <c r="H524" s="32">
        <f t="shared" si="43"/>
        <v>910</v>
      </c>
      <c r="I524" s="32">
        <f t="shared" si="44"/>
        <v>255710</v>
      </c>
      <c r="R524" s="36">
        <v>39066</v>
      </c>
      <c r="S524" s="36" t="s">
        <v>1653</v>
      </c>
      <c r="T524" s="36" t="s">
        <v>1649</v>
      </c>
      <c r="U524" s="36" t="str">
        <f>Table2[[#This Row],[Date]]&amp;Table2[[#This Row],[City]]&amp;Table2[[#This Row],[Product]]</f>
        <v>39066Agraiphone</v>
      </c>
      <c r="V524" s="36">
        <v>422</v>
      </c>
    </row>
    <row r="525" spans="1:22" ht="21" x14ac:dyDescent="0.25">
      <c r="A525" s="38">
        <v>39095</v>
      </c>
      <c r="B525" s="38" t="s">
        <v>1652</v>
      </c>
      <c r="C525" s="38" t="s">
        <v>1648</v>
      </c>
      <c r="D525" s="32" t="str">
        <f t="shared" si="40"/>
        <v>39095JaipurBulb</v>
      </c>
      <c r="E525" s="32">
        <f>VLOOKUP($D525,Table2[[Column1]:[Qty]],2,0)</f>
        <v>497</v>
      </c>
      <c r="F525" s="32">
        <f t="shared" si="41"/>
        <v>10</v>
      </c>
      <c r="G525" s="39">
        <f t="shared" si="42"/>
        <v>0.08</v>
      </c>
      <c r="H525" s="32">
        <f t="shared" si="43"/>
        <v>9.2000000000000011</v>
      </c>
      <c r="I525" s="32">
        <f t="shared" si="44"/>
        <v>4572.4000000000005</v>
      </c>
      <c r="R525" s="36">
        <v>39135</v>
      </c>
      <c r="S525" s="36" t="s">
        <v>1653</v>
      </c>
      <c r="T525" s="36" t="s">
        <v>1649</v>
      </c>
      <c r="U525" s="36" t="str">
        <f>Table2[[#This Row],[Date]]&amp;Table2[[#This Row],[City]]&amp;Table2[[#This Row],[Product]]</f>
        <v>39135Agraiphone</v>
      </c>
      <c r="V525" s="36">
        <v>169</v>
      </c>
    </row>
    <row r="526" spans="1:22" ht="21" x14ac:dyDescent="0.25">
      <c r="A526" s="38">
        <v>39095</v>
      </c>
      <c r="B526" s="38" t="s">
        <v>1652</v>
      </c>
      <c r="C526" s="38" t="s">
        <v>1649</v>
      </c>
      <c r="D526" s="32" t="str">
        <f t="shared" si="40"/>
        <v>39095Jaipuriphone</v>
      </c>
      <c r="E526" s="32">
        <f>VLOOKUP($D526,Table2[[Column1]:[Qty]],2,0)</f>
        <v>441</v>
      </c>
      <c r="F526" s="32">
        <f t="shared" si="41"/>
        <v>500</v>
      </c>
      <c r="G526" s="39">
        <f t="shared" si="42"/>
        <v>0.2</v>
      </c>
      <c r="H526" s="32">
        <f t="shared" si="43"/>
        <v>400</v>
      </c>
      <c r="I526" s="32">
        <f t="shared" si="44"/>
        <v>176400</v>
      </c>
      <c r="R526" s="36">
        <v>39172</v>
      </c>
      <c r="S526" s="36" t="s">
        <v>1645</v>
      </c>
      <c r="T526" s="36" t="s">
        <v>1647</v>
      </c>
      <c r="U526" s="36" t="str">
        <f>Table2[[#This Row],[Date]]&amp;Table2[[#This Row],[City]]&amp;Table2[[#This Row],[Product]]</f>
        <v>39172DelhiLaptop</v>
      </c>
      <c r="V526" s="36">
        <v>444</v>
      </c>
    </row>
    <row r="527" spans="1:22" ht="21" x14ac:dyDescent="0.25">
      <c r="A527" s="38">
        <v>39095</v>
      </c>
      <c r="B527" s="38" t="s">
        <v>1652</v>
      </c>
      <c r="C527" s="38" t="s">
        <v>1650</v>
      </c>
      <c r="D527" s="32" t="str">
        <f t="shared" si="40"/>
        <v>39095JaipurChair</v>
      </c>
      <c r="E527" s="32">
        <f>VLOOKUP($D527,Table2[[Column1]:[Qty]],2,0)</f>
        <v>175</v>
      </c>
      <c r="F527" s="32">
        <f t="shared" si="41"/>
        <v>200</v>
      </c>
      <c r="G527" s="39">
        <f t="shared" si="42"/>
        <v>0.36</v>
      </c>
      <c r="H527" s="32">
        <f t="shared" si="43"/>
        <v>128</v>
      </c>
      <c r="I527" s="32">
        <f t="shared" si="44"/>
        <v>22400</v>
      </c>
      <c r="R527" s="36">
        <v>39085</v>
      </c>
      <c r="S527" s="36" t="s">
        <v>1653</v>
      </c>
      <c r="T527" s="36" t="s">
        <v>1649</v>
      </c>
      <c r="U527" s="36" t="str">
        <f>Table2[[#This Row],[Date]]&amp;Table2[[#This Row],[City]]&amp;Table2[[#This Row],[Product]]</f>
        <v>39085Agraiphone</v>
      </c>
      <c r="V527" s="36">
        <v>452</v>
      </c>
    </row>
    <row r="528" spans="1:22" ht="21" x14ac:dyDescent="0.25">
      <c r="A528" s="38">
        <v>39095</v>
      </c>
      <c r="B528" s="38" t="s">
        <v>1653</v>
      </c>
      <c r="C528" s="38" t="s">
        <v>1647</v>
      </c>
      <c r="D528" s="32" t="str">
        <f t="shared" si="40"/>
        <v>39095AgraLaptop</v>
      </c>
      <c r="E528" s="32">
        <f>VLOOKUP($D528,Table2[[Column1]:[Qty]],2,0)</f>
        <v>136</v>
      </c>
      <c r="F528" s="32">
        <f t="shared" si="41"/>
        <v>1000</v>
      </c>
      <c r="G528" s="39">
        <f t="shared" si="42"/>
        <v>0.05</v>
      </c>
      <c r="H528" s="32">
        <f t="shared" si="43"/>
        <v>950</v>
      </c>
      <c r="I528" s="32">
        <f t="shared" si="44"/>
        <v>129200</v>
      </c>
      <c r="R528" s="36">
        <v>39170</v>
      </c>
      <c r="S528" s="36" t="s">
        <v>1653</v>
      </c>
      <c r="T528" s="36" t="s">
        <v>1649</v>
      </c>
      <c r="U528" s="36" t="str">
        <f>Table2[[#This Row],[Date]]&amp;Table2[[#This Row],[City]]&amp;Table2[[#This Row],[Product]]</f>
        <v>39170Agraiphone</v>
      </c>
      <c r="V528" s="36">
        <v>178</v>
      </c>
    </row>
    <row r="529" spans="1:22" ht="21" x14ac:dyDescent="0.25">
      <c r="A529" s="38">
        <v>39095</v>
      </c>
      <c r="B529" s="38" t="s">
        <v>1653</v>
      </c>
      <c r="C529" s="38" t="s">
        <v>1648</v>
      </c>
      <c r="D529" s="32" t="str">
        <f t="shared" si="40"/>
        <v>39095AgraBulb</v>
      </c>
      <c r="E529" s="32">
        <f>VLOOKUP($D529,Table2[[Column1]:[Qty]],2,0)</f>
        <v>294</v>
      </c>
      <c r="F529" s="32">
        <f t="shared" si="41"/>
        <v>10</v>
      </c>
      <c r="G529" s="39">
        <f t="shared" si="42"/>
        <v>0.06</v>
      </c>
      <c r="H529" s="32">
        <f t="shared" si="43"/>
        <v>9.3999999999999986</v>
      </c>
      <c r="I529" s="32">
        <f t="shared" si="44"/>
        <v>2763.5999999999995</v>
      </c>
      <c r="R529" s="36">
        <v>39079</v>
      </c>
      <c r="S529" s="36" t="s">
        <v>1645</v>
      </c>
      <c r="T529" s="36" t="s">
        <v>1650</v>
      </c>
      <c r="U529" s="36" t="str">
        <f>Table2[[#This Row],[Date]]&amp;Table2[[#This Row],[City]]&amp;Table2[[#This Row],[Product]]</f>
        <v>39079DelhiChair</v>
      </c>
      <c r="V529" s="36">
        <v>342</v>
      </c>
    </row>
    <row r="530" spans="1:22" ht="21" x14ac:dyDescent="0.25">
      <c r="A530" s="38">
        <v>39095</v>
      </c>
      <c r="B530" s="38" t="s">
        <v>1653</v>
      </c>
      <c r="C530" s="38" t="s">
        <v>1649</v>
      </c>
      <c r="D530" s="32" t="str">
        <f t="shared" si="40"/>
        <v>39095Agraiphone</v>
      </c>
      <c r="E530" s="32">
        <f>VLOOKUP($D530,Table2[[Column1]:[Qty]],2,0)</f>
        <v>295</v>
      </c>
      <c r="F530" s="32">
        <f t="shared" si="41"/>
        <v>500</v>
      </c>
      <c r="G530" s="39">
        <f t="shared" si="42"/>
        <v>0.25</v>
      </c>
      <c r="H530" s="32">
        <f t="shared" si="43"/>
        <v>375</v>
      </c>
      <c r="I530" s="32">
        <f t="shared" si="44"/>
        <v>110625</v>
      </c>
      <c r="R530" s="36">
        <v>39103</v>
      </c>
      <c r="S530" s="36" t="s">
        <v>1652</v>
      </c>
      <c r="T530" s="36" t="s">
        <v>1649</v>
      </c>
      <c r="U530" s="36" t="str">
        <f>Table2[[#This Row],[Date]]&amp;Table2[[#This Row],[City]]&amp;Table2[[#This Row],[Product]]</f>
        <v>39103Jaipuriphone</v>
      </c>
      <c r="V530" s="36">
        <v>388</v>
      </c>
    </row>
    <row r="531" spans="1:22" ht="21" x14ac:dyDescent="0.25">
      <c r="A531" s="38">
        <v>39095</v>
      </c>
      <c r="B531" s="38" t="s">
        <v>1653</v>
      </c>
      <c r="C531" s="38" t="s">
        <v>1650</v>
      </c>
      <c r="D531" s="32" t="str">
        <f t="shared" si="40"/>
        <v>39095AgraChair</v>
      </c>
      <c r="E531" s="32">
        <f>VLOOKUP($D531,Table2[[Column1]:[Qty]],2,0)</f>
        <v>451</v>
      </c>
      <c r="F531" s="32">
        <f t="shared" si="41"/>
        <v>200</v>
      </c>
      <c r="G531" s="39">
        <f t="shared" si="42"/>
        <v>0.4</v>
      </c>
      <c r="H531" s="32">
        <f t="shared" si="43"/>
        <v>120</v>
      </c>
      <c r="I531" s="32">
        <f t="shared" si="44"/>
        <v>54120</v>
      </c>
      <c r="R531" s="36">
        <v>39144</v>
      </c>
      <c r="S531" s="36" t="s">
        <v>1646</v>
      </c>
      <c r="T531" s="36" t="s">
        <v>1649</v>
      </c>
      <c r="U531" s="36" t="str">
        <f>Table2[[#This Row],[Date]]&amp;Table2[[#This Row],[City]]&amp;Table2[[#This Row],[Product]]</f>
        <v>39144Mumbaiiphone</v>
      </c>
      <c r="V531" s="36">
        <v>333</v>
      </c>
    </row>
    <row r="532" spans="1:22" ht="21" x14ac:dyDescent="0.25">
      <c r="A532" s="38">
        <v>39096</v>
      </c>
      <c r="B532" s="38" t="s">
        <v>1645</v>
      </c>
      <c r="C532" s="38" t="s">
        <v>1647</v>
      </c>
      <c r="D532" s="32" t="str">
        <f t="shared" si="40"/>
        <v>39096DelhiLaptop</v>
      </c>
      <c r="E532" s="32">
        <f>VLOOKUP($D532,Table2[[Column1]:[Qty]],2,0)</f>
        <v>142</v>
      </c>
      <c r="F532" s="32">
        <f t="shared" si="41"/>
        <v>1000</v>
      </c>
      <c r="G532" s="39">
        <f t="shared" si="42"/>
        <v>0.13</v>
      </c>
      <c r="H532" s="32">
        <f t="shared" si="43"/>
        <v>870</v>
      </c>
      <c r="I532" s="32">
        <f t="shared" si="44"/>
        <v>123540</v>
      </c>
      <c r="R532" s="36">
        <v>39073</v>
      </c>
      <c r="S532" s="36" t="s">
        <v>1653</v>
      </c>
      <c r="T532" s="36" t="s">
        <v>1649</v>
      </c>
      <c r="U532" s="36" t="str">
        <f>Table2[[#This Row],[Date]]&amp;Table2[[#This Row],[City]]&amp;Table2[[#This Row],[Product]]</f>
        <v>39073Agraiphone</v>
      </c>
      <c r="V532" s="36">
        <v>460</v>
      </c>
    </row>
    <row r="533" spans="1:22" ht="21" x14ac:dyDescent="0.25">
      <c r="A533" s="38">
        <v>39096</v>
      </c>
      <c r="B533" s="38" t="s">
        <v>1645</v>
      </c>
      <c r="C533" s="38" t="s">
        <v>1648</v>
      </c>
      <c r="D533" s="32" t="str">
        <f t="shared" si="40"/>
        <v>39096DelhiBulb</v>
      </c>
      <c r="E533" s="32">
        <f>VLOOKUP($D533,Table2[[Column1]:[Qty]],2,0)</f>
        <v>137</v>
      </c>
      <c r="F533" s="32">
        <f t="shared" si="41"/>
        <v>10</v>
      </c>
      <c r="G533" s="39">
        <f t="shared" si="42"/>
        <v>0.09</v>
      </c>
      <c r="H533" s="32">
        <f t="shared" si="43"/>
        <v>9.1</v>
      </c>
      <c r="I533" s="32">
        <f t="shared" si="44"/>
        <v>1246.7</v>
      </c>
      <c r="R533" s="36">
        <v>39127</v>
      </c>
      <c r="S533" s="36" t="s">
        <v>1645</v>
      </c>
      <c r="T533" s="36" t="s">
        <v>1650</v>
      </c>
      <c r="U533" s="36" t="str">
        <f>Table2[[#This Row],[Date]]&amp;Table2[[#This Row],[City]]&amp;Table2[[#This Row],[Product]]</f>
        <v>39127DelhiChair</v>
      </c>
      <c r="V533" s="36">
        <v>364</v>
      </c>
    </row>
    <row r="534" spans="1:22" ht="21" x14ac:dyDescent="0.25">
      <c r="A534" s="38">
        <v>39096</v>
      </c>
      <c r="B534" s="38" t="s">
        <v>1645</v>
      </c>
      <c r="C534" s="38" t="s">
        <v>1649</v>
      </c>
      <c r="D534" s="32" t="str">
        <f t="shared" si="40"/>
        <v>39096Delhiiphone</v>
      </c>
      <c r="E534" s="32">
        <f>VLOOKUP($D534,Table2[[Column1]:[Qty]],2,0)</f>
        <v>392</v>
      </c>
      <c r="F534" s="32">
        <f t="shared" si="41"/>
        <v>500</v>
      </c>
      <c r="G534" s="39">
        <f t="shared" si="42"/>
        <v>0.24</v>
      </c>
      <c r="H534" s="32">
        <f t="shared" si="43"/>
        <v>380</v>
      </c>
      <c r="I534" s="32">
        <f t="shared" si="44"/>
        <v>148960</v>
      </c>
      <c r="R534" s="36">
        <v>39127</v>
      </c>
      <c r="S534" s="36" t="s">
        <v>1653</v>
      </c>
      <c r="T534" s="36" t="s">
        <v>1650</v>
      </c>
      <c r="U534" s="36" t="str">
        <f>Table2[[#This Row],[Date]]&amp;Table2[[#This Row],[City]]&amp;Table2[[#This Row],[Product]]</f>
        <v>39127AgraChair</v>
      </c>
      <c r="V534" s="36">
        <v>486</v>
      </c>
    </row>
    <row r="535" spans="1:22" ht="21" x14ac:dyDescent="0.25">
      <c r="A535" s="38">
        <v>39096</v>
      </c>
      <c r="B535" s="38" t="s">
        <v>1645</v>
      </c>
      <c r="C535" s="38" t="s">
        <v>1650</v>
      </c>
      <c r="D535" s="32" t="str">
        <f t="shared" si="40"/>
        <v>39096DelhiChair</v>
      </c>
      <c r="E535" s="32">
        <f>VLOOKUP($D535,Table2[[Column1]:[Qty]],2,0)</f>
        <v>471</v>
      </c>
      <c r="F535" s="32">
        <f t="shared" si="41"/>
        <v>200</v>
      </c>
      <c r="G535" s="39">
        <f t="shared" si="42"/>
        <v>0.33</v>
      </c>
      <c r="H535" s="32">
        <f t="shared" si="43"/>
        <v>134</v>
      </c>
      <c r="I535" s="32">
        <f t="shared" si="44"/>
        <v>63114</v>
      </c>
      <c r="R535" s="36">
        <v>39076</v>
      </c>
      <c r="S535" s="36" t="s">
        <v>1645</v>
      </c>
      <c r="T535" s="36" t="s">
        <v>1649</v>
      </c>
      <c r="U535" s="36" t="str">
        <f>Table2[[#This Row],[Date]]&amp;Table2[[#This Row],[City]]&amp;Table2[[#This Row],[Product]]</f>
        <v>39076Delhiiphone</v>
      </c>
      <c r="V535" s="36">
        <v>178</v>
      </c>
    </row>
    <row r="536" spans="1:22" ht="21" x14ac:dyDescent="0.25">
      <c r="A536" s="38">
        <v>39096</v>
      </c>
      <c r="B536" s="38" t="s">
        <v>1646</v>
      </c>
      <c r="C536" s="38" t="s">
        <v>1647</v>
      </c>
      <c r="D536" s="32" t="str">
        <f t="shared" si="40"/>
        <v>39096MumbaiLaptop</v>
      </c>
      <c r="E536" s="32">
        <f>VLOOKUP($D536,Table2[[Column1]:[Qty]],2,0)</f>
        <v>146</v>
      </c>
      <c r="F536" s="32">
        <f t="shared" si="41"/>
        <v>1000</v>
      </c>
      <c r="G536" s="39">
        <f t="shared" si="42"/>
        <v>0.1</v>
      </c>
      <c r="H536" s="32">
        <f t="shared" si="43"/>
        <v>900</v>
      </c>
      <c r="I536" s="32">
        <f t="shared" si="44"/>
        <v>131400</v>
      </c>
      <c r="R536" s="36">
        <v>39178</v>
      </c>
      <c r="S536" s="36" t="s">
        <v>1653</v>
      </c>
      <c r="T536" s="36" t="s">
        <v>1648</v>
      </c>
      <c r="U536" s="36" t="str">
        <f>Table2[[#This Row],[Date]]&amp;Table2[[#This Row],[City]]&amp;Table2[[#This Row],[Product]]</f>
        <v>39178AgraBulb</v>
      </c>
      <c r="V536" s="36">
        <v>300</v>
      </c>
    </row>
    <row r="537" spans="1:22" ht="21" x14ac:dyDescent="0.25">
      <c r="A537" s="38">
        <v>39096</v>
      </c>
      <c r="B537" s="38" t="s">
        <v>1646</v>
      </c>
      <c r="C537" s="38" t="s">
        <v>1648</v>
      </c>
      <c r="D537" s="32" t="str">
        <f t="shared" si="40"/>
        <v>39096MumbaiBulb</v>
      </c>
      <c r="E537" s="32">
        <f>VLOOKUP($D537,Table2[[Column1]:[Qty]],2,0)</f>
        <v>191</v>
      </c>
      <c r="F537" s="32">
        <f t="shared" si="41"/>
        <v>10</v>
      </c>
      <c r="G537" s="39">
        <f t="shared" si="42"/>
        <v>0.05</v>
      </c>
      <c r="H537" s="32">
        <f t="shared" si="43"/>
        <v>9.5</v>
      </c>
      <c r="I537" s="32">
        <f t="shared" si="44"/>
        <v>1814.5</v>
      </c>
      <c r="R537" s="36">
        <v>39112</v>
      </c>
      <c r="S537" s="36" t="s">
        <v>1652</v>
      </c>
      <c r="T537" s="36" t="s">
        <v>1650</v>
      </c>
      <c r="U537" s="36" t="str">
        <f>Table2[[#This Row],[Date]]&amp;Table2[[#This Row],[City]]&amp;Table2[[#This Row],[Product]]</f>
        <v>39112JaipurChair</v>
      </c>
      <c r="V537" s="36">
        <v>431</v>
      </c>
    </row>
    <row r="538" spans="1:22" ht="21" x14ac:dyDescent="0.25">
      <c r="A538" s="38">
        <v>39096</v>
      </c>
      <c r="B538" s="38" t="s">
        <v>1646</v>
      </c>
      <c r="C538" s="38" t="s">
        <v>1649</v>
      </c>
      <c r="D538" s="32" t="str">
        <f t="shared" si="40"/>
        <v>39096Mumbaiiphone</v>
      </c>
      <c r="E538" s="32">
        <f>VLOOKUP($D538,Table2[[Column1]:[Qty]],2,0)</f>
        <v>225</v>
      </c>
      <c r="F538" s="32">
        <f t="shared" si="41"/>
        <v>500</v>
      </c>
      <c r="G538" s="39">
        <f t="shared" si="42"/>
        <v>0.2</v>
      </c>
      <c r="H538" s="32">
        <f t="shared" si="43"/>
        <v>400</v>
      </c>
      <c r="I538" s="32">
        <f t="shared" si="44"/>
        <v>90000</v>
      </c>
      <c r="R538" s="36">
        <v>39164</v>
      </c>
      <c r="S538" s="36" t="s">
        <v>1652</v>
      </c>
      <c r="T538" s="36" t="s">
        <v>1650</v>
      </c>
      <c r="U538" s="36" t="str">
        <f>Table2[[#This Row],[Date]]&amp;Table2[[#This Row],[City]]&amp;Table2[[#This Row],[Product]]</f>
        <v>39164JaipurChair</v>
      </c>
      <c r="V538" s="36">
        <v>181</v>
      </c>
    </row>
    <row r="539" spans="1:22" ht="21" x14ac:dyDescent="0.25">
      <c r="A539" s="38">
        <v>39096</v>
      </c>
      <c r="B539" s="38" t="s">
        <v>1646</v>
      </c>
      <c r="C539" s="38" t="s">
        <v>1650</v>
      </c>
      <c r="D539" s="32" t="str">
        <f t="shared" si="40"/>
        <v>39096MumbaiChair</v>
      </c>
      <c r="E539" s="32">
        <f>VLOOKUP($D539,Table2[[Column1]:[Qty]],2,0)</f>
        <v>181</v>
      </c>
      <c r="F539" s="32">
        <f t="shared" si="41"/>
        <v>200</v>
      </c>
      <c r="G539" s="39">
        <f t="shared" si="42"/>
        <v>0.4</v>
      </c>
      <c r="H539" s="32">
        <f t="shared" si="43"/>
        <v>120</v>
      </c>
      <c r="I539" s="32">
        <f t="shared" si="44"/>
        <v>21720</v>
      </c>
      <c r="R539" s="36">
        <v>39190</v>
      </c>
      <c r="S539" s="36" t="s">
        <v>1646</v>
      </c>
      <c r="T539" s="36" t="s">
        <v>1648</v>
      </c>
      <c r="U539" s="36" t="str">
        <f>Table2[[#This Row],[Date]]&amp;Table2[[#This Row],[City]]&amp;Table2[[#This Row],[Product]]</f>
        <v>39190MumbaiBulb</v>
      </c>
      <c r="V539" s="36">
        <v>430</v>
      </c>
    </row>
    <row r="540" spans="1:22" ht="21" x14ac:dyDescent="0.25">
      <c r="A540" s="38">
        <v>39096</v>
      </c>
      <c r="B540" s="38" t="s">
        <v>1652</v>
      </c>
      <c r="C540" s="38" t="s">
        <v>1647</v>
      </c>
      <c r="D540" s="32" t="str">
        <f t="shared" si="40"/>
        <v>39096JaipurLaptop</v>
      </c>
      <c r="E540" s="32">
        <f>VLOOKUP($D540,Table2[[Column1]:[Qty]],2,0)</f>
        <v>451</v>
      </c>
      <c r="F540" s="32">
        <f t="shared" si="41"/>
        <v>1000</v>
      </c>
      <c r="G540" s="39">
        <f t="shared" si="42"/>
        <v>0.09</v>
      </c>
      <c r="H540" s="32">
        <f t="shared" si="43"/>
        <v>910</v>
      </c>
      <c r="I540" s="32">
        <f t="shared" si="44"/>
        <v>410410</v>
      </c>
      <c r="R540" s="36">
        <v>39132</v>
      </c>
      <c r="S540" s="36" t="s">
        <v>1653</v>
      </c>
      <c r="T540" s="36" t="s">
        <v>1647</v>
      </c>
      <c r="U540" s="36" t="str">
        <f>Table2[[#This Row],[Date]]&amp;Table2[[#This Row],[City]]&amp;Table2[[#This Row],[Product]]</f>
        <v>39132AgraLaptop</v>
      </c>
      <c r="V540" s="36">
        <v>187</v>
      </c>
    </row>
    <row r="541" spans="1:22" ht="21" x14ac:dyDescent="0.25">
      <c r="A541" s="38">
        <v>39096</v>
      </c>
      <c r="B541" s="38" t="s">
        <v>1652</v>
      </c>
      <c r="C541" s="38" t="s">
        <v>1648</v>
      </c>
      <c r="D541" s="32" t="str">
        <f t="shared" si="40"/>
        <v>39096JaipurBulb</v>
      </c>
      <c r="E541" s="32">
        <f>VLOOKUP($D541,Table2[[Column1]:[Qty]],2,0)</f>
        <v>157</v>
      </c>
      <c r="F541" s="32">
        <f t="shared" si="41"/>
        <v>10</v>
      </c>
      <c r="G541" s="39">
        <f t="shared" si="42"/>
        <v>0.08</v>
      </c>
      <c r="H541" s="32">
        <f t="shared" si="43"/>
        <v>9.2000000000000011</v>
      </c>
      <c r="I541" s="32">
        <f t="shared" si="44"/>
        <v>1444.4</v>
      </c>
      <c r="R541" s="36">
        <v>39159</v>
      </c>
      <c r="S541" s="36" t="s">
        <v>1645</v>
      </c>
      <c r="T541" s="36" t="s">
        <v>1647</v>
      </c>
      <c r="U541" s="36" t="str">
        <f>Table2[[#This Row],[Date]]&amp;Table2[[#This Row],[City]]&amp;Table2[[#This Row],[Product]]</f>
        <v>39159DelhiLaptop</v>
      </c>
      <c r="V541" s="36">
        <v>436</v>
      </c>
    </row>
    <row r="542" spans="1:22" ht="21" x14ac:dyDescent="0.25">
      <c r="A542" s="38">
        <v>39096</v>
      </c>
      <c r="B542" s="38" t="s">
        <v>1652</v>
      </c>
      <c r="C542" s="38" t="s">
        <v>1649</v>
      </c>
      <c r="D542" s="32" t="str">
        <f t="shared" si="40"/>
        <v>39096Jaipuriphone</v>
      </c>
      <c r="E542" s="32">
        <f>VLOOKUP($D542,Table2[[Column1]:[Qty]],2,0)</f>
        <v>372</v>
      </c>
      <c r="F542" s="32">
        <f t="shared" si="41"/>
        <v>500</v>
      </c>
      <c r="G542" s="39">
        <f t="shared" si="42"/>
        <v>0.2</v>
      </c>
      <c r="H542" s="32">
        <f t="shared" si="43"/>
        <v>400</v>
      </c>
      <c r="I542" s="32">
        <f t="shared" si="44"/>
        <v>148800</v>
      </c>
      <c r="R542" s="36">
        <v>39088</v>
      </c>
      <c r="S542" s="36" t="s">
        <v>1646</v>
      </c>
      <c r="T542" s="36" t="s">
        <v>1649</v>
      </c>
      <c r="U542" s="36" t="str">
        <f>Table2[[#This Row],[Date]]&amp;Table2[[#This Row],[City]]&amp;Table2[[#This Row],[Product]]</f>
        <v>39088Mumbaiiphone</v>
      </c>
      <c r="V542" s="36">
        <v>418</v>
      </c>
    </row>
    <row r="543" spans="1:22" ht="21" x14ac:dyDescent="0.25">
      <c r="A543" s="38">
        <v>39096</v>
      </c>
      <c r="B543" s="38" t="s">
        <v>1652</v>
      </c>
      <c r="C543" s="38" t="s">
        <v>1650</v>
      </c>
      <c r="D543" s="32" t="str">
        <f t="shared" si="40"/>
        <v>39096JaipurChair</v>
      </c>
      <c r="E543" s="32">
        <f>VLOOKUP($D543,Table2[[Column1]:[Qty]],2,0)</f>
        <v>458</v>
      </c>
      <c r="F543" s="32">
        <f t="shared" si="41"/>
        <v>200</v>
      </c>
      <c r="G543" s="39">
        <f t="shared" si="42"/>
        <v>0.36</v>
      </c>
      <c r="H543" s="32">
        <f t="shared" si="43"/>
        <v>128</v>
      </c>
      <c r="I543" s="32">
        <f t="shared" si="44"/>
        <v>58624</v>
      </c>
      <c r="R543" s="36">
        <v>39127</v>
      </c>
      <c r="S543" s="36" t="s">
        <v>1653</v>
      </c>
      <c r="T543" s="36" t="s">
        <v>1647</v>
      </c>
      <c r="U543" s="36" t="str">
        <f>Table2[[#This Row],[Date]]&amp;Table2[[#This Row],[City]]&amp;Table2[[#This Row],[Product]]</f>
        <v>39127AgraLaptop</v>
      </c>
      <c r="V543" s="36">
        <v>452</v>
      </c>
    </row>
    <row r="544" spans="1:22" ht="21" x14ac:dyDescent="0.25">
      <c r="A544" s="38">
        <v>39096</v>
      </c>
      <c r="B544" s="38" t="s">
        <v>1653</v>
      </c>
      <c r="C544" s="38" t="s">
        <v>1647</v>
      </c>
      <c r="D544" s="32" t="str">
        <f t="shared" si="40"/>
        <v>39096AgraLaptop</v>
      </c>
      <c r="E544" s="32">
        <f>VLOOKUP($D544,Table2[[Column1]:[Qty]],2,0)</f>
        <v>300</v>
      </c>
      <c r="F544" s="32">
        <f t="shared" si="41"/>
        <v>1000</v>
      </c>
      <c r="G544" s="39">
        <f t="shared" si="42"/>
        <v>0.05</v>
      </c>
      <c r="H544" s="32">
        <f t="shared" si="43"/>
        <v>950</v>
      </c>
      <c r="I544" s="32">
        <f t="shared" si="44"/>
        <v>285000</v>
      </c>
      <c r="R544" s="36">
        <v>39189</v>
      </c>
      <c r="S544" s="36" t="s">
        <v>1646</v>
      </c>
      <c r="T544" s="36" t="s">
        <v>1648</v>
      </c>
      <c r="U544" s="36" t="str">
        <f>Table2[[#This Row],[Date]]&amp;Table2[[#This Row],[City]]&amp;Table2[[#This Row],[Product]]</f>
        <v>39189MumbaiBulb</v>
      </c>
      <c r="V544" s="36">
        <v>201</v>
      </c>
    </row>
    <row r="545" spans="1:22" ht="21" x14ac:dyDescent="0.25">
      <c r="A545" s="38">
        <v>39096</v>
      </c>
      <c r="B545" s="38" t="s">
        <v>1653</v>
      </c>
      <c r="C545" s="38" t="s">
        <v>1648</v>
      </c>
      <c r="D545" s="32" t="str">
        <f t="shared" si="40"/>
        <v>39096AgraBulb</v>
      </c>
      <c r="E545" s="32">
        <f>VLOOKUP($D545,Table2[[Column1]:[Qty]],2,0)</f>
        <v>264</v>
      </c>
      <c r="F545" s="32">
        <f t="shared" si="41"/>
        <v>10</v>
      </c>
      <c r="G545" s="39">
        <f t="shared" si="42"/>
        <v>0.06</v>
      </c>
      <c r="H545" s="32">
        <f t="shared" si="43"/>
        <v>9.3999999999999986</v>
      </c>
      <c r="I545" s="32">
        <f t="shared" si="44"/>
        <v>2481.5999999999995</v>
      </c>
      <c r="R545" s="36">
        <v>39078</v>
      </c>
      <c r="S545" s="36" t="s">
        <v>1645</v>
      </c>
      <c r="T545" s="36" t="s">
        <v>1648</v>
      </c>
      <c r="U545" s="36" t="str">
        <f>Table2[[#This Row],[Date]]&amp;Table2[[#This Row],[City]]&amp;Table2[[#This Row],[Product]]</f>
        <v>39078DelhiBulb</v>
      </c>
      <c r="V545" s="36">
        <v>282</v>
      </c>
    </row>
    <row r="546" spans="1:22" ht="21" x14ac:dyDescent="0.25">
      <c r="A546" s="38">
        <v>39096</v>
      </c>
      <c r="B546" s="38" t="s">
        <v>1653</v>
      </c>
      <c r="C546" s="38" t="s">
        <v>1649</v>
      </c>
      <c r="D546" s="32" t="str">
        <f t="shared" si="40"/>
        <v>39096Agraiphone</v>
      </c>
      <c r="E546" s="32">
        <f>VLOOKUP($D546,Table2[[Column1]:[Qty]],2,0)</f>
        <v>487</v>
      </c>
      <c r="F546" s="32">
        <f t="shared" si="41"/>
        <v>500</v>
      </c>
      <c r="G546" s="39">
        <f t="shared" si="42"/>
        <v>0.25</v>
      </c>
      <c r="H546" s="32">
        <f t="shared" si="43"/>
        <v>375</v>
      </c>
      <c r="I546" s="32">
        <f t="shared" si="44"/>
        <v>182625</v>
      </c>
      <c r="R546" s="36">
        <v>39073</v>
      </c>
      <c r="S546" s="36" t="s">
        <v>1652</v>
      </c>
      <c r="T546" s="36" t="s">
        <v>1649</v>
      </c>
      <c r="U546" s="36" t="str">
        <f>Table2[[#This Row],[Date]]&amp;Table2[[#This Row],[City]]&amp;Table2[[#This Row],[Product]]</f>
        <v>39073Jaipuriphone</v>
      </c>
      <c r="V546" s="36">
        <v>160</v>
      </c>
    </row>
    <row r="547" spans="1:22" ht="21" x14ac:dyDescent="0.25">
      <c r="A547" s="38">
        <v>39096</v>
      </c>
      <c r="B547" s="38" t="s">
        <v>1653</v>
      </c>
      <c r="C547" s="38" t="s">
        <v>1650</v>
      </c>
      <c r="D547" s="32" t="str">
        <f t="shared" si="40"/>
        <v>39096AgraChair</v>
      </c>
      <c r="E547" s="32">
        <f>VLOOKUP($D547,Table2[[Column1]:[Qty]],2,0)</f>
        <v>128</v>
      </c>
      <c r="F547" s="32">
        <f t="shared" si="41"/>
        <v>200</v>
      </c>
      <c r="G547" s="39">
        <f t="shared" si="42"/>
        <v>0.4</v>
      </c>
      <c r="H547" s="32">
        <f t="shared" si="43"/>
        <v>120</v>
      </c>
      <c r="I547" s="32">
        <f t="shared" si="44"/>
        <v>15360</v>
      </c>
      <c r="R547" s="36">
        <v>39100</v>
      </c>
      <c r="S547" s="36" t="s">
        <v>1653</v>
      </c>
      <c r="T547" s="36" t="s">
        <v>1650</v>
      </c>
      <c r="U547" s="36" t="str">
        <f>Table2[[#This Row],[Date]]&amp;Table2[[#This Row],[City]]&amp;Table2[[#This Row],[Product]]</f>
        <v>39100AgraChair</v>
      </c>
      <c r="V547" s="36">
        <v>373</v>
      </c>
    </row>
    <row r="548" spans="1:22" ht="21" x14ac:dyDescent="0.25">
      <c r="A548" s="38">
        <v>39097</v>
      </c>
      <c r="B548" s="38" t="s">
        <v>1645</v>
      </c>
      <c r="C548" s="38" t="s">
        <v>1647</v>
      </c>
      <c r="D548" s="32" t="str">
        <f t="shared" si="40"/>
        <v>39097DelhiLaptop</v>
      </c>
      <c r="E548" s="32">
        <f>VLOOKUP($D548,Table2[[Column1]:[Qty]],2,0)</f>
        <v>206</v>
      </c>
      <c r="F548" s="32">
        <f t="shared" si="41"/>
        <v>1000</v>
      </c>
      <c r="G548" s="39">
        <f t="shared" si="42"/>
        <v>0.13</v>
      </c>
      <c r="H548" s="32">
        <f t="shared" si="43"/>
        <v>870</v>
      </c>
      <c r="I548" s="32">
        <f t="shared" si="44"/>
        <v>179220</v>
      </c>
      <c r="R548" s="36">
        <v>39137</v>
      </c>
      <c r="S548" s="36" t="s">
        <v>1645</v>
      </c>
      <c r="T548" s="36" t="s">
        <v>1649</v>
      </c>
      <c r="U548" s="36" t="str">
        <f>Table2[[#This Row],[Date]]&amp;Table2[[#This Row],[City]]&amp;Table2[[#This Row],[Product]]</f>
        <v>39137Delhiiphone</v>
      </c>
      <c r="V548" s="36">
        <v>141</v>
      </c>
    </row>
    <row r="549" spans="1:22" ht="21" x14ac:dyDescent="0.25">
      <c r="A549" s="38">
        <v>39097</v>
      </c>
      <c r="B549" s="38" t="s">
        <v>1645</v>
      </c>
      <c r="C549" s="38" t="s">
        <v>1648</v>
      </c>
      <c r="D549" s="32" t="str">
        <f t="shared" si="40"/>
        <v>39097DelhiBulb</v>
      </c>
      <c r="E549" s="32">
        <f>VLOOKUP($D549,Table2[[Column1]:[Qty]],2,0)</f>
        <v>212</v>
      </c>
      <c r="F549" s="32">
        <f t="shared" si="41"/>
        <v>10</v>
      </c>
      <c r="G549" s="39">
        <f t="shared" si="42"/>
        <v>0.09</v>
      </c>
      <c r="H549" s="32">
        <f t="shared" si="43"/>
        <v>9.1</v>
      </c>
      <c r="I549" s="32">
        <f t="shared" si="44"/>
        <v>1929.1999999999998</v>
      </c>
      <c r="R549" s="36">
        <v>39082</v>
      </c>
      <c r="S549" s="36" t="s">
        <v>1646</v>
      </c>
      <c r="T549" s="36" t="s">
        <v>1647</v>
      </c>
      <c r="U549" s="36" t="str">
        <f>Table2[[#This Row],[Date]]&amp;Table2[[#This Row],[City]]&amp;Table2[[#This Row],[Product]]</f>
        <v>39082MumbaiLaptop</v>
      </c>
      <c r="V549" s="36">
        <v>182</v>
      </c>
    </row>
    <row r="550" spans="1:22" ht="21" x14ac:dyDescent="0.25">
      <c r="A550" s="38">
        <v>39097</v>
      </c>
      <c r="B550" s="38" t="s">
        <v>1645</v>
      </c>
      <c r="C550" s="38" t="s">
        <v>1649</v>
      </c>
      <c r="D550" s="32" t="str">
        <f t="shared" si="40"/>
        <v>39097Delhiiphone</v>
      </c>
      <c r="E550" s="32">
        <f>VLOOKUP($D550,Table2[[Column1]:[Qty]],2,0)</f>
        <v>312</v>
      </c>
      <c r="F550" s="32">
        <f t="shared" si="41"/>
        <v>500</v>
      </c>
      <c r="G550" s="39">
        <f t="shared" si="42"/>
        <v>0.24</v>
      </c>
      <c r="H550" s="32">
        <f t="shared" si="43"/>
        <v>380</v>
      </c>
      <c r="I550" s="32">
        <f t="shared" si="44"/>
        <v>118560</v>
      </c>
      <c r="R550" s="36">
        <v>39125</v>
      </c>
      <c r="S550" s="36" t="s">
        <v>1652</v>
      </c>
      <c r="T550" s="36" t="s">
        <v>1648</v>
      </c>
      <c r="U550" s="36" t="str">
        <f>Table2[[#This Row],[Date]]&amp;Table2[[#This Row],[City]]&amp;Table2[[#This Row],[Product]]</f>
        <v>39125JaipurBulb</v>
      </c>
      <c r="V550" s="36">
        <v>465</v>
      </c>
    </row>
    <row r="551" spans="1:22" ht="21" x14ac:dyDescent="0.25">
      <c r="A551" s="38">
        <v>39097</v>
      </c>
      <c r="B551" s="38" t="s">
        <v>1645</v>
      </c>
      <c r="C551" s="38" t="s">
        <v>1650</v>
      </c>
      <c r="D551" s="32" t="str">
        <f t="shared" si="40"/>
        <v>39097DelhiChair</v>
      </c>
      <c r="E551" s="32">
        <f>VLOOKUP($D551,Table2[[Column1]:[Qty]],2,0)</f>
        <v>273</v>
      </c>
      <c r="F551" s="32">
        <f t="shared" si="41"/>
        <v>200</v>
      </c>
      <c r="G551" s="39">
        <f t="shared" si="42"/>
        <v>0.33</v>
      </c>
      <c r="H551" s="32">
        <f t="shared" si="43"/>
        <v>134</v>
      </c>
      <c r="I551" s="32">
        <f t="shared" si="44"/>
        <v>36582</v>
      </c>
      <c r="R551" s="36">
        <v>39090</v>
      </c>
      <c r="S551" s="36" t="s">
        <v>1653</v>
      </c>
      <c r="T551" s="36" t="s">
        <v>1649</v>
      </c>
      <c r="U551" s="36" t="str">
        <f>Table2[[#This Row],[Date]]&amp;Table2[[#This Row],[City]]&amp;Table2[[#This Row],[Product]]</f>
        <v>39090Agraiphone</v>
      </c>
      <c r="V551" s="36">
        <v>226</v>
      </c>
    </row>
    <row r="552" spans="1:22" ht="21" x14ac:dyDescent="0.25">
      <c r="A552" s="38">
        <v>39097</v>
      </c>
      <c r="B552" s="38" t="s">
        <v>1646</v>
      </c>
      <c r="C552" s="38" t="s">
        <v>1647</v>
      </c>
      <c r="D552" s="32" t="str">
        <f t="shared" si="40"/>
        <v>39097MumbaiLaptop</v>
      </c>
      <c r="E552" s="32">
        <f>VLOOKUP($D552,Table2[[Column1]:[Qty]],2,0)</f>
        <v>277</v>
      </c>
      <c r="F552" s="32">
        <f t="shared" si="41"/>
        <v>1000</v>
      </c>
      <c r="G552" s="39">
        <f t="shared" si="42"/>
        <v>0.1</v>
      </c>
      <c r="H552" s="32">
        <f t="shared" si="43"/>
        <v>900</v>
      </c>
      <c r="I552" s="32">
        <f t="shared" si="44"/>
        <v>249300</v>
      </c>
      <c r="R552" s="36">
        <v>39116</v>
      </c>
      <c r="S552" s="36" t="s">
        <v>1645</v>
      </c>
      <c r="T552" s="36" t="s">
        <v>1649</v>
      </c>
      <c r="U552" s="36" t="str">
        <f>Table2[[#This Row],[Date]]&amp;Table2[[#This Row],[City]]&amp;Table2[[#This Row],[Product]]</f>
        <v>39116Delhiiphone</v>
      </c>
      <c r="V552" s="36">
        <v>130</v>
      </c>
    </row>
    <row r="553" spans="1:22" ht="21" x14ac:dyDescent="0.25">
      <c r="A553" s="38">
        <v>39097</v>
      </c>
      <c r="B553" s="38" t="s">
        <v>1646</v>
      </c>
      <c r="C553" s="38" t="s">
        <v>1648</v>
      </c>
      <c r="D553" s="32" t="str">
        <f t="shared" si="40"/>
        <v>39097MumbaiBulb</v>
      </c>
      <c r="E553" s="32">
        <f>VLOOKUP($D553,Table2[[Column1]:[Qty]],2,0)</f>
        <v>101</v>
      </c>
      <c r="F553" s="32">
        <f t="shared" si="41"/>
        <v>10</v>
      </c>
      <c r="G553" s="39">
        <f t="shared" si="42"/>
        <v>0.05</v>
      </c>
      <c r="H553" s="32">
        <f t="shared" si="43"/>
        <v>9.5</v>
      </c>
      <c r="I553" s="32">
        <f t="shared" si="44"/>
        <v>959.5</v>
      </c>
      <c r="R553" s="36">
        <v>39089</v>
      </c>
      <c r="S553" s="36" t="s">
        <v>1652</v>
      </c>
      <c r="T553" s="36" t="s">
        <v>1649</v>
      </c>
      <c r="U553" s="36" t="str">
        <f>Table2[[#This Row],[Date]]&amp;Table2[[#This Row],[City]]&amp;Table2[[#This Row],[Product]]</f>
        <v>39089Jaipuriphone</v>
      </c>
      <c r="V553" s="36">
        <v>147</v>
      </c>
    </row>
    <row r="554" spans="1:22" ht="21" x14ac:dyDescent="0.25">
      <c r="A554" s="38">
        <v>39097</v>
      </c>
      <c r="B554" s="38" t="s">
        <v>1646</v>
      </c>
      <c r="C554" s="38" t="s">
        <v>1649</v>
      </c>
      <c r="D554" s="32" t="str">
        <f t="shared" si="40"/>
        <v>39097Mumbaiiphone</v>
      </c>
      <c r="E554" s="32">
        <f>VLOOKUP($D554,Table2[[Column1]:[Qty]],2,0)</f>
        <v>157</v>
      </c>
      <c r="F554" s="32">
        <f t="shared" si="41"/>
        <v>500</v>
      </c>
      <c r="G554" s="39">
        <f t="shared" si="42"/>
        <v>0.2</v>
      </c>
      <c r="H554" s="32">
        <f t="shared" si="43"/>
        <v>400</v>
      </c>
      <c r="I554" s="32">
        <f t="shared" si="44"/>
        <v>62800</v>
      </c>
      <c r="R554" s="36">
        <v>39090</v>
      </c>
      <c r="S554" s="36" t="s">
        <v>1653</v>
      </c>
      <c r="T554" s="36" t="s">
        <v>1650</v>
      </c>
      <c r="U554" s="36" t="str">
        <f>Table2[[#This Row],[Date]]&amp;Table2[[#This Row],[City]]&amp;Table2[[#This Row],[Product]]</f>
        <v>39090AgraChair</v>
      </c>
      <c r="V554" s="36">
        <v>201</v>
      </c>
    </row>
    <row r="555" spans="1:22" ht="21" x14ac:dyDescent="0.25">
      <c r="A555" s="38">
        <v>39097</v>
      </c>
      <c r="B555" s="38" t="s">
        <v>1646</v>
      </c>
      <c r="C555" s="38" t="s">
        <v>1650</v>
      </c>
      <c r="D555" s="32" t="str">
        <f t="shared" si="40"/>
        <v>39097MumbaiChair</v>
      </c>
      <c r="E555" s="32">
        <f>VLOOKUP($D555,Table2[[Column1]:[Qty]],2,0)</f>
        <v>209</v>
      </c>
      <c r="F555" s="32">
        <f t="shared" si="41"/>
        <v>200</v>
      </c>
      <c r="G555" s="39">
        <f t="shared" si="42"/>
        <v>0.4</v>
      </c>
      <c r="H555" s="32">
        <f t="shared" si="43"/>
        <v>120</v>
      </c>
      <c r="I555" s="32">
        <f t="shared" si="44"/>
        <v>25080</v>
      </c>
      <c r="R555" s="36">
        <v>39133</v>
      </c>
      <c r="S555" s="36" t="s">
        <v>1646</v>
      </c>
      <c r="T555" s="36" t="s">
        <v>1650</v>
      </c>
      <c r="U555" s="36" t="str">
        <f>Table2[[#This Row],[Date]]&amp;Table2[[#This Row],[City]]&amp;Table2[[#This Row],[Product]]</f>
        <v>39133MumbaiChair</v>
      </c>
      <c r="V555" s="36">
        <v>454</v>
      </c>
    </row>
    <row r="556" spans="1:22" ht="21" x14ac:dyDescent="0.25">
      <c r="A556" s="38">
        <v>39097</v>
      </c>
      <c r="B556" s="38" t="s">
        <v>1652</v>
      </c>
      <c r="C556" s="38" t="s">
        <v>1647</v>
      </c>
      <c r="D556" s="32" t="str">
        <f t="shared" si="40"/>
        <v>39097JaipurLaptop</v>
      </c>
      <c r="E556" s="32">
        <f>VLOOKUP($D556,Table2[[Column1]:[Qty]],2,0)</f>
        <v>290</v>
      </c>
      <c r="F556" s="32">
        <f t="shared" si="41"/>
        <v>1000</v>
      </c>
      <c r="G556" s="39">
        <f t="shared" si="42"/>
        <v>0.09</v>
      </c>
      <c r="H556" s="32">
        <f t="shared" si="43"/>
        <v>910</v>
      </c>
      <c r="I556" s="32">
        <f t="shared" si="44"/>
        <v>263900</v>
      </c>
      <c r="R556" s="36">
        <v>39137</v>
      </c>
      <c r="S556" s="36" t="s">
        <v>1653</v>
      </c>
      <c r="T556" s="36" t="s">
        <v>1650</v>
      </c>
      <c r="U556" s="36" t="str">
        <f>Table2[[#This Row],[Date]]&amp;Table2[[#This Row],[City]]&amp;Table2[[#This Row],[Product]]</f>
        <v>39137AgraChair</v>
      </c>
      <c r="V556" s="36">
        <v>120</v>
      </c>
    </row>
    <row r="557" spans="1:22" ht="21" x14ac:dyDescent="0.25">
      <c r="A557" s="38">
        <v>39097</v>
      </c>
      <c r="B557" s="38" t="s">
        <v>1652</v>
      </c>
      <c r="C557" s="38" t="s">
        <v>1648</v>
      </c>
      <c r="D557" s="32" t="str">
        <f t="shared" si="40"/>
        <v>39097JaipurBulb</v>
      </c>
      <c r="E557" s="32">
        <f>VLOOKUP($D557,Table2[[Column1]:[Qty]],2,0)</f>
        <v>123</v>
      </c>
      <c r="F557" s="32">
        <f t="shared" si="41"/>
        <v>10</v>
      </c>
      <c r="G557" s="39">
        <f t="shared" si="42"/>
        <v>0.08</v>
      </c>
      <c r="H557" s="32">
        <f t="shared" si="43"/>
        <v>9.2000000000000011</v>
      </c>
      <c r="I557" s="32">
        <f t="shared" si="44"/>
        <v>1131.6000000000001</v>
      </c>
      <c r="R557" s="36">
        <v>39142</v>
      </c>
      <c r="S557" s="36" t="s">
        <v>1653</v>
      </c>
      <c r="T557" s="36" t="s">
        <v>1647</v>
      </c>
      <c r="U557" s="36" t="str">
        <f>Table2[[#This Row],[Date]]&amp;Table2[[#This Row],[City]]&amp;Table2[[#This Row],[Product]]</f>
        <v>39142AgraLaptop</v>
      </c>
      <c r="V557" s="36">
        <v>257</v>
      </c>
    </row>
    <row r="558" spans="1:22" ht="21" x14ac:dyDescent="0.25">
      <c r="A558" s="38">
        <v>39097</v>
      </c>
      <c r="B558" s="38" t="s">
        <v>1652</v>
      </c>
      <c r="C558" s="38" t="s">
        <v>1649</v>
      </c>
      <c r="D558" s="32" t="str">
        <f t="shared" si="40"/>
        <v>39097Jaipuriphone</v>
      </c>
      <c r="E558" s="32">
        <f>VLOOKUP($D558,Table2[[Column1]:[Qty]],2,0)</f>
        <v>156</v>
      </c>
      <c r="F558" s="32">
        <f t="shared" si="41"/>
        <v>500</v>
      </c>
      <c r="G558" s="39">
        <f t="shared" si="42"/>
        <v>0.2</v>
      </c>
      <c r="H558" s="32">
        <f t="shared" si="43"/>
        <v>400</v>
      </c>
      <c r="I558" s="32">
        <f t="shared" si="44"/>
        <v>62400</v>
      </c>
      <c r="R558" s="36">
        <v>39147</v>
      </c>
      <c r="S558" s="36" t="s">
        <v>1652</v>
      </c>
      <c r="T558" s="36" t="s">
        <v>1650</v>
      </c>
      <c r="U558" s="36" t="str">
        <f>Table2[[#This Row],[Date]]&amp;Table2[[#This Row],[City]]&amp;Table2[[#This Row],[Product]]</f>
        <v>39147JaipurChair</v>
      </c>
      <c r="V558" s="36">
        <v>149</v>
      </c>
    </row>
    <row r="559" spans="1:22" ht="21" x14ac:dyDescent="0.25">
      <c r="A559" s="38">
        <v>39097</v>
      </c>
      <c r="B559" s="38" t="s">
        <v>1652</v>
      </c>
      <c r="C559" s="38" t="s">
        <v>1650</v>
      </c>
      <c r="D559" s="32" t="str">
        <f t="shared" si="40"/>
        <v>39097JaipurChair</v>
      </c>
      <c r="E559" s="32">
        <f>VLOOKUP($D559,Table2[[Column1]:[Qty]],2,0)</f>
        <v>331</v>
      </c>
      <c r="F559" s="32">
        <f t="shared" si="41"/>
        <v>200</v>
      </c>
      <c r="G559" s="39">
        <f t="shared" si="42"/>
        <v>0.36</v>
      </c>
      <c r="H559" s="32">
        <f t="shared" si="43"/>
        <v>128</v>
      </c>
      <c r="I559" s="32">
        <f t="shared" si="44"/>
        <v>42368</v>
      </c>
      <c r="R559" s="36">
        <v>39160</v>
      </c>
      <c r="S559" s="36" t="s">
        <v>1645</v>
      </c>
      <c r="T559" s="36" t="s">
        <v>1648</v>
      </c>
      <c r="U559" s="36" t="str">
        <f>Table2[[#This Row],[Date]]&amp;Table2[[#This Row],[City]]&amp;Table2[[#This Row],[Product]]</f>
        <v>39160DelhiBulb</v>
      </c>
      <c r="V559" s="36">
        <v>175</v>
      </c>
    </row>
    <row r="560" spans="1:22" ht="21" x14ac:dyDescent="0.25">
      <c r="A560" s="38">
        <v>39097</v>
      </c>
      <c r="B560" s="38" t="s">
        <v>1653</v>
      </c>
      <c r="C560" s="38" t="s">
        <v>1647</v>
      </c>
      <c r="D560" s="32" t="str">
        <f t="shared" si="40"/>
        <v>39097AgraLaptop</v>
      </c>
      <c r="E560" s="32">
        <f>VLOOKUP($D560,Table2[[Column1]:[Qty]],2,0)</f>
        <v>181</v>
      </c>
      <c r="F560" s="32">
        <f t="shared" si="41"/>
        <v>1000</v>
      </c>
      <c r="G560" s="39">
        <f t="shared" si="42"/>
        <v>0.05</v>
      </c>
      <c r="H560" s="32">
        <f t="shared" si="43"/>
        <v>950</v>
      </c>
      <c r="I560" s="32">
        <f t="shared" si="44"/>
        <v>171950</v>
      </c>
      <c r="R560" s="36">
        <v>39183</v>
      </c>
      <c r="S560" s="36" t="s">
        <v>1652</v>
      </c>
      <c r="T560" s="36" t="s">
        <v>1650</v>
      </c>
      <c r="U560" s="36" t="str">
        <f>Table2[[#This Row],[Date]]&amp;Table2[[#This Row],[City]]&amp;Table2[[#This Row],[Product]]</f>
        <v>39183JaipurChair</v>
      </c>
      <c r="V560" s="36">
        <v>200</v>
      </c>
    </row>
    <row r="561" spans="1:22" ht="21" x14ac:dyDescent="0.25">
      <c r="A561" s="38">
        <v>39097</v>
      </c>
      <c r="B561" s="38" t="s">
        <v>1653</v>
      </c>
      <c r="C561" s="38" t="s">
        <v>1648</v>
      </c>
      <c r="D561" s="32" t="str">
        <f t="shared" si="40"/>
        <v>39097AgraBulb</v>
      </c>
      <c r="E561" s="32">
        <f>VLOOKUP($D561,Table2[[Column1]:[Qty]],2,0)</f>
        <v>110</v>
      </c>
      <c r="F561" s="32">
        <f t="shared" si="41"/>
        <v>10</v>
      </c>
      <c r="G561" s="39">
        <f t="shared" si="42"/>
        <v>0.06</v>
      </c>
      <c r="H561" s="32">
        <f t="shared" si="43"/>
        <v>9.3999999999999986</v>
      </c>
      <c r="I561" s="32">
        <f t="shared" si="44"/>
        <v>1033.9999999999998</v>
      </c>
      <c r="R561" s="36">
        <v>39100</v>
      </c>
      <c r="S561" s="36" t="s">
        <v>1645</v>
      </c>
      <c r="T561" s="36" t="s">
        <v>1647</v>
      </c>
      <c r="U561" s="36" t="str">
        <f>Table2[[#This Row],[Date]]&amp;Table2[[#This Row],[City]]&amp;Table2[[#This Row],[Product]]</f>
        <v>39100DelhiLaptop</v>
      </c>
      <c r="V561" s="36">
        <v>323</v>
      </c>
    </row>
    <row r="562" spans="1:22" ht="21" x14ac:dyDescent="0.25">
      <c r="A562" s="38">
        <v>39097</v>
      </c>
      <c r="B562" s="38" t="s">
        <v>1653</v>
      </c>
      <c r="C562" s="38" t="s">
        <v>1649</v>
      </c>
      <c r="D562" s="32" t="str">
        <f t="shared" si="40"/>
        <v>39097Agraiphone</v>
      </c>
      <c r="E562" s="32">
        <f>VLOOKUP($D562,Table2[[Column1]:[Qty]],2,0)</f>
        <v>448</v>
      </c>
      <c r="F562" s="32">
        <f t="shared" si="41"/>
        <v>500</v>
      </c>
      <c r="G562" s="39">
        <f t="shared" si="42"/>
        <v>0.25</v>
      </c>
      <c r="H562" s="32">
        <f t="shared" si="43"/>
        <v>375</v>
      </c>
      <c r="I562" s="32">
        <f t="shared" si="44"/>
        <v>168000</v>
      </c>
      <c r="R562" s="36">
        <v>39114</v>
      </c>
      <c r="S562" s="36" t="s">
        <v>1645</v>
      </c>
      <c r="T562" s="36" t="s">
        <v>1648</v>
      </c>
      <c r="U562" s="36" t="str">
        <f>Table2[[#This Row],[Date]]&amp;Table2[[#This Row],[City]]&amp;Table2[[#This Row],[Product]]</f>
        <v>39114DelhiBulb</v>
      </c>
      <c r="V562" s="36">
        <v>339</v>
      </c>
    </row>
    <row r="563" spans="1:22" ht="21" x14ac:dyDescent="0.25">
      <c r="A563" s="38">
        <v>39097</v>
      </c>
      <c r="B563" s="38" t="s">
        <v>1653</v>
      </c>
      <c r="C563" s="38" t="s">
        <v>1650</v>
      </c>
      <c r="D563" s="32" t="str">
        <f t="shared" si="40"/>
        <v>39097AgraChair</v>
      </c>
      <c r="E563" s="32">
        <f>VLOOKUP($D563,Table2[[Column1]:[Qty]],2,0)</f>
        <v>301</v>
      </c>
      <c r="F563" s="32">
        <f t="shared" si="41"/>
        <v>200</v>
      </c>
      <c r="G563" s="39">
        <f t="shared" si="42"/>
        <v>0.4</v>
      </c>
      <c r="H563" s="32">
        <f t="shared" si="43"/>
        <v>120</v>
      </c>
      <c r="I563" s="32">
        <f t="shared" si="44"/>
        <v>36120</v>
      </c>
      <c r="R563" s="36">
        <v>39129</v>
      </c>
      <c r="S563" s="36" t="s">
        <v>1652</v>
      </c>
      <c r="T563" s="36" t="s">
        <v>1647</v>
      </c>
      <c r="U563" s="36" t="str">
        <f>Table2[[#This Row],[Date]]&amp;Table2[[#This Row],[City]]&amp;Table2[[#This Row],[Product]]</f>
        <v>39129JaipurLaptop</v>
      </c>
      <c r="V563" s="36">
        <v>472</v>
      </c>
    </row>
    <row r="564" spans="1:22" ht="21" x14ac:dyDescent="0.25">
      <c r="A564" s="38">
        <v>39098</v>
      </c>
      <c r="B564" s="38" t="s">
        <v>1645</v>
      </c>
      <c r="C564" s="38" t="s">
        <v>1647</v>
      </c>
      <c r="D564" s="32" t="str">
        <f t="shared" si="40"/>
        <v>39098DelhiLaptop</v>
      </c>
      <c r="E564" s="32">
        <f>VLOOKUP($D564,Table2[[Column1]:[Qty]],2,0)</f>
        <v>172</v>
      </c>
      <c r="F564" s="32">
        <f t="shared" si="41"/>
        <v>1000</v>
      </c>
      <c r="G564" s="39">
        <f t="shared" si="42"/>
        <v>0.13</v>
      </c>
      <c r="H564" s="32">
        <f t="shared" si="43"/>
        <v>870</v>
      </c>
      <c r="I564" s="32">
        <f t="shared" si="44"/>
        <v>149640</v>
      </c>
      <c r="R564" s="36">
        <v>39090</v>
      </c>
      <c r="S564" s="36" t="s">
        <v>1645</v>
      </c>
      <c r="T564" s="36" t="s">
        <v>1648</v>
      </c>
      <c r="U564" s="36" t="str">
        <f>Table2[[#This Row],[Date]]&amp;Table2[[#This Row],[City]]&amp;Table2[[#This Row],[Product]]</f>
        <v>39090DelhiBulb</v>
      </c>
      <c r="V564" s="36">
        <v>122</v>
      </c>
    </row>
    <row r="565" spans="1:22" ht="21" x14ac:dyDescent="0.25">
      <c r="A565" s="38">
        <v>39098</v>
      </c>
      <c r="B565" s="38" t="s">
        <v>1645</v>
      </c>
      <c r="C565" s="38" t="s">
        <v>1648</v>
      </c>
      <c r="D565" s="32" t="str">
        <f t="shared" si="40"/>
        <v>39098DelhiBulb</v>
      </c>
      <c r="E565" s="32">
        <f>VLOOKUP($D565,Table2[[Column1]:[Qty]],2,0)</f>
        <v>462</v>
      </c>
      <c r="F565" s="32">
        <f t="shared" si="41"/>
        <v>10</v>
      </c>
      <c r="G565" s="39">
        <f t="shared" si="42"/>
        <v>0.09</v>
      </c>
      <c r="H565" s="32">
        <f t="shared" si="43"/>
        <v>9.1</v>
      </c>
      <c r="I565" s="32">
        <f t="shared" si="44"/>
        <v>4204.2</v>
      </c>
      <c r="R565" s="36">
        <v>39078</v>
      </c>
      <c r="S565" s="36" t="s">
        <v>1652</v>
      </c>
      <c r="T565" s="36" t="s">
        <v>1648</v>
      </c>
      <c r="U565" s="36" t="str">
        <f>Table2[[#This Row],[Date]]&amp;Table2[[#This Row],[City]]&amp;Table2[[#This Row],[Product]]</f>
        <v>39078JaipurBulb</v>
      </c>
      <c r="V565" s="36">
        <v>176</v>
      </c>
    </row>
    <row r="566" spans="1:22" ht="21" x14ac:dyDescent="0.25">
      <c r="A566" s="38">
        <v>39098</v>
      </c>
      <c r="B566" s="38" t="s">
        <v>1645</v>
      </c>
      <c r="C566" s="38" t="s">
        <v>1649</v>
      </c>
      <c r="D566" s="32" t="str">
        <f t="shared" si="40"/>
        <v>39098Delhiiphone</v>
      </c>
      <c r="E566" s="32">
        <f>VLOOKUP($D566,Table2[[Column1]:[Qty]],2,0)</f>
        <v>217</v>
      </c>
      <c r="F566" s="32">
        <f t="shared" si="41"/>
        <v>500</v>
      </c>
      <c r="G566" s="39">
        <f t="shared" si="42"/>
        <v>0.24</v>
      </c>
      <c r="H566" s="32">
        <f t="shared" si="43"/>
        <v>380</v>
      </c>
      <c r="I566" s="32">
        <f t="shared" si="44"/>
        <v>82460</v>
      </c>
      <c r="R566" s="36">
        <v>39139</v>
      </c>
      <c r="S566" s="36" t="s">
        <v>1652</v>
      </c>
      <c r="T566" s="36" t="s">
        <v>1648</v>
      </c>
      <c r="U566" s="36" t="str">
        <f>Table2[[#This Row],[Date]]&amp;Table2[[#This Row],[City]]&amp;Table2[[#This Row],[Product]]</f>
        <v>39139JaipurBulb</v>
      </c>
      <c r="V566" s="36">
        <v>160</v>
      </c>
    </row>
    <row r="567" spans="1:22" ht="21" x14ac:dyDescent="0.25">
      <c r="A567" s="38">
        <v>39098</v>
      </c>
      <c r="B567" s="38" t="s">
        <v>1645</v>
      </c>
      <c r="C567" s="38" t="s">
        <v>1650</v>
      </c>
      <c r="D567" s="32" t="str">
        <f t="shared" si="40"/>
        <v>39098DelhiChair</v>
      </c>
      <c r="E567" s="32">
        <f>VLOOKUP($D567,Table2[[Column1]:[Qty]],2,0)</f>
        <v>238</v>
      </c>
      <c r="F567" s="32">
        <f t="shared" si="41"/>
        <v>200</v>
      </c>
      <c r="G567" s="39">
        <f t="shared" si="42"/>
        <v>0.33</v>
      </c>
      <c r="H567" s="32">
        <f t="shared" si="43"/>
        <v>134</v>
      </c>
      <c r="I567" s="32">
        <f t="shared" si="44"/>
        <v>31892</v>
      </c>
      <c r="R567" s="36">
        <v>39175</v>
      </c>
      <c r="S567" s="36" t="s">
        <v>1652</v>
      </c>
      <c r="T567" s="36" t="s">
        <v>1650</v>
      </c>
      <c r="U567" s="36" t="str">
        <f>Table2[[#This Row],[Date]]&amp;Table2[[#This Row],[City]]&amp;Table2[[#This Row],[Product]]</f>
        <v>39175JaipurChair</v>
      </c>
      <c r="V567" s="36">
        <v>405</v>
      </c>
    </row>
    <row r="568" spans="1:22" ht="21" x14ac:dyDescent="0.25">
      <c r="A568" s="38">
        <v>39098</v>
      </c>
      <c r="B568" s="38" t="s">
        <v>1646</v>
      </c>
      <c r="C568" s="38" t="s">
        <v>1647</v>
      </c>
      <c r="D568" s="32" t="str">
        <f t="shared" si="40"/>
        <v>39098MumbaiLaptop</v>
      </c>
      <c r="E568" s="32">
        <f>VLOOKUP($D568,Table2[[Column1]:[Qty]],2,0)</f>
        <v>258</v>
      </c>
      <c r="F568" s="32">
        <f t="shared" si="41"/>
        <v>1000</v>
      </c>
      <c r="G568" s="39">
        <f t="shared" si="42"/>
        <v>0.1</v>
      </c>
      <c r="H568" s="32">
        <f t="shared" si="43"/>
        <v>900</v>
      </c>
      <c r="I568" s="32">
        <f t="shared" si="44"/>
        <v>232200</v>
      </c>
      <c r="R568" s="36">
        <v>39190</v>
      </c>
      <c r="S568" s="36" t="s">
        <v>1652</v>
      </c>
      <c r="T568" s="36" t="s">
        <v>1649</v>
      </c>
      <c r="U568" s="36" t="str">
        <f>Table2[[#This Row],[Date]]&amp;Table2[[#This Row],[City]]&amp;Table2[[#This Row],[Product]]</f>
        <v>39190Jaipuriphone</v>
      </c>
      <c r="V568" s="36">
        <v>314</v>
      </c>
    </row>
    <row r="569" spans="1:22" ht="21" x14ac:dyDescent="0.25">
      <c r="A569" s="38">
        <v>39098</v>
      </c>
      <c r="B569" s="38" t="s">
        <v>1646</v>
      </c>
      <c r="C569" s="38" t="s">
        <v>1648</v>
      </c>
      <c r="D569" s="32" t="str">
        <f t="shared" si="40"/>
        <v>39098MumbaiBulb</v>
      </c>
      <c r="E569" s="32">
        <f>VLOOKUP($D569,Table2[[Column1]:[Qty]],2,0)</f>
        <v>202</v>
      </c>
      <c r="F569" s="32">
        <f t="shared" si="41"/>
        <v>10</v>
      </c>
      <c r="G569" s="39">
        <f t="shared" si="42"/>
        <v>0.05</v>
      </c>
      <c r="H569" s="32">
        <f t="shared" si="43"/>
        <v>9.5</v>
      </c>
      <c r="I569" s="32">
        <f t="shared" si="44"/>
        <v>1919</v>
      </c>
      <c r="R569" s="36">
        <v>39082</v>
      </c>
      <c r="S569" s="36" t="s">
        <v>1645</v>
      </c>
      <c r="T569" s="36" t="s">
        <v>1650</v>
      </c>
      <c r="U569" s="36" t="str">
        <f>Table2[[#This Row],[Date]]&amp;Table2[[#This Row],[City]]&amp;Table2[[#This Row],[Product]]</f>
        <v>39082DelhiChair</v>
      </c>
      <c r="V569" s="36">
        <v>221</v>
      </c>
    </row>
    <row r="570" spans="1:22" ht="21" x14ac:dyDescent="0.25">
      <c r="A570" s="38">
        <v>39098</v>
      </c>
      <c r="B570" s="38" t="s">
        <v>1646</v>
      </c>
      <c r="C570" s="38" t="s">
        <v>1649</v>
      </c>
      <c r="D570" s="32" t="str">
        <f t="shared" si="40"/>
        <v>39098Mumbaiiphone</v>
      </c>
      <c r="E570" s="32">
        <f>VLOOKUP($D570,Table2[[Column1]:[Qty]],2,0)</f>
        <v>391</v>
      </c>
      <c r="F570" s="32">
        <f t="shared" si="41"/>
        <v>500</v>
      </c>
      <c r="G570" s="39">
        <f t="shared" si="42"/>
        <v>0.2</v>
      </c>
      <c r="H570" s="32">
        <f t="shared" si="43"/>
        <v>400</v>
      </c>
      <c r="I570" s="32">
        <f t="shared" si="44"/>
        <v>156400</v>
      </c>
      <c r="R570" s="36">
        <v>39085</v>
      </c>
      <c r="S570" s="36" t="s">
        <v>1646</v>
      </c>
      <c r="T570" s="36" t="s">
        <v>1648</v>
      </c>
      <c r="U570" s="36" t="str">
        <f>Table2[[#This Row],[Date]]&amp;Table2[[#This Row],[City]]&amp;Table2[[#This Row],[Product]]</f>
        <v>39085MumbaiBulb</v>
      </c>
      <c r="V570" s="36">
        <v>137</v>
      </c>
    </row>
    <row r="571" spans="1:22" ht="21" x14ac:dyDescent="0.25">
      <c r="A571" s="38">
        <v>39098</v>
      </c>
      <c r="B571" s="38" t="s">
        <v>1646</v>
      </c>
      <c r="C571" s="38" t="s">
        <v>1650</v>
      </c>
      <c r="D571" s="32" t="str">
        <f t="shared" si="40"/>
        <v>39098MumbaiChair</v>
      </c>
      <c r="E571" s="32">
        <f>VLOOKUP($D571,Table2[[Column1]:[Qty]],2,0)</f>
        <v>148</v>
      </c>
      <c r="F571" s="32">
        <f t="shared" si="41"/>
        <v>200</v>
      </c>
      <c r="G571" s="39">
        <f t="shared" si="42"/>
        <v>0.4</v>
      </c>
      <c r="H571" s="32">
        <f t="shared" si="43"/>
        <v>120</v>
      </c>
      <c r="I571" s="32">
        <f t="shared" si="44"/>
        <v>17760</v>
      </c>
      <c r="R571" s="36">
        <v>39188</v>
      </c>
      <c r="S571" s="36" t="s">
        <v>1645</v>
      </c>
      <c r="T571" s="36" t="s">
        <v>1650</v>
      </c>
      <c r="U571" s="36" t="str">
        <f>Table2[[#This Row],[Date]]&amp;Table2[[#This Row],[City]]&amp;Table2[[#This Row],[Product]]</f>
        <v>39188DelhiChair</v>
      </c>
      <c r="V571" s="36">
        <v>230</v>
      </c>
    </row>
    <row r="572" spans="1:22" ht="21" x14ac:dyDescent="0.25">
      <c r="A572" s="38">
        <v>39098</v>
      </c>
      <c r="B572" s="38" t="s">
        <v>1652</v>
      </c>
      <c r="C572" s="38" t="s">
        <v>1647</v>
      </c>
      <c r="D572" s="32" t="str">
        <f t="shared" si="40"/>
        <v>39098JaipurLaptop</v>
      </c>
      <c r="E572" s="32">
        <f>VLOOKUP($D572,Table2[[Column1]:[Qty]],2,0)</f>
        <v>182</v>
      </c>
      <c r="F572" s="32">
        <f t="shared" si="41"/>
        <v>1000</v>
      </c>
      <c r="G572" s="39">
        <f t="shared" si="42"/>
        <v>0.09</v>
      </c>
      <c r="H572" s="32">
        <f t="shared" si="43"/>
        <v>910</v>
      </c>
      <c r="I572" s="32">
        <f t="shared" si="44"/>
        <v>165620</v>
      </c>
      <c r="R572" s="36">
        <v>39141</v>
      </c>
      <c r="S572" s="36" t="s">
        <v>1652</v>
      </c>
      <c r="T572" s="36" t="s">
        <v>1648</v>
      </c>
      <c r="U572" s="36" t="str">
        <f>Table2[[#This Row],[Date]]&amp;Table2[[#This Row],[City]]&amp;Table2[[#This Row],[Product]]</f>
        <v>39141JaipurBulb</v>
      </c>
      <c r="V572" s="36">
        <v>388</v>
      </c>
    </row>
    <row r="573" spans="1:22" ht="21" x14ac:dyDescent="0.25">
      <c r="A573" s="38">
        <v>39098</v>
      </c>
      <c r="B573" s="38" t="s">
        <v>1652</v>
      </c>
      <c r="C573" s="38" t="s">
        <v>1648</v>
      </c>
      <c r="D573" s="32" t="str">
        <f t="shared" si="40"/>
        <v>39098JaipurBulb</v>
      </c>
      <c r="E573" s="32">
        <f>VLOOKUP($D573,Table2[[Column1]:[Qty]],2,0)</f>
        <v>151</v>
      </c>
      <c r="F573" s="32">
        <f t="shared" si="41"/>
        <v>10</v>
      </c>
      <c r="G573" s="39">
        <f t="shared" si="42"/>
        <v>0.08</v>
      </c>
      <c r="H573" s="32">
        <f t="shared" si="43"/>
        <v>9.2000000000000011</v>
      </c>
      <c r="I573" s="32">
        <f t="shared" si="44"/>
        <v>1389.2000000000003</v>
      </c>
      <c r="R573" s="36">
        <v>39081</v>
      </c>
      <c r="S573" s="36" t="s">
        <v>1653</v>
      </c>
      <c r="T573" s="36" t="s">
        <v>1647</v>
      </c>
      <c r="U573" s="36" t="str">
        <f>Table2[[#This Row],[Date]]&amp;Table2[[#This Row],[City]]&amp;Table2[[#This Row],[Product]]</f>
        <v>39081AgraLaptop</v>
      </c>
      <c r="V573" s="36">
        <v>304</v>
      </c>
    </row>
    <row r="574" spans="1:22" ht="21" x14ac:dyDescent="0.25">
      <c r="A574" s="38">
        <v>39098</v>
      </c>
      <c r="B574" s="38" t="s">
        <v>1652</v>
      </c>
      <c r="C574" s="38" t="s">
        <v>1649</v>
      </c>
      <c r="D574" s="32" t="str">
        <f t="shared" si="40"/>
        <v>39098Jaipuriphone</v>
      </c>
      <c r="E574" s="32">
        <f>VLOOKUP($D574,Table2[[Column1]:[Qty]],2,0)</f>
        <v>296</v>
      </c>
      <c r="F574" s="32">
        <f t="shared" si="41"/>
        <v>500</v>
      </c>
      <c r="G574" s="39">
        <f t="shared" si="42"/>
        <v>0.2</v>
      </c>
      <c r="H574" s="32">
        <f t="shared" si="43"/>
        <v>400</v>
      </c>
      <c r="I574" s="32">
        <f t="shared" si="44"/>
        <v>118400</v>
      </c>
      <c r="R574" s="36">
        <v>39090</v>
      </c>
      <c r="S574" s="36" t="s">
        <v>1646</v>
      </c>
      <c r="T574" s="36" t="s">
        <v>1648</v>
      </c>
      <c r="U574" s="36" t="str">
        <f>Table2[[#This Row],[Date]]&amp;Table2[[#This Row],[City]]&amp;Table2[[#This Row],[Product]]</f>
        <v>39090MumbaiBulb</v>
      </c>
      <c r="V574" s="36">
        <v>220</v>
      </c>
    </row>
    <row r="575" spans="1:22" ht="21" x14ac:dyDescent="0.25">
      <c r="A575" s="38">
        <v>39098</v>
      </c>
      <c r="B575" s="38" t="s">
        <v>1652</v>
      </c>
      <c r="C575" s="38" t="s">
        <v>1650</v>
      </c>
      <c r="D575" s="32" t="str">
        <f t="shared" si="40"/>
        <v>39098JaipurChair</v>
      </c>
      <c r="E575" s="32">
        <f>VLOOKUP($D575,Table2[[Column1]:[Qty]],2,0)</f>
        <v>440</v>
      </c>
      <c r="F575" s="32">
        <f t="shared" si="41"/>
        <v>200</v>
      </c>
      <c r="G575" s="39">
        <f t="shared" si="42"/>
        <v>0.36</v>
      </c>
      <c r="H575" s="32">
        <f t="shared" si="43"/>
        <v>128</v>
      </c>
      <c r="I575" s="32">
        <f t="shared" si="44"/>
        <v>56320</v>
      </c>
      <c r="R575" s="36">
        <v>39159</v>
      </c>
      <c r="S575" s="36" t="s">
        <v>1646</v>
      </c>
      <c r="T575" s="36" t="s">
        <v>1650</v>
      </c>
      <c r="U575" s="36" t="str">
        <f>Table2[[#This Row],[Date]]&amp;Table2[[#This Row],[City]]&amp;Table2[[#This Row],[Product]]</f>
        <v>39159MumbaiChair</v>
      </c>
      <c r="V575" s="36">
        <v>415</v>
      </c>
    </row>
    <row r="576" spans="1:22" ht="21" x14ac:dyDescent="0.25">
      <c r="A576" s="38">
        <v>39098</v>
      </c>
      <c r="B576" s="38" t="s">
        <v>1653</v>
      </c>
      <c r="C576" s="38" t="s">
        <v>1647</v>
      </c>
      <c r="D576" s="32" t="str">
        <f t="shared" si="40"/>
        <v>39098AgraLaptop</v>
      </c>
      <c r="E576" s="32">
        <f>VLOOKUP($D576,Table2[[Column1]:[Qty]],2,0)</f>
        <v>244</v>
      </c>
      <c r="F576" s="32">
        <f t="shared" si="41"/>
        <v>1000</v>
      </c>
      <c r="G576" s="39">
        <f t="shared" si="42"/>
        <v>0.05</v>
      </c>
      <c r="H576" s="32">
        <f t="shared" si="43"/>
        <v>950</v>
      </c>
      <c r="I576" s="32">
        <f t="shared" si="44"/>
        <v>231800</v>
      </c>
      <c r="R576" s="36">
        <v>39092</v>
      </c>
      <c r="S576" s="36" t="s">
        <v>1646</v>
      </c>
      <c r="T576" s="36" t="s">
        <v>1648</v>
      </c>
      <c r="U576" s="36" t="str">
        <f>Table2[[#This Row],[Date]]&amp;Table2[[#This Row],[City]]&amp;Table2[[#This Row],[Product]]</f>
        <v>39092MumbaiBulb</v>
      </c>
      <c r="V576" s="36">
        <v>252</v>
      </c>
    </row>
    <row r="577" spans="1:22" ht="21" x14ac:dyDescent="0.25">
      <c r="A577" s="38">
        <v>39098</v>
      </c>
      <c r="B577" s="38" t="s">
        <v>1653</v>
      </c>
      <c r="C577" s="38" t="s">
        <v>1648</v>
      </c>
      <c r="D577" s="32" t="str">
        <f t="shared" si="40"/>
        <v>39098AgraBulb</v>
      </c>
      <c r="E577" s="32">
        <f>VLOOKUP($D577,Table2[[Column1]:[Qty]],2,0)</f>
        <v>459</v>
      </c>
      <c r="F577" s="32">
        <f t="shared" si="41"/>
        <v>10</v>
      </c>
      <c r="G577" s="39">
        <f t="shared" si="42"/>
        <v>0.06</v>
      </c>
      <c r="H577" s="32">
        <f t="shared" si="43"/>
        <v>9.3999999999999986</v>
      </c>
      <c r="I577" s="32">
        <f t="shared" si="44"/>
        <v>4314.5999999999995</v>
      </c>
      <c r="R577" s="36">
        <v>39146</v>
      </c>
      <c r="S577" s="36" t="s">
        <v>1652</v>
      </c>
      <c r="T577" s="36" t="s">
        <v>1648</v>
      </c>
      <c r="U577" s="36" t="str">
        <f>Table2[[#This Row],[Date]]&amp;Table2[[#This Row],[City]]&amp;Table2[[#This Row],[Product]]</f>
        <v>39146JaipurBulb</v>
      </c>
      <c r="V577" s="36">
        <v>471</v>
      </c>
    </row>
    <row r="578" spans="1:22" ht="21" x14ac:dyDescent="0.25">
      <c r="A578" s="38">
        <v>39098</v>
      </c>
      <c r="B578" s="38" t="s">
        <v>1653</v>
      </c>
      <c r="C578" s="38" t="s">
        <v>1649</v>
      </c>
      <c r="D578" s="32" t="str">
        <f t="shared" si="40"/>
        <v>39098Agraiphone</v>
      </c>
      <c r="E578" s="32">
        <f>VLOOKUP($D578,Table2[[Column1]:[Qty]],2,0)</f>
        <v>109</v>
      </c>
      <c r="F578" s="32">
        <f t="shared" si="41"/>
        <v>500</v>
      </c>
      <c r="G578" s="39">
        <f t="shared" si="42"/>
        <v>0.25</v>
      </c>
      <c r="H578" s="32">
        <f t="shared" si="43"/>
        <v>375</v>
      </c>
      <c r="I578" s="32">
        <f t="shared" si="44"/>
        <v>40875</v>
      </c>
      <c r="R578" s="36">
        <v>39095</v>
      </c>
      <c r="S578" s="36" t="s">
        <v>1645</v>
      </c>
      <c r="T578" s="36" t="s">
        <v>1647</v>
      </c>
      <c r="U578" s="36" t="str">
        <f>Table2[[#This Row],[Date]]&amp;Table2[[#This Row],[City]]&amp;Table2[[#This Row],[Product]]</f>
        <v>39095DelhiLaptop</v>
      </c>
      <c r="V578" s="36">
        <v>403</v>
      </c>
    </row>
    <row r="579" spans="1:22" ht="21" x14ac:dyDescent="0.25">
      <c r="A579" s="38">
        <v>39098</v>
      </c>
      <c r="B579" s="38" t="s">
        <v>1653</v>
      </c>
      <c r="C579" s="38" t="s">
        <v>1650</v>
      </c>
      <c r="D579" s="32" t="str">
        <f t="shared" si="40"/>
        <v>39098AgraChair</v>
      </c>
      <c r="E579" s="32">
        <f>VLOOKUP($D579,Table2[[Column1]:[Qty]],2,0)</f>
        <v>106</v>
      </c>
      <c r="F579" s="32">
        <f t="shared" si="41"/>
        <v>200</v>
      </c>
      <c r="G579" s="39">
        <f t="shared" si="42"/>
        <v>0.4</v>
      </c>
      <c r="H579" s="32">
        <f t="shared" si="43"/>
        <v>120</v>
      </c>
      <c r="I579" s="32">
        <f t="shared" si="44"/>
        <v>12720</v>
      </c>
      <c r="R579" s="36">
        <v>39120</v>
      </c>
      <c r="S579" s="36" t="s">
        <v>1645</v>
      </c>
      <c r="T579" s="36" t="s">
        <v>1650</v>
      </c>
      <c r="U579" s="36" t="str">
        <f>Table2[[#This Row],[Date]]&amp;Table2[[#This Row],[City]]&amp;Table2[[#This Row],[Product]]</f>
        <v>39120DelhiChair</v>
      </c>
      <c r="V579" s="36">
        <v>460</v>
      </c>
    </row>
    <row r="580" spans="1:22" ht="21" x14ac:dyDescent="0.25">
      <c r="A580" s="38">
        <v>39099</v>
      </c>
      <c r="B580" s="38" t="s">
        <v>1645</v>
      </c>
      <c r="C580" s="38" t="s">
        <v>1647</v>
      </c>
      <c r="D580" s="32" t="str">
        <f t="shared" si="40"/>
        <v>39099DelhiLaptop</v>
      </c>
      <c r="E580" s="32">
        <f>VLOOKUP($D580,Table2[[Column1]:[Qty]],2,0)</f>
        <v>185</v>
      </c>
      <c r="F580" s="32">
        <f t="shared" si="41"/>
        <v>1000</v>
      </c>
      <c r="G580" s="39">
        <f t="shared" si="42"/>
        <v>0.13</v>
      </c>
      <c r="H580" s="32">
        <f t="shared" si="43"/>
        <v>870</v>
      </c>
      <c r="I580" s="32">
        <f t="shared" si="44"/>
        <v>160950</v>
      </c>
      <c r="R580" s="36">
        <v>39186</v>
      </c>
      <c r="S580" s="36" t="s">
        <v>1652</v>
      </c>
      <c r="T580" s="36" t="s">
        <v>1649</v>
      </c>
      <c r="U580" s="36" t="str">
        <f>Table2[[#This Row],[Date]]&amp;Table2[[#This Row],[City]]&amp;Table2[[#This Row],[Product]]</f>
        <v>39186Jaipuriphone</v>
      </c>
      <c r="V580" s="36">
        <v>187</v>
      </c>
    </row>
    <row r="581" spans="1:22" ht="21" x14ac:dyDescent="0.25">
      <c r="A581" s="38">
        <v>39099</v>
      </c>
      <c r="B581" s="38" t="s">
        <v>1645</v>
      </c>
      <c r="C581" s="38" t="s">
        <v>1648</v>
      </c>
      <c r="D581" s="32" t="str">
        <f t="shared" ref="D581:D644" si="45">A581&amp;B581&amp;C581</f>
        <v>39099DelhiBulb</v>
      </c>
      <c r="E581" s="32">
        <f>VLOOKUP($D581,Table2[[Column1]:[Qty]],2,0)</f>
        <v>154</v>
      </c>
      <c r="F581" s="32">
        <f t="shared" ref="F581:F644" si="46">VLOOKUP($C581,K$12:L$15,2,FALSE)</f>
        <v>10</v>
      </c>
      <c r="G581" s="39">
        <f t="shared" ref="G581:G644" si="47">INDEX($K$3:$O$7,MATCH($B581,$K$3:$K$7,0),MATCH($C581,$K$3:$O$3,0))</f>
        <v>0.09</v>
      </c>
      <c r="H581" s="32">
        <f t="shared" ref="H581:H644" si="48">$F581*(1-$G581)</f>
        <v>9.1</v>
      </c>
      <c r="I581" s="32">
        <f t="shared" ref="I581:I644" si="49">$H581*$E581</f>
        <v>1401.3999999999999</v>
      </c>
      <c r="R581" s="36">
        <v>39141</v>
      </c>
      <c r="S581" s="36" t="s">
        <v>1646</v>
      </c>
      <c r="T581" s="36" t="s">
        <v>1649</v>
      </c>
      <c r="U581" s="36" t="str">
        <f>Table2[[#This Row],[Date]]&amp;Table2[[#This Row],[City]]&amp;Table2[[#This Row],[Product]]</f>
        <v>39141Mumbaiiphone</v>
      </c>
      <c r="V581" s="36">
        <v>273</v>
      </c>
    </row>
    <row r="582" spans="1:22" ht="21" x14ac:dyDescent="0.25">
      <c r="A582" s="38">
        <v>39099</v>
      </c>
      <c r="B582" s="38" t="s">
        <v>1645</v>
      </c>
      <c r="C582" s="38" t="s">
        <v>1649</v>
      </c>
      <c r="D582" s="32" t="str">
        <f t="shared" si="45"/>
        <v>39099Delhiiphone</v>
      </c>
      <c r="E582" s="32">
        <f>VLOOKUP($D582,Table2[[Column1]:[Qty]],2,0)</f>
        <v>106</v>
      </c>
      <c r="F582" s="32">
        <f t="shared" si="46"/>
        <v>500</v>
      </c>
      <c r="G582" s="39">
        <f t="shared" si="47"/>
        <v>0.24</v>
      </c>
      <c r="H582" s="32">
        <f t="shared" si="48"/>
        <v>380</v>
      </c>
      <c r="I582" s="32">
        <f t="shared" si="49"/>
        <v>40280</v>
      </c>
      <c r="R582" s="36">
        <v>39144</v>
      </c>
      <c r="S582" s="36" t="s">
        <v>1645</v>
      </c>
      <c r="T582" s="36" t="s">
        <v>1649</v>
      </c>
      <c r="U582" s="36" t="str">
        <f>Table2[[#This Row],[Date]]&amp;Table2[[#This Row],[City]]&amp;Table2[[#This Row],[Product]]</f>
        <v>39144Delhiiphone</v>
      </c>
      <c r="V582" s="36">
        <v>139</v>
      </c>
    </row>
    <row r="583" spans="1:22" ht="21" x14ac:dyDescent="0.25">
      <c r="A583" s="38">
        <v>39099</v>
      </c>
      <c r="B583" s="38" t="s">
        <v>1645</v>
      </c>
      <c r="C583" s="38" t="s">
        <v>1650</v>
      </c>
      <c r="D583" s="32" t="str">
        <f t="shared" si="45"/>
        <v>39099DelhiChair</v>
      </c>
      <c r="E583" s="32">
        <f>VLOOKUP($D583,Table2[[Column1]:[Qty]],2,0)</f>
        <v>419</v>
      </c>
      <c r="F583" s="32">
        <f t="shared" si="46"/>
        <v>200</v>
      </c>
      <c r="G583" s="39">
        <f t="shared" si="47"/>
        <v>0.33</v>
      </c>
      <c r="H583" s="32">
        <f t="shared" si="48"/>
        <v>134</v>
      </c>
      <c r="I583" s="32">
        <f t="shared" si="49"/>
        <v>56146</v>
      </c>
      <c r="R583" s="36">
        <v>39147</v>
      </c>
      <c r="S583" s="36" t="s">
        <v>1652</v>
      </c>
      <c r="T583" s="36" t="s">
        <v>1647</v>
      </c>
      <c r="U583" s="36" t="str">
        <f>Table2[[#This Row],[Date]]&amp;Table2[[#This Row],[City]]&amp;Table2[[#This Row],[Product]]</f>
        <v>39147JaipurLaptop</v>
      </c>
      <c r="V583" s="36">
        <v>382</v>
      </c>
    </row>
    <row r="584" spans="1:22" ht="21" x14ac:dyDescent="0.25">
      <c r="A584" s="38">
        <v>39099</v>
      </c>
      <c r="B584" s="38" t="s">
        <v>1646</v>
      </c>
      <c r="C584" s="38" t="s">
        <v>1647</v>
      </c>
      <c r="D584" s="32" t="str">
        <f t="shared" si="45"/>
        <v>39099MumbaiLaptop</v>
      </c>
      <c r="E584" s="32">
        <f>VLOOKUP($D584,Table2[[Column1]:[Qty]],2,0)</f>
        <v>387</v>
      </c>
      <c r="F584" s="32">
        <f t="shared" si="46"/>
        <v>1000</v>
      </c>
      <c r="G584" s="39">
        <f t="shared" si="47"/>
        <v>0.1</v>
      </c>
      <c r="H584" s="32">
        <f t="shared" si="48"/>
        <v>900</v>
      </c>
      <c r="I584" s="32">
        <f t="shared" si="49"/>
        <v>348300</v>
      </c>
      <c r="R584" s="36">
        <v>39168</v>
      </c>
      <c r="S584" s="36" t="s">
        <v>1653</v>
      </c>
      <c r="T584" s="36" t="s">
        <v>1650</v>
      </c>
      <c r="U584" s="36" t="str">
        <f>Table2[[#This Row],[Date]]&amp;Table2[[#This Row],[City]]&amp;Table2[[#This Row],[Product]]</f>
        <v>39168AgraChair</v>
      </c>
      <c r="V584" s="36">
        <v>108</v>
      </c>
    </row>
    <row r="585" spans="1:22" ht="21" x14ac:dyDescent="0.25">
      <c r="A585" s="38">
        <v>39099</v>
      </c>
      <c r="B585" s="38" t="s">
        <v>1646</v>
      </c>
      <c r="C585" s="38" t="s">
        <v>1648</v>
      </c>
      <c r="D585" s="32" t="str">
        <f t="shared" si="45"/>
        <v>39099MumbaiBulb</v>
      </c>
      <c r="E585" s="32">
        <f>VLOOKUP($D585,Table2[[Column1]:[Qty]],2,0)</f>
        <v>368</v>
      </c>
      <c r="F585" s="32">
        <f t="shared" si="46"/>
        <v>10</v>
      </c>
      <c r="G585" s="39">
        <f t="shared" si="47"/>
        <v>0.05</v>
      </c>
      <c r="H585" s="32">
        <f t="shared" si="48"/>
        <v>9.5</v>
      </c>
      <c r="I585" s="32">
        <f t="shared" si="49"/>
        <v>3496</v>
      </c>
      <c r="R585" s="36">
        <v>39173</v>
      </c>
      <c r="S585" s="36" t="s">
        <v>1645</v>
      </c>
      <c r="T585" s="36" t="s">
        <v>1648</v>
      </c>
      <c r="U585" s="36" t="str">
        <f>Table2[[#This Row],[Date]]&amp;Table2[[#This Row],[City]]&amp;Table2[[#This Row],[Product]]</f>
        <v>39173DelhiBulb</v>
      </c>
      <c r="V585" s="36">
        <v>355</v>
      </c>
    </row>
    <row r="586" spans="1:22" ht="21" x14ac:dyDescent="0.25">
      <c r="A586" s="38">
        <v>39099</v>
      </c>
      <c r="B586" s="38" t="s">
        <v>1646</v>
      </c>
      <c r="C586" s="38" t="s">
        <v>1649</v>
      </c>
      <c r="D586" s="32" t="str">
        <f t="shared" si="45"/>
        <v>39099Mumbaiiphone</v>
      </c>
      <c r="E586" s="32">
        <f>VLOOKUP($D586,Table2[[Column1]:[Qty]],2,0)</f>
        <v>450</v>
      </c>
      <c r="F586" s="32">
        <f t="shared" si="46"/>
        <v>500</v>
      </c>
      <c r="G586" s="39">
        <f t="shared" si="47"/>
        <v>0.2</v>
      </c>
      <c r="H586" s="32">
        <f t="shared" si="48"/>
        <v>400</v>
      </c>
      <c r="I586" s="32">
        <f t="shared" si="49"/>
        <v>180000</v>
      </c>
      <c r="R586" s="36">
        <v>39144</v>
      </c>
      <c r="S586" s="36" t="s">
        <v>1646</v>
      </c>
      <c r="T586" s="36" t="s">
        <v>1647</v>
      </c>
      <c r="U586" s="36" t="str">
        <f>Table2[[#This Row],[Date]]&amp;Table2[[#This Row],[City]]&amp;Table2[[#This Row],[Product]]</f>
        <v>39144MumbaiLaptop</v>
      </c>
      <c r="V586" s="36">
        <v>413</v>
      </c>
    </row>
    <row r="587" spans="1:22" ht="21" x14ac:dyDescent="0.25">
      <c r="A587" s="38">
        <v>39099</v>
      </c>
      <c r="B587" s="38" t="s">
        <v>1646</v>
      </c>
      <c r="C587" s="38" t="s">
        <v>1650</v>
      </c>
      <c r="D587" s="32" t="str">
        <f t="shared" si="45"/>
        <v>39099MumbaiChair</v>
      </c>
      <c r="E587" s="32">
        <f>VLOOKUP($D587,Table2[[Column1]:[Qty]],2,0)</f>
        <v>304</v>
      </c>
      <c r="F587" s="32">
        <f t="shared" si="46"/>
        <v>200</v>
      </c>
      <c r="G587" s="39">
        <f t="shared" si="47"/>
        <v>0.4</v>
      </c>
      <c r="H587" s="32">
        <f t="shared" si="48"/>
        <v>120</v>
      </c>
      <c r="I587" s="32">
        <f t="shared" si="49"/>
        <v>36480</v>
      </c>
      <c r="R587" s="36">
        <v>39183</v>
      </c>
      <c r="S587" s="36" t="s">
        <v>1645</v>
      </c>
      <c r="T587" s="36" t="s">
        <v>1650</v>
      </c>
      <c r="U587" s="36" t="str">
        <f>Table2[[#This Row],[Date]]&amp;Table2[[#This Row],[City]]&amp;Table2[[#This Row],[Product]]</f>
        <v>39183DelhiChair</v>
      </c>
      <c r="V587" s="36">
        <v>131</v>
      </c>
    </row>
    <row r="588" spans="1:22" ht="21" x14ac:dyDescent="0.25">
      <c r="A588" s="38">
        <v>39099</v>
      </c>
      <c r="B588" s="38" t="s">
        <v>1652</v>
      </c>
      <c r="C588" s="38" t="s">
        <v>1647</v>
      </c>
      <c r="D588" s="32" t="str">
        <f t="shared" si="45"/>
        <v>39099JaipurLaptop</v>
      </c>
      <c r="E588" s="32">
        <f>VLOOKUP($D588,Table2[[Column1]:[Qty]],2,0)</f>
        <v>311</v>
      </c>
      <c r="F588" s="32">
        <f t="shared" si="46"/>
        <v>1000</v>
      </c>
      <c r="G588" s="39">
        <f t="shared" si="47"/>
        <v>0.09</v>
      </c>
      <c r="H588" s="32">
        <f t="shared" si="48"/>
        <v>910</v>
      </c>
      <c r="I588" s="32">
        <f t="shared" si="49"/>
        <v>283010</v>
      </c>
      <c r="R588" s="36">
        <v>39099</v>
      </c>
      <c r="S588" s="36" t="s">
        <v>1645</v>
      </c>
      <c r="T588" s="36" t="s">
        <v>1649</v>
      </c>
      <c r="U588" s="36" t="str">
        <f>Table2[[#This Row],[Date]]&amp;Table2[[#This Row],[City]]&amp;Table2[[#This Row],[Product]]</f>
        <v>39099Delhiiphone</v>
      </c>
      <c r="V588" s="36">
        <v>106</v>
      </c>
    </row>
    <row r="589" spans="1:22" ht="21" x14ac:dyDescent="0.25">
      <c r="A589" s="38">
        <v>39099</v>
      </c>
      <c r="B589" s="38" t="s">
        <v>1652</v>
      </c>
      <c r="C589" s="38" t="s">
        <v>1648</v>
      </c>
      <c r="D589" s="32" t="str">
        <f t="shared" si="45"/>
        <v>39099JaipurBulb</v>
      </c>
      <c r="E589" s="32">
        <f>VLOOKUP($D589,Table2[[Column1]:[Qty]],2,0)</f>
        <v>261</v>
      </c>
      <c r="F589" s="32">
        <f t="shared" si="46"/>
        <v>10</v>
      </c>
      <c r="G589" s="39">
        <f t="shared" si="47"/>
        <v>0.08</v>
      </c>
      <c r="H589" s="32">
        <f t="shared" si="48"/>
        <v>9.2000000000000011</v>
      </c>
      <c r="I589" s="32">
        <f t="shared" si="49"/>
        <v>2401.2000000000003</v>
      </c>
      <c r="R589" s="36">
        <v>39171</v>
      </c>
      <c r="S589" s="36" t="s">
        <v>1653</v>
      </c>
      <c r="T589" s="36" t="s">
        <v>1647</v>
      </c>
      <c r="U589" s="36" t="str">
        <f>Table2[[#This Row],[Date]]&amp;Table2[[#This Row],[City]]&amp;Table2[[#This Row],[Product]]</f>
        <v>39171AgraLaptop</v>
      </c>
      <c r="V589" s="36">
        <v>482</v>
      </c>
    </row>
    <row r="590" spans="1:22" ht="21" x14ac:dyDescent="0.25">
      <c r="A590" s="38">
        <v>39099</v>
      </c>
      <c r="B590" s="38" t="s">
        <v>1652</v>
      </c>
      <c r="C590" s="38" t="s">
        <v>1649</v>
      </c>
      <c r="D590" s="32" t="str">
        <f t="shared" si="45"/>
        <v>39099Jaipuriphone</v>
      </c>
      <c r="E590" s="32">
        <f>VLOOKUP($D590,Table2[[Column1]:[Qty]],2,0)</f>
        <v>262</v>
      </c>
      <c r="F590" s="32">
        <f t="shared" si="46"/>
        <v>500</v>
      </c>
      <c r="G590" s="39">
        <f t="shared" si="47"/>
        <v>0.2</v>
      </c>
      <c r="H590" s="32">
        <f t="shared" si="48"/>
        <v>400</v>
      </c>
      <c r="I590" s="32">
        <f t="shared" si="49"/>
        <v>104800</v>
      </c>
      <c r="R590" s="36">
        <v>39189</v>
      </c>
      <c r="S590" s="36" t="s">
        <v>1645</v>
      </c>
      <c r="T590" s="36" t="s">
        <v>1647</v>
      </c>
      <c r="U590" s="36" t="str">
        <f>Table2[[#This Row],[Date]]&amp;Table2[[#This Row],[City]]&amp;Table2[[#This Row],[Product]]</f>
        <v>39189DelhiLaptop</v>
      </c>
      <c r="V590" s="36">
        <v>190</v>
      </c>
    </row>
    <row r="591" spans="1:22" ht="21" x14ac:dyDescent="0.25">
      <c r="A591" s="38">
        <v>39099</v>
      </c>
      <c r="B591" s="38" t="s">
        <v>1652</v>
      </c>
      <c r="C591" s="38" t="s">
        <v>1650</v>
      </c>
      <c r="D591" s="32" t="str">
        <f t="shared" si="45"/>
        <v>39099JaipurChair</v>
      </c>
      <c r="E591" s="32">
        <f>VLOOKUP($D591,Table2[[Column1]:[Qty]],2,0)</f>
        <v>141</v>
      </c>
      <c r="F591" s="32">
        <f t="shared" si="46"/>
        <v>200</v>
      </c>
      <c r="G591" s="39">
        <f t="shared" si="47"/>
        <v>0.36</v>
      </c>
      <c r="H591" s="32">
        <f t="shared" si="48"/>
        <v>128</v>
      </c>
      <c r="I591" s="32">
        <f t="shared" si="49"/>
        <v>18048</v>
      </c>
      <c r="R591" s="36">
        <v>39145</v>
      </c>
      <c r="S591" s="36" t="s">
        <v>1653</v>
      </c>
      <c r="T591" s="36" t="s">
        <v>1648</v>
      </c>
      <c r="U591" s="36" t="str">
        <f>Table2[[#This Row],[Date]]&amp;Table2[[#This Row],[City]]&amp;Table2[[#This Row],[Product]]</f>
        <v>39145AgraBulb</v>
      </c>
      <c r="V591" s="36">
        <v>339</v>
      </c>
    </row>
    <row r="592" spans="1:22" ht="21" x14ac:dyDescent="0.25">
      <c r="A592" s="38">
        <v>39099</v>
      </c>
      <c r="B592" s="38" t="s">
        <v>1653</v>
      </c>
      <c r="C592" s="38" t="s">
        <v>1647</v>
      </c>
      <c r="D592" s="32" t="str">
        <f t="shared" si="45"/>
        <v>39099AgraLaptop</v>
      </c>
      <c r="E592" s="32">
        <f>VLOOKUP($D592,Table2[[Column1]:[Qty]],2,0)</f>
        <v>485</v>
      </c>
      <c r="F592" s="32">
        <f t="shared" si="46"/>
        <v>1000</v>
      </c>
      <c r="G592" s="39">
        <f t="shared" si="47"/>
        <v>0.05</v>
      </c>
      <c r="H592" s="32">
        <f t="shared" si="48"/>
        <v>950</v>
      </c>
      <c r="I592" s="32">
        <f t="shared" si="49"/>
        <v>460750</v>
      </c>
      <c r="R592" s="36">
        <v>39083</v>
      </c>
      <c r="S592" s="36" t="s">
        <v>1645</v>
      </c>
      <c r="T592" s="36" t="s">
        <v>1647</v>
      </c>
      <c r="U592" s="36" t="str">
        <f>Table2[[#This Row],[Date]]&amp;Table2[[#This Row],[City]]&amp;Table2[[#This Row],[Product]]</f>
        <v>39083DelhiLaptop</v>
      </c>
      <c r="V592" s="36">
        <v>379</v>
      </c>
    </row>
    <row r="593" spans="1:22" ht="21" x14ac:dyDescent="0.25">
      <c r="A593" s="38">
        <v>39099</v>
      </c>
      <c r="B593" s="38" t="s">
        <v>1653</v>
      </c>
      <c r="C593" s="38" t="s">
        <v>1648</v>
      </c>
      <c r="D593" s="32" t="str">
        <f t="shared" si="45"/>
        <v>39099AgraBulb</v>
      </c>
      <c r="E593" s="32">
        <f>VLOOKUP($D593,Table2[[Column1]:[Qty]],2,0)</f>
        <v>289</v>
      </c>
      <c r="F593" s="32">
        <f t="shared" si="46"/>
        <v>10</v>
      </c>
      <c r="G593" s="39">
        <f t="shared" si="47"/>
        <v>0.06</v>
      </c>
      <c r="H593" s="32">
        <f t="shared" si="48"/>
        <v>9.3999999999999986</v>
      </c>
      <c r="I593" s="32">
        <f t="shared" si="49"/>
        <v>2716.5999999999995</v>
      </c>
      <c r="R593" s="36">
        <v>39187</v>
      </c>
      <c r="S593" s="36" t="s">
        <v>1652</v>
      </c>
      <c r="T593" s="36" t="s">
        <v>1650</v>
      </c>
      <c r="U593" s="36" t="str">
        <f>Table2[[#This Row],[Date]]&amp;Table2[[#This Row],[City]]&amp;Table2[[#This Row],[Product]]</f>
        <v>39187JaipurChair</v>
      </c>
      <c r="V593" s="36">
        <v>483</v>
      </c>
    </row>
    <row r="594" spans="1:22" ht="21" x14ac:dyDescent="0.25">
      <c r="A594" s="38">
        <v>39099</v>
      </c>
      <c r="B594" s="38" t="s">
        <v>1653</v>
      </c>
      <c r="C594" s="38" t="s">
        <v>1649</v>
      </c>
      <c r="D594" s="32" t="str">
        <f t="shared" si="45"/>
        <v>39099Agraiphone</v>
      </c>
      <c r="E594" s="32">
        <f>VLOOKUP($D594,Table2[[Column1]:[Qty]],2,0)</f>
        <v>349</v>
      </c>
      <c r="F594" s="32">
        <f t="shared" si="46"/>
        <v>500</v>
      </c>
      <c r="G594" s="39">
        <f t="shared" si="47"/>
        <v>0.25</v>
      </c>
      <c r="H594" s="32">
        <f t="shared" si="48"/>
        <v>375</v>
      </c>
      <c r="I594" s="32">
        <f t="shared" si="49"/>
        <v>130875</v>
      </c>
      <c r="R594" s="36">
        <v>39064</v>
      </c>
      <c r="S594" s="36" t="s">
        <v>1646</v>
      </c>
      <c r="T594" s="36" t="s">
        <v>1647</v>
      </c>
      <c r="U594" s="36" t="str">
        <f>Table2[[#This Row],[Date]]&amp;Table2[[#This Row],[City]]&amp;Table2[[#This Row],[Product]]</f>
        <v>39064MumbaiLaptop</v>
      </c>
      <c r="V594" s="36">
        <v>207</v>
      </c>
    </row>
    <row r="595" spans="1:22" ht="21" x14ac:dyDescent="0.25">
      <c r="A595" s="38">
        <v>39099</v>
      </c>
      <c r="B595" s="38" t="s">
        <v>1653</v>
      </c>
      <c r="C595" s="38" t="s">
        <v>1650</v>
      </c>
      <c r="D595" s="32" t="str">
        <f t="shared" si="45"/>
        <v>39099AgraChair</v>
      </c>
      <c r="E595" s="32">
        <f>VLOOKUP($D595,Table2[[Column1]:[Qty]],2,0)</f>
        <v>290</v>
      </c>
      <c r="F595" s="32">
        <f t="shared" si="46"/>
        <v>200</v>
      </c>
      <c r="G595" s="39">
        <f t="shared" si="47"/>
        <v>0.4</v>
      </c>
      <c r="H595" s="32">
        <f t="shared" si="48"/>
        <v>120</v>
      </c>
      <c r="I595" s="32">
        <f t="shared" si="49"/>
        <v>34800</v>
      </c>
      <c r="R595" s="36">
        <v>39103</v>
      </c>
      <c r="S595" s="36" t="s">
        <v>1646</v>
      </c>
      <c r="T595" s="36" t="s">
        <v>1648</v>
      </c>
      <c r="U595" s="36" t="str">
        <f>Table2[[#This Row],[Date]]&amp;Table2[[#This Row],[City]]&amp;Table2[[#This Row],[Product]]</f>
        <v>39103MumbaiBulb</v>
      </c>
      <c r="V595" s="36">
        <v>472</v>
      </c>
    </row>
    <row r="596" spans="1:22" ht="21" x14ac:dyDescent="0.25">
      <c r="A596" s="38">
        <v>39100</v>
      </c>
      <c r="B596" s="38" t="s">
        <v>1645</v>
      </c>
      <c r="C596" s="38" t="s">
        <v>1647</v>
      </c>
      <c r="D596" s="32" t="str">
        <f t="shared" si="45"/>
        <v>39100DelhiLaptop</v>
      </c>
      <c r="E596" s="32">
        <f>VLOOKUP($D596,Table2[[Column1]:[Qty]],2,0)</f>
        <v>323</v>
      </c>
      <c r="F596" s="32">
        <f t="shared" si="46"/>
        <v>1000</v>
      </c>
      <c r="G596" s="39">
        <f t="shared" si="47"/>
        <v>0.13</v>
      </c>
      <c r="H596" s="32">
        <f t="shared" si="48"/>
        <v>870</v>
      </c>
      <c r="I596" s="32">
        <f t="shared" si="49"/>
        <v>281010</v>
      </c>
      <c r="R596" s="36">
        <v>39185</v>
      </c>
      <c r="S596" s="36" t="s">
        <v>1646</v>
      </c>
      <c r="T596" s="36" t="s">
        <v>1648</v>
      </c>
      <c r="U596" s="36" t="str">
        <f>Table2[[#This Row],[Date]]&amp;Table2[[#This Row],[City]]&amp;Table2[[#This Row],[Product]]</f>
        <v>39185MumbaiBulb</v>
      </c>
      <c r="V596" s="36">
        <v>284</v>
      </c>
    </row>
    <row r="597" spans="1:22" ht="21" x14ac:dyDescent="0.25">
      <c r="A597" s="38">
        <v>39100</v>
      </c>
      <c r="B597" s="38" t="s">
        <v>1645</v>
      </c>
      <c r="C597" s="38" t="s">
        <v>1648</v>
      </c>
      <c r="D597" s="32" t="str">
        <f t="shared" si="45"/>
        <v>39100DelhiBulb</v>
      </c>
      <c r="E597" s="32">
        <f>VLOOKUP($D597,Table2[[Column1]:[Qty]],2,0)</f>
        <v>327</v>
      </c>
      <c r="F597" s="32">
        <f t="shared" si="46"/>
        <v>10</v>
      </c>
      <c r="G597" s="39">
        <f t="shared" si="47"/>
        <v>0.09</v>
      </c>
      <c r="H597" s="32">
        <f t="shared" si="48"/>
        <v>9.1</v>
      </c>
      <c r="I597" s="32">
        <f t="shared" si="49"/>
        <v>2975.7</v>
      </c>
      <c r="R597" s="36">
        <v>39120</v>
      </c>
      <c r="S597" s="36" t="s">
        <v>1653</v>
      </c>
      <c r="T597" s="36" t="s">
        <v>1650</v>
      </c>
      <c r="U597" s="36" t="str">
        <f>Table2[[#This Row],[Date]]&amp;Table2[[#This Row],[City]]&amp;Table2[[#This Row],[Product]]</f>
        <v>39120AgraChair</v>
      </c>
      <c r="V597" s="36">
        <v>412</v>
      </c>
    </row>
    <row r="598" spans="1:22" ht="21" x14ac:dyDescent="0.25">
      <c r="A598" s="38">
        <v>39100</v>
      </c>
      <c r="B598" s="38" t="s">
        <v>1645</v>
      </c>
      <c r="C598" s="38" t="s">
        <v>1649</v>
      </c>
      <c r="D598" s="32" t="str">
        <f t="shared" si="45"/>
        <v>39100Delhiiphone</v>
      </c>
      <c r="E598" s="32">
        <f>VLOOKUP($D598,Table2[[Column1]:[Qty]],2,0)</f>
        <v>460</v>
      </c>
      <c r="F598" s="32">
        <f t="shared" si="46"/>
        <v>500</v>
      </c>
      <c r="G598" s="39">
        <f t="shared" si="47"/>
        <v>0.24</v>
      </c>
      <c r="H598" s="32">
        <f t="shared" si="48"/>
        <v>380</v>
      </c>
      <c r="I598" s="32">
        <f t="shared" si="49"/>
        <v>174800</v>
      </c>
      <c r="R598" s="36">
        <v>39135</v>
      </c>
      <c r="S598" s="36" t="s">
        <v>1645</v>
      </c>
      <c r="T598" s="36" t="s">
        <v>1650</v>
      </c>
      <c r="U598" s="36" t="str">
        <f>Table2[[#This Row],[Date]]&amp;Table2[[#This Row],[City]]&amp;Table2[[#This Row],[Product]]</f>
        <v>39135DelhiChair</v>
      </c>
      <c r="V598" s="36">
        <v>407</v>
      </c>
    </row>
    <row r="599" spans="1:22" ht="21" x14ac:dyDescent="0.25">
      <c r="A599" s="38">
        <v>39100</v>
      </c>
      <c r="B599" s="38" t="s">
        <v>1645</v>
      </c>
      <c r="C599" s="38" t="s">
        <v>1650</v>
      </c>
      <c r="D599" s="32" t="str">
        <f t="shared" si="45"/>
        <v>39100DelhiChair</v>
      </c>
      <c r="E599" s="32">
        <f>VLOOKUP($D599,Table2[[Column1]:[Qty]],2,0)</f>
        <v>452</v>
      </c>
      <c r="F599" s="32">
        <f t="shared" si="46"/>
        <v>200</v>
      </c>
      <c r="G599" s="39">
        <f t="shared" si="47"/>
        <v>0.33</v>
      </c>
      <c r="H599" s="32">
        <f t="shared" si="48"/>
        <v>134</v>
      </c>
      <c r="I599" s="32">
        <f t="shared" si="49"/>
        <v>60568</v>
      </c>
      <c r="R599" s="36">
        <v>39096</v>
      </c>
      <c r="S599" s="36" t="s">
        <v>1646</v>
      </c>
      <c r="T599" s="36" t="s">
        <v>1647</v>
      </c>
      <c r="U599" s="36" t="str">
        <f>Table2[[#This Row],[Date]]&amp;Table2[[#This Row],[City]]&amp;Table2[[#This Row],[Product]]</f>
        <v>39096MumbaiLaptop</v>
      </c>
      <c r="V599" s="36">
        <v>146</v>
      </c>
    </row>
    <row r="600" spans="1:22" ht="21" x14ac:dyDescent="0.25">
      <c r="A600" s="38">
        <v>39100</v>
      </c>
      <c r="B600" s="38" t="s">
        <v>1646</v>
      </c>
      <c r="C600" s="38" t="s">
        <v>1647</v>
      </c>
      <c r="D600" s="32" t="str">
        <f t="shared" si="45"/>
        <v>39100MumbaiLaptop</v>
      </c>
      <c r="E600" s="32">
        <f>VLOOKUP($D600,Table2[[Column1]:[Qty]],2,0)</f>
        <v>433</v>
      </c>
      <c r="F600" s="32">
        <f t="shared" si="46"/>
        <v>1000</v>
      </c>
      <c r="G600" s="39">
        <f t="shared" si="47"/>
        <v>0.1</v>
      </c>
      <c r="H600" s="32">
        <f t="shared" si="48"/>
        <v>900</v>
      </c>
      <c r="I600" s="32">
        <f t="shared" si="49"/>
        <v>389700</v>
      </c>
      <c r="R600" s="36">
        <v>39130</v>
      </c>
      <c r="S600" s="36" t="s">
        <v>1653</v>
      </c>
      <c r="T600" s="36" t="s">
        <v>1649</v>
      </c>
      <c r="U600" s="36" t="str">
        <f>Table2[[#This Row],[Date]]&amp;Table2[[#This Row],[City]]&amp;Table2[[#This Row],[Product]]</f>
        <v>39130Agraiphone</v>
      </c>
      <c r="V600" s="36">
        <v>338</v>
      </c>
    </row>
    <row r="601" spans="1:22" ht="21" x14ac:dyDescent="0.25">
      <c r="A601" s="38">
        <v>39100</v>
      </c>
      <c r="B601" s="38" t="s">
        <v>1646</v>
      </c>
      <c r="C601" s="38" t="s">
        <v>1648</v>
      </c>
      <c r="D601" s="32" t="str">
        <f t="shared" si="45"/>
        <v>39100MumbaiBulb</v>
      </c>
      <c r="E601" s="32">
        <f>VLOOKUP($D601,Table2[[Column1]:[Qty]],2,0)</f>
        <v>350</v>
      </c>
      <c r="F601" s="32">
        <f t="shared" si="46"/>
        <v>10</v>
      </c>
      <c r="G601" s="39">
        <f t="shared" si="47"/>
        <v>0.05</v>
      </c>
      <c r="H601" s="32">
        <f t="shared" si="48"/>
        <v>9.5</v>
      </c>
      <c r="I601" s="32">
        <f t="shared" si="49"/>
        <v>3325</v>
      </c>
      <c r="R601" s="36">
        <v>39067</v>
      </c>
      <c r="S601" s="36" t="s">
        <v>1646</v>
      </c>
      <c r="T601" s="36" t="s">
        <v>1648</v>
      </c>
      <c r="U601" s="36" t="str">
        <f>Table2[[#This Row],[Date]]&amp;Table2[[#This Row],[City]]&amp;Table2[[#This Row],[Product]]</f>
        <v>39067MumbaiBulb</v>
      </c>
      <c r="V601" s="36">
        <v>221</v>
      </c>
    </row>
    <row r="602" spans="1:22" ht="21" x14ac:dyDescent="0.25">
      <c r="A602" s="38">
        <v>39100</v>
      </c>
      <c r="B602" s="38" t="s">
        <v>1646</v>
      </c>
      <c r="C602" s="38" t="s">
        <v>1649</v>
      </c>
      <c r="D602" s="32" t="str">
        <f t="shared" si="45"/>
        <v>39100Mumbaiiphone</v>
      </c>
      <c r="E602" s="32">
        <f>VLOOKUP($D602,Table2[[Column1]:[Qty]],2,0)</f>
        <v>339</v>
      </c>
      <c r="F602" s="32">
        <f t="shared" si="46"/>
        <v>500</v>
      </c>
      <c r="G602" s="39">
        <f t="shared" si="47"/>
        <v>0.2</v>
      </c>
      <c r="H602" s="32">
        <f t="shared" si="48"/>
        <v>400</v>
      </c>
      <c r="I602" s="32">
        <f t="shared" si="49"/>
        <v>135600</v>
      </c>
      <c r="R602" s="36">
        <v>39161</v>
      </c>
      <c r="S602" s="36" t="s">
        <v>1653</v>
      </c>
      <c r="T602" s="36" t="s">
        <v>1649</v>
      </c>
      <c r="U602" s="36" t="str">
        <f>Table2[[#This Row],[Date]]&amp;Table2[[#This Row],[City]]&amp;Table2[[#This Row],[Product]]</f>
        <v>39161Agraiphone</v>
      </c>
      <c r="V602" s="36">
        <v>143</v>
      </c>
    </row>
    <row r="603" spans="1:22" ht="21" x14ac:dyDescent="0.25">
      <c r="A603" s="38">
        <v>39100</v>
      </c>
      <c r="B603" s="38" t="s">
        <v>1646</v>
      </c>
      <c r="C603" s="38" t="s">
        <v>1650</v>
      </c>
      <c r="D603" s="32" t="str">
        <f t="shared" si="45"/>
        <v>39100MumbaiChair</v>
      </c>
      <c r="E603" s="32">
        <f>VLOOKUP($D603,Table2[[Column1]:[Qty]],2,0)</f>
        <v>265</v>
      </c>
      <c r="F603" s="32">
        <f t="shared" si="46"/>
        <v>200</v>
      </c>
      <c r="G603" s="39">
        <f t="shared" si="47"/>
        <v>0.4</v>
      </c>
      <c r="H603" s="32">
        <f t="shared" si="48"/>
        <v>120</v>
      </c>
      <c r="I603" s="32">
        <f t="shared" si="49"/>
        <v>31800</v>
      </c>
      <c r="R603" s="36">
        <v>39177</v>
      </c>
      <c r="S603" s="36" t="s">
        <v>1646</v>
      </c>
      <c r="T603" s="36" t="s">
        <v>1649</v>
      </c>
      <c r="U603" s="36" t="str">
        <f>Table2[[#This Row],[Date]]&amp;Table2[[#This Row],[City]]&amp;Table2[[#This Row],[Product]]</f>
        <v>39177Mumbaiiphone</v>
      </c>
      <c r="V603" s="36">
        <v>134</v>
      </c>
    </row>
    <row r="604" spans="1:22" ht="21" x14ac:dyDescent="0.25">
      <c r="A604" s="38">
        <v>39100</v>
      </c>
      <c r="B604" s="38" t="s">
        <v>1652</v>
      </c>
      <c r="C604" s="38" t="s">
        <v>1647</v>
      </c>
      <c r="D604" s="32" t="str">
        <f t="shared" si="45"/>
        <v>39100JaipurLaptop</v>
      </c>
      <c r="E604" s="32">
        <f>VLOOKUP($D604,Table2[[Column1]:[Qty]],2,0)</f>
        <v>368</v>
      </c>
      <c r="F604" s="32">
        <f t="shared" si="46"/>
        <v>1000</v>
      </c>
      <c r="G604" s="39">
        <f t="shared" si="47"/>
        <v>0.09</v>
      </c>
      <c r="H604" s="32">
        <f t="shared" si="48"/>
        <v>910</v>
      </c>
      <c r="I604" s="32">
        <f t="shared" si="49"/>
        <v>334880</v>
      </c>
      <c r="R604" s="36">
        <v>39063</v>
      </c>
      <c r="S604" s="36" t="s">
        <v>1653</v>
      </c>
      <c r="T604" s="36" t="s">
        <v>1649</v>
      </c>
      <c r="U604" s="36" t="str">
        <f>Table2[[#This Row],[Date]]&amp;Table2[[#This Row],[City]]&amp;Table2[[#This Row],[Product]]</f>
        <v>39063Agraiphone</v>
      </c>
      <c r="V604" s="36">
        <v>138</v>
      </c>
    </row>
    <row r="605" spans="1:22" ht="21" x14ac:dyDescent="0.25">
      <c r="A605" s="38">
        <v>39100</v>
      </c>
      <c r="B605" s="38" t="s">
        <v>1652</v>
      </c>
      <c r="C605" s="38" t="s">
        <v>1648</v>
      </c>
      <c r="D605" s="32" t="str">
        <f t="shared" si="45"/>
        <v>39100JaipurBulb</v>
      </c>
      <c r="E605" s="32">
        <f>VLOOKUP($D605,Table2[[Column1]:[Qty]],2,0)</f>
        <v>316</v>
      </c>
      <c r="F605" s="32">
        <f t="shared" si="46"/>
        <v>10</v>
      </c>
      <c r="G605" s="39">
        <f t="shared" si="47"/>
        <v>0.08</v>
      </c>
      <c r="H605" s="32">
        <f t="shared" si="48"/>
        <v>9.2000000000000011</v>
      </c>
      <c r="I605" s="32">
        <f t="shared" si="49"/>
        <v>2907.2000000000003</v>
      </c>
      <c r="R605" s="36">
        <v>39152</v>
      </c>
      <c r="S605" s="36" t="s">
        <v>1652</v>
      </c>
      <c r="T605" s="36" t="s">
        <v>1649</v>
      </c>
      <c r="U605" s="36" t="str">
        <f>Table2[[#This Row],[Date]]&amp;Table2[[#This Row],[City]]&amp;Table2[[#This Row],[Product]]</f>
        <v>39152Jaipuriphone</v>
      </c>
      <c r="V605" s="36">
        <v>286</v>
      </c>
    </row>
    <row r="606" spans="1:22" ht="21" x14ac:dyDescent="0.25">
      <c r="A606" s="38">
        <v>39100</v>
      </c>
      <c r="B606" s="38" t="s">
        <v>1652</v>
      </c>
      <c r="C606" s="38" t="s">
        <v>1649</v>
      </c>
      <c r="D606" s="32" t="str">
        <f t="shared" si="45"/>
        <v>39100Jaipuriphone</v>
      </c>
      <c r="E606" s="32">
        <f>VLOOKUP($D606,Table2[[Column1]:[Qty]],2,0)</f>
        <v>183</v>
      </c>
      <c r="F606" s="32">
        <f t="shared" si="46"/>
        <v>500</v>
      </c>
      <c r="G606" s="39">
        <f t="shared" si="47"/>
        <v>0.2</v>
      </c>
      <c r="H606" s="32">
        <f t="shared" si="48"/>
        <v>400</v>
      </c>
      <c r="I606" s="32">
        <f t="shared" si="49"/>
        <v>73200</v>
      </c>
      <c r="R606" s="36">
        <v>39171</v>
      </c>
      <c r="S606" s="36" t="s">
        <v>1652</v>
      </c>
      <c r="T606" s="36" t="s">
        <v>1648</v>
      </c>
      <c r="U606" s="36" t="str">
        <f>Table2[[#This Row],[Date]]&amp;Table2[[#This Row],[City]]&amp;Table2[[#This Row],[Product]]</f>
        <v>39171JaipurBulb</v>
      </c>
      <c r="V606" s="36">
        <v>498</v>
      </c>
    </row>
    <row r="607" spans="1:22" ht="21" x14ac:dyDescent="0.25">
      <c r="A607" s="38">
        <v>39100</v>
      </c>
      <c r="B607" s="38" t="s">
        <v>1652</v>
      </c>
      <c r="C607" s="38" t="s">
        <v>1650</v>
      </c>
      <c r="D607" s="32" t="str">
        <f t="shared" si="45"/>
        <v>39100JaipurChair</v>
      </c>
      <c r="E607" s="32">
        <f>VLOOKUP($D607,Table2[[Column1]:[Qty]],2,0)</f>
        <v>208</v>
      </c>
      <c r="F607" s="32">
        <f t="shared" si="46"/>
        <v>200</v>
      </c>
      <c r="G607" s="39">
        <f t="shared" si="47"/>
        <v>0.36</v>
      </c>
      <c r="H607" s="32">
        <f t="shared" si="48"/>
        <v>128</v>
      </c>
      <c r="I607" s="32">
        <f t="shared" si="49"/>
        <v>26624</v>
      </c>
      <c r="R607" s="36">
        <v>39177</v>
      </c>
      <c r="S607" s="36" t="s">
        <v>1646</v>
      </c>
      <c r="T607" s="36" t="s">
        <v>1648</v>
      </c>
      <c r="U607" s="36" t="str">
        <f>Table2[[#This Row],[Date]]&amp;Table2[[#This Row],[City]]&amp;Table2[[#This Row],[Product]]</f>
        <v>39177MumbaiBulb</v>
      </c>
      <c r="V607" s="36">
        <v>236</v>
      </c>
    </row>
    <row r="608" spans="1:22" ht="21" x14ac:dyDescent="0.25">
      <c r="A608" s="38">
        <v>39100</v>
      </c>
      <c r="B608" s="38" t="s">
        <v>1653</v>
      </c>
      <c r="C608" s="38" t="s">
        <v>1647</v>
      </c>
      <c r="D608" s="32" t="str">
        <f t="shared" si="45"/>
        <v>39100AgraLaptop</v>
      </c>
      <c r="E608" s="32">
        <f>VLOOKUP($D608,Table2[[Column1]:[Qty]],2,0)</f>
        <v>188</v>
      </c>
      <c r="F608" s="32">
        <f t="shared" si="46"/>
        <v>1000</v>
      </c>
      <c r="G608" s="39">
        <f t="shared" si="47"/>
        <v>0.05</v>
      </c>
      <c r="H608" s="32">
        <f t="shared" si="48"/>
        <v>950</v>
      </c>
      <c r="I608" s="32">
        <f t="shared" si="49"/>
        <v>178600</v>
      </c>
      <c r="R608" s="36">
        <v>39091</v>
      </c>
      <c r="S608" s="36" t="s">
        <v>1645</v>
      </c>
      <c r="T608" s="36" t="s">
        <v>1649</v>
      </c>
      <c r="U608" s="36" t="str">
        <f>Table2[[#This Row],[Date]]&amp;Table2[[#This Row],[City]]&amp;Table2[[#This Row],[Product]]</f>
        <v>39091Delhiiphone</v>
      </c>
      <c r="V608" s="36">
        <v>411</v>
      </c>
    </row>
    <row r="609" spans="1:22" ht="21" x14ac:dyDescent="0.25">
      <c r="A609" s="38">
        <v>39100</v>
      </c>
      <c r="B609" s="38" t="s">
        <v>1653</v>
      </c>
      <c r="C609" s="38" t="s">
        <v>1648</v>
      </c>
      <c r="D609" s="32" t="str">
        <f t="shared" si="45"/>
        <v>39100AgraBulb</v>
      </c>
      <c r="E609" s="32">
        <f>VLOOKUP($D609,Table2[[Column1]:[Qty]],2,0)</f>
        <v>236</v>
      </c>
      <c r="F609" s="32">
        <f t="shared" si="46"/>
        <v>10</v>
      </c>
      <c r="G609" s="39">
        <f t="shared" si="47"/>
        <v>0.06</v>
      </c>
      <c r="H609" s="32">
        <f t="shared" si="48"/>
        <v>9.3999999999999986</v>
      </c>
      <c r="I609" s="32">
        <f t="shared" si="49"/>
        <v>2218.3999999999996</v>
      </c>
      <c r="R609" s="36">
        <v>39079</v>
      </c>
      <c r="S609" s="36" t="s">
        <v>1653</v>
      </c>
      <c r="T609" s="36" t="s">
        <v>1647</v>
      </c>
      <c r="U609" s="36" t="str">
        <f>Table2[[#This Row],[Date]]&amp;Table2[[#This Row],[City]]&amp;Table2[[#This Row],[Product]]</f>
        <v>39079AgraLaptop</v>
      </c>
      <c r="V609" s="36">
        <v>226</v>
      </c>
    </row>
    <row r="610" spans="1:22" ht="21" x14ac:dyDescent="0.25">
      <c r="A610" s="38">
        <v>39100</v>
      </c>
      <c r="B610" s="38" t="s">
        <v>1653</v>
      </c>
      <c r="C610" s="38" t="s">
        <v>1649</v>
      </c>
      <c r="D610" s="32" t="str">
        <f t="shared" si="45"/>
        <v>39100Agraiphone</v>
      </c>
      <c r="E610" s="32">
        <f>VLOOKUP($D610,Table2[[Column1]:[Qty]],2,0)</f>
        <v>417</v>
      </c>
      <c r="F610" s="32">
        <f t="shared" si="46"/>
        <v>500</v>
      </c>
      <c r="G610" s="39">
        <f t="shared" si="47"/>
        <v>0.25</v>
      </c>
      <c r="H610" s="32">
        <f t="shared" si="48"/>
        <v>375</v>
      </c>
      <c r="I610" s="32">
        <f t="shared" si="49"/>
        <v>156375</v>
      </c>
      <c r="R610" s="36">
        <v>39065</v>
      </c>
      <c r="S610" s="36" t="s">
        <v>1645</v>
      </c>
      <c r="T610" s="36" t="s">
        <v>1647</v>
      </c>
      <c r="U610" s="36" t="str">
        <f>Table2[[#This Row],[Date]]&amp;Table2[[#This Row],[City]]&amp;Table2[[#This Row],[Product]]</f>
        <v>39065DelhiLaptop</v>
      </c>
      <c r="V610" s="36">
        <v>451</v>
      </c>
    </row>
    <row r="611" spans="1:22" ht="21" x14ac:dyDescent="0.25">
      <c r="A611" s="38">
        <v>39100</v>
      </c>
      <c r="B611" s="38" t="s">
        <v>1653</v>
      </c>
      <c r="C611" s="38" t="s">
        <v>1650</v>
      </c>
      <c r="D611" s="32" t="str">
        <f t="shared" si="45"/>
        <v>39100AgraChair</v>
      </c>
      <c r="E611" s="32">
        <f>VLOOKUP($D611,Table2[[Column1]:[Qty]],2,0)</f>
        <v>373</v>
      </c>
      <c r="F611" s="32">
        <f t="shared" si="46"/>
        <v>200</v>
      </c>
      <c r="G611" s="39">
        <f t="shared" si="47"/>
        <v>0.4</v>
      </c>
      <c r="H611" s="32">
        <f t="shared" si="48"/>
        <v>120</v>
      </c>
      <c r="I611" s="32">
        <f t="shared" si="49"/>
        <v>44760</v>
      </c>
      <c r="R611" s="36">
        <v>39122</v>
      </c>
      <c r="S611" s="36" t="s">
        <v>1652</v>
      </c>
      <c r="T611" s="36" t="s">
        <v>1650</v>
      </c>
      <c r="U611" s="36" t="str">
        <f>Table2[[#This Row],[Date]]&amp;Table2[[#This Row],[City]]&amp;Table2[[#This Row],[Product]]</f>
        <v>39122JaipurChair</v>
      </c>
      <c r="V611" s="36">
        <v>190</v>
      </c>
    </row>
    <row r="612" spans="1:22" ht="21" x14ac:dyDescent="0.25">
      <c r="A612" s="38">
        <v>39101</v>
      </c>
      <c r="B612" s="38" t="s">
        <v>1645</v>
      </c>
      <c r="C612" s="38" t="s">
        <v>1647</v>
      </c>
      <c r="D612" s="32" t="str">
        <f t="shared" si="45"/>
        <v>39101DelhiLaptop</v>
      </c>
      <c r="E612" s="32">
        <f>VLOOKUP($D612,Table2[[Column1]:[Qty]],2,0)</f>
        <v>332</v>
      </c>
      <c r="F612" s="32">
        <f t="shared" si="46"/>
        <v>1000</v>
      </c>
      <c r="G612" s="39">
        <f t="shared" si="47"/>
        <v>0.13</v>
      </c>
      <c r="H612" s="32">
        <f t="shared" si="48"/>
        <v>870</v>
      </c>
      <c r="I612" s="32">
        <f t="shared" si="49"/>
        <v>288840</v>
      </c>
      <c r="R612" s="36">
        <v>39073</v>
      </c>
      <c r="S612" s="36" t="s">
        <v>1653</v>
      </c>
      <c r="T612" s="36" t="s">
        <v>1647</v>
      </c>
      <c r="U612" s="36" t="str">
        <f>Table2[[#This Row],[Date]]&amp;Table2[[#This Row],[City]]&amp;Table2[[#This Row],[Product]]</f>
        <v>39073AgraLaptop</v>
      </c>
      <c r="V612" s="36">
        <v>435</v>
      </c>
    </row>
    <row r="613" spans="1:22" ht="21" x14ac:dyDescent="0.25">
      <c r="A613" s="38">
        <v>39101</v>
      </c>
      <c r="B613" s="38" t="s">
        <v>1645</v>
      </c>
      <c r="C613" s="38" t="s">
        <v>1648</v>
      </c>
      <c r="D613" s="32" t="str">
        <f t="shared" si="45"/>
        <v>39101DelhiBulb</v>
      </c>
      <c r="E613" s="32">
        <f>VLOOKUP($D613,Table2[[Column1]:[Qty]],2,0)</f>
        <v>118</v>
      </c>
      <c r="F613" s="32">
        <f t="shared" si="46"/>
        <v>10</v>
      </c>
      <c r="G613" s="39">
        <f t="shared" si="47"/>
        <v>0.09</v>
      </c>
      <c r="H613" s="32">
        <f t="shared" si="48"/>
        <v>9.1</v>
      </c>
      <c r="I613" s="32">
        <f t="shared" si="49"/>
        <v>1073.8</v>
      </c>
      <c r="R613" s="36">
        <v>39107</v>
      </c>
      <c r="S613" s="36" t="s">
        <v>1645</v>
      </c>
      <c r="T613" s="36" t="s">
        <v>1648</v>
      </c>
      <c r="U613" s="36" t="str">
        <f>Table2[[#This Row],[Date]]&amp;Table2[[#This Row],[City]]&amp;Table2[[#This Row],[Product]]</f>
        <v>39107DelhiBulb</v>
      </c>
      <c r="V613" s="36">
        <v>366</v>
      </c>
    </row>
    <row r="614" spans="1:22" ht="21" x14ac:dyDescent="0.25">
      <c r="A614" s="38">
        <v>39101</v>
      </c>
      <c r="B614" s="38" t="s">
        <v>1645</v>
      </c>
      <c r="C614" s="38" t="s">
        <v>1649</v>
      </c>
      <c r="D614" s="32" t="str">
        <f t="shared" si="45"/>
        <v>39101Delhiiphone</v>
      </c>
      <c r="E614" s="32">
        <f>VLOOKUP($D614,Table2[[Column1]:[Qty]],2,0)</f>
        <v>390</v>
      </c>
      <c r="F614" s="32">
        <f t="shared" si="46"/>
        <v>500</v>
      </c>
      <c r="G614" s="39">
        <f t="shared" si="47"/>
        <v>0.24</v>
      </c>
      <c r="H614" s="32">
        <f t="shared" si="48"/>
        <v>380</v>
      </c>
      <c r="I614" s="32">
        <f t="shared" si="49"/>
        <v>148200</v>
      </c>
      <c r="R614" s="36">
        <v>39109</v>
      </c>
      <c r="S614" s="36" t="s">
        <v>1646</v>
      </c>
      <c r="T614" s="36" t="s">
        <v>1648</v>
      </c>
      <c r="U614" s="36" t="str">
        <f>Table2[[#This Row],[Date]]&amp;Table2[[#This Row],[City]]&amp;Table2[[#This Row],[Product]]</f>
        <v>39109MumbaiBulb</v>
      </c>
      <c r="V614" s="36">
        <v>208</v>
      </c>
    </row>
    <row r="615" spans="1:22" ht="21" x14ac:dyDescent="0.25">
      <c r="A615" s="38">
        <v>39101</v>
      </c>
      <c r="B615" s="38" t="s">
        <v>1645</v>
      </c>
      <c r="C615" s="38" t="s">
        <v>1650</v>
      </c>
      <c r="D615" s="32" t="str">
        <f t="shared" si="45"/>
        <v>39101DelhiChair</v>
      </c>
      <c r="E615" s="32">
        <f>VLOOKUP($D615,Table2[[Column1]:[Qty]],2,0)</f>
        <v>423</v>
      </c>
      <c r="F615" s="32">
        <f t="shared" si="46"/>
        <v>200</v>
      </c>
      <c r="G615" s="39">
        <f t="shared" si="47"/>
        <v>0.33</v>
      </c>
      <c r="H615" s="32">
        <f t="shared" si="48"/>
        <v>134</v>
      </c>
      <c r="I615" s="32">
        <f t="shared" si="49"/>
        <v>56682</v>
      </c>
      <c r="R615" s="36">
        <v>39116</v>
      </c>
      <c r="S615" s="36" t="s">
        <v>1646</v>
      </c>
      <c r="T615" s="36" t="s">
        <v>1649</v>
      </c>
      <c r="U615" s="36" t="str">
        <f>Table2[[#This Row],[Date]]&amp;Table2[[#This Row],[City]]&amp;Table2[[#This Row],[Product]]</f>
        <v>39116Mumbaiiphone</v>
      </c>
      <c r="V615" s="36">
        <v>345</v>
      </c>
    </row>
    <row r="616" spans="1:22" ht="21" x14ac:dyDescent="0.25">
      <c r="A616" s="38">
        <v>39101</v>
      </c>
      <c r="B616" s="38" t="s">
        <v>1646</v>
      </c>
      <c r="C616" s="38" t="s">
        <v>1647</v>
      </c>
      <c r="D616" s="32" t="str">
        <f t="shared" si="45"/>
        <v>39101MumbaiLaptop</v>
      </c>
      <c r="E616" s="32">
        <f>VLOOKUP($D616,Table2[[Column1]:[Qty]],2,0)</f>
        <v>134</v>
      </c>
      <c r="F616" s="32">
        <f t="shared" si="46"/>
        <v>1000</v>
      </c>
      <c r="G616" s="39">
        <f t="shared" si="47"/>
        <v>0.1</v>
      </c>
      <c r="H616" s="32">
        <f t="shared" si="48"/>
        <v>900</v>
      </c>
      <c r="I616" s="32">
        <f t="shared" si="49"/>
        <v>120600</v>
      </c>
      <c r="R616" s="36">
        <v>39112</v>
      </c>
      <c r="S616" s="36" t="s">
        <v>1645</v>
      </c>
      <c r="T616" s="36" t="s">
        <v>1649</v>
      </c>
      <c r="U616" s="36" t="str">
        <f>Table2[[#This Row],[Date]]&amp;Table2[[#This Row],[City]]&amp;Table2[[#This Row],[Product]]</f>
        <v>39112Delhiiphone</v>
      </c>
      <c r="V616" s="36">
        <v>290</v>
      </c>
    </row>
    <row r="617" spans="1:22" ht="21" x14ac:dyDescent="0.25">
      <c r="A617" s="38">
        <v>39101</v>
      </c>
      <c r="B617" s="38" t="s">
        <v>1646</v>
      </c>
      <c r="C617" s="38" t="s">
        <v>1648</v>
      </c>
      <c r="D617" s="32" t="str">
        <f t="shared" si="45"/>
        <v>39101MumbaiBulb</v>
      </c>
      <c r="E617" s="32">
        <f>VLOOKUP($D617,Table2[[Column1]:[Qty]],2,0)</f>
        <v>150</v>
      </c>
      <c r="F617" s="32">
        <f t="shared" si="46"/>
        <v>10</v>
      </c>
      <c r="G617" s="39">
        <f t="shared" si="47"/>
        <v>0.05</v>
      </c>
      <c r="H617" s="32">
        <f t="shared" si="48"/>
        <v>9.5</v>
      </c>
      <c r="I617" s="32">
        <f t="shared" si="49"/>
        <v>1425</v>
      </c>
      <c r="R617" s="36">
        <v>39131</v>
      </c>
      <c r="S617" s="36" t="s">
        <v>1645</v>
      </c>
      <c r="T617" s="36" t="s">
        <v>1649</v>
      </c>
      <c r="U617" s="36" t="str">
        <f>Table2[[#This Row],[Date]]&amp;Table2[[#This Row],[City]]&amp;Table2[[#This Row],[Product]]</f>
        <v>39131Delhiiphone</v>
      </c>
      <c r="V617" s="36">
        <v>322</v>
      </c>
    </row>
    <row r="618" spans="1:22" ht="21" x14ac:dyDescent="0.25">
      <c r="A618" s="38">
        <v>39101</v>
      </c>
      <c r="B618" s="38" t="s">
        <v>1646</v>
      </c>
      <c r="C618" s="38" t="s">
        <v>1649</v>
      </c>
      <c r="D618" s="32" t="str">
        <f t="shared" si="45"/>
        <v>39101Mumbaiiphone</v>
      </c>
      <c r="E618" s="32">
        <f>VLOOKUP($D618,Table2[[Column1]:[Qty]],2,0)</f>
        <v>391</v>
      </c>
      <c r="F618" s="32">
        <f t="shared" si="46"/>
        <v>500</v>
      </c>
      <c r="G618" s="39">
        <f t="shared" si="47"/>
        <v>0.2</v>
      </c>
      <c r="H618" s="32">
        <f t="shared" si="48"/>
        <v>400</v>
      </c>
      <c r="I618" s="32">
        <f t="shared" si="49"/>
        <v>156400</v>
      </c>
      <c r="R618" s="36">
        <v>39173</v>
      </c>
      <c r="S618" s="36" t="s">
        <v>1652</v>
      </c>
      <c r="T618" s="36" t="s">
        <v>1647</v>
      </c>
      <c r="U618" s="36" t="str">
        <f>Table2[[#This Row],[Date]]&amp;Table2[[#This Row],[City]]&amp;Table2[[#This Row],[Product]]</f>
        <v>39173JaipurLaptop</v>
      </c>
      <c r="V618" s="36">
        <v>156</v>
      </c>
    </row>
    <row r="619" spans="1:22" ht="21" x14ac:dyDescent="0.25">
      <c r="A619" s="38">
        <v>39101</v>
      </c>
      <c r="B619" s="38" t="s">
        <v>1646</v>
      </c>
      <c r="C619" s="38" t="s">
        <v>1650</v>
      </c>
      <c r="D619" s="32" t="str">
        <f t="shared" si="45"/>
        <v>39101MumbaiChair</v>
      </c>
      <c r="E619" s="32">
        <f>VLOOKUP($D619,Table2[[Column1]:[Qty]],2,0)</f>
        <v>187</v>
      </c>
      <c r="F619" s="32">
        <f t="shared" si="46"/>
        <v>200</v>
      </c>
      <c r="G619" s="39">
        <f t="shared" si="47"/>
        <v>0.4</v>
      </c>
      <c r="H619" s="32">
        <f t="shared" si="48"/>
        <v>120</v>
      </c>
      <c r="I619" s="32">
        <f t="shared" si="49"/>
        <v>22440</v>
      </c>
      <c r="R619" s="36">
        <v>39188</v>
      </c>
      <c r="S619" s="36" t="s">
        <v>1652</v>
      </c>
      <c r="T619" s="36" t="s">
        <v>1647</v>
      </c>
      <c r="U619" s="36" t="str">
        <f>Table2[[#This Row],[Date]]&amp;Table2[[#This Row],[City]]&amp;Table2[[#This Row],[Product]]</f>
        <v>39188JaipurLaptop</v>
      </c>
      <c r="V619" s="36">
        <v>393</v>
      </c>
    </row>
    <row r="620" spans="1:22" ht="21" x14ac:dyDescent="0.25">
      <c r="A620" s="38">
        <v>39101</v>
      </c>
      <c r="B620" s="38" t="s">
        <v>1652</v>
      </c>
      <c r="C620" s="38" t="s">
        <v>1647</v>
      </c>
      <c r="D620" s="32" t="str">
        <f t="shared" si="45"/>
        <v>39101JaipurLaptop</v>
      </c>
      <c r="E620" s="32">
        <f>VLOOKUP($D620,Table2[[Column1]:[Qty]],2,0)</f>
        <v>223</v>
      </c>
      <c r="F620" s="32">
        <f t="shared" si="46"/>
        <v>1000</v>
      </c>
      <c r="G620" s="39">
        <f t="shared" si="47"/>
        <v>0.09</v>
      </c>
      <c r="H620" s="32">
        <f t="shared" si="48"/>
        <v>910</v>
      </c>
      <c r="I620" s="32">
        <f t="shared" si="49"/>
        <v>202930</v>
      </c>
      <c r="R620" s="36">
        <v>39154</v>
      </c>
      <c r="S620" s="36" t="s">
        <v>1652</v>
      </c>
      <c r="T620" s="36" t="s">
        <v>1650</v>
      </c>
      <c r="U620" s="36" t="str">
        <f>Table2[[#This Row],[Date]]&amp;Table2[[#This Row],[City]]&amp;Table2[[#This Row],[Product]]</f>
        <v>39154JaipurChair</v>
      </c>
      <c r="V620" s="36">
        <v>228</v>
      </c>
    </row>
    <row r="621" spans="1:22" ht="21" x14ac:dyDescent="0.25">
      <c r="A621" s="38">
        <v>39101</v>
      </c>
      <c r="B621" s="38" t="s">
        <v>1652</v>
      </c>
      <c r="C621" s="38" t="s">
        <v>1648</v>
      </c>
      <c r="D621" s="32" t="str">
        <f t="shared" si="45"/>
        <v>39101JaipurBulb</v>
      </c>
      <c r="E621" s="32">
        <f>VLOOKUP($D621,Table2[[Column1]:[Qty]],2,0)</f>
        <v>373</v>
      </c>
      <c r="F621" s="32">
        <f t="shared" si="46"/>
        <v>10</v>
      </c>
      <c r="G621" s="39">
        <f t="shared" si="47"/>
        <v>0.08</v>
      </c>
      <c r="H621" s="32">
        <f t="shared" si="48"/>
        <v>9.2000000000000011</v>
      </c>
      <c r="I621" s="32">
        <f t="shared" si="49"/>
        <v>3431.6000000000004</v>
      </c>
      <c r="R621" s="36">
        <v>39106</v>
      </c>
      <c r="S621" s="36" t="s">
        <v>1653</v>
      </c>
      <c r="T621" s="36" t="s">
        <v>1648</v>
      </c>
      <c r="U621" s="36" t="str">
        <f>Table2[[#This Row],[Date]]&amp;Table2[[#This Row],[City]]&amp;Table2[[#This Row],[Product]]</f>
        <v>39106AgraBulb</v>
      </c>
      <c r="V621" s="36">
        <v>168</v>
      </c>
    </row>
    <row r="622" spans="1:22" ht="21" x14ac:dyDescent="0.25">
      <c r="A622" s="38">
        <v>39101</v>
      </c>
      <c r="B622" s="38" t="s">
        <v>1652</v>
      </c>
      <c r="C622" s="38" t="s">
        <v>1649</v>
      </c>
      <c r="D622" s="32" t="str">
        <f t="shared" si="45"/>
        <v>39101Jaipuriphone</v>
      </c>
      <c r="E622" s="32">
        <f>VLOOKUP($D622,Table2[[Column1]:[Qty]],2,0)</f>
        <v>332</v>
      </c>
      <c r="F622" s="32">
        <f t="shared" si="46"/>
        <v>500</v>
      </c>
      <c r="G622" s="39">
        <f t="shared" si="47"/>
        <v>0.2</v>
      </c>
      <c r="H622" s="32">
        <f t="shared" si="48"/>
        <v>400</v>
      </c>
      <c r="I622" s="32">
        <f t="shared" si="49"/>
        <v>132800</v>
      </c>
      <c r="R622" s="36">
        <v>39156</v>
      </c>
      <c r="S622" s="36" t="s">
        <v>1653</v>
      </c>
      <c r="T622" s="36" t="s">
        <v>1650</v>
      </c>
      <c r="U622" s="36" t="str">
        <f>Table2[[#This Row],[Date]]&amp;Table2[[#This Row],[City]]&amp;Table2[[#This Row],[Product]]</f>
        <v>39156AgraChair</v>
      </c>
      <c r="V622" s="36">
        <v>447</v>
      </c>
    </row>
    <row r="623" spans="1:22" ht="21" x14ac:dyDescent="0.25">
      <c r="A623" s="38">
        <v>39101</v>
      </c>
      <c r="B623" s="38" t="s">
        <v>1652</v>
      </c>
      <c r="C623" s="38" t="s">
        <v>1650</v>
      </c>
      <c r="D623" s="32" t="str">
        <f t="shared" si="45"/>
        <v>39101JaipurChair</v>
      </c>
      <c r="E623" s="32">
        <f>VLOOKUP($D623,Table2[[Column1]:[Qty]],2,0)</f>
        <v>491</v>
      </c>
      <c r="F623" s="32">
        <f t="shared" si="46"/>
        <v>200</v>
      </c>
      <c r="G623" s="39">
        <f t="shared" si="47"/>
        <v>0.36</v>
      </c>
      <c r="H623" s="32">
        <f t="shared" si="48"/>
        <v>128</v>
      </c>
      <c r="I623" s="32">
        <f t="shared" si="49"/>
        <v>62848</v>
      </c>
      <c r="R623" s="36">
        <v>39069</v>
      </c>
      <c r="S623" s="36" t="s">
        <v>1645</v>
      </c>
      <c r="T623" s="36" t="s">
        <v>1650</v>
      </c>
      <c r="U623" s="36" t="str">
        <f>Table2[[#This Row],[Date]]&amp;Table2[[#This Row],[City]]&amp;Table2[[#This Row],[Product]]</f>
        <v>39069DelhiChair</v>
      </c>
      <c r="V623" s="36">
        <v>126</v>
      </c>
    </row>
    <row r="624" spans="1:22" ht="21" x14ac:dyDescent="0.25">
      <c r="A624" s="38">
        <v>39101</v>
      </c>
      <c r="B624" s="38" t="s">
        <v>1653</v>
      </c>
      <c r="C624" s="38" t="s">
        <v>1647</v>
      </c>
      <c r="D624" s="32" t="str">
        <f t="shared" si="45"/>
        <v>39101AgraLaptop</v>
      </c>
      <c r="E624" s="32">
        <f>VLOOKUP($D624,Table2[[Column1]:[Qty]],2,0)</f>
        <v>458</v>
      </c>
      <c r="F624" s="32">
        <f t="shared" si="46"/>
        <v>1000</v>
      </c>
      <c r="G624" s="39">
        <f t="shared" si="47"/>
        <v>0.05</v>
      </c>
      <c r="H624" s="32">
        <f t="shared" si="48"/>
        <v>950</v>
      </c>
      <c r="I624" s="32">
        <f t="shared" si="49"/>
        <v>435100</v>
      </c>
      <c r="R624" s="36">
        <v>39152</v>
      </c>
      <c r="S624" s="36" t="s">
        <v>1646</v>
      </c>
      <c r="T624" s="36" t="s">
        <v>1647</v>
      </c>
      <c r="U624" s="36" t="str">
        <f>Table2[[#This Row],[Date]]&amp;Table2[[#This Row],[City]]&amp;Table2[[#This Row],[Product]]</f>
        <v>39152MumbaiLaptop</v>
      </c>
      <c r="V624" s="36">
        <v>216</v>
      </c>
    </row>
    <row r="625" spans="1:22" ht="21" x14ac:dyDescent="0.25">
      <c r="A625" s="38">
        <v>39101</v>
      </c>
      <c r="B625" s="38" t="s">
        <v>1653</v>
      </c>
      <c r="C625" s="38" t="s">
        <v>1648</v>
      </c>
      <c r="D625" s="32" t="str">
        <f t="shared" si="45"/>
        <v>39101AgraBulb</v>
      </c>
      <c r="E625" s="32">
        <f>VLOOKUP($D625,Table2[[Column1]:[Qty]],2,0)</f>
        <v>403</v>
      </c>
      <c r="F625" s="32">
        <f t="shared" si="46"/>
        <v>10</v>
      </c>
      <c r="G625" s="39">
        <f t="shared" si="47"/>
        <v>0.06</v>
      </c>
      <c r="H625" s="32">
        <f t="shared" si="48"/>
        <v>9.3999999999999986</v>
      </c>
      <c r="I625" s="32">
        <f t="shared" si="49"/>
        <v>3788.1999999999994</v>
      </c>
      <c r="R625" s="36">
        <v>39190</v>
      </c>
      <c r="S625" s="36" t="s">
        <v>1645</v>
      </c>
      <c r="T625" s="36" t="s">
        <v>1648</v>
      </c>
      <c r="U625" s="36" t="str">
        <f>Table2[[#This Row],[Date]]&amp;Table2[[#This Row],[City]]&amp;Table2[[#This Row],[Product]]</f>
        <v>39190DelhiBulb</v>
      </c>
      <c r="V625" s="36">
        <v>442</v>
      </c>
    </row>
    <row r="626" spans="1:22" ht="21" x14ac:dyDescent="0.25">
      <c r="A626" s="38">
        <v>39101</v>
      </c>
      <c r="B626" s="38" t="s">
        <v>1653</v>
      </c>
      <c r="C626" s="38" t="s">
        <v>1649</v>
      </c>
      <c r="D626" s="32" t="str">
        <f t="shared" si="45"/>
        <v>39101Agraiphone</v>
      </c>
      <c r="E626" s="32">
        <f>VLOOKUP($D626,Table2[[Column1]:[Qty]],2,0)</f>
        <v>241</v>
      </c>
      <c r="F626" s="32">
        <f t="shared" si="46"/>
        <v>500</v>
      </c>
      <c r="G626" s="39">
        <f t="shared" si="47"/>
        <v>0.25</v>
      </c>
      <c r="H626" s="32">
        <f t="shared" si="48"/>
        <v>375</v>
      </c>
      <c r="I626" s="32">
        <f t="shared" si="49"/>
        <v>90375</v>
      </c>
      <c r="R626" s="36">
        <v>39096</v>
      </c>
      <c r="S626" s="36" t="s">
        <v>1646</v>
      </c>
      <c r="T626" s="36" t="s">
        <v>1648</v>
      </c>
      <c r="U626" s="36" t="str">
        <f>Table2[[#This Row],[Date]]&amp;Table2[[#This Row],[City]]&amp;Table2[[#This Row],[Product]]</f>
        <v>39096MumbaiBulb</v>
      </c>
      <c r="V626" s="36">
        <v>191</v>
      </c>
    </row>
    <row r="627" spans="1:22" ht="21" x14ac:dyDescent="0.25">
      <c r="A627" s="38">
        <v>39101</v>
      </c>
      <c r="B627" s="38" t="s">
        <v>1653</v>
      </c>
      <c r="C627" s="38" t="s">
        <v>1650</v>
      </c>
      <c r="D627" s="32" t="str">
        <f t="shared" si="45"/>
        <v>39101AgraChair</v>
      </c>
      <c r="E627" s="32">
        <f>VLOOKUP($D627,Table2[[Column1]:[Qty]],2,0)</f>
        <v>188</v>
      </c>
      <c r="F627" s="32">
        <f t="shared" si="46"/>
        <v>200</v>
      </c>
      <c r="G627" s="39">
        <f t="shared" si="47"/>
        <v>0.4</v>
      </c>
      <c r="H627" s="32">
        <f t="shared" si="48"/>
        <v>120</v>
      </c>
      <c r="I627" s="32">
        <f t="shared" si="49"/>
        <v>22560</v>
      </c>
      <c r="R627" s="36">
        <v>39136</v>
      </c>
      <c r="S627" s="36" t="s">
        <v>1646</v>
      </c>
      <c r="T627" s="36" t="s">
        <v>1647</v>
      </c>
      <c r="U627" s="36" t="str">
        <f>Table2[[#This Row],[Date]]&amp;Table2[[#This Row],[City]]&amp;Table2[[#This Row],[Product]]</f>
        <v>39136MumbaiLaptop</v>
      </c>
      <c r="V627" s="36">
        <v>166</v>
      </c>
    </row>
    <row r="628" spans="1:22" ht="21" x14ac:dyDescent="0.25">
      <c r="A628" s="38">
        <v>39102</v>
      </c>
      <c r="B628" s="38" t="s">
        <v>1645</v>
      </c>
      <c r="C628" s="38" t="s">
        <v>1647</v>
      </c>
      <c r="D628" s="32" t="str">
        <f t="shared" si="45"/>
        <v>39102DelhiLaptop</v>
      </c>
      <c r="E628" s="32">
        <f>VLOOKUP($D628,Table2[[Column1]:[Qty]],2,0)</f>
        <v>261</v>
      </c>
      <c r="F628" s="32">
        <f t="shared" si="46"/>
        <v>1000</v>
      </c>
      <c r="G628" s="39">
        <f t="shared" si="47"/>
        <v>0.13</v>
      </c>
      <c r="H628" s="32">
        <f t="shared" si="48"/>
        <v>870</v>
      </c>
      <c r="I628" s="32">
        <f t="shared" si="49"/>
        <v>227070</v>
      </c>
      <c r="R628" s="36">
        <v>39065</v>
      </c>
      <c r="S628" s="36" t="s">
        <v>1646</v>
      </c>
      <c r="T628" s="36" t="s">
        <v>1649</v>
      </c>
      <c r="U628" s="36" t="str">
        <f>Table2[[#This Row],[Date]]&amp;Table2[[#This Row],[City]]&amp;Table2[[#This Row],[Product]]</f>
        <v>39065Mumbaiiphone</v>
      </c>
      <c r="V628" s="36">
        <v>267</v>
      </c>
    </row>
    <row r="629" spans="1:22" ht="21" x14ac:dyDescent="0.25">
      <c r="A629" s="38">
        <v>39102</v>
      </c>
      <c r="B629" s="38" t="s">
        <v>1645</v>
      </c>
      <c r="C629" s="38" t="s">
        <v>1648</v>
      </c>
      <c r="D629" s="32" t="str">
        <f t="shared" si="45"/>
        <v>39102DelhiBulb</v>
      </c>
      <c r="E629" s="32">
        <f>VLOOKUP($D629,Table2[[Column1]:[Qty]],2,0)</f>
        <v>381</v>
      </c>
      <c r="F629" s="32">
        <f t="shared" si="46"/>
        <v>10</v>
      </c>
      <c r="G629" s="39">
        <f t="shared" si="47"/>
        <v>0.09</v>
      </c>
      <c r="H629" s="32">
        <f t="shared" si="48"/>
        <v>9.1</v>
      </c>
      <c r="I629" s="32">
        <f t="shared" si="49"/>
        <v>3467.1</v>
      </c>
      <c r="R629" s="36">
        <v>39135</v>
      </c>
      <c r="S629" s="36" t="s">
        <v>1646</v>
      </c>
      <c r="T629" s="36" t="s">
        <v>1648</v>
      </c>
      <c r="U629" s="36" t="str">
        <f>Table2[[#This Row],[Date]]&amp;Table2[[#This Row],[City]]&amp;Table2[[#This Row],[Product]]</f>
        <v>39135MumbaiBulb</v>
      </c>
      <c r="V629" s="36">
        <v>403</v>
      </c>
    </row>
    <row r="630" spans="1:22" ht="21" x14ac:dyDescent="0.25">
      <c r="A630" s="38">
        <v>39102</v>
      </c>
      <c r="B630" s="38" t="s">
        <v>1645</v>
      </c>
      <c r="C630" s="38" t="s">
        <v>1649</v>
      </c>
      <c r="D630" s="32" t="str">
        <f t="shared" si="45"/>
        <v>39102Delhiiphone</v>
      </c>
      <c r="E630" s="32">
        <f>VLOOKUP($D630,Table2[[Column1]:[Qty]],2,0)</f>
        <v>251</v>
      </c>
      <c r="F630" s="32">
        <f t="shared" si="46"/>
        <v>500</v>
      </c>
      <c r="G630" s="39">
        <f t="shared" si="47"/>
        <v>0.24</v>
      </c>
      <c r="H630" s="32">
        <f t="shared" si="48"/>
        <v>380</v>
      </c>
      <c r="I630" s="32">
        <f t="shared" si="49"/>
        <v>95380</v>
      </c>
      <c r="R630" s="36">
        <v>39123</v>
      </c>
      <c r="S630" s="36" t="s">
        <v>1653</v>
      </c>
      <c r="T630" s="36" t="s">
        <v>1649</v>
      </c>
      <c r="U630" s="36" t="str">
        <f>Table2[[#This Row],[Date]]&amp;Table2[[#This Row],[City]]&amp;Table2[[#This Row],[Product]]</f>
        <v>39123Agraiphone</v>
      </c>
      <c r="V630" s="36">
        <v>323</v>
      </c>
    </row>
    <row r="631" spans="1:22" ht="21" x14ac:dyDescent="0.25">
      <c r="A631" s="38">
        <v>39102</v>
      </c>
      <c r="B631" s="38" t="s">
        <v>1645</v>
      </c>
      <c r="C631" s="38" t="s">
        <v>1650</v>
      </c>
      <c r="D631" s="32" t="str">
        <f t="shared" si="45"/>
        <v>39102DelhiChair</v>
      </c>
      <c r="E631" s="32">
        <f>VLOOKUP($D631,Table2[[Column1]:[Qty]],2,0)</f>
        <v>176</v>
      </c>
      <c r="F631" s="32">
        <f t="shared" si="46"/>
        <v>200</v>
      </c>
      <c r="G631" s="39">
        <f t="shared" si="47"/>
        <v>0.33</v>
      </c>
      <c r="H631" s="32">
        <f t="shared" si="48"/>
        <v>134</v>
      </c>
      <c r="I631" s="32">
        <f t="shared" si="49"/>
        <v>23584</v>
      </c>
      <c r="R631" s="36">
        <v>39092</v>
      </c>
      <c r="S631" s="36" t="s">
        <v>1653</v>
      </c>
      <c r="T631" s="36" t="s">
        <v>1650</v>
      </c>
      <c r="U631" s="36" t="str">
        <f>Table2[[#This Row],[Date]]&amp;Table2[[#This Row],[City]]&amp;Table2[[#This Row],[Product]]</f>
        <v>39092AgraChair</v>
      </c>
      <c r="V631" s="36">
        <v>347</v>
      </c>
    </row>
    <row r="632" spans="1:22" ht="21" x14ac:dyDescent="0.25">
      <c r="A632" s="38">
        <v>39102</v>
      </c>
      <c r="B632" s="38" t="s">
        <v>1646</v>
      </c>
      <c r="C632" s="38" t="s">
        <v>1647</v>
      </c>
      <c r="D632" s="32" t="str">
        <f t="shared" si="45"/>
        <v>39102MumbaiLaptop</v>
      </c>
      <c r="E632" s="32">
        <f>VLOOKUP($D632,Table2[[Column1]:[Qty]],2,0)</f>
        <v>375</v>
      </c>
      <c r="F632" s="32">
        <f t="shared" si="46"/>
        <v>1000</v>
      </c>
      <c r="G632" s="39">
        <f t="shared" si="47"/>
        <v>0.1</v>
      </c>
      <c r="H632" s="32">
        <f t="shared" si="48"/>
        <v>900</v>
      </c>
      <c r="I632" s="32">
        <f t="shared" si="49"/>
        <v>337500</v>
      </c>
      <c r="R632" s="36">
        <v>39063</v>
      </c>
      <c r="S632" s="36" t="s">
        <v>1646</v>
      </c>
      <c r="T632" s="36" t="s">
        <v>1647</v>
      </c>
      <c r="U632" s="36" t="str">
        <f>Table2[[#This Row],[Date]]&amp;Table2[[#This Row],[City]]&amp;Table2[[#This Row],[Product]]</f>
        <v>39063MumbaiLaptop</v>
      </c>
      <c r="V632" s="36">
        <v>490</v>
      </c>
    </row>
    <row r="633" spans="1:22" ht="21" x14ac:dyDescent="0.25">
      <c r="A633" s="38">
        <v>39102</v>
      </c>
      <c r="B633" s="38" t="s">
        <v>1646</v>
      </c>
      <c r="C633" s="38" t="s">
        <v>1648</v>
      </c>
      <c r="D633" s="32" t="str">
        <f t="shared" si="45"/>
        <v>39102MumbaiBulb</v>
      </c>
      <c r="E633" s="32">
        <f>VLOOKUP($D633,Table2[[Column1]:[Qty]],2,0)</f>
        <v>189</v>
      </c>
      <c r="F633" s="32">
        <f t="shared" si="46"/>
        <v>10</v>
      </c>
      <c r="G633" s="39">
        <f t="shared" si="47"/>
        <v>0.05</v>
      </c>
      <c r="H633" s="32">
        <f t="shared" si="48"/>
        <v>9.5</v>
      </c>
      <c r="I633" s="32">
        <f t="shared" si="49"/>
        <v>1795.5</v>
      </c>
      <c r="R633" s="36">
        <v>39116</v>
      </c>
      <c r="S633" s="36" t="s">
        <v>1645</v>
      </c>
      <c r="T633" s="36" t="s">
        <v>1647</v>
      </c>
      <c r="U633" s="36" t="str">
        <f>Table2[[#This Row],[Date]]&amp;Table2[[#This Row],[City]]&amp;Table2[[#This Row],[Product]]</f>
        <v>39116DelhiLaptop</v>
      </c>
      <c r="V633" s="36">
        <v>477</v>
      </c>
    </row>
    <row r="634" spans="1:22" ht="21" x14ac:dyDescent="0.25">
      <c r="A634" s="38">
        <v>39102</v>
      </c>
      <c r="B634" s="38" t="s">
        <v>1646</v>
      </c>
      <c r="C634" s="38" t="s">
        <v>1649</v>
      </c>
      <c r="D634" s="32" t="str">
        <f t="shared" si="45"/>
        <v>39102Mumbaiiphone</v>
      </c>
      <c r="E634" s="32">
        <f>VLOOKUP($D634,Table2[[Column1]:[Qty]],2,0)</f>
        <v>176</v>
      </c>
      <c r="F634" s="32">
        <f t="shared" si="46"/>
        <v>500</v>
      </c>
      <c r="G634" s="39">
        <f t="shared" si="47"/>
        <v>0.2</v>
      </c>
      <c r="H634" s="32">
        <f t="shared" si="48"/>
        <v>400</v>
      </c>
      <c r="I634" s="32">
        <f t="shared" si="49"/>
        <v>70400</v>
      </c>
      <c r="R634" s="36">
        <v>39096</v>
      </c>
      <c r="S634" s="36" t="s">
        <v>1653</v>
      </c>
      <c r="T634" s="36" t="s">
        <v>1650</v>
      </c>
      <c r="U634" s="36" t="str">
        <f>Table2[[#This Row],[Date]]&amp;Table2[[#This Row],[City]]&amp;Table2[[#This Row],[Product]]</f>
        <v>39096AgraChair</v>
      </c>
      <c r="V634" s="36">
        <v>128</v>
      </c>
    </row>
    <row r="635" spans="1:22" ht="21" x14ac:dyDescent="0.25">
      <c r="A635" s="38">
        <v>39102</v>
      </c>
      <c r="B635" s="38" t="s">
        <v>1646</v>
      </c>
      <c r="C635" s="38" t="s">
        <v>1650</v>
      </c>
      <c r="D635" s="32" t="str">
        <f t="shared" si="45"/>
        <v>39102MumbaiChair</v>
      </c>
      <c r="E635" s="32">
        <f>VLOOKUP($D635,Table2[[Column1]:[Qty]],2,0)</f>
        <v>315</v>
      </c>
      <c r="F635" s="32">
        <f t="shared" si="46"/>
        <v>200</v>
      </c>
      <c r="G635" s="39">
        <f t="shared" si="47"/>
        <v>0.4</v>
      </c>
      <c r="H635" s="32">
        <f t="shared" si="48"/>
        <v>120</v>
      </c>
      <c r="I635" s="32">
        <f t="shared" si="49"/>
        <v>37800</v>
      </c>
      <c r="R635" s="36">
        <v>39071</v>
      </c>
      <c r="S635" s="36" t="s">
        <v>1652</v>
      </c>
      <c r="T635" s="36" t="s">
        <v>1650</v>
      </c>
      <c r="U635" s="36" t="str">
        <f>Table2[[#This Row],[Date]]&amp;Table2[[#This Row],[City]]&amp;Table2[[#This Row],[Product]]</f>
        <v>39071JaipurChair</v>
      </c>
      <c r="V635" s="36">
        <v>496</v>
      </c>
    </row>
    <row r="636" spans="1:22" ht="21" x14ac:dyDescent="0.25">
      <c r="A636" s="38">
        <v>39102</v>
      </c>
      <c r="B636" s="38" t="s">
        <v>1652</v>
      </c>
      <c r="C636" s="38" t="s">
        <v>1647</v>
      </c>
      <c r="D636" s="32" t="str">
        <f t="shared" si="45"/>
        <v>39102JaipurLaptop</v>
      </c>
      <c r="E636" s="32">
        <f>VLOOKUP($D636,Table2[[Column1]:[Qty]],2,0)</f>
        <v>417</v>
      </c>
      <c r="F636" s="32">
        <f t="shared" si="46"/>
        <v>1000</v>
      </c>
      <c r="G636" s="39">
        <f t="shared" si="47"/>
        <v>0.09</v>
      </c>
      <c r="H636" s="32">
        <f t="shared" si="48"/>
        <v>910</v>
      </c>
      <c r="I636" s="32">
        <f t="shared" si="49"/>
        <v>379470</v>
      </c>
      <c r="R636" s="36">
        <v>39125</v>
      </c>
      <c r="S636" s="36" t="s">
        <v>1652</v>
      </c>
      <c r="T636" s="36" t="s">
        <v>1649</v>
      </c>
      <c r="U636" s="36" t="str">
        <f>Table2[[#This Row],[Date]]&amp;Table2[[#This Row],[City]]&amp;Table2[[#This Row],[Product]]</f>
        <v>39125Jaipuriphone</v>
      </c>
      <c r="V636" s="36">
        <v>115</v>
      </c>
    </row>
    <row r="637" spans="1:22" ht="21" x14ac:dyDescent="0.25">
      <c r="A637" s="38">
        <v>39102</v>
      </c>
      <c r="B637" s="38" t="s">
        <v>1652</v>
      </c>
      <c r="C637" s="38" t="s">
        <v>1648</v>
      </c>
      <c r="D637" s="32" t="str">
        <f t="shared" si="45"/>
        <v>39102JaipurBulb</v>
      </c>
      <c r="E637" s="32">
        <f>VLOOKUP($D637,Table2[[Column1]:[Qty]],2,0)</f>
        <v>218</v>
      </c>
      <c r="F637" s="32">
        <f t="shared" si="46"/>
        <v>10</v>
      </c>
      <c r="G637" s="39">
        <f t="shared" si="47"/>
        <v>0.08</v>
      </c>
      <c r="H637" s="32">
        <f t="shared" si="48"/>
        <v>9.2000000000000011</v>
      </c>
      <c r="I637" s="32">
        <f t="shared" si="49"/>
        <v>2005.6000000000001</v>
      </c>
      <c r="R637" s="36">
        <v>39103</v>
      </c>
      <c r="S637" s="36" t="s">
        <v>1652</v>
      </c>
      <c r="T637" s="36" t="s">
        <v>1648</v>
      </c>
      <c r="U637" s="36" t="str">
        <f>Table2[[#This Row],[Date]]&amp;Table2[[#This Row],[City]]&amp;Table2[[#This Row],[Product]]</f>
        <v>39103JaipurBulb</v>
      </c>
      <c r="V637" s="36">
        <v>473</v>
      </c>
    </row>
    <row r="638" spans="1:22" ht="21" x14ac:dyDescent="0.25">
      <c r="A638" s="38">
        <v>39102</v>
      </c>
      <c r="B638" s="38" t="s">
        <v>1652</v>
      </c>
      <c r="C638" s="38" t="s">
        <v>1649</v>
      </c>
      <c r="D638" s="32" t="str">
        <f t="shared" si="45"/>
        <v>39102Jaipuriphone</v>
      </c>
      <c r="E638" s="32">
        <f>VLOOKUP($D638,Table2[[Column1]:[Qty]],2,0)</f>
        <v>189</v>
      </c>
      <c r="F638" s="32">
        <f t="shared" si="46"/>
        <v>500</v>
      </c>
      <c r="G638" s="39">
        <f t="shared" si="47"/>
        <v>0.2</v>
      </c>
      <c r="H638" s="32">
        <f t="shared" si="48"/>
        <v>400</v>
      </c>
      <c r="I638" s="32">
        <f t="shared" si="49"/>
        <v>75600</v>
      </c>
      <c r="R638" s="36">
        <v>39128</v>
      </c>
      <c r="S638" s="36" t="s">
        <v>1646</v>
      </c>
      <c r="T638" s="36" t="s">
        <v>1648</v>
      </c>
      <c r="U638" s="36" t="str">
        <f>Table2[[#This Row],[Date]]&amp;Table2[[#This Row],[City]]&amp;Table2[[#This Row],[Product]]</f>
        <v>39128MumbaiBulb</v>
      </c>
      <c r="V638" s="36">
        <v>354</v>
      </c>
    </row>
    <row r="639" spans="1:22" ht="21" x14ac:dyDescent="0.25">
      <c r="A639" s="38">
        <v>39102</v>
      </c>
      <c r="B639" s="38" t="s">
        <v>1652</v>
      </c>
      <c r="C639" s="38" t="s">
        <v>1650</v>
      </c>
      <c r="D639" s="32" t="str">
        <f t="shared" si="45"/>
        <v>39102JaipurChair</v>
      </c>
      <c r="E639" s="32">
        <f>VLOOKUP($D639,Table2[[Column1]:[Qty]],2,0)</f>
        <v>464</v>
      </c>
      <c r="F639" s="32">
        <f t="shared" si="46"/>
        <v>200</v>
      </c>
      <c r="G639" s="39">
        <f t="shared" si="47"/>
        <v>0.36</v>
      </c>
      <c r="H639" s="32">
        <f t="shared" si="48"/>
        <v>128</v>
      </c>
      <c r="I639" s="32">
        <f t="shared" si="49"/>
        <v>59392</v>
      </c>
      <c r="R639" s="36">
        <v>39127</v>
      </c>
      <c r="S639" s="36" t="s">
        <v>1645</v>
      </c>
      <c r="T639" s="36" t="s">
        <v>1649</v>
      </c>
      <c r="U639" s="36" t="str">
        <f>Table2[[#This Row],[Date]]&amp;Table2[[#This Row],[City]]&amp;Table2[[#This Row],[Product]]</f>
        <v>39127Delhiiphone</v>
      </c>
      <c r="V639" s="36">
        <v>407</v>
      </c>
    </row>
    <row r="640" spans="1:22" ht="21" x14ac:dyDescent="0.25">
      <c r="A640" s="38">
        <v>39102</v>
      </c>
      <c r="B640" s="38" t="s">
        <v>1653</v>
      </c>
      <c r="C640" s="38" t="s">
        <v>1647</v>
      </c>
      <c r="D640" s="32" t="str">
        <f t="shared" si="45"/>
        <v>39102AgraLaptop</v>
      </c>
      <c r="E640" s="32">
        <f>VLOOKUP($D640,Table2[[Column1]:[Qty]],2,0)</f>
        <v>472</v>
      </c>
      <c r="F640" s="32">
        <f t="shared" si="46"/>
        <v>1000</v>
      </c>
      <c r="G640" s="39">
        <f t="shared" si="47"/>
        <v>0.05</v>
      </c>
      <c r="H640" s="32">
        <f t="shared" si="48"/>
        <v>950</v>
      </c>
      <c r="I640" s="32">
        <f t="shared" si="49"/>
        <v>448400</v>
      </c>
      <c r="R640" s="36">
        <v>39149</v>
      </c>
      <c r="S640" s="36" t="s">
        <v>1652</v>
      </c>
      <c r="T640" s="36" t="s">
        <v>1648</v>
      </c>
      <c r="U640" s="36" t="str">
        <f>Table2[[#This Row],[Date]]&amp;Table2[[#This Row],[City]]&amp;Table2[[#This Row],[Product]]</f>
        <v>39149JaipurBulb</v>
      </c>
      <c r="V640" s="36">
        <v>419</v>
      </c>
    </row>
    <row r="641" spans="1:22" ht="21" x14ac:dyDescent="0.25">
      <c r="A641" s="38">
        <v>39102</v>
      </c>
      <c r="B641" s="38" t="s">
        <v>1653</v>
      </c>
      <c r="C641" s="38" t="s">
        <v>1648</v>
      </c>
      <c r="D641" s="32" t="str">
        <f t="shared" si="45"/>
        <v>39102AgraBulb</v>
      </c>
      <c r="E641" s="32">
        <f>VLOOKUP($D641,Table2[[Column1]:[Qty]],2,0)</f>
        <v>497</v>
      </c>
      <c r="F641" s="32">
        <f t="shared" si="46"/>
        <v>10</v>
      </c>
      <c r="G641" s="39">
        <f t="shared" si="47"/>
        <v>0.06</v>
      </c>
      <c r="H641" s="32">
        <f t="shared" si="48"/>
        <v>9.3999999999999986</v>
      </c>
      <c r="I641" s="32">
        <f t="shared" si="49"/>
        <v>4671.7999999999993</v>
      </c>
      <c r="R641" s="36">
        <v>39158</v>
      </c>
      <c r="S641" s="36" t="s">
        <v>1653</v>
      </c>
      <c r="T641" s="36" t="s">
        <v>1649</v>
      </c>
      <c r="U641" s="36" t="str">
        <f>Table2[[#This Row],[Date]]&amp;Table2[[#This Row],[City]]&amp;Table2[[#This Row],[Product]]</f>
        <v>39158Agraiphone</v>
      </c>
      <c r="V641" s="36">
        <v>390</v>
      </c>
    </row>
    <row r="642" spans="1:22" ht="21" x14ac:dyDescent="0.25">
      <c r="A642" s="38">
        <v>39102</v>
      </c>
      <c r="B642" s="38" t="s">
        <v>1653</v>
      </c>
      <c r="C642" s="38" t="s">
        <v>1649</v>
      </c>
      <c r="D642" s="32" t="str">
        <f t="shared" si="45"/>
        <v>39102Agraiphone</v>
      </c>
      <c r="E642" s="32">
        <f>VLOOKUP($D642,Table2[[Column1]:[Qty]],2,0)</f>
        <v>189</v>
      </c>
      <c r="F642" s="32">
        <f t="shared" si="46"/>
        <v>500</v>
      </c>
      <c r="G642" s="39">
        <f t="shared" si="47"/>
        <v>0.25</v>
      </c>
      <c r="H642" s="32">
        <f t="shared" si="48"/>
        <v>375</v>
      </c>
      <c r="I642" s="32">
        <f t="shared" si="49"/>
        <v>70875</v>
      </c>
      <c r="R642" s="36">
        <v>39064</v>
      </c>
      <c r="S642" s="36" t="s">
        <v>1645</v>
      </c>
      <c r="T642" s="36" t="s">
        <v>1650</v>
      </c>
      <c r="U642" s="36" t="str">
        <f>Table2[[#This Row],[Date]]&amp;Table2[[#This Row],[City]]&amp;Table2[[#This Row],[Product]]</f>
        <v>39064DelhiChair</v>
      </c>
      <c r="V642" s="36">
        <v>206</v>
      </c>
    </row>
    <row r="643" spans="1:22" ht="21" x14ac:dyDescent="0.25">
      <c r="A643" s="38">
        <v>39102</v>
      </c>
      <c r="B643" s="38" t="s">
        <v>1653</v>
      </c>
      <c r="C643" s="38" t="s">
        <v>1650</v>
      </c>
      <c r="D643" s="32" t="str">
        <f t="shared" si="45"/>
        <v>39102AgraChair</v>
      </c>
      <c r="E643" s="32">
        <f>VLOOKUP($D643,Table2[[Column1]:[Qty]],2,0)</f>
        <v>159</v>
      </c>
      <c r="F643" s="32">
        <f t="shared" si="46"/>
        <v>200</v>
      </c>
      <c r="G643" s="39">
        <f t="shared" si="47"/>
        <v>0.4</v>
      </c>
      <c r="H643" s="32">
        <f t="shared" si="48"/>
        <v>120</v>
      </c>
      <c r="I643" s="32">
        <f t="shared" si="49"/>
        <v>19080</v>
      </c>
      <c r="R643" s="36">
        <v>39065</v>
      </c>
      <c r="S643" s="36" t="s">
        <v>1646</v>
      </c>
      <c r="T643" s="36" t="s">
        <v>1650</v>
      </c>
      <c r="U643" s="36" t="str">
        <f>Table2[[#This Row],[Date]]&amp;Table2[[#This Row],[City]]&amp;Table2[[#This Row],[Product]]</f>
        <v>39065MumbaiChair</v>
      </c>
      <c r="V643" s="36">
        <v>328</v>
      </c>
    </row>
    <row r="644" spans="1:22" ht="21" x14ac:dyDescent="0.25">
      <c r="A644" s="38">
        <v>39103</v>
      </c>
      <c r="B644" s="38" t="s">
        <v>1645</v>
      </c>
      <c r="C644" s="38" t="s">
        <v>1647</v>
      </c>
      <c r="D644" s="32" t="str">
        <f t="shared" si="45"/>
        <v>39103DelhiLaptop</v>
      </c>
      <c r="E644" s="32">
        <f>VLOOKUP($D644,Table2[[Column1]:[Qty]],2,0)</f>
        <v>300</v>
      </c>
      <c r="F644" s="32">
        <f t="shared" si="46"/>
        <v>1000</v>
      </c>
      <c r="G644" s="39">
        <f t="shared" si="47"/>
        <v>0.13</v>
      </c>
      <c r="H644" s="32">
        <f t="shared" si="48"/>
        <v>870</v>
      </c>
      <c r="I644" s="32">
        <f t="shared" si="49"/>
        <v>261000</v>
      </c>
      <c r="R644" s="36">
        <v>39067</v>
      </c>
      <c r="S644" s="36" t="s">
        <v>1652</v>
      </c>
      <c r="T644" s="36" t="s">
        <v>1647</v>
      </c>
      <c r="U644" s="36" t="str">
        <f>Table2[[#This Row],[Date]]&amp;Table2[[#This Row],[City]]&amp;Table2[[#This Row],[Product]]</f>
        <v>39067JaipurLaptop</v>
      </c>
      <c r="V644" s="36">
        <v>201</v>
      </c>
    </row>
    <row r="645" spans="1:22" ht="21" x14ac:dyDescent="0.25">
      <c r="A645" s="38">
        <v>39103</v>
      </c>
      <c r="B645" s="38" t="s">
        <v>1645</v>
      </c>
      <c r="C645" s="38" t="s">
        <v>1648</v>
      </c>
      <c r="D645" s="32" t="str">
        <f t="shared" ref="D645:D708" si="50">A645&amp;B645&amp;C645</f>
        <v>39103DelhiBulb</v>
      </c>
      <c r="E645" s="32">
        <f>VLOOKUP($D645,Table2[[Column1]:[Qty]],2,0)</f>
        <v>196</v>
      </c>
      <c r="F645" s="32">
        <f t="shared" ref="F645:F708" si="51">VLOOKUP($C645,K$12:L$15,2,FALSE)</f>
        <v>10</v>
      </c>
      <c r="G645" s="39">
        <f t="shared" ref="G645:G708" si="52">INDEX($K$3:$O$7,MATCH($B645,$K$3:$K$7,0),MATCH($C645,$K$3:$O$3,0))</f>
        <v>0.09</v>
      </c>
      <c r="H645" s="32">
        <f t="shared" ref="H645:H708" si="53">$F645*(1-$G645)</f>
        <v>9.1</v>
      </c>
      <c r="I645" s="32">
        <f t="shared" ref="I645:I708" si="54">$H645*$E645</f>
        <v>1783.6</v>
      </c>
      <c r="R645" s="36">
        <v>39076</v>
      </c>
      <c r="S645" s="36" t="s">
        <v>1646</v>
      </c>
      <c r="T645" s="36" t="s">
        <v>1648</v>
      </c>
      <c r="U645" s="36" t="str">
        <f>Table2[[#This Row],[Date]]&amp;Table2[[#This Row],[City]]&amp;Table2[[#This Row],[Product]]</f>
        <v>39076MumbaiBulb</v>
      </c>
      <c r="V645" s="36">
        <v>467</v>
      </c>
    </row>
    <row r="646" spans="1:22" ht="21" x14ac:dyDescent="0.25">
      <c r="A646" s="38">
        <v>39103</v>
      </c>
      <c r="B646" s="38" t="s">
        <v>1645</v>
      </c>
      <c r="C646" s="38" t="s">
        <v>1649</v>
      </c>
      <c r="D646" s="32" t="str">
        <f t="shared" si="50"/>
        <v>39103Delhiiphone</v>
      </c>
      <c r="E646" s="32">
        <f>VLOOKUP($D646,Table2[[Column1]:[Qty]],2,0)</f>
        <v>450</v>
      </c>
      <c r="F646" s="32">
        <f t="shared" si="51"/>
        <v>500</v>
      </c>
      <c r="G646" s="39">
        <f t="shared" si="52"/>
        <v>0.24</v>
      </c>
      <c r="H646" s="32">
        <f t="shared" si="53"/>
        <v>380</v>
      </c>
      <c r="I646" s="32">
        <f t="shared" si="54"/>
        <v>171000</v>
      </c>
      <c r="R646" s="36">
        <v>39134</v>
      </c>
      <c r="S646" s="36" t="s">
        <v>1652</v>
      </c>
      <c r="T646" s="36" t="s">
        <v>1648</v>
      </c>
      <c r="U646" s="36" t="str">
        <f>Table2[[#This Row],[Date]]&amp;Table2[[#This Row],[City]]&amp;Table2[[#This Row],[Product]]</f>
        <v>39134JaipurBulb</v>
      </c>
      <c r="V646" s="36">
        <v>161</v>
      </c>
    </row>
    <row r="647" spans="1:22" ht="21" x14ac:dyDescent="0.25">
      <c r="A647" s="38">
        <v>39103</v>
      </c>
      <c r="B647" s="38" t="s">
        <v>1645</v>
      </c>
      <c r="C647" s="38" t="s">
        <v>1650</v>
      </c>
      <c r="D647" s="32" t="str">
        <f t="shared" si="50"/>
        <v>39103DelhiChair</v>
      </c>
      <c r="E647" s="32">
        <f>VLOOKUP($D647,Table2[[Column1]:[Qty]],2,0)</f>
        <v>328</v>
      </c>
      <c r="F647" s="32">
        <f t="shared" si="51"/>
        <v>200</v>
      </c>
      <c r="G647" s="39">
        <f t="shared" si="52"/>
        <v>0.33</v>
      </c>
      <c r="H647" s="32">
        <f t="shared" si="53"/>
        <v>134</v>
      </c>
      <c r="I647" s="32">
        <f t="shared" si="54"/>
        <v>43952</v>
      </c>
      <c r="R647" s="36">
        <v>39141</v>
      </c>
      <c r="S647" s="36" t="s">
        <v>1652</v>
      </c>
      <c r="T647" s="36" t="s">
        <v>1647</v>
      </c>
      <c r="U647" s="36" t="str">
        <f>Table2[[#This Row],[Date]]&amp;Table2[[#This Row],[City]]&amp;Table2[[#This Row],[Product]]</f>
        <v>39141JaipurLaptop</v>
      </c>
      <c r="V647" s="36">
        <v>215</v>
      </c>
    </row>
    <row r="648" spans="1:22" ht="21" x14ac:dyDescent="0.25">
      <c r="A648" s="38">
        <v>39103</v>
      </c>
      <c r="B648" s="38" t="s">
        <v>1646</v>
      </c>
      <c r="C648" s="38" t="s">
        <v>1647</v>
      </c>
      <c r="D648" s="32" t="str">
        <f t="shared" si="50"/>
        <v>39103MumbaiLaptop</v>
      </c>
      <c r="E648" s="32">
        <f>VLOOKUP($D648,Table2[[Column1]:[Qty]],2,0)</f>
        <v>184</v>
      </c>
      <c r="F648" s="32">
        <f t="shared" si="51"/>
        <v>1000</v>
      </c>
      <c r="G648" s="39">
        <f t="shared" si="52"/>
        <v>0.1</v>
      </c>
      <c r="H648" s="32">
        <f t="shared" si="53"/>
        <v>900</v>
      </c>
      <c r="I648" s="32">
        <f t="shared" si="54"/>
        <v>165600</v>
      </c>
      <c r="R648" s="36">
        <v>39172</v>
      </c>
      <c r="S648" s="36" t="s">
        <v>1646</v>
      </c>
      <c r="T648" s="36" t="s">
        <v>1647</v>
      </c>
      <c r="U648" s="36" t="str">
        <f>Table2[[#This Row],[Date]]&amp;Table2[[#This Row],[City]]&amp;Table2[[#This Row],[Product]]</f>
        <v>39172MumbaiLaptop</v>
      </c>
      <c r="V648" s="36">
        <v>157</v>
      </c>
    </row>
    <row r="649" spans="1:22" ht="21" x14ac:dyDescent="0.25">
      <c r="A649" s="38">
        <v>39103</v>
      </c>
      <c r="B649" s="38" t="s">
        <v>1646</v>
      </c>
      <c r="C649" s="38" t="s">
        <v>1648</v>
      </c>
      <c r="D649" s="32" t="str">
        <f t="shared" si="50"/>
        <v>39103MumbaiBulb</v>
      </c>
      <c r="E649" s="32">
        <f>VLOOKUP($D649,Table2[[Column1]:[Qty]],2,0)</f>
        <v>472</v>
      </c>
      <c r="F649" s="32">
        <f t="shared" si="51"/>
        <v>10</v>
      </c>
      <c r="G649" s="39">
        <f t="shared" si="52"/>
        <v>0.05</v>
      </c>
      <c r="H649" s="32">
        <f t="shared" si="53"/>
        <v>9.5</v>
      </c>
      <c r="I649" s="32">
        <f t="shared" si="54"/>
        <v>4484</v>
      </c>
      <c r="R649" s="36">
        <v>39127</v>
      </c>
      <c r="S649" s="36" t="s">
        <v>1645</v>
      </c>
      <c r="T649" s="36" t="s">
        <v>1647</v>
      </c>
      <c r="U649" s="36" t="str">
        <f>Table2[[#This Row],[Date]]&amp;Table2[[#This Row],[City]]&amp;Table2[[#This Row],[Product]]</f>
        <v>39127DelhiLaptop</v>
      </c>
      <c r="V649" s="36">
        <v>185</v>
      </c>
    </row>
    <row r="650" spans="1:22" ht="21" x14ac:dyDescent="0.25">
      <c r="A650" s="38">
        <v>39103</v>
      </c>
      <c r="B650" s="38" t="s">
        <v>1646</v>
      </c>
      <c r="C650" s="38" t="s">
        <v>1649</v>
      </c>
      <c r="D650" s="32" t="str">
        <f t="shared" si="50"/>
        <v>39103Mumbaiiphone</v>
      </c>
      <c r="E650" s="32">
        <f>VLOOKUP($D650,Table2[[Column1]:[Qty]],2,0)</f>
        <v>370</v>
      </c>
      <c r="F650" s="32">
        <f t="shared" si="51"/>
        <v>500</v>
      </c>
      <c r="G650" s="39">
        <f t="shared" si="52"/>
        <v>0.2</v>
      </c>
      <c r="H650" s="32">
        <f t="shared" si="53"/>
        <v>400</v>
      </c>
      <c r="I650" s="32">
        <f t="shared" si="54"/>
        <v>148000</v>
      </c>
      <c r="R650" s="36">
        <v>39145</v>
      </c>
      <c r="S650" s="36" t="s">
        <v>1645</v>
      </c>
      <c r="T650" s="36" t="s">
        <v>1648</v>
      </c>
      <c r="U650" s="36" t="str">
        <f>Table2[[#This Row],[Date]]&amp;Table2[[#This Row],[City]]&amp;Table2[[#This Row],[Product]]</f>
        <v>39145DelhiBulb</v>
      </c>
      <c r="V650" s="36">
        <v>477</v>
      </c>
    </row>
    <row r="651" spans="1:22" ht="21" x14ac:dyDescent="0.25">
      <c r="A651" s="38">
        <v>39103</v>
      </c>
      <c r="B651" s="38" t="s">
        <v>1646</v>
      </c>
      <c r="C651" s="38" t="s">
        <v>1650</v>
      </c>
      <c r="D651" s="32" t="str">
        <f t="shared" si="50"/>
        <v>39103MumbaiChair</v>
      </c>
      <c r="E651" s="32">
        <f>VLOOKUP($D651,Table2[[Column1]:[Qty]],2,0)</f>
        <v>393</v>
      </c>
      <c r="F651" s="32">
        <f t="shared" si="51"/>
        <v>200</v>
      </c>
      <c r="G651" s="39">
        <f t="shared" si="52"/>
        <v>0.4</v>
      </c>
      <c r="H651" s="32">
        <f t="shared" si="53"/>
        <v>120</v>
      </c>
      <c r="I651" s="32">
        <f t="shared" si="54"/>
        <v>47160</v>
      </c>
      <c r="R651" s="36">
        <v>39081</v>
      </c>
      <c r="S651" s="36" t="s">
        <v>1646</v>
      </c>
      <c r="T651" s="36" t="s">
        <v>1648</v>
      </c>
      <c r="U651" s="36" t="str">
        <f>Table2[[#This Row],[Date]]&amp;Table2[[#This Row],[City]]&amp;Table2[[#This Row],[Product]]</f>
        <v>39081MumbaiBulb</v>
      </c>
      <c r="V651" s="36">
        <v>448</v>
      </c>
    </row>
    <row r="652" spans="1:22" ht="21" x14ac:dyDescent="0.25">
      <c r="A652" s="38">
        <v>39103</v>
      </c>
      <c r="B652" s="38" t="s">
        <v>1652</v>
      </c>
      <c r="C652" s="38" t="s">
        <v>1647</v>
      </c>
      <c r="D652" s="32" t="str">
        <f t="shared" si="50"/>
        <v>39103JaipurLaptop</v>
      </c>
      <c r="E652" s="32">
        <f>VLOOKUP($D652,Table2[[Column1]:[Qty]],2,0)</f>
        <v>272</v>
      </c>
      <c r="F652" s="32">
        <f t="shared" si="51"/>
        <v>1000</v>
      </c>
      <c r="G652" s="39">
        <f t="shared" si="52"/>
        <v>0.09</v>
      </c>
      <c r="H652" s="32">
        <f t="shared" si="53"/>
        <v>910</v>
      </c>
      <c r="I652" s="32">
        <f t="shared" si="54"/>
        <v>247520</v>
      </c>
      <c r="R652" s="36">
        <v>39106</v>
      </c>
      <c r="S652" s="36" t="s">
        <v>1653</v>
      </c>
      <c r="T652" s="36" t="s">
        <v>1649</v>
      </c>
      <c r="U652" s="36" t="str">
        <f>Table2[[#This Row],[Date]]&amp;Table2[[#This Row],[City]]&amp;Table2[[#This Row],[Product]]</f>
        <v>39106Agraiphone</v>
      </c>
      <c r="V652" s="36">
        <v>249</v>
      </c>
    </row>
    <row r="653" spans="1:22" ht="21" x14ac:dyDescent="0.25">
      <c r="A653" s="38">
        <v>39103</v>
      </c>
      <c r="B653" s="38" t="s">
        <v>1652</v>
      </c>
      <c r="C653" s="38" t="s">
        <v>1648</v>
      </c>
      <c r="D653" s="32" t="str">
        <f t="shared" si="50"/>
        <v>39103JaipurBulb</v>
      </c>
      <c r="E653" s="32">
        <f>VLOOKUP($D653,Table2[[Column1]:[Qty]],2,0)</f>
        <v>473</v>
      </c>
      <c r="F653" s="32">
        <f t="shared" si="51"/>
        <v>10</v>
      </c>
      <c r="G653" s="39">
        <f t="shared" si="52"/>
        <v>0.08</v>
      </c>
      <c r="H653" s="32">
        <f t="shared" si="53"/>
        <v>9.2000000000000011</v>
      </c>
      <c r="I653" s="32">
        <f t="shared" si="54"/>
        <v>4351.6000000000004</v>
      </c>
      <c r="R653" s="36">
        <v>39163</v>
      </c>
      <c r="S653" s="36" t="s">
        <v>1645</v>
      </c>
      <c r="T653" s="36" t="s">
        <v>1648</v>
      </c>
      <c r="U653" s="36" t="str">
        <f>Table2[[#This Row],[Date]]&amp;Table2[[#This Row],[City]]&amp;Table2[[#This Row],[Product]]</f>
        <v>39163DelhiBulb</v>
      </c>
      <c r="V653" s="36">
        <v>109</v>
      </c>
    </row>
    <row r="654" spans="1:22" ht="21" x14ac:dyDescent="0.25">
      <c r="A654" s="38">
        <v>39103</v>
      </c>
      <c r="B654" s="38" t="s">
        <v>1652</v>
      </c>
      <c r="C654" s="38" t="s">
        <v>1649</v>
      </c>
      <c r="D654" s="32" t="str">
        <f t="shared" si="50"/>
        <v>39103Jaipuriphone</v>
      </c>
      <c r="E654" s="32">
        <f>VLOOKUP($D654,Table2[[Column1]:[Qty]],2,0)</f>
        <v>388</v>
      </c>
      <c r="F654" s="32">
        <f t="shared" si="51"/>
        <v>500</v>
      </c>
      <c r="G654" s="39">
        <f t="shared" si="52"/>
        <v>0.2</v>
      </c>
      <c r="H654" s="32">
        <f t="shared" si="53"/>
        <v>400</v>
      </c>
      <c r="I654" s="32">
        <f t="shared" si="54"/>
        <v>155200</v>
      </c>
      <c r="R654" s="36">
        <v>39122</v>
      </c>
      <c r="S654" s="36" t="s">
        <v>1645</v>
      </c>
      <c r="T654" s="36" t="s">
        <v>1649</v>
      </c>
      <c r="U654" s="36" t="str">
        <f>Table2[[#This Row],[Date]]&amp;Table2[[#This Row],[City]]&amp;Table2[[#This Row],[Product]]</f>
        <v>39122Delhiiphone</v>
      </c>
      <c r="V654" s="36">
        <v>218</v>
      </c>
    </row>
    <row r="655" spans="1:22" ht="21" x14ac:dyDescent="0.25">
      <c r="A655" s="38">
        <v>39103</v>
      </c>
      <c r="B655" s="38" t="s">
        <v>1652</v>
      </c>
      <c r="C655" s="38" t="s">
        <v>1650</v>
      </c>
      <c r="D655" s="32" t="str">
        <f t="shared" si="50"/>
        <v>39103JaipurChair</v>
      </c>
      <c r="E655" s="32">
        <f>VLOOKUP($D655,Table2[[Column1]:[Qty]],2,0)</f>
        <v>237</v>
      </c>
      <c r="F655" s="32">
        <f t="shared" si="51"/>
        <v>200</v>
      </c>
      <c r="G655" s="39">
        <f t="shared" si="52"/>
        <v>0.36</v>
      </c>
      <c r="H655" s="32">
        <f t="shared" si="53"/>
        <v>128</v>
      </c>
      <c r="I655" s="32">
        <f t="shared" si="54"/>
        <v>30336</v>
      </c>
      <c r="R655" s="36">
        <v>39068</v>
      </c>
      <c r="S655" s="36" t="s">
        <v>1646</v>
      </c>
      <c r="T655" s="36" t="s">
        <v>1649</v>
      </c>
      <c r="U655" s="36" t="str">
        <f>Table2[[#This Row],[Date]]&amp;Table2[[#This Row],[City]]&amp;Table2[[#This Row],[Product]]</f>
        <v>39068Mumbaiiphone</v>
      </c>
      <c r="V655" s="36">
        <v>286</v>
      </c>
    </row>
    <row r="656" spans="1:22" ht="21" x14ac:dyDescent="0.25">
      <c r="A656" s="38">
        <v>39103</v>
      </c>
      <c r="B656" s="38" t="s">
        <v>1653</v>
      </c>
      <c r="C656" s="38" t="s">
        <v>1647</v>
      </c>
      <c r="D656" s="32" t="str">
        <f t="shared" si="50"/>
        <v>39103AgraLaptop</v>
      </c>
      <c r="E656" s="32">
        <f>VLOOKUP($D656,Table2[[Column1]:[Qty]],2,0)</f>
        <v>404</v>
      </c>
      <c r="F656" s="32">
        <f t="shared" si="51"/>
        <v>1000</v>
      </c>
      <c r="G656" s="39">
        <f t="shared" si="52"/>
        <v>0.05</v>
      </c>
      <c r="H656" s="32">
        <f t="shared" si="53"/>
        <v>950</v>
      </c>
      <c r="I656" s="32">
        <f t="shared" si="54"/>
        <v>383800</v>
      </c>
      <c r="R656" s="36">
        <v>39167</v>
      </c>
      <c r="S656" s="36" t="s">
        <v>1646</v>
      </c>
      <c r="T656" s="36" t="s">
        <v>1649</v>
      </c>
      <c r="U656" s="36" t="str">
        <f>Table2[[#This Row],[Date]]&amp;Table2[[#This Row],[City]]&amp;Table2[[#This Row],[Product]]</f>
        <v>39167Mumbaiiphone</v>
      </c>
      <c r="V656" s="36">
        <v>142</v>
      </c>
    </row>
    <row r="657" spans="1:22" ht="21" x14ac:dyDescent="0.25">
      <c r="A657" s="38">
        <v>39103</v>
      </c>
      <c r="B657" s="38" t="s">
        <v>1653</v>
      </c>
      <c r="C657" s="38" t="s">
        <v>1648</v>
      </c>
      <c r="D657" s="32" t="str">
        <f t="shared" si="50"/>
        <v>39103AgraBulb</v>
      </c>
      <c r="E657" s="32">
        <f>VLOOKUP($D657,Table2[[Column1]:[Qty]],2,0)</f>
        <v>294</v>
      </c>
      <c r="F657" s="32">
        <f t="shared" si="51"/>
        <v>10</v>
      </c>
      <c r="G657" s="39">
        <f t="shared" si="52"/>
        <v>0.06</v>
      </c>
      <c r="H657" s="32">
        <f t="shared" si="53"/>
        <v>9.3999999999999986</v>
      </c>
      <c r="I657" s="32">
        <f t="shared" si="54"/>
        <v>2763.5999999999995</v>
      </c>
      <c r="R657" s="36">
        <v>39146</v>
      </c>
      <c r="S657" s="36" t="s">
        <v>1652</v>
      </c>
      <c r="T657" s="36" t="s">
        <v>1647</v>
      </c>
      <c r="U657" s="36" t="str">
        <f>Table2[[#This Row],[Date]]&amp;Table2[[#This Row],[City]]&amp;Table2[[#This Row],[Product]]</f>
        <v>39146JaipurLaptop</v>
      </c>
      <c r="V657" s="36">
        <v>490</v>
      </c>
    </row>
    <row r="658" spans="1:22" ht="21" x14ac:dyDescent="0.25">
      <c r="A658" s="38">
        <v>39103</v>
      </c>
      <c r="B658" s="38" t="s">
        <v>1653</v>
      </c>
      <c r="C658" s="38" t="s">
        <v>1649</v>
      </c>
      <c r="D658" s="32" t="str">
        <f t="shared" si="50"/>
        <v>39103Agraiphone</v>
      </c>
      <c r="E658" s="32">
        <f>VLOOKUP($D658,Table2[[Column1]:[Qty]],2,0)</f>
        <v>467</v>
      </c>
      <c r="F658" s="32">
        <f t="shared" si="51"/>
        <v>500</v>
      </c>
      <c r="G658" s="39">
        <f t="shared" si="52"/>
        <v>0.25</v>
      </c>
      <c r="H658" s="32">
        <f t="shared" si="53"/>
        <v>375</v>
      </c>
      <c r="I658" s="32">
        <f t="shared" si="54"/>
        <v>175125</v>
      </c>
      <c r="R658" s="36">
        <v>39180</v>
      </c>
      <c r="S658" s="36" t="s">
        <v>1652</v>
      </c>
      <c r="T658" s="36" t="s">
        <v>1648</v>
      </c>
      <c r="U658" s="36" t="str">
        <f>Table2[[#This Row],[Date]]&amp;Table2[[#This Row],[City]]&amp;Table2[[#This Row],[Product]]</f>
        <v>39180JaipurBulb</v>
      </c>
      <c r="V658" s="36">
        <v>195</v>
      </c>
    </row>
    <row r="659" spans="1:22" ht="21" x14ac:dyDescent="0.25">
      <c r="A659" s="38">
        <v>39103</v>
      </c>
      <c r="B659" s="38" t="s">
        <v>1653</v>
      </c>
      <c r="C659" s="38" t="s">
        <v>1650</v>
      </c>
      <c r="D659" s="32" t="str">
        <f t="shared" si="50"/>
        <v>39103AgraChair</v>
      </c>
      <c r="E659" s="32">
        <f>VLOOKUP($D659,Table2[[Column1]:[Qty]],2,0)</f>
        <v>337</v>
      </c>
      <c r="F659" s="32">
        <f t="shared" si="51"/>
        <v>200</v>
      </c>
      <c r="G659" s="39">
        <f t="shared" si="52"/>
        <v>0.4</v>
      </c>
      <c r="H659" s="32">
        <f t="shared" si="53"/>
        <v>120</v>
      </c>
      <c r="I659" s="32">
        <f t="shared" si="54"/>
        <v>40440</v>
      </c>
      <c r="R659" s="36">
        <v>39108</v>
      </c>
      <c r="S659" s="36" t="s">
        <v>1645</v>
      </c>
      <c r="T659" s="36" t="s">
        <v>1649</v>
      </c>
      <c r="U659" s="36" t="str">
        <f>Table2[[#This Row],[Date]]&amp;Table2[[#This Row],[City]]&amp;Table2[[#This Row],[Product]]</f>
        <v>39108Delhiiphone</v>
      </c>
      <c r="V659" s="36">
        <v>383</v>
      </c>
    </row>
    <row r="660" spans="1:22" ht="21" x14ac:dyDescent="0.25">
      <c r="A660" s="38">
        <v>39104</v>
      </c>
      <c r="B660" s="38" t="s">
        <v>1645</v>
      </c>
      <c r="C660" s="38" t="s">
        <v>1647</v>
      </c>
      <c r="D660" s="32" t="str">
        <f t="shared" si="50"/>
        <v>39104DelhiLaptop</v>
      </c>
      <c r="E660" s="32">
        <f>VLOOKUP($D660,Table2[[Column1]:[Qty]],2,0)</f>
        <v>471</v>
      </c>
      <c r="F660" s="32">
        <f t="shared" si="51"/>
        <v>1000</v>
      </c>
      <c r="G660" s="39">
        <f t="shared" si="52"/>
        <v>0.13</v>
      </c>
      <c r="H660" s="32">
        <f t="shared" si="53"/>
        <v>870</v>
      </c>
      <c r="I660" s="32">
        <f t="shared" si="54"/>
        <v>409770</v>
      </c>
      <c r="R660" s="36">
        <v>39153</v>
      </c>
      <c r="S660" s="36" t="s">
        <v>1652</v>
      </c>
      <c r="T660" s="36" t="s">
        <v>1648</v>
      </c>
      <c r="U660" s="36" t="str">
        <f>Table2[[#This Row],[Date]]&amp;Table2[[#This Row],[City]]&amp;Table2[[#This Row],[Product]]</f>
        <v>39153JaipurBulb</v>
      </c>
      <c r="V660" s="36">
        <v>102</v>
      </c>
    </row>
    <row r="661" spans="1:22" ht="21" x14ac:dyDescent="0.25">
      <c r="A661" s="38">
        <v>39104</v>
      </c>
      <c r="B661" s="38" t="s">
        <v>1645</v>
      </c>
      <c r="C661" s="38" t="s">
        <v>1648</v>
      </c>
      <c r="D661" s="32" t="str">
        <f t="shared" si="50"/>
        <v>39104DelhiBulb</v>
      </c>
      <c r="E661" s="32">
        <f>VLOOKUP($D661,Table2[[Column1]:[Qty]],2,0)</f>
        <v>306</v>
      </c>
      <c r="F661" s="32">
        <f t="shared" si="51"/>
        <v>10</v>
      </c>
      <c r="G661" s="39">
        <f t="shared" si="52"/>
        <v>0.09</v>
      </c>
      <c r="H661" s="32">
        <f t="shared" si="53"/>
        <v>9.1</v>
      </c>
      <c r="I661" s="32">
        <f t="shared" si="54"/>
        <v>2784.6</v>
      </c>
      <c r="R661" s="36">
        <v>39186</v>
      </c>
      <c r="S661" s="36" t="s">
        <v>1646</v>
      </c>
      <c r="T661" s="36" t="s">
        <v>1648</v>
      </c>
      <c r="U661" s="36" t="str">
        <f>Table2[[#This Row],[Date]]&amp;Table2[[#This Row],[City]]&amp;Table2[[#This Row],[Product]]</f>
        <v>39186MumbaiBulb</v>
      </c>
      <c r="V661" s="36">
        <v>270</v>
      </c>
    </row>
    <row r="662" spans="1:22" ht="21" x14ac:dyDescent="0.25">
      <c r="A662" s="38">
        <v>39104</v>
      </c>
      <c r="B662" s="38" t="s">
        <v>1645</v>
      </c>
      <c r="C662" s="38" t="s">
        <v>1649</v>
      </c>
      <c r="D662" s="32" t="str">
        <f t="shared" si="50"/>
        <v>39104Delhiiphone</v>
      </c>
      <c r="E662" s="32">
        <f>VLOOKUP($D662,Table2[[Column1]:[Qty]],2,0)</f>
        <v>411</v>
      </c>
      <c r="F662" s="32">
        <f t="shared" si="51"/>
        <v>500</v>
      </c>
      <c r="G662" s="39">
        <f t="shared" si="52"/>
        <v>0.24</v>
      </c>
      <c r="H662" s="32">
        <f t="shared" si="53"/>
        <v>380</v>
      </c>
      <c r="I662" s="32">
        <f t="shared" si="54"/>
        <v>156180</v>
      </c>
      <c r="R662" s="36">
        <v>39087</v>
      </c>
      <c r="S662" s="36" t="s">
        <v>1645</v>
      </c>
      <c r="T662" s="36" t="s">
        <v>1647</v>
      </c>
      <c r="U662" s="36" t="str">
        <f>Table2[[#This Row],[Date]]&amp;Table2[[#This Row],[City]]&amp;Table2[[#This Row],[Product]]</f>
        <v>39087DelhiLaptop</v>
      </c>
      <c r="V662" s="36">
        <v>112</v>
      </c>
    </row>
    <row r="663" spans="1:22" ht="21" x14ac:dyDescent="0.25">
      <c r="A663" s="38">
        <v>39104</v>
      </c>
      <c r="B663" s="38" t="s">
        <v>1645</v>
      </c>
      <c r="C663" s="38" t="s">
        <v>1650</v>
      </c>
      <c r="D663" s="32" t="str">
        <f t="shared" si="50"/>
        <v>39104DelhiChair</v>
      </c>
      <c r="E663" s="32">
        <f>VLOOKUP($D663,Table2[[Column1]:[Qty]],2,0)</f>
        <v>453</v>
      </c>
      <c r="F663" s="32">
        <f t="shared" si="51"/>
        <v>200</v>
      </c>
      <c r="G663" s="39">
        <f t="shared" si="52"/>
        <v>0.33</v>
      </c>
      <c r="H663" s="32">
        <f t="shared" si="53"/>
        <v>134</v>
      </c>
      <c r="I663" s="32">
        <f t="shared" si="54"/>
        <v>60702</v>
      </c>
      <c r="R663" s="36">
        <v>39142</v>
      </c>
      <c r="S663" s="36" t="s">
        <v>1646</v>
      </c>
      <c r="T663" s="36" t="s">
        <v>1649</v>
      </c>
      <c r="U663" s="36" t="str">
        <f>Table2[[#This Row],[Date]]&amp;Table2[[#This Row],[City]]&amp;Table2[[#This Row],[Product]]</f>
        <v>39142Mumbaiiphone</v>
      </c>
      <c r="V663" s="36">
        <v>136</v>
      </c>
    </row>
    <row r="664" spans="1:22" ht="21" x14ac:dyDescent="0.25">
      <c r="A664" s="38">
        <v>39104</v>
      </c>
      <c r="B664" s="38" t="s">
        <v>1646</v>
      </c>
      <c r="C664" s="38" t="s">
        <v>1647</v>
      </c>
      <c r="D664" s="32" t="str">
        <f t="shared" si="50"/>
        <v>39104MumbaiLaptop</v>
      </c>
      <c r="E664" s="32">
        <f>VLOOKUP($D664,Table2[[Column1]:[Qty]],2,0)</f>
        <v>329</v>
      </c>
      <c r="F664" s="32">
        <f t="shared" si="51"/>
        <v>1000</v>
      </c>
      <c r="G664" s="39">
        <f t="shared" si="52"/>
        <v>0.1</v>
      </c>
      <c r="H664" s="32">
        <f t="shared" si="53"/>
        <v>900</v>
      </c>
      <c r="I664" s="32">
        <f t="shared" si="54"/>
        <v>296100</v>
      </c>
      <c r="R664" s="36">
        <v>39174</v>
      </c>
      <c r="S664" s="36" t="s">
        <v>1652</v>
      </c>
      <c r="T664" s="36" t="s">
        <v>1650</v>
      </c>
      <c r="U664" s="36" t="str">
        <f>Table2[[#This Row],[Date]]&amp;Table2[[#This Row],[City]]&amp;Table2[[#This Row],[Product]]</f>
        <v>39174JaipurChair</v>
      </c>
      <c r="V664" s="36">
        <v>326</v>
      </c>
    </row>
    <row r="665" spans="1:22" ht="21" x14ac:dyDescent="0.25">
      <c r="A665" s="38">
        <v>39104</v>
      </c>
      <c r="B665" s="38" t="s">
        <v>1646</v>
      </c>
      <c r="C665" s="38" t="s">
        <v>1648</v>
      </c>
      <c r="D665" s="32" t="str">
        <f t="shared" si="50"/>
        <v>39104MumbaiBulb</v>
      </c>
      <c r="E665" s="32">
        <f>VLOOKUP($D665,Table2[[Column1]:[Qty]],2,0)</f>
        <v>429</v>
      </c>
      <c r="F665" s="32">
        <f t="shared" si="51"/>
        <v>10</v>
      </c>
      <c r="G665" s="39">
        <f t="shared" si="52"/>
        <v>0.05</v>
      </c>
      <c r="H665" s="32">
        <f t="shared" si="53"/>
        <v>9.5</v>
      </c>
      <c r="I665" s="32">
        <f t="shared" si="54"/>
        <v>4075.5</v>
      </c>
      <c r="R665" s="36">
        <v>39186</v>
      </c>
      <c r="S665" s="36" t="s">
        <v>1653</v>
      </c>
      <c r="T665" s="36" t="s">
        <v>1649</v>
      </c>
      <c r="U665" s="36" t="str">
        <f>Table2[[#This Row],[Date]]&amp;Table2[[#This Row],[City]]&amp;Table2[[#This Row],[Product]]</f>
        <v>39186Agraiphone</v>
      </c>
      <c r="V665" s="36">
        <v>106</v>
      </c>
    </row>
    <row r="666" spans="1:22" ht="21" x14ac:dyDescent="0.25">
      <c r="A666" s="38">
        <v>39104</v>
      </c>
      <c r="B666" s="38" t="s">
        <v>1646</v>
      </c>
      <c r="C666" s="38" t="s">
        <v>1649</v>
      </c>
      <c r="D666" s="32" t="str">
        <f t="shared" si="50"/>
        <v>39104Mumbaiiphone</v>
      </c>
      <c r="E666" s="32">
        <f>VLOOKUP($D666,Table2[[Column1]:[Qty]],2,0)</f>
        <v>245</v>
      </c>
      <c r="F666" s="32">
        <f t="shared" si="51"/>
        <v>500</v>
      </c>
      <c r="G666" s="39">
        <f t="shared" si="52"/>
        <v>0.2</v>
      </c>
      <c r="H666" s="32">
        <f t="shared" si="53"/>
        <v>400</v>
      </c>
      <c r="I666" s="32">
        <f t="shared" si="54"/>
        <v>98000</v>
      </c>
      <c r="R666" s="36">
        <v>39188</v>
      </c>
      <c r="S666" s="36" t="s">
        <v>1645</v>
      </c>
      <c r="T666" s="36" t="s">
        <v>1649</v>
      </c>
      <c r="U666" s="36" t="str">
        <f>Table2[[#This Row],[Date]]&amp;Table2[[#This Row],[City]]&amp;Table2[[#This Row],[Product]]</f>
        <v>39188Delhiiphone</v>
      </c>
      <c r="V666" s="36">
        <v>449</v>
      </c>
    </row>
    <row r="667" spans="1:22" ht="21" x14ac:dyDescent="0.25">
      <c r="A667" s="38">
        <v>39104</v>
      </c>
      <c r="B667" s="38" t="s">
        <v>1646</v>
      </c>
      <c r="C667" s="38" t="s">
        <v>1650</v>
      </c>
      <c r="D667" s="32" t="str">
        <f t="shared" si="50"/>
        <v>39104MumbaiChair</v>
      </c>
      <c r="E667" s="32">
        <f>VLOOKUP($D667,Table2[[Column1]:[Qty]],2,0)</f>
        <v>392</v>
      </c>
      <c r="F667" s="32">
        <f t="shared" si="51"/>
        <v>200</v>
      </c>
      <c r="G667" s="39">
        <f t="shared" si="52"/>
        <v>0.4</v>
      </c>
      <c r="H667" s="32">
        <f t="shared" si="53"/>
        <v>120</v>
      </c>
      <c r="I667" s="32">
        <f t="shared" si="54"/>
        <v>47040</v>
      </c>
      <c r="R667" s="36">
        <v>39092</v>
      </c>
      <c r="S667" s="36" t="s">
        <v>1652</v>
      </c>
      <c r="T667" s="36" t="s">
        <v>1647</v>
      </c>
      <c r="U667" s="36" t="str">
        <f>Table2[[#This Row],[Date]]&amp;Table2[[#This Row],[City]]&amp;Table2[[#This Row],[Product]]</f>
        <v>39092JaipurLaptop</v>
      </c>
      <c r="V667" s="36">
        <v>422</v>
      </c>
    </row>
    <row r="668" spans="1:22" ht="21" x14ac:dyDescent="0.25">
      <c r="A668" s="38">
        <v>39104</v>
      </c>
      <c r="B668" s="38" t="s">
        <v>1652</v>
      </c>
      <c r="C668" s="38" t="s">
        <v>1647</v>
      </c>
      <c r="D668" s="32" t="str">
        <f t="shared" si="50"/>
        <v>39104JaipurLaptop</v>
      </c>
      <c r="E668" s="32">
        <f>VLOOKUP($D668,Table2[[Column1]:[Qty]],2,0)</f>
        <v>348</v>
      </c>
      <c r="F668" s="32">
        <f t="shared" si="51"/>
        <v>1000</v>
      </c>
      <c r="G668" s="39">
        <f t="shared" si="52"/>
        <v>0.09</v>
      </c>
      <c r="H668" s="32">
        <f t="shared" si="53"/>
        <v>910</v>
      </c>
      <c r="I668" s="32">
        <f t="shared" si="54"/>
        <v>316680</v>
      </c>
      <c r="R668" s="36">
        <v>39112</v>
      </c>
      <c r="S668" s="36" t="s">
        <v>1646</v>
      </c>
      <c r="T668" s="36" t="s">
        <v>1649</v>
      </c>
      <c r="U668" s="36" t="str">
        <f>Table2[[#This Row],[Date]]&amp;Table2[[#This Row],[City]]&amp;Table2[[#This Row],[Product]]</f>
        <v>39112Mumbaiiphone</v>
      </c>
      <c r="V668" s="36">
        <v>425</v>
      </c>
    </row>
    <row r="669" spans="1:22" ht="21" x14ac:dyDescent="0.25">
      <c r="A669" s="38">
        <v>39104</v>
      </c>
      <c r="B669" s="38" t="s">
        <v>1652</v>
      </c>
      <c r="C669" s="38" t="s">
        <v>1648</v>
      </c>
      <c r="D669" s="32" t="str">
        <f t="shared" si="50"/>
        <v>39104JaipurBulb</v>
      </c>
      <c r="E669" s="32">
        <f>VLOOKUP($D669,Table2[[Column1]:[Qty]],2,0)</f>
        <v>237</v>
      </c>
      <c r="F669" s="32">
        <f t="shared" si="51"/>
        <v>10</v>
      </c>
      <c r="G669" s="39">
        <f t="shared" si="52"/>
        <v>0.08</v>
      </c>
      <c r="H669" s="32">
        <f t="shared" si="53"/>
        <v>9.2000000000000011</v>
      </c>
      <c r="I669" s="32">
        <f t="shared" si="54"/>
        <v>2180.4</v>
      </c>
      <c r="R669" s="36">
        <v>39119</v>
      </c>
      <c r="S669" s="36" t="s">
        <v>1652</v>
      </c>
      <c r="T669" s="36" t="s">
        <v>1649</v>
      </c>
      <c r="U669" s="36" t="str">
        <f>Table2[[#This Row],[Date]]&amp;Table2[[#This Row],[City]]&amp;Table2[[#This Row],[Product]]</f>
        <v>39119Jaipuriphone</v>
      </c>
      <c r="V669" s="36">
        <v>324</v>
      </c>
    </row>
    <row r="670" spans="1:22" ht="21" x14ac:dyDescent="0.25">
      <c r="A670" s="38">
        <v>39104</v>
      </c>
      <c r="B670" s="38" t="s">
        <v>1652</v>
      </c>
      <c r="C670" s="38" t="s">
        <v>1649</v>
      </c>
      <c r="D670" s="32" t="str">
        <f t="shared" si="50"/>
        <v>39104Jaipuriphone</v>
      </c>
      <c r="E670" s="32">
        <f>VLOOKUP($D670,Table2[[Column1]:[Qty]],2,0)</f>
        <v>293</v>
      </c>
      <c r="F670" s="32">
        <f t="shared" si="51"/>
        <v>500</v>
      </c>
      <c r="G670" s="39">
        <f t="shared" si="52"/>
        <v>0.2</v>
      </c>
      <c r="H670" s="32">
        <f t="shared" si="53"/>
        <v>400</v>
      </c>
      <c r="I670" s="32">
        <f t="shared" si="54"/>
        <v>117200</v>
      </c>
      <c r="R670" s="36">
        <v>39138</v>
      </c>
      <c r="S670" s="36" t="s">
        <v>1653</v>
      </c>
      <c r="T670" s="36" t="s">
        <v>1647</v>
      </c>
      <c r="U670" s="36" t="str">
        <f>Table2[[#This Row],[Date]]&amp;Table2[[#This Row],[City]]&amp;Table2[[#This Row],[Product]]</f>
        <v>39138AgraLaptop</v>
      </c>
      <c r="V670" s="36">
        <v>277</v>
      </c>
    </row>
    <row r="671" spans="1:22" ht="21" x14ac:dyDescent="0.25">
      <c r="A671" s="38">
        <v>39104</v>
      </c>
      <c r="B671" s="38" t="s">
        <v>1652</v>
      </c>
      <c r="C671" s="38" t="s">
        <v>1650</v>
      </c>
      <c r="D671" s="32" t="str">
        <f t="shared" si="50"/>
        <v>39104JaipurChair</v>
      </c>
      <c r="E671" s="32">
        <f>VLOOKUP($D671,Table2[[Column1]:[Qty]],2,0)</f>
        <v>255</v>
      </c>
      <c r="F671" s="32">
        <f t="shared" si="51"/>
        <v>200</v>
      </c>
      <c r="G671" s="39">
        <f t="shared" si="52"/>
        <v>0.36</v>
      </c>
      <c r="H671" s="32">
        <f t="shared" si="53"/>
        <v>128</v>
      </c>
      <c r="I671" s="32">
        <f t="shared" si="54"/>
        <v>32640</v>
      </c>
      <c r="R671" s="36">
        <v>39085</v>
      </c>
      <c r="S671" s="36" t="s">
        <v>1645</v>
      </c>
      <c r="T671" s="36" t="s">
        <v>1647</v>
      </c>
      <c r="U671" s="36" t="str">
        <f>Table2[[#This Row],[Date]]&amp;Table2[[#This Row],[City]]&amp;Table2[[#This Row],[Product]]</f>
        <v>39085DelhiLaptop</v>
      </c>
      <c r="V671" s="36">
        <v>391</v>
      </c>
    </row>
    <row r="672" spans="1:22" ht="21" x14ac:dyDescent="0.25">
      <c r="A672" s="38">
        <v>39104</v>
      </c>
      <c r="B672" s="38" t="s">
        <v>1653</v>
      </c>
      <c r="C672" s="38" t="s">
        <v>1647</v>
      </c>
      <c r="D672" s="32" t="str">
        <f t="shared" si="50"/>
        <v>39104AgraLaptop</v>
      </c>
      <c r="E672" s="32">
        <f>VLOOKUP($D672,Table2[[Column1]:[Qty]],2,0)</f>
        <v>496</v>
      </c>
      <c r="F672" s="32">
        <f t="shared" si="51"/>
        <v>1000</v>
      </c>
      <c r="G672" s="39">
        <f t="shared" si="52"/>
        <v>0.05</v>
      </c>
      <c r="H672" s="32">
        <f t="shared" si="53"/>
        <v>950</v>
      </c>
      <c r="I672" s="32">
        <f t="shared" si="54"/>
        <v>471200</v>
      </c>
      <c r="R672" s="36">
        <v>39097</v>
      </c>
      <c r="S672" s="36" t="s">
        <v>1653</v>
      </c>
      <c r="T672" s="36" t="s">
        <v>1648</v>
      </c>
      <c r="U672" s="36" t="str">
        <f>Table2[[#This Row],[Date]]&amp;Table2[[#This Row],[City]]&amp;Table2[[#This Row],[Product]]</f>
        <v>39097AgraBulb</v>
      </c>
      <c r="V672" s="36">
        <v>110</v>
      </c>
    </row>
    <row r="673" spans="1:22" ht="21" x14ac:dyDescent="0.25">
      <c r="A673" s="38">
        <v>39104</v>
      </c>
      <c r="B673" s="38" t="s">
        <v>1653</v>
      </c>
      <c r="C673" s="38" t="s">
        <v>1648</v>
      </c>
      <c r="D673" s="32" t="str">
        <f t="shared" si="50"/>
        <v>39104AgraBulb</v>
      </c>
      <c r="E673" s="32">
        <f>VLOOKUP($D673,Table2[[Column1]:[Qty]],2,0)</f>
        <v>183</v>
      </c>
      <c r="F673" s="32">
        <f t="shared" si="51"/>
        <v>10</v>
      </c>
      <c r="G673" s="39">
        <f t="shared" si="52"/>
        <v>0.06</v>
      </c>
      <c r="H673" s="32">
        <f t="shared" si="53"/>
        <v>9.3999999999999986</v>
      </c>
      <c r="I673" s="32">
        <f t="shared" si="54"/>
        <v>1720.1999999999998</v>
      </c>
      <c r="R673" s="36">
        <v>39099</v>
      </c>
      <c r="S673" s="36" t="s">
        <v>1652</v>
      </c>
      <c r="T673" s="36" t="s">
        <v>1648</v>
      </c>
      <c r="U673" s="36" t="str">
        <f>Table2[[#This Row],[Date]]&amp;Table2[[#This Row],[City]]&amp;Table2[[#This Row],[Product]]</f>
        <v>39099JaipurBulb</v>
      </c>
      <c r="V673" s="36">
        <v>261</v>
      </c>
    </row>
    <row r="674" spans="1:22" ht="21" x14ac:dyDescent="0.25">
      <c r="A674" s="38">
        <v>39104</v>
      </c>
      <c r="B674" s="38" t="s">
        <v>1653</v>
      </c>
      <c r="C674" s="38" t="s">
        <v>1649</v>
      </c>
      <c r="D674" s="32" t="str">
        <f t="shared" si="50"/>
        <v>39104Agraiphone</v>
      </c>
      <c r="E674" s="32">
        <f>VLOOKUP($D674,Table2[[Column1]:[Qty]],2,0)</f>
        <v>177</v>
      </c>
      <c r="F674" s="32">
        <f t="shared" si="51"/>
        <v>500</v>
      </c>
      <c r="G674" s="39">
        <f t="shared" si="52"/>
        <v>0.25</v>
      </c>
      <c r="H674" s="32">
        <f t="shared" si="53"/>
        <v>375</v>
      </c>
      <c r="I674" s="32">
        <f t="shared" si="54"/>
        <v>66375</v>
      </c>
      <c r="R674" s="36">
        <v>39126</v>
      </c>
      <c r="S674" s="36" t="s">
        <v>1645</v>
      </c>
      <c r="T674" s="36" t="s">
        <v>1647</v>
      </c>
      <c r="U674" s="36" t="str">
        <f>Table2[[#This Row],[Date]]&amp;Table2[[#This Row],[City]]&amp;Table2[[#This Row],[Product]]</f>
        <v>39126DelhiLaptop</v>
      </c>
      <c r="V674" s="36">
        <v>406</v>
      </c>
    </row>
    <row r="675" spans="1:22" ht="21" x14ac:dyDescent="0.25">
      <c r="A675" s="38">
        <v>39104</v>
      </c>
      <c r="B675" s="38" t="s">
        <v>1653</v>
      </c>
      <c r="C675" s="38" t="s">
        <v>1650</v>
      </c>
      <c r="D675" s="32" t="str">
        <f t="shared" si="50"/>
        <v>39104AgraChair</v>
      </c>
      <c r="E675" s="32">
        <f>VLOOKUP($D675,Table2[[Column1]:[Qty]],2,0)</f>
        <v>288</v>
      </c>
      <c r="F675" s="32">
        <f t="shared" si="51"/>
        <v>200</v>
      </c>
      <c r="G675" s="39">
        <f t="shared" si="52"/>
        <v>0.4</v>
      </c>
      <c r="H675" s="32">
        <f t="shared" si="53"/>
        <v>120</v>
      </c>
      <c r="I675" s="32">
        <f t="shared" si="54"/>
        <v>34560</v>
      </c>
      <c r="R675" s="36">
        <v>39177</v>
      </c>
      <c r="S675" s="36" t="s">
        <v>1652</v>
      </c>
      <c r="T675" s="36" t="s">
        <v>1648</v>
      </c>
      <c r="U675" s="36" t="str">
        <f>Table2[[#This Row],[Date]]&amp;Table2[[#This Row],[City]]&amp;Table2[[#This Row],[Product]]</f>
        <v>39177JaipurBulb</v>
      </c>
      <c r="V675" s="36">
        <v>475</v>
      </c>
    </row>
    <row r="676" spans="1:22" ht="21" x14ac:dyDescent="0.25">
      <c r="A676" s="38">
        <v>39105</v>
      </c>
      <c r="B676" s="38" t="s">
        <v>1645</v>
      </c>
      <c r="C676" s="38" t="s">
        <v>1647</v>
      </c>
      <c r="D676" s="32" t="str">
        <f t="shared" si="50"/>
        <v>39105DelhiLaptop</v>
      </c>
      <c r="E676" s="32">
        <f>VLOOKUP($D676,Table2[[Column1]:[Qty]],2,0)</f>
        <v>363</v>
      </c>
      <c r="F676" s="32">
        <f t="shared" si="51"/>
        <v>1000</v>
      </c>
      <c r="G676" s="39">
        <f t="shared" si="52"/>
        <v>0.13</v>
      </c>
      <c r="H676" s="32">
        <f t="shared" si="53"/>
        <v>870</v>
      </c>
      <c r="I676" s="32">
        <f t="shared" si="54"/>
        <v>315810</v>
      </c>
      <c r="R676" s="36">
        <v>39101</v>
      </c>
      <c r="S676" s="36" t="s">
        <v>1653</v>
      </c>
      <c r="T676" s="36" t="s">
        <v>1649</v>
      </c>
      <c r="U676" s="36" t="str">
        <f>Table2[[#This Row],[Date]]&amp;Table2[[#This Row],[City]]&amp;Table2[[#This Row],[Product]]</f>
        <v>39101Agraiphone</v>
      </c>
      <c r="V676" s="36">
        <v>241</v>
      </c>
    </row>
    <row r="677" spans="1:22" ht="21" x14ac:dyDescent="0.25">
      <c r="A677" s="38">
        <v>39105</v>
      </c>
      <c r="B677" s="38" t="s">
        <v>1645</v>
      </c>
      <c r="C677" s="38" t="s">
        <v>1648</v>
      </c>
      <c r="D677" s="32" t="str">
        <f t="shared" si="50"/>
        <v>39105DelhiBulb</v>
      </c>
      <c r="E677" s="32">
        <f>VLOOKUP($D677,Table2[[Column1]:[Qty]],2,0)</f>
        <v>347</v>
      </c>
      <c r="F677" s="32">
        <f t="shared" si="51"/>
        <v>10</v>
      </c>
      <c r="G677" s="39">
        <f t="shared" si="52"/>
        <v>0.09</v>
      </c>
      <c r="H677" s="32">
        <f t="shared" si="53"/>
        <v>9.1</v>
      </c>
      <c r="I677" s="32">
        <f t="shared" si="54"/>
        <v>3157.7</v>
      </c>
      <c r="R677" s="36">
        <v>39173</v>
      </c>
      <c r="S677" s="36" t="s">
        <v>1653</v>
      </c>
      <c r="T677" s="36" t="s">
        <v>1647</v>
      </c>
      <c r="U677" s="36" t="str">
        <f>Table2[[#This Row],[Date]]&amp;Table2[[#This Row],[City]]&amp;Table2[[#This Row],[Product]]</f>
        <v>39173AgraLaptop</v>
      </c>
      <c r="V677" s="36">
        <v>498</v>
      </c>
    </row>
    <row r="678" spans="1:22" ht="21" x14ac:dyDescent="0.25">
      <c r="A678" s="38">
        <v>39105</v>
      </c>
      <c r="B678" s="38" t="s">
        <v>1645</v>
      </c>
      <c r="C678" s="38" t="s">
        <v>1649</v>
      </c>
      <c r="D678" s="32" t="str">
        <f t="shared" si="50"/>
        <v>39105Delhiiphone</v>
      </c>
      <c r="E678" s="32">
        <f>VLOOKUP($D678,Table2[[Column1]:[Qty]],2,0)</f>
        <v>460</v>
      </c>
      <c r="F678" s="32">
        <f t="shared" si="51"/>
        <v>500</v>
      </c>
      <c r="G678" s="39">
        <f t="shared" si="52"/>
        <v>0.24</v>
      </c>
      <c r="H678" s="32">
        <f t="shared" si="53"/>
        <v>380</v>
      </c>
      <c r="I678" s="32">
        <f t="shared" si="54"/>
        <v>174800</v>
      </c>
      <c r="R678" s="36">
        <v>39112</v>
      </c>
      <c r="S678" s="36" t="s">
        <v>1653</v>
      </c>
      <c r="T678" s="36" t="s">
        <v>1647</v>
      </c>
      <c r="U678" s="36" t="str">
        <f>Table2[[#This Row],[Date]]&amp;Table2[[#This Row],[City]]&amp;Table2[[#This Row],[Product]]</f>
        <v>39112AgraLaptop</v>
      </c>
      <c r="V678" s="36">
        <v>111</v>
      </c>
    </row>
    <row r="679" spans="1:22" ht="21" x14ac:dyDescent="0.25">
      <c r="A679" s="38">
        <v>39105</v>
      </c>
      <c r="B679" s="38" t="s">
        <v>1645</v>
      </c>
      <c r="C679" s="38" t="s">
        <v>1650</v>
      </c>
      <c r="D679" s="32" t="str">
        <f t="shared" si="50"/>
        <v>39105DelhiChair</v>
      </c>
      <c r="E679" s="32">
        <f>VLOOKUP($D679,Table2[[Column1]:[Qty]],2,0)</f>
        <v>143</v>
      </c>
      <c r="F679" s="32">
        <f t="shared" si="51"/>
        <v>200</v>
      </c>
      <c r="G679" s="39">
        <f t="shared" si="52"/>
        <v>0.33</v>
      </c>
      <c r="H679" s="32">
        <f t="shared" si="53"/>
        <v>134</v>
      </c>
      <c r="I679" s="32">
        <f t="shared" si="54"/>
        <v>19162</v>
      </c>
      <c r="R679" s="36">
        <v>39078</v>
      </c>
      <c r="S679" s="36" t="s">
        <v>1653</v>
      </c>
      <c r="T679" s="36" t="s">
        <v>1650</v>
      </c>
      <c r="U679" s="36" t="str">
        <f>Table2[[#This Row],[Date]]&amp;Table2[[#This Row],[City]]&amp;Table2[[#This Row],[Product]]</f>
        <v>39078AgraChair</v>
      </c>
      <c r="V679" s="36">
        <v>404</v>
      </c>
    </row>
    <row r="680" spans="1:22" ht="21" x14ac:dyDescent="0.25">
      <c r="A680" s="38">
        <v>39105</v>
      </c>
      <c r="B680" s="38" t="s">
        <v>1646</v>
      </c>
      <c r="C680" s="38" t="s">
        <v>1647</v>
      </c>
      <c r="D680" s="32" t="str">
        <f t="shared" si="50"/>
        <v>39105MumbaiLaptop</v>
      </c>
      <c r="E680" s="32">
        <f>VLOOKUP($D680,Table2[[Column1]:[Qty]],2,0)</f>
        <v>454</v>
      </c>
      <c r="F680" s="32">
        <f t="shared" si="51"/>
        <v>1000</v>
      </c>
      <c r="G680" s="39">
        <f t="shared" si="52"/>
        <v>0.1</v>
      </c>
      <c r="H680" s="32">
        <f t="shared" si="53"/>
        <v>900</v>
      </c>
      <c r="I680" s="32">
        <f t="shared" si="54"/>
        <v>408600</v>
      </c>
      <c r="R680" s="36">
        <v>39133</v>
      </c>
      <c r="S680" s="36" t="s">
        <v>1653</v>
      </c>
      <c r="T680" s="36" t="s">
        <v>1647</v>
      </c>
      <c r="U680" s="36" t="str">
        <f>Table2[[#This Row],[Date]]&amp;Table2[[#This Row],[City]]&amp;Table2[[#This Row],[Product]]</f>
        <v>39133AgraLaptop</v>
      </c>
      <c r="V680" s="36">
        <v>461</v>
      </c>
    </row>
    <row r="681" spans="1:22" ht="21" x14ac:dyDescent="0.25">
      <c r="A681" s="38">
        <v>39105</v>
      </c>
      <c r="B681" s="38" t="s">
        <v>1646</v>
      </c>
      <c r="C681" s="38" t="s">
        <v>1648</v>
      </c>
      <c r="D681" s="32" t="str">
        <f t="shared" si="50"/>
        <v>39105MumbaiBulb</v>
      </c>
      <c r="E681" s="32">
        <f>VLOOKUP($D681,Table2[[Column1]:[Qty]],2,0)</f>
        <v>173</v>
      </c>
      <c r="F681" s="32">
        <f t="shared" si="51"/>
        <v>10</v>
      </c>
      <c r="G681" s="39">
        <f t="shared" si="52"/>
        <v>0.05</v>
      </c>
      <c r="H681" s="32">
        <f t="shared" si="53"/>
        <v>9.5</v>
      </c>
      <c r="I681" s="32">
        <f t="shared" si="54"/>
        <v>1643.5</v>
      </c>
      <c r="R681" s="36">
        <v>39146</v>
      </c>
      <c r="S681" s="36" t="s">
        <v>1653</v>
      </c>
      <c r="T681" s="36" t="s">
        <v>1647</v>
      </c>
      <c r="U681" s="36" t="str">
        <f>Table2[[#This Row],[Date]]&amp;Table2[[#This Row],[City]]&amp;Table2[[#This Row],[Product]]</f>
        <v>39146AgraLaptop</v>
      </c>
      <c r="V681" s="36">
        <v>104</v>
      </c>
    </row>
    <row r="682" spans="1:22" ht="21" x14ac:dyDescent="0.25">
      <c r="A682" s="38">
        <v>39105</v>
      </c>
      <c r="B682" s="38" t="s">
        <v>1646</v>
      </c>
      <c r="C682" s="38" t="s">
        <v>1649</v>
      </c>
      <c r="D682" s="32" t="str">
        <f t="shared" si="50"/>
        <v>39105Mumbaiiphone</v>
      </c>
      <c r="E682" s="32">
        <f>VLOOKUP($D682,Table2[[Column1]:[Qty]],2,0)</f>
        <v>394</v>
      </c>
      <c r="F682" s="32">
        <f t="shared" si="51"/>
        <v>500</v>
      </c>
      <c r="G682" s="39">
        <f t="shared" si="52"/>
        <v>0.2</v>
      </c>
      <c r="H682" s="32">
        <f t="shared" si="53"/>
        <v>400</v>
      </c>
      <c r="I682" s="32">
        <f t="shared" si="54"/>
        <v>157600</v>
      </c>
      <c r="R682" s="36">
        <v>39148</v>
      </c>
      <c r="S682" s="36" t="s">
        <v>1646</v>
      </c>
      <c r="T682" s="36" t="s">
        <v>1649</v>
      </c>
      <c r="U682" s="36" t="str">
        <f>Table2[[#This Row],[Date]]&amp;Table2[[#This Row],[City]]&amp;Table2[[#This Row],[Product]]</f>
        <v>39148Mumbaiiphone</v>
      </c>
      <c r="V682" s="36">
        <v>436</v>
      </c>
    </row>
    <row r="683" spans="1:22" ht="21" x14ac:dyDescent="0.25">
      <c r="A683" s="38">
        <v>39105</v>
      </c>
      <c r="B683" s="38" t="s">
        <v>1646</v>
      </c>
      <c r="C683" s="38" t="s">
        <v>1650</v>
      </c>
      <c r="D683" s="32" t="str">
        <f t="shared" si="50"/>
        <v>39105MumbaiChair</v>
      </c>
      <c r="E683" s="32">
        <f>VLOOKUP($D683,Table2[[Column1]:[Qty]],2,0)</f>
        <v>103</v>
      </c>
      <c r="F683" s="32">
        <f t="shared" si="51"/>
        <v>200</v>
      </c>
      <c r="G683" s="39">
        <f t="shared" si="52"/>
        <v>0.4</v>
      </c>
      <c r="H683" s="32">
        <f t="shared" si="53"/>
        <v>120</v>
      </c>
      <c r="I683" s="32">
        <f t="shared" si="54"/>
        <v>12360</v>
      </c>
      <c r="R683" s="36">
        <v>39156</v>
      </c>
      <c r="S683" s="36" t="s">
        <v>1645</v>
      </c>
      <c r="T683" s="36" t="s">
        <v>1649</v>
      </c>
      <c r="U683" s="36" t="str">
        <f>Table2[[#This Row],[Date]]&amp;Table2[[#This Row],[City]]&amp;Table2[[#This Row],[Product]]</f>
        <v>39156Delhiiphone</v>
      </c>
      <c r="V683" s="36">
        <v>188</v>
      </c>
    </row>
    <row r="684" spans="1:22" ht="21" x14ac:dyDescent="0.25">
      <c r="A684" s="38">
        <v>39105</v>
      </c>
      <c r="B684" s="38" t="s">
        <v>1652</v>
      </c>
      <c r="C684" s="38" t="s">
        <v>1647</v>
      </c>
      <c r="D684" s="32" t="str">
        <f t="shared" si="50"/>
        <v>39105JaipurLaptop</v>
      </c>
      <c r="E684" s="32">
        <f>VLOOKUP($D684,Table2[[Column1]:[Qty]],2,0)</f>
        <v>192</v>
      </c>
      <c r="F684" s="32">
        <f t="shared" si="51"/>
        <v>1000</v>
      </c>
      <c r="G684" s="39">
        <f t="shared" si="52"/>
        <v>0.09</v>
      </c>
      <c r="H684" s="32">
        <f t="shared" si="53"/>
        <v>910</v>
      </c>
      <c r="I684" s="32">
        <f t="shared" si="54"/>
        <v>174720</v>
      </c>
      <c r="R684" s="36">
        <v>39168</v>
      </c>
      <c r="S684" s="36" t="s">
        <v>1652</v>
      </c>
      <c r="T684" s="36" t="s">
        <v>1647</v>
      </c>
      <c r="U684" s="36" t="str">
        <f>Table2[[#This Row],[Date]]&amp;Table2[[#This Row],[City]]&amp;Table2[[#This Row],[Product]]</f>
        <v>39168JaipurLaptop</v>
      </c>
      <c r="V684" s="36">
        <v>126</v>
      </c>
    </row>
    <row r="685" spans="1:22" ht="21" x14ac:dyDescent="0.25">
      <c r="A685" s="38">
        <v>39105</v>
      </c>
      <c r="B685" s="38" t="s">
        <v>1652</v>
      </c>
      <c r="C685" s="38" t="s">
        <v>1648</v>
      </c>
      <c r="D685" s="32" t="str">
        <f t="shared" si="50"/>
        <v>39105JaipurBulb</v>
      </c>
      <c r="E685" s="32">
        <f>VLOOKUP($D685,Table2[[Column1]:[Qty]],2,0)</f>
        <v>341</v>
      </c>
      <c r="F685" s="32">
        <f t="shared" si="51"/>
        <v>10</v>
      </c>
      <c r="G685" s="39">
        <f t="shared" si="52"/>
        <v>0.08</v>
      </c>
      <c r="H685" s="32">
        <f t="shared" si="53"/>
        <v>9.2000000000000011</v>
      </c>
      <c r="I685" s="32">
        <f t="shared" si="54"/>
        <v>3137.2000000000003</v>
      </c>
      <c r="R685" s="36">
        <v>39134</v>
      </c>
      <c r="S685" s="36" t="s">
        <v>1645</v>
      </c>
      <c r="T685" s="36" t="s">
        <v>1648</v>
      </c>
      <c r="U685" s="36" t="str">
        <f>Table2[[#This Row],[Date]]&amp;Table2[[#This Row],[City]]&amp;Table2[[#This Row],[Product]]</f>
        <v>39134DelhiBulb</v>
      </c>
      <c r="V685" s="36">
        <v>463</v>
      </c>
    </row>
    <row r="686" spans="1:22" ht="21" x14ac:dyDescent="0.25">
      <c r="A686" s="38">
        <v>39105</v>
      </c>
      <c r="B686" s="38" t="s">
        <v>1652</v>
      </c>
      <c r="C686" s="38" t="s">
        <v>1649</v>
      </c>
      <c r="D686" s="32" t="str">
        <f t="shared" si="50"/>
        <v>39105Jaipuriphone</v>
      </c>
      <c r="E686" s="32">
        <f>VLOOKUP($D686,Table2[[Column1]:[Qty]],2,0)</f>
        <v>218</v>
      </c>
      <c r="F686" s="32">
        <f t="shared" si="51"/>
        <v>500</v>
      </c>
      <c r="G686" s="39">
        <f t="shared" si="52"/>
        <v>0.2</v>
      </c>
      <c r="H686" s="32">
        <f t="shared" si="53"/>
        <v>400</v>
      </c>
      <c r="I686" s="32">
        <f t="shared" si="54"/>
        <v>87200</v>
      </c>
      <c r="R686" s="36">
        <v>39165</v>
      </c>
      <c r="S686" s="36" t="s">
        <v>1646</v>
      </c>
      <c r="T686" s="36" t="s">
        <v>1647</v>
      </c>
      <c r="U686" s="36" t="str">
        <f>Table2[[#This Row],[Date]]&amp;Table2[[#This Row],[City]]&amp;Table2[[#This Row],[Product]]</f>
        <v>39165MumbaiLaptop</v>
      </c>
      <c r="V686" s="36">
        <v>470</v>
      </c>
    </row>
    <row r="687" spans="1:22" ht="21" x14ac:dyDescent="0.25">
      <c r="A687" s="38">
        <v>39105</v>
      </c>
      <c r="B687" s="38" t="s">
        <v>1652</v>
      </c>
      <c r="C687" s="38" t="s">
        <v>1650</v>
      </c>
      <c r="D687" s="32" t="str">
        <f t="shared" si="50"/>
        <v>39105JaipurChair</v>
      </c>
      <c r="E687" s="32">
        <f>VLOOKUP($D687,Table2[[Column1]:[Qty]],2,0)</f>
        <v>225</v>
      </c>
      <c r="F687" s="32">
        <f t="shared" si="51"/>
        <v>200</v>
      </c>
      <c r="G687" s="39">
        <f t="shared" si="52"/>
        <v>0.36</v>
      </c>
      <c r="H687" s="32">
        <f t="shared" si="53"/>
        <v>128</v>
      </c>
      <c r="I687" s="32">
        <f t="shared" si="54"/>
        <v>28800</v>
      </c>
      <c r="R687" s="36">
        <v>39127</v>
      </c>
      <c r="S687" s="36" t="s">
        <v>1645</v>
      </c>
      <c r="T687" s="36" t="s">
        <v>1648</v>
      </c>
      <c r="U687" s="36" t="str">
        <f>Table2[[#This Row],[Date]]&amp;Table2[[#This Row],[City]]&amp;Table2[[#This Row],[Product]]</f>
        <v>39127DelhiBulb</v>
      </c>
      <c r="V687" s="36">
        <v>222</v>
      </c>
    </row>
    <row r="688" spans="1:22" ht="21" x14ac:dyDescent="0.25">
      <c r="A688" s="38">
        <v>39105</v>
      </c>
      <c r="B688" s="38" t="s">
        <v>1653</v>
      </c>
      <c r="C688" s="38" t="s">
        <v>1647</v>
      </c>
      <c r="D688" s="32" t="str">
        <f t="shared" si="50"/>
        <v>39105AgraLaptop</v>
      </c>
      <c r="E688" s="32">
        <f>VLOOKUP($D688,Table2[[Column1]:[Qty]],2,0)</f>
        <v>113</v>
      </c>
      <c r="F688" s="32">
        <f t="shared" si="51"/>
        <v>1000</v>
      </c>
      <c r="G688" s="39">
        <f t="shared" si="52"/>
        <v>0.05</v>
      </c>
      <c r="H688" s="32">
        <f t="shared" si="53"/>
        <v>950</v>
      </c>
      <c r="I688" s="32">
        <f t="shared" si="54"/>
        <v>107350</v>
      </c>
      <c r="R688" s="36">
        <v>39095</v>
      </c>
      <c r="S688" s="36" t="s">
        <v>1652</v>
      </c>
      <c r="T688" s="36" t="s">
        <v>1648</v>
      </c>
      <c r="U688" s="36" t="str">
        <f>Table2[[#This Row],[Date]]&amp;Table2[[#This Row],[City]]&amp;Table2[[#This Row],[Product]]</f>
        <v>39095JaipurBulb</v>
      </c>
      <c r="V688" s="36">
        <v>497</v>
      </c>
    </row>
    <row r="689" spans="1:22" ht="21" x14ac:dyDescent="0.25">
      <c r="A689" s="38">
        <v>39105</v>
      </c>
      <c r="B689" s="38" t="s">
        <v>1653</v>
      </c>
      <c r="C689" s="38" t="s">
        <v>1648</v>
      </c>
      <c r="D689" s="32" t="str">
        <f t="shared" si="50"/>
        <v>39105AgraBulb</v>
      </c>
      <c r="E689" s="32">
        <f>VLOOKUP($D689,Table2[[Column1]:[Qty]],2,0)</f>
        <v>421</v>
      </c>
      <c r="F689" s="32">
        <f t="shared" si="51"/>
        <v>10</v>
      </c>
      <c r="G689" s="39">
        <f t="shared" si="52"/>
        <v>0.06</v>
      </c>
      <c r="H689" s="32">
        <f t="shared" si="53"/>
        <v>9.3999999999999986</v>
      </c>
      <c r="I689" s="32">
        <f t="shared" si="54"/>
        <v>3957.3999999999992</v>
      </c>
      <c r="R689" s="36">
        <v>39105</v>
      </c>
      <c r="S689" s="36" t="s">
        <v>1646</v>
      </c>
      <c r="T689" s="36" t="s">
        <v>1648</v>
      </c>
      <c r="U689" s="36" t="str">
        <f>Table2[[#This Row],[Date]]&amp;Table2[[#This Row],[City]]&amp;Table2[[#This Row],[Product]]</f>
        <v>39105MumbaiBulb</v>
      </c>
      <c r="V689" s="36">
        <v>173</v>
      </c>
    </row>
    <row r="690" spans="1:22" ht="21" x14ac:dyDescent="0.25">
      <c r="A690" s="38">
        <v>39105</v>
      </c>
      <c r="B690" s="38" t="s">
        <v>1653</v>
      </c>
      <c r="C690" s="38" t="s">
        <v>1649</v>
      </c>
      <c r="D690" s="32" t="str">
        <f t="shared" si="50"/>
        <v>39105Agraiphone</v>
      </c>
      <c r="E690" s="32">
        <f>VLOOKUP($D690,Table2[[Column1]:[Qty]],2,0)</f>
        <v>376</v>
      </c>
      <c r="F690" s="32">
        <f t="shared" si="51"/>
        <v>500</v>
      </c>
      <c r="G690" s="39">
        <f t="shared" si="52"/>
        <v>0.25</v>
      </c>
      <c r="H690" s="32">
        <f t="shared" si="53"/>
        <v>375</v>
      </c>
      <c r="I690" s="32">
        <f t="shared" si="54"/>
        <v>141000</v>
      </c>
      <c r="R690" s="36">
        <v>39155</v>
      </c>
      <c r="S690" s="36" t="s">
        <v>1652</v>
      </c>
      <c r="T690" s="36" t="s">
        <v>1650</v>
      </c>
      <c r="U690" s="36" t="str">
        <f>Table2[[#This Row],[Date]]&amp;Table2[[#This Row],[City]]&amp;Table2[[#This Row],[Product]]</f>
        <v>39155JaipurChair</v>
      </c>
      <c r="V690" s="36">
        <v>409</v>
      </c>
    </row>
    <row r="691" spans="1:22" ht="21" x14ac:dyDescent="0.25">
      <c r="A691" s="38">
        <v>39105</v>
      </c>
      <c r="B691" s="38" t="s">
        <v>1653</v>
      </c>
      <c r="C691" s="38" t="s">
        <v>1650</v>
      </c>
      <c r="D691" s="32" t="str">
        <f t="shared" si="50"/>
        <v>39105AgraChair</v>
      </c>
      <c r="E691" s="32">
        <f>VLOOKUP($D691,Table2[[Column1]:[Qty]],2,0)</f>
        <v>244</v>
      </c>
      <c r="F691" s="32">
        <f t="shared" si="51"/>
        <v>200</v>
      </c>
      <c r="G691" s="39">
        <f t="shared" si="52"/>
        <v>0.4</v>
      </c>
      <c r="H691" s="32">
        <f t="shared" si="53"/>
        <v>120</v>
      </c>
      <c r="I691" s="32">
        <f t="shared" si="54"/>
        <v>29280</v>
      </c>
      <c r="R691" s="36">
        <v>39111</v>
      </c>
      <c r="S691" s="36" t="s">
        <v>1652</v>
      </c>
      <c r="T691" s="36" t="s">
        <v>1649</v>
      </c>
      <c r="U691" s="36" t="str">
        <f>Table2[[#This Row],[Date]]&amp;Table2[[#This Row],[City]]&amp;Table2[[#This Row],[Product]]</f>
        <v>39111Jaipuriphone</v>
      </c>
      <c r="V691" s="36">
        <v>490</v>
      </c>
    </row>
    <row r="692" spans="1:22" ht="21" x14ac:dyDescent="0.25">
      <c r="A692" s="38">
        <v>39106</v>
      </c>
      <c r="B692" s="38" t="s">
        <v>1645</v>
      </c>
      <c r="C692" s="38" t="s">
        <v>1647</v>
      </c>
      <c r="D692" s="32" t="str">
        <f t="shared" si="50"/>
        <v>39106DelhiLaptop</v>
      </c>
      <c r="E692" s="32">
        <f>VLOOKUP($D692,Table2[[Column1]:[Qty]],2,0)</f>
        <v>386</v>
      </c>
      <c r="F692" s="32">
        <f t="shared" si="51"/>
        <v>1000</v>
      </c>
      <c r="G692" s="39">
        <f t="shared" si="52"/>
        <v>0.13</v>
      </c>
      <c r="H692" s="32">
        <f t="shared" si="53"/>
        <v>870</v>
      </c>
      <c r="I692" s="32">
        <f t="shared" si="54"/>
        <v>335820</v>
      </c>
      <c r="R692" s="36">
        <v>39129</v>
      </c>
      <c r="S692" s="36" t="s">
        <v>1645</v>
      </c>
      <c r="T692" s="36" t="s">
        <v>1650</v>
      </c>
      <c r="U692" s="36" t="str">
        <f>Table2[[#This Row],[Date]]&amp;Table2[[#This Row],[City]]&amp;Table2[[#This Row],[Product]]</f>
        <v>39129DelhiChair</v>
      </c>
      <c r="V692" s="36">
        <v>483</v>
      </c>
    </row>
    <row r="693" spans="1:22" ht="21" x14ac:dyDescent="0.25">
      <c r="A693" s="38">
        <v>39106</v>
      </c>
      <c r="B693" s="38" t="s">
        <v>1645</v>
      </c>
      <c r="C693" s="38" t="s">
        <v>1648</v>
      </c>
      <c r="D693" s="32" t="str">
        <f t="shared" si="50"/>
        <v>39106DelhiBulb</v>
      </c>
      <c r="E693" s="32">
        <f>VLOOKUP($D693,Table2[[Column1]:[Qty]],2,0)</f>
        <v>494</v>
      </c>
      <c r="F693" s="32">
        <f t="shared" si="51"/>
        <v>10</v>
      </c>
      <c r="G693" s="39">
        <f t="shared" si="52"/>
        <v>0.09</v>
      </c>
      <c r="H693" s="32">
        <f t="shared" si="53"/>
        <v>9.1</v>
      </c>
      <c r="I693" s="32">
        <f t="shared" si="54"/>
        <v>4495.3999999999996</v>
      </c>
      <c r="R693" s="36">
        <v>39129</v>
      </c>
      <c r="S693" s="36" t="s">
        <v>1646</v>
      </c>
      <c r="T693" s="36" t="s">
        <v>1650</v>
      </c>
      <c r="U693" s="36" t="str">
        <f>Table2[[#This Row],[Date]]&amp;Table2[[#This Row],[City]]&amp;Table2[[#This Row],[Product]]</f>
        <v>39129MumbaiChair</v>
      </c>
      <c r="V693" s="36">
        <v>301</v>
      </c>
    </row>
    <row r="694" spans="1:22" ht="21" x14ac:dyDescent="0.25">
      <c r="A694" s="38">
        <v>39106</v>
      </c>
      <c r="B694" s="38" t="s">
        <v>1645</v>
      </c>
      <c r="C694" s="38" t="s">
        <v>1649</v>
      </c>
      <c r="D694" s="32" t="str">
        <f t="shared" si="50"/>
        <v>39106Delhiiphone</v>
      </c>
      <c r="E694" s="32">
        <f>VLOOKUP($D694,Table2[[Column1]:[Qty]],2,0)</f>
        <v>410</v>
      </c>
      <c r="F694" s="32">
        <f t="shared" si="51"/>
        <v>500</v>
      </c>
      <c r="G694" s="39">
        <f t="shared" si="52"/>
        <v>0.24</v>
      </c>
      <c r="H694" s="32">
        <f t="shared" si="53"/>
        <v>380</v>
      </c>
      <c r="I694" s="32">
        <f t="shared" si="54"/>
        <v>155800</v>
      </c>
      <c r="R694" s="36">
        <v>39139</v>
      </c>
      <c r="S694" s="36" t="s">
        <v>1652</v>
      </c>
      <c r="T694" s="36" t="s">
        <v>1647</v>
      </c>
      <c r="U694" s="36" t="str">
        <f>Table2[[#This Row],[Date]]&amp;Table2[[#This Row],[City]]&amp;Table2[[#This Row],[Product]]</f>
        <v>39139JaipurLaptop</v>
      </c>
      <c r="V694" s="36">
        <v>291</v>
      </c>
    </row>
    <row r="695" spans="1:22" ht="21" x14ac:dyDescent="0.25">
      <c r="A695" s="38">
        <v>39106</v>
      </c>
      <c r="B695" s="38" t="s">
        <v>1645</v>
      </c>
      <c r="C695" s="38" t="s">
        <v>1650</v>
      </c>
      <c r="D695" s="32" t="str">
        <f t="shared" si="50"/>
        <v>39106DelhiChair</v>
      </c>
      <c r="E695" s="32">
        <f>VLOOKUP($D695,Table2[[Column1]:[Qty]],2,0)</f>
        <v>411</v>
      </c>
      <c r="F695" s="32">
        <f t="shared" si="51"/>
        <v>200</v>
      </c>
      <c r="G695" s="39">
        <f t="shared" si="52"/>
        <v>0.33</v>
      </c>
      <c r="H695" s="32">
        <f t="shared" si="53"/>
        <v>134</v>
      </c>
      <c r="I695" s="32">
        <f t="shared" si="54"/>
        <v>55074</v>
      </c>
      <c r="R695" s="36">
        <v>39157</v>
      </c>
      <c r="S695" s="36" t="s">
        <v>1653</v>
      </c>
      <c r="T695" s="36" t="s">
        <v>1647</v>
      </c>
      <c r="U695" s="36" t="str">
        <f>Table2[[#This Row],[Date]]&amp;Table2[[#This Row],[City]]&amp;Table2[[#This Row],[Product]]</f>
        <v>39157AgraLaptop</v>
      </c>
      <c r="V695" s="36">
        <v>215</v>
      </c>
    </row>
    <row r="696" spans="1:22" ht="21" x14ac:dyDescent="0.25">
      <c r="A696" s="38">
        <v>39106</v>
      </c>
      <c r="B696" s="38" t="s">
        <v>1646</v>
      </c>
      <c r="C696" s="38" t="s">
        <v>1647</v>
      </c>
      <c r="D696" s="32" t="str">
        <f t="shared" si="50"/>
        <v>39106MumbaiLaptop</v>
      </c>
      <c r="E696" s="32">
        <f>VLOOKUP($D696,Table2[[Column1]:[Qty]],2,0)</f>
        <v>472</v>
      </c>
      <c r="F696" s="32">
        <f t="shared" si="51"/>
        <v>1000</v>
      </c>
      <c r="G696" s="39">
        <f t="shared" si="52"/>
        <v>0.1</v>
      </c>
      <c r="H696" s="32">
        <f t="shared" si="53"/>
        <v>900</v>
      </c>
      <c r="I696" s="32">
        <f t="shared" si="54"/>
        <v>424800</v>
      </c>
      <c r="R696" s="36">
        <v>39173</v>
      </c>
      <c r="S696" s="36" t="s">
        <v>1653</v>
      </c>
      <c r="T696" s="36" t="s">
        <v>1649</v>
      </c>
      <c r="U696" s="36" t="str">
        <f>Table2[[#This Row],[Date]]&amp;Table2[[#This Row],[City]]&amp;Table2[[#This Row],[Product]]</f>
        <v>39173Agraiphone</v>
      </c>
      <c r="V696" s="36">
        <v>154</v>
      </c>
    </row>
    <row r="697" spans="1:22" ht="21" x14ac:dyDescent="0.25">
      <c r="A697" s="38">
        <v>39106</v>
      </c>
      <c r="B697" s="38" t="s">
        <v>1646</v>
      </c>
      <c r="C697" s="38" t="s">
        <v>1648</v>
      </c>
      <c r="D697" s="32" t="str">
        <f t="shared" si="50"/>
        <v>39106MumbaiBulb</v>
      </c>
      <c r="E697" s="32">
        <f>VLOOKUP($D697,Table2[[Column1]:[Qty]],2,0)</f>
        <v>107</v>
      </c>
      <c r="F697" s="32">
        <f t="shared" si="51"/>
        <v>10</v>
      </c>
      <c r="G697" s="39">
        <f t="shared" si="52"/>
        <v>0.05</v>
      </c>
      <c r="H697" s="32">
        <f t="shared" si="53"/>
        <v>9.5</v>
      </c>
      <c r="I697" s="32">
        <f t="shared" si="54"/>
        <v>1016.5</v>
      </c>
      <c r="R697" s="36">
        <v>39070</v>
      </c>
      <c r="S697" s="36" t="s">
        <v>1645</v>
      </c>
      <c r="T697" s="36" t="s">
        <v>1650</v>
      </c>
      <c r="U697" s="36" t="str">
        <f>Table2[[#This Row],[Date]]&amp;Table2[[#This Row],[City]]&amp;Table2[[#This Row],[Product]]</f>
        <v>39070DelhiChair</v>
      </c>
      <c r="V697" s="36">
        <v>282</v>
      </c>
    </row>
    <row r="698" spans="1:22" ht="21" x14ac:dyDescent="0.25">
      <c r="A698" s="38">
        <v>39106</v>
      </c>
      <c r="B698" s="38" t="s">
        <v>1646</v>
      </c>
      <c r="C698" s="38" t="s">
        <v>1649</v>
      </c>
      <c r="D698" s="32" t="str">
        <f t="shared" si="50"/>
        <v>39106Mumbaiiphone</v>
      </c>
      <c r="E698" s="32">
        <f>VLOOKUP($D698,Table2[[Column1]:[Qty]],2,0)</f>
        <v>246</v>
      </c>
      <c r="F698" s="32">
        <f t="shared" si="51"/>
        <v>500</v>
      </c>
      <c r="G698" s="39">
        <f t="shared" si="52"/>
        <v>0.2</v>
      </c>
      <c r="H698" s="32">
        <f t="shared" si="53"/>
        <v>400</v>
      </c>
      <c r="I698" s="32">
        <f t="shared" si="54"/>
        <v>98400</v>
      </c>
      <c r="R698" s="36">
        <v>39084</v>
      </c>
      <c r="S698" s="36" t="s">
        <v>1646</v>
      </c>
      <c r="T698" s="36" t="s">
        <v>1649</v>
      </c>
      <c r="U698" s="36" t="str">
        <f>Table2[[#This Row],[Date]]&amp;Table2[[#This Row],[City]]&amp;Table2[[#This Row],[Product]]</f>
        <v>39084Mumbaiiphone</v>
      </c>
      <c r="V698" s="36">
        <v>323</v>
      </c>
    </row>
    <row r="699" spans="1:22" ht="21" x14ac:dyDescent="0.25">
      <c r="A699" s="38">
        <v>39106</v>
      </c>
      <c r="B699" s="38" t="s">
        <v>1646</v>
      </c>
      <c r="C699" s="38" t="s">
        <v>1650</v>
      </c>
      <c r="D699" s="32" t="str">
        <f t="shared" si="50"/>
        <v>39106MumbaiChair</v>
      </c>
      <c r="E699" s="32">
        <f>VLOOKUP($D699,Table2[[Column1]:[Qty]],2,0)</f>
        <v>110</v>
      </c>
      <c r="F699" s="32">
        <f t="shared" si="51"/>
        <v>200</v>
      </c>
      <c r="G699" s="39">
        <f t="shared" si="52"/>
        <v>0.4</v>
      </c>
      <c r="H699" s="32">
        <f t="shared" si="53"/>
        <v>120</v>
      </c>
      <c r="I699" s="32">
        <f t="shared" si="54"/>
        <v>13200</v>
      </c>
      <c r="R699" s="36">
        <v>39191</v>
      </c>
      <c r="S699" s="36" t="s">
        <v>1646</v>
      </c>
      <c r="T699" s="36" t="s">
        <v>1648</v>
      </c>
      <c r="U699" s="36" t="str">
        <f>Table2[[#This Row],[Date]]&amp;Table2[[#This Row],[City]]&amp;Table2[[#This Row],[Product]]</f>
        <v>39191MumbaiBulb</v>
      </c>
      <c r="V699" s="36">
        <v>451</v>
      </c>
    </row>
    <row r="700" spans="1:22" ht="21" x14ac:dyDescent="0.25">
      <c r="A700" s="38">
        <v>39106</v>
      </c>
      <c r="B700" s="38" t="s">
        <v>1652</v>
      </c>
      <c r="C700" s="38" t="s">
        <v>1647</v>
      </c>
      <c r="D700" s="32" t="str">
        <f t="shared" si="50"/>
        <v>39106JaipurLaptop</v>
      </c>
      <c r="E700" s="32">
        <f>VLOOKUP($D700,Table2[[Column1]:[Qty]],2,0)</f>
        <v>305</v>
      </c>
      <c r="F700" s="32">
        <f t="shared" si="51"/>
        <v>1000</v>
      </c>
      <c r="G700" s="39">
        <f t="shared" si="52"/>
        <v>0.09</v>
      </c>
      <c r="H700" s="32">
        <f t="shared" si="53"/>
        <v>910</v>
      </c>
      <c r="I700" s="32">
        <f t="shared" si="54"/>
        <v>277550</v>
      </c>
      <c r="R700" s="36">
        <v>39084</v>
      </c>
      <c r="S700" s="36" t="s">
        <v>1653</v>
      </c>
      <c r="T700" s="36" t="s">
        <v>1650</v>
      </c>
      <c r="U700" s="36" t="str">
        <f>Table2[[#This Row],[Date]]&amp;Table2[[#This Row],[City]]&amp;Table2[[#This Row],[Product]]</f>
        <v>39084AgraChair</v>
      </c>
      <c r="V700" s="36">
        <v>321</v>
      </c>
    </row>
    <row r="701" spans="1:22" ht="21" x14ac:dyDescent="0.25">
      <c r="A701" s="38">
        <v>39106</v>
      </c>
      <c r="B701" s="38" t="s">
        <v>1652</v>
      </c>
      <c r="C701" s="38" t="s">
        <v>1648</v>
      </c>
      <c r="D701" s="32" t="str">
        <f t="shared" si="50"/>
        <v>39106JaipurBulb</v>
      </c>
      <c r="E701" s="32">
        <f>VLOOKUP($D701,Table2[[Column1]:[Qty]],2,0)</f>
        <v>431</v>
      </c>
      <c r="F701" s="32">
        <f t="shared" si="51"/>
        <v>10</v>
      </c>
      <c r="G701" s="39">
        <f t="shared" si="52"/>
        <v>0.08</v>
      </c>
      <c r="H701" s="32">
        <f t="shared" si="53"/>
        <v>9.2000000000000011</v>
      </c>
      <c r="I701" s="32">
        <f t="shared" si="54"/>
        <v>3965.2000000000003</v>
      </c>
      <c r="R701" s="36">
        <v>39128</v>
      </c>
      <c r="S701" s="36" t="s">
        <v>1645</v>
      </c>
      <c r="T701" s="36" t="s">
        <v>1647</v>
      </c>
      <c r="U701" s="36" t="str">
        <f>Table2[[#This Row],[Date]]&amp;Table2[[#This Row],[City]]&amp;Table2[[#This Row],[Product]]</f>
        <v>39128DelhiLaptop</v>
      </c>
      <c r="V701" s="36">
        <v>320</v>
      </c>
    </row>
    <row r="702" spans="1:22" ht="21" x14ac:dyDescent="0.25">
      <c r="A702" s="38">
        <v>39106</v>
      </c>
      <c r="B702" s="38" t="s">
        <v>1652</v>
      </c>
      <c r="C702" s="38" t="s">
        <v>1649</v>
      </c>
      <c r="D702" s="32" t="str">
        <f t="shared" si="50"/>
        <v>39106Jaipuriphone</v>
      </c>
      <c r="E702" s="32">
        <f>VLOOKUP($D702,Table2[[Column1]:[Qty]],2,0)</f>
        <v>199</v>
      </c>
      <c r="F702" s="32">
        <f t="shared" si="51"/>
        <v>500</v>
      </c>
      <c r="G702" s="39">
        <f t="shared" si="52"/>
        <v>0.2</v>
      </c>
      <c r="H702" s="32">
        <f t="shared" si="53"/>
        <v>400</v>
      </c>
      <c r="I702" s="32">
        <f t="shared" si="54"/>
        <v>79600</v>
      </c>
      <c r="R702" s="36">
        <v>39159</v>
      </c>
      <c r="S702" s="36" t="s">
        <v>1646</v>
      </c>
      <c r="T702" s="36" t="s">
        <v>1648</v>
      </c>
      <c r="U702" s="36" t="str">
        <f>Table2[[#This Row],[Date]]&amp;Table2[[#This Row],[City]]&amp;Table2[[#This Row],[Product]]</f>
        <v>39159MumbaiBulb</v>
      </c>
      <c r="V702" s="36">
        <v>371</v>
      </c>
    </row>
    <row r="703" spans="1:22" ht="21" x14ac:dyDescent="0.25">
      <c r="A703" s="38">
        <v>39106</v>
      </c>
      <c r="B703" s="38" t="s">
        <v>1652</v>
      </c>
      <c r="C703" s="38" t="s">
        <v>1650</v>
      </c>
      <c r="D703" s="32" t="str">
        <f t="shared" si="50"/>
        <v>39106JaipurChair</v>
      </c>
      <c r="E703" s="32">
        <f>VLOOKUP($D703,Table2[[Column1]:[Qty]],2,0)</f>
        <v>370</v>
      </c>
      <c r="F703" s="32">
        <f t="shared" si="51"/>
        <v>200</v>
      </c>
      <c r="G703" s="39">
        <f t="shared" si="52"/>
        <v>0.36</v>
      </c>
      <c r="H703" s="32">
        <f t="shared" si="53"/>
        <v>128</v>
      </c>
      <c r="I703" s="32">
        <f t="shared" si="54"/>
        <v>47360</v>
      </c>
      <c r="R703" s="36">
        <v>39127</v>
      </c>
      <c r="S703" s="36" t="s">
        <v>1646</v>
      </c>
      <c r="T703" s="36" t="s">
        <v>1647</v>
      </c>
      <c r="U703" s="36" t="str">
        <f>Table2[[#This Row],[Date]]&amp;Table2[[#This Row],[City]]&amp;Table2[[#This Row],[Product]]</f>
        <v>39127MumbaiLaptop</v>
      </c>
      <c r="V703" s="36">
        <v>115</v>
      </c>
    </row>
    <row r="704" spans="1:22" ht="21" x14ac:dyDescent="0.25">
      <c r="A704" s="38">
        <v>39106</v>
      </c>
      <c r="B704" s="38" t="s">
        <v>1653</v>
      </c>
      <c r="C704" s="38" t="s">
        <v>1647</v>
      </c>
      <c r="D704" s="32" t="str">
        <f t="shared" si="50"/>
        <v>39106AgraLaptop</v>
      </c>
      <c r="E704" s="32">
        <f>VLOOKUP($D704,Table2[[Column1]:[Qty]],2,0)</f>
        <v>377</v>
      </c>
      <c r="F704" s="32">
        <f t="shared" si="51"/>
        <v>1000</v>
      </c>
      <c r="G704" s="39">
        <f t="shared" si="52"/>
        <v>0.05</v>
      </c>
      <c r="H704" s="32">
        <f t="shared" si="53"/>
        <v>950</v>
      </c>
      <c r="I704" s="32">
        <f t="shared" si="54"/>
        <v>358150</v>
      </c>
      <c r="R704" s="36">
        <v>39126</v>
      </c>
      <c r="S704" s="36" t="s">
        <v>1645</v>
      </c>
      <c r="T704" s="36" t="s">
        <v>1648</v>
      </c>
      <c r="U704" s="36" t="str">
        <f>Table2[[#This Row],[Date]]&amp;Table2[[#This Row],[City]]&amp;Table2[[#This Row],[Product]]</f>
        <v>39126DelhiBulb</v>
      </c>
      <c r="V704" s="36">
        <v>491</v>
      </c>
    </row>
    <row r="705" spans="1:22" ht="21" x14ac:dyDescent="0.25">
      <c r="A705" s="38">
        <v>39106</v>
      </c>
      <c r="B705" s="38" t="s">
        <v>1653</v>
      </c>
      <c r="C705" s="38" t="s">
        <v>1648</v>
      </c>
      <c r="D705" s="32" t="str">
        <f t="shared" si="50"/>
        <v>39106AgraBulb</v>
      </c>
      <c r="E705" s="32">
        <f>VLOOKUP($D705,Table2[[Column1]:[Qty]],2,0)</f>
        <v>168</v>
      </c>
      <c r="F705" s="32">
        <f t="shared" si="51"/>
        <v>10</v>
      </c>
      <c r="G705" s="39">
        <f t="shared" si="52"/>
        <v>0.06</v>
      </c>
      <c r="H705" s="32">
        <f t="shared" si="53"/>
        <v>9.3999999999999986</v>
      </c>
      <c r="I705" s="32">
        <f t="shared" si="54"/>
        <v>1579.1999999999998</v>
      </c>
      <c r="R705" s="36">
        <v>39184</v>
      </c>
      <c r="S705" s="36" t="s">
        <v>1652</v>
      </c>
      <c r="T705" s="36" t="s">
        <v>1650</v>
      </c>
      <c r="U705" s="36" t="str">
        <f>Table2[[#This Row],[Date]]&amp;Table2[[#This Row],[City]]&amp;Table2[[#This Row],[Product]]</f>
        <v>39184JaipurChair</v>
      </c>
      <c r="V705" s="36">
        <v>334</v>
      </c>
    </row>
    <row r="706" spans="1:22" ht="21" x14ac:dyDescent="0.25">
      <c r="A706" s="38">
        <v>39106</v>
      </c>
      <c r="B706" s="38" t="s">
        <v>1653</v>
      </c>
      <c r="C706" s="38" t="s">
        <v>1649</v>
      </c>
      <c r="D706" s="32" t="str">
        <f t="shared" si="50"/>
        <v>39106Agraiphone</v>
      </c>
      <c r="E706" s="32">
        <f>VLOOKUP($D706,Table2[[Column1]:[Qty]],2,0)</f>
        <v>249</v>
      </c>
      <c r="F706" s="32">
        <f t="shared" si="51"/>
        <v>500</v>
      </c>
      <c r="G706" s="39">
        <f t="shared" si="52"/>
        <v>0.25</v>
      </c>
      <c r="H706" s="32">
        <f t="shared" si="53"/>
        <v>375</v>
      </c>
      <c r="I706" s="32">
        <f t="shared" si="54"/>
        <v>93375</v>
      </c>
      <c r="R706" s="36">
        <v>39064</v>
      </c>
      <c r="S706" s="36" t="s">
        <v>1645</v>
      </c>
      <c r="T706" s="36" t="s">
        <v>1648</v>
      </c>
      <c r="U706" s="36" t="str">
        <f>Table2[[#This Row],[Date]]&amp;Table2[[#This Row],[City]]&amp;Table2[[#This Row],[Product]]</f>
        <v>39064DelhiBulb</v>
      </c>
      <c r="V706" s="36">
        <v>255</v>
      </c>
    </row>
    <row r="707" spans="1:22" ht="21" x14ac:dyDescent="0.25">
      <c r="A707" s="38">
        <v>39106</v>
      </c>
      <c r="B707" s="38" t="s">
        <v>1653</v>
      </c>
      <c r="C707" s="38" t="s">
        <v>1650</v>
      </c>
      <c r="D707" s="32" t="str">
        <f t="shared" si="50"/>
        <v>39106AgraChair</v>
      </c>
      <c r="E707" s="32">
        <f>VLOOKUP($D707,Table2[[Column1]:[Qty]],2,0)</f>
        <v>128</v>
      </c>
      <c r="F707" s="32">
        <f t="shared" si="51"/>
        <v>200</v>
      </c>
      <c r="G707" s="39">
        <f t="shared" si="52"/>
        <v>0.4</v>
      </c>
      <c r="H707" s="32">
        <f t="shared" si="53"/>
        <v>120</v>
      </c>
      <c r="I707" s="32">
        <f t="shared" si="54"/>
        <v>15360</v>
      </c>
      <c r="R707" s="36">
        <v>39079</v>
      </c>
      <c r="S707" s="36" t="s">
        <v>1646</v>
      </c>
      <c r="T707" s="36" t="s">
        <v>1648</v>
      </c>
      <c r="U707" s="36" t="str">
        <f>Table2[[#This Row],[Date]]&amp;Table2[[#This Row],[City]]&amp;Table2[[#This Row],[Product]]</f>
        <v>39079MumbaiBulb</v>
      </c>
      <c r="V707" s="36">
        <v>129</v>
      </c>
    </row>
    <row r="708" spans="1:22" ht="21" x14ac:dyDescent="0.25">
      <c r="A708" s="38">
        <v>39107</v>
      </c>
      <c r="B708" s="38" t="s">
        <v>1645</v>
      </c>
      <c r="C708" s="38" t="s">
        <v>1647</v>
      </c>
      <c r="D708" s="32" t="str">
        <f t="shared" si="50"/>
        <v>39107DelhiLaptop</v>
      </c>
      <c r="E708" s="32">
        <f>VLOOKUP($D708,Table2[[Column1]:[Qty]],2,0)</f>
        <v>122</v>
      </c>
      <c r="F708" s="32">
        <f t="shared" si="51"/>
        <v>1000</v>
      </c>
      <c r="G708" s="39">
        <f t="shared" si="52"/>
        <v>0.13</v>
      </c>
      <c r="H708" s="32">
        <f t="shared" si="53"/>
        <v>870</v>
      </c>
      <c r="I708" s="32">
        <f t="shared" si="54"/>
        <v>106140</v>
      </c>
      <c r="R708" s="36">
        <v>39111</v>
      </c>
      <c r="S708" s="36" t="s">
        <v>1646</v>
      </c>
      <c r="T708" s="36" t="s">
        <v>1648</v>
      </c>
      <c r="U708" s="36" t="str">
        <f>Table2[[#This Row],[Date]]&amp;Table2[[#This Row],[City]]&amp;Table2[[#This Row],[Product]]</f>
        <v>39111MumbaiBulb</v>
      </c>
      <c r="V708" s="36">
        <v>440</v>
      </c>
    </row>
    <row r="709" spans="1:22" ht="21" x14ac:dyDescent="0.25">
      <c r="A709" s="38">
        <v>39107</v>
      </c>
      <c r="B709" s="38" t="s">
        <v>1645</v>
      </c>
      <c r="C709" s="38" t="s">
        <v>1648</v>
      </c>
      <c r="D709" s="32" t="str">
        <f t="shared" ref="D709:D772" si="55">A709&amp;B709&amp;C709</f>
        <v>39107DelhiBulb</v>
      </c>
      <c r="E709" s="32">
        <f>VLOOKUP($D709,Table2[[Column1]:[Qty]],2,0)</f>
        <v>366</v>
      </c>
      <c r="F709" s="32">
        <f t="shared" ref="F709:F772" si="56">VLOOKUP($C709,K$12:L$15,2,FALSE)</f>
        <v>10</v>
      </c>
      <c r="G709" s="39">
        <f t="shared" ref="G709:G772" si="57">INDEX($K$3:$O$7,MATCH($B709,$K$3:$K$7,0),MATCH($C709,$K$3:$O$3,0))</f>
        <v>0.09</v>
      </c>
      <c r="H709" s="32">
        <f t="shared" ref="H709:H772" si="58">$F709*(1-$G709)</f>
        <v>9.1</v>
      </c>
      <c r="I709" s="32">
        <f t="shared" ref="I709:I772" si="59">$H709*$E709</f>
        <v>3330.6</v>
      </c>
      <c r="R709" s="36">
        <v>39176</v>
      </c>
      <c r="S709" s="36" t="s">
        <v>1653</v>
      </c>
      <c r="T709" s="36" t="s">
        <v>1650</v>
      </c>
      <c r="U709" s="36" t="str">
        <f>Table2[[#This Row],[Date]]&amp;Table2[[#This Row],[City]]&amp;Table2[[#This Row],[Product]]</f>
        <v>39176AgraChair</v>
      </c>
      <c r="V709" s="36">
        <v>432</v>
      </c>
    </row>
    <row r="710" spans="1:22" ht="21" x14ac:dyDescent="0.25">
      <c r="A710" s="38">
        <v>39107</v>
      </c>
      <c r="B710" s="38" t="s">
        <v>1645</v>
      </c>
      <c r="C710" s="38" t="s">
        <v>1649</v>
      </c>
      <c r="D710" s="32" t="str">
        <f t="shared" si="55"/>
        <v>39107Delhiiphone</v>
      </c>
      <c r="E710" s="32">
        <f>VLOOKUP($D710,Table2[[Column1]:[Qty]],2,0)</f>
        <v>262</v>
      </c>
      <c r="F710" s="32">
        <f t="shared" si="56"/>
        <v>500</v>
      </c>
      <c r="G710" s="39">
        <f t="shared" si="57"/>
        <v>0.24</v>
      </c>
      <c r="H710" s="32">
        <f t="shared" si="58"/>
        <v>380</v>
      </c>
      <c r="I710" s="32">
        <f t="shared" si="59"/>
        <v>99560</v>
      </c>
      <c r="R710" s="36">
        <v>39134</v>
      </c>
      <c r="S710" s="36" t="s">
        <v>1645</v>
      </c>
      <c r="T710" s="36" t="s">
        <v>1649</v>
      </c>
      <c r="U710" s="36" t="str">
        <f>Table2[[#This Row],[Date]]&amp;Table2[[#This Row],[City]]&amp;Table2[[#This Row],[Product]]</f>
        <v>39134Delhiiphone</v>
      </c>
      <c r="V710" s="36">
        <v>227</v>
      </c>
    </row>
    <row r="711" spans="1:22" ht="21" x14ac:dyDescent="0.25">
      <c r="A711" s="38">
        <v>39107</v>
      </c>
      <c r="B711" s="38" t="s">
        <v>1645</v>
      </c>
      <c r="C711" s="38" t="s">
        <v>1650</v>
      </c>
      <c r="D711" s="32" t="str">
        <f t="shared" si="55"/>
        <v>39107DelhiChair</v>
      </c>
      <c r="E711" s="32">
        <f>VLOOKUP($D711,Table2[[Column1]:[Qty]],2,0)</f>
        <v>440</v>
      </c>
      <c r="F711" s="32">
        <f t="shared" si="56"/>
        <v>200</v>
      </c>
      <c r="G711" s="39">
        <f t="shared" si="57"/>
        <v>0.33</v>
      </c>
      <c r="H711" s="32">
        <f t="shared" si="58"/>
        <v>134</v>
      </c>
      <c r="I711" s="32">
        <f t="shared" si="59"/>
        <v>58960</v>
      </c>
      <c r="R711" s="36">
        <v>39155</v>
      </c>
      <c r="S711" s="36" t="s">
        <v>1645</v>
      </c>
      <c r="T711" s="36" t="s">
        <v>1649</v>
      </c>
      <c r="U711" s="36" t="str">
        <f>Table2[[#This Row],[Date]]&amp;Table2[[#This Row],[City]]&amp;Table2[[#This Row],[Product]]</f>
        <v>39155Delhiiphone</v>
      </c>
      <c r="V711" s="36">
        <v>304</v>
      </c>
    </row>
    <row r="712" spans="1:22" ht="21" x14ac:dyDescent="0.25">
      <c r="A712" s="38">
        <v>39107</v>
      </c>
      <c r="B712" s="38" t="s">
        <v>1646</v>
      </c>
      <c r="C712" s="38" t="s">
        <v>1647</v>
      </c>
      <c r="D712" s="32" t="str">
        <f t="shared" si="55"/>
        <v>39107MumbaiLaptop</v>
      </c>
      <c r="E712" s="32">
        <f>VLOOKUP($D712,Table2[[Column1]:[Qty]],2,0)</f>
        <v>326</v>
      </c>
      <c r="F712" s="32">
        <f t="shared" si="56"/>
        <v>1000</v>
      </c>
      <c r="G712" s="39">
        <f t="shared" si="57"/>
        <v>0.1</v>
      </c>
      <c r="H712" s="32">
        <f t="shared" si="58"/>
        <v>900</v>
      </c>
      <c r="I712" s="32">
        <f t="shared" si="59"/>
        <v>293400</v>
      </c>
      <c r="R712" s="36">
        <v>39127</v>
      </c>
      <c r="S712" s="36" t="s">
        <v>1646</v>
      </c>
      <c r="T712" s="36" t="s">
        <v>1649</v>
      </c>
      <c r="U712" s="36" t="str">
        <f>Table2[[#This Row],[Date]]&amp;Table2[[#This Row],[City]]&amp;Table2[[#This Row],[Product]]</f>
        <v>39127Mumbaiiphone</v>
      </c>
      <c r="V712" s="36">
        <v>134</v>
      </c>
    </row>
    <row r="713" spans="1:22" ht="21" x14ac:dyDescent="0.25">
      <c r="A713" s="38">
        <v>39107</v>
      </c>
      <c r="B713" s="38" t="s">
        <v>1646</v>
      </c>
      <c r="C713" s="38" t="s">
        <v>1648</v>
      </c>
      <c r="D713" s="32" t="str">
        <f t="shared" si="55"/>
        <v>39107MumbaiBulb</v>
      </c>
      <c r="E713" s="32">
        <f>VLOOKUP($D713,Table2[[Column1]:[Qty]],2,0)</f>
        <v>386</v>
      </c>
      <c r="F713" s="32">
        <f t="shared" si="56"/>
        <v>10</v>
      </c>
      <c r="G713" s="39">
        <f t="shared" si="57"/>
        <v>0.05</v>
      </c>
      <c r="H713" s="32">
        <f t="shared" si="58"/>
        <v>9.5</v>
      </c>
      <c r="I713" s="32">
        <f t="shared" si="59"/>
        <v>3667</v>
      </c>
      <c r="R713" s="36">
        <v>39132</v>
      </c>
      <c r="S713" s="36" t="s">
        <v>1645</v>
      </c>
      <c r="T713" s="36" t="s">
        <v>1648</v>
      </c>
      <c r="U713" s="36" t="str">
        <f>Table2[[#This Row],[Date]]&amp;Table2[[#This Row],[City]]&amp;Table2[[#This Row],[Product]]</f>
        <v>39132DelhiBulb</v>
      </c>
      <c r="V713" s="36">
        <v>332</v>
      </c>
    </row>
    <row r="714" spans="1:22" ht="21" x14ac:dyDescent="0.25">
      <c r="A714" s="38">
        <v>39107</v>
      </c>
      <c r="B714" s="38" t="s">
        <v>1646</v>
      </c>
      <c r="C714" s="38" t="s">
        <v>1649</v>
      </c>
      <c r="D714" s="32" t="str">
        <f t="shared" si="55"/>
        <v>39107Mumbaiiphone</v>
      </c>
      <c r="E714" s="32">
        <f>VLOOKUP($D714,Table2[[Column1]:[Qty]],2,0)</f>
        <v>239</v>
      </c>
      <c r="F714" s="32">
        <f t="shared" si="56"/>
        <v>500</v>
      </c>
      <c r="G714" s="39">
        <f t="shared" si="57"/>
        <v>0.2</v>
      </c>
      <c r="H714" s="32">
        <f t="shared" si="58"/>
        <v>400</v>
      </c>
      <c r="I714" s="32">
        <f t="shared" si="59"/>
        <v>95600</v>
      </c>
      <c r="R714" s="36">
        <v>39100</v>
      </c>
      <c r="S714" s="36" t="s">
        <v>1652</v>
      </c>
      <c r="T714" s="36" t="s">
        <v>1650</v>
      </c>
      <c r="U714" s="36" t="str">
        <f>Table2[[#This Row],[Date]]&amp;Table2[[#This Row],[City]]&amp;Table2[[#This Row],[Product]]</f>
        <v>39100JaipurChair</v>
      </c>
      <c r="V714" s="36">
        <v>208</v>
      </c>
    </row>
    <row r="715" spans="1:22" ht="21" x14ac:dyDescent="0.25">
      <c r="A715" s="38">
        <v>39107</v>
      </c>
      <c r="B715" s="38" t="s">
        <v>1646</v>
      </c>
      <c r="C715" s="38" t="s">
        <v>1650</v>
      </c>
      <c r="D715" s="32" t="str">
        <f t="shared" si="55"/>
        <v>39107MumbaiChair</v>
      </c>
      <c r="E715" s="32">
        <f>VLOOKUP($D715,Table2[[Column1]:[Qty]],2,0)</f>
        <v>315</v>
      </c>
      <c r="F715" s="32">
        <f t="shared" si="56"/>
        <v>200</v>
      </c>
      <c r="G715" s="39">
        <f t="shared" si="57"/>
        <v>0.4</v>
      </c>
      <c r="H715" s="32">
        <f t="shared" si="58"/>
        <v>120</v>
      </c>
      <c r="I715" s="32">
        <f t="shared" si="59"/>
        <v>37800</v>
      </c>
      <c r="R715" s="36">
        <v>39105</v>
      </c>
      <c r="S715" s="36" t="s">
        <v>1646</v>
      </c>
      <c r="T715" s="36" t="s">
        <v>1650</v>
      </c>
      <c r="U715" s="36" t="str">
        <f>Table2[[#This Row],[Date]]&amp;Table2[[#This Row],[City]]&amp;Table2[[#This Row],[Product]]</f>
        <v>39105MumbaiChair</v>
      </c>
      <c r="V715" s="36">
        <v>103</v>
      </c>
    </row>
    <row r="716" spans="1:22" ht="21" x14ac:dyDescent="0.25">
      <c r="A716" s="38">
        <v>39107</v>
      </c>
      <c r="B716" s="38" t="s">
        <v>1652</v>
      </c>
      <c r="C716" s="38" t="s">
        <v>1647</v>
      </c>
      <c r="D716" s="32" t="str">
        <f t="shared" si="55"/>
        <v>39107JaipurLaptop</v>
      </c>
      <c r="E716" s="32">
        <f>VLOOKUP($D716,Table2[[Column1]:[Qty]],2,0)</f>
        <v>235</v>
      </c>
      <c r="F716" s="32">
        <f t="shared" si="56"/>
        <v>1000</v>
      </c>
      <c r="G716" s="39">
        <f t="shared" si="57"/>
        <v>0.09</v>
      </c>
      <c r="H716" s="32">
        <f t="shared" si="58"/>
        <v>910</v>
      </c>
      <c r="I716" s="32">
        <f t="shared" si="59"/>
        <v>213850</v>
      </c>
      <c r="R716" s="36">
        <v>39149</v>
      </c>
      <c r="S716" s="36" t="s">
        <v>1653</v>
      </c>
      <c r="T716" s="36" t="s">
        <v>1648</v>
      </c>
      <c r="U716" s="36" t="str">
        <f>Table2[[#This Row],[Date]]&amp;Table2[[#This Row],[City]]&amp;Table2[[#This Row],[Product]]</f>
        <v>39149AgraBulb</v>
      </c>
      <c r="V716" s="36">
        <v>395</v>
      </c>
    </row>
    <row r="717" spans="1:22" ht="21" x14ac:dyDescent="0.25">
      <c r="A717" s="38">
        <v>39107</v>
      </c>
      <c r="B717" s="38" t="s">
        <v>1652</v>
      </c>
      <c r="C717" s="38" t="s">
        <v>1648</v>
      </c>
      <c r="D717" s="32" t="str">
        <f t="shared" si="55"/>
        <v>39107JaipurBulb</v>
      </c>
      <c r="E717" s="32">
        <f>VLOOKUP($D717,Table2[[Column1]:[Qty]],2,0)</f>
        <v>199</v>
      </c>
      <c r="F717" s="32">
        <f t="shared" si="56"/>
        <v>10</v>
      </c>
      <c r="G717" s="39">
        <f t="shared" si="57"/>
        <v>0.08</v>
      </c>
      <c r="H717" s="32">
        <f t="shared" si="58"/>
        <v>9.2000000000000011</v>
      </c>
      <c r="I717" s="32">
        <f t="shared" si="59"/>
        <v>1830.8000000000002</v>
      </c>
      <c r="R717" s="36">
        <v>39155</v>
      </c>
      <c r="S717" s="36" t="s">
        <v>1646</v>
      </c>
      <c r="T717" s="36" t="s">
        <v>1648</v>
      </c>
      <c r="U717" s="36" t="str">
        <f>Table2[[#This Row],[Date]]&amp;Table2[[#This Row],[City]]&amp;Table2[[#This Row],[Product]]</f>
        <v>39155MumbaiBulb</v>
      </c>
      <c r="V717" s="36">
        <v>317</v>
      </c>
    </row>
    <row r="718" spans="1:22" ht="21" x14ac:dyDescent="0.25">
      <c r="A718" s="38">
        <v>39107</v>
      </c>
      <c r="B718" s="38" t="s">
        <v>1652</v>
      </c>
      <c r="C718" s="38" t="s">
        <v>1649</v>
      </c>
      <c r="D718" s="32" t="str">
        <f t="shared" si="55"/>
        <v>39107Jaipuriphone</v>
      </c>
      <c r="E718" s="32">
        <f>VLOOKUP($D718,Table2[[Column1]:[Qty]],2,0)</f>
        <v>458</v>
      </c>
      <c r="F718" s="32">
        <f t="shared" si="56"/>
        <v>500</v>
      </c>
      <c r="G718" s="39">
        <f t="shared" si="57"/>
        <v>0.2</v>
      </c>
      <c r="H718" s="32">
        <f t="shared" si="58"/>
        <v>400</v>
      </c>
      <c r="I718" s="32">
        <f t="shared" si="59"/>
        <v>183200</v>
      </c>
      <c r="R718" s="36">
        <v>39188</v>
      </c>
      <c r="S718" s="36" t="s">
        <v>1646</v>
      </c>
      <c r="T718" s="36" t="s">
        <v>1647</v>
      </c>
      <c r="U718" s="36" t="str">
        <f>Table2[[#This Row],[Date]]&amp;Table2[[#This Row],[City]]&amp;Table2[[#This Row],[Product]]</f>
        <v>39188MumbaiLaptop</v>
      </c>
      <c r="V718" s="36">
        <v>426</v>
      </c>
    </row>
    <row r="719" spans="1:22" ht="21" x14ac:dyDescent="0.25">
      <c r="A719" s="38">
        <v>39107</v>
      </c>
      <c r="B719" s="38" t="s">
        <v>1652</v>
      </c>
      <c r="C719" s="38" t="s">
        <v>1650</v>
      </c>
      <c r="D719" s="32" t="str">
        <f t="shared" si="55"/>
        <v>39107JaipurChair</v>
      </c>
      <c r="E719" s="32">
        <f>VLOOKUP($D719,Table2[[Column1]:[Qty]],2,0)</f>
        <v>371</v>
      </c>
      <c r="F719" s="32">
        <f t="shared" si="56"/>
        <v>200</v>
      </c>
      <c r="G719" s="39">
        <f t="shared" si="57"/>
        <v>0.36</v>
      </c>
      <c r="H719" s="32">
        <f t="shared" si="58"/>
        <v>128</v>
      </c>
      <c r="I719" s="32">
        <f t="shared" si="59"/>
        <v>47488</v>
      </c>
      <c r="R719" s="36">
        <v>39084</v>
      </c>
      <c r="S719" s="36" t="s">
        <v>1645</v>
      </c>
      <c r="T719" s="36" t="s">
        <v>1650</v>
      </c>
      <c r="U719" s="36" t="str">
        <f>Table2[[#This Row],[Date]]&amp;Table2[[#This Row],[City]]&amp;Table2[[#This Row],[Product]]</f>
        <v>39084DelhiChair</v>
      </c>
      <c r="V719" s="36">
        <v>303</v>
      </c>
    </row>
    <row r="720" spans="1:22" ht="21" x14ac:dyDescent="0.25">
      <c r="A720" s="38">
        <v>39107</v>
      </c>
      <c r="B720" s="38" t="s">
        <v>1653</v>
      </c>
      <c r="C720" s="38" t="s">
        <v>1647</v>
      </c>
      <c r="D720" s="32" t="str">
        <f t="shared" si="55"/>
        <v>39107AgraLaptop</v>
      </c>
      <c r="E720" s="32">
        <f>VLOOKUP($D720,Table2[[Column1]:[Qty]],2,0)</f>
        <v>407</v>
      </c>
      <c r="F720" s="32">
        <f t="shared" si="56"/>
        <v>1000</v>
      </c>
      <c r="G720" s="39">
        <f t="shared" si="57"/>
        <v>0.05</v>
      </c>
      <c r="H720" s="32">
        <f t="shared" si="58"/>
        <v>950</v>
      </c>
      <c r="I720" s="32">
        <f t="shared" si="59"/>
        <v>386650</v>
      </c>
      <c r="R720" s="36">
        <v>39104</v>
      </c>
      <c r="S720" s="36" t="s">
        <v>1645</v>
      </c>
      <c r="T720" s="36" t="s">
        <v>1648</v>
      </c>
      <c r="U720" s="36" t="str">
        <f>Table2[[#This Row],[Date]]&amp;Table2[[#This Row],[City]]&amp;Table2[[#This Row],[Product]]</f>
        <v>39104DelhiBulb</v>
      </c>
      <c r="V720" s="36">
        <v>306</v>
      </c>
    </row>
    <row r="721" spans="1:22" ht="21" x14ac:dyDescent="0.25">
      <c r="A721" s="38">
        <v>39107</v>
      </c>
      <c r="B721" s="38" t="s">
        <v>1653</v>
      </c>
      <c r="C721" s="38" t="s">
        <v>1648</v>
      </c>
      <c r="D721" s="32" t="str">
        <f t="shared" si="55"/>
        <v>39107AgraBulb</v>
      </c>
      <c r="E721" s="32">
        <f>VLOOKUP($D721,Table2[[Column1]:[Qty]],2,0)</f>
        <v>246</v>
      </c>
      <c r="F721" s="32">
        <f t="shared" si="56"/>
        <v>10</v>
      </c>
      <c r="G721" s="39">
        <f t="shared" si="57"/>
        <v>0.06</v>
      </c>
      <c r="H721" s="32">
        <f t="shared" si="58"/>
        <v>9.3999999999999986</v>
      </c>
      <c r="I721" s="32">
        <f t="shared" si="59"/>
        <v>2312.3999999999996</v>
      </c>
      <c r="R721" s="36">
        <v>39118</v>
      </c>
      <c r="S721" s="36" t="s">
        <v>1652</v>
      </c>
      <c r="T721" s="36" t="s">
        <v>1649</v>
      </c>
      <c r="U721" s="36" t="str">
        <f>Table2[[#This Row],[Date]]&amp;Table2[[#This Row],[City]]&amp;Table2[[#This Row],[Product]]</f>
        <v>39118Jaipuriphone</v>
      </c>
      <c r="V721" s="36">
        <v>173</v>
      </c>
    </row>
    <row r="722" spans="1:22" ht="21" x14ac:dyDescent="0.25">
      <c r="A722" s="38">
        <v>39107</v>
      </c>
      <c r="B722" s="38" t="s">
        <v>1653</v>
      </c>
      <c r="C722" s="38" t="s">
        <v>1649</v>
      </c>
      <c r="D722" s="32" t="str">
        <f t="shared" si="55"/>
        <v>39107Agraiphone</v>
      </c>
      <c r="E722" s="32">
        <f>VLOOKUP($D722,Table2[[Column1]:[Qty]],2,0)</f>
        <v>381</v>
      </c>
      <c r="F722" s="32">
        <f t="shared" si="56"/>
        <v>500</v>
      </c>
      <c r="G722" s="39">
        <f t="shared" si="57"/>
        <v>0.25</v>
      </c>
      <c r="H722" s="32">
        <f t="shared" si="58"/>
        <v>375</v>
      </c>
      <c r="I722" s="32">
        <f t="shared" si="59"/>
        <v>142875</v>
      </c>
      <c r="R722" s="36">
        <v>39132</v>
      </c>
      <c r="S722" s="36" t="s">
        <v>1652</v>
      </c>
      <c r="T722" s="36" t="s">
        <v>1649</v>
      </c>
      <c r="U722" s="36" t="str">
        <f>Table2[[#This Row],[Date]]&amp;Table2[[#This Row],[City]]&amp;Table2[[#This Row],[Product]]</f>
        <v>39132Jaipuriphone</v>
      </c>
      <c r="V722" s="36">
        <v>140</v>
      </c>
    </row>
    <row r="723" spans="1:22" ht="21" x14ac:dyDescent="0.25">
      <c r="A723" s="38">
        <v>39107</v>
      </c>
      <c r="B723" s="38" t="s">
        <v>1653</v>
      </c>
      <c r="C723" s="38" t="s">
        <v>1650</v>
      </c>
      <c r="D723" s="32" t="str">
        <f t="shared" si="55"/>
        <v>39107AgraChair</v>
      </c>
      <c r="E723" s="32">
        <f>VLOOKUP($D723,Table2[[Column1]:[Qty]],2,0)</f>
        <v>288</v>
      </c>
      <c r="F723" s="32">
        <f t="shared" si="56"/>
        <v>200</v>
      </c>
      <c r="G723" s="39">
        <f t="shared" si="57"/>
        <v>0.4</v>
      </c>
      <c r="H723" s="32">
        <f t="shared" si="58"/>
        <v>120</v>
      </c>
      <c r="I723" s="32">
        <f t="shared" si="59"/>
        <v>34560</v>
      </c>
      <c r="R723" s="36">
        <v>39101</v>
      </c>
      <c r="S723" s="36" t="s">
        <v>1645</v>
      </c>
      <c r="T723" s="36" t="s">
        <v>1648</v>
      </c>
      <c r="U723" s="36" t="str">
        <f>Table2[[#This Row],[Date]]&amp;Table2[[#This Row],[City]]&amp;Table2[[#This Row],[Product]]</f>
        <v>39101DelhiBulb</v>
      </c>
      <c r="V723" s="36">
        <v>118</v>
      </c>
    </row>
    <row r="724" spans="1:22" ht="21" x14ac:dyDescent="0.25">
      <c r="A724" s="38">
        <v>39108</v>
      </c>
      <c r="B724" s="38" t="s">
        <v>1645</v>
      </c>
      <c r="C724" s="38" t="s">
        <v>1647</v>
      </c>
      <c r="D724" s="32" t="str">
        <f t="shared" si="55"/>
        <v>39108DelhiLaptop</v>
      </c>
      <c r="E724" s="32">
        <f>VLOOKUP($D724,Table2[[Column1]:[Qty]],2,0)</f>
        <v>440</v>
      </c>
      <c r="F724" s="32">
        <f t="shared" si="56"/>
        <v>1000</v>
      </c>
      <c r="G724" s="39">
        <f t="shared" si="57"/>
        <v>0.13</v>
      </c>
      <c r="H724" s="32">
        <f t="shared" si="58"/>
        <v>870</v>
      </c>
      <c r="I724" s="32">
        <f t="shared" si="59"/>
        <v>382800</v>
      </c>
      <c r="R724" s="36">
        <v>39186</v>
      </c>
      <c r="S724" s="36" t="s">
        <v>1653</v>
      </c>
      <c r="T724" s="36" t="s">
        <v>1650</v>
      </c>
      <c r="U724" s="36" t="str">
        <f>Table2[[#This Row],[Date]]&amp;Table2[[#This Row],[City]]&amp;Table2[[#This Row],[Product]]</f>
        <v>39186AgraChair</v>
      </c>
      <c r="V724" s="36">
        <v>320</v>
      </c>
    </row>
    <row r="725" spans="1:22" ht="21" x14ac:dyDescent="0.25">
      <c r="A725" s="38">
        <v>39108</v>
      </c>
      <c r="B725" s="38" t="s">
        <v>1645</v>
      </c>
      <c r="C725" s="38" t="s">
        <v>1648</v>
      </c>
      <c r="D725" s="32" t="str">
        <f t="shared" si="55"/>
        <v>39108DelhiBulb</v>
      </c>
      <c r="E725" s="32">
        <f>VLOOKUP($D725,Table2[[Column1]:[Qty]],2,0)</f>
        <v>262</v>
      </c>
      <c r="F725" s="32">
        <f t="shared" si="56"/>
        <v>10</v>
      </c>
      <c r="G725" s="39">
        <f t="shared" si="57"/>
        <v>0.09</v>
      </c>
      <c r="H725" s="32">
        <f t="shared" si="58"/>
        <v>9.1</v>
      </c>
      <c r="I725" s="32">
        <f t="shared" si="59"/>
        <v>2384.1999999999998</v>
      </c>
      <c r="R725" s="36">
        <v>39108</v>
      </c>
      <c r="S725" s="36" t="s">
        <v>1646</v>
      </c>
      <c r="T725" s="36" t="s">
        <v>1650</v>
      </c>
      <c r="U725" s="36" t="str">
        <f>Table2[[#This Row],[Date]]&amp;Table2[[#This Row],[City]]&amp;Table2[[#This Row],[Product]]</f>
        <v>39108MumbaiChair</v>
      </c>
      <c r="V725" s="36">
        <v>433</v>
      </c>
    </row>
    <row r="726" spans="1:22" ht="21" x14ac:dyDescent="0.25">
      <c r="A726" s="38">
        <v>39108</v>
      </c>
      <c r="B726" s="38" t="s">
        <v>1645</v>
      </c>
      <c r="C726" s="38" t="s">
        <v>1649</v>
      </c>
      <c r="D726" s="32" t="str">
        <f t="shared" si="55"/>
        <v>39108Delhiiphone</v>
      </c>
      <c r="E726" s="32">
        <f>VLOOKUP($D726,Table2[[Column1]:[Qty]],2,0)</f>
        <v>383</v>
      </c>
      <c r="F726" s="32">
        <f t="shared" si="56"/>
        <v>500</v>
      </c>
      <c r="G726" s="39">
        <f t="shared" si="57"/>
        <v>0.24</v>
      </c>
      <c r="H726" s="32">
        <f t="shared" si="58"/>
        <v>380</v>
      </c>
      <c r="I726" s="32">
        <f t="shared" si="59"/>
        <v>145540</v>
      </c>
      <c r="R726" s="36">
        <v>39110</v>
      </c>
      <c r="S726" s="36" t="s">
        <v>1645</v>
      </c>
      <c r="T726" s="36" t="s">
        <v>1647</v>
      </c>
      <c r="U726" s="36" t="str">
        <f>Table2[[#This Row],[Date]]&amp;Table2[[#This Row],[City]]&amp;Table2[[#This Row],[Product]]</f>
        <v>39110DelhiLaptop</v>
      </c>
      <c r="V726" s="36">
        <v>201</v>
      </c>
    </row>
    <row r="727" spans="1:22" ht="21" x14ac:dyDescent="0.25">
      <c r="A727" s="38">
        <v>39108</v>
      </c>
      <c r="B727" s="38" t="s">
        <v>1645</v>
      </c>
      <c r="C727" s="38" t="s">
        <v>1650</v>
      </c>
      <c r="D727" s="32" t="str">
        <f t="shared" si="55"/>
        <v>39108DelhiChair</v>
      </c>
      <c r="E727" s="32">
        <f>VLOOKUP($D727,Table2[[Column1]:[Qty]],2,0)</f>
        <v>130</v>
      </c>
      <c r="F727" s="32">
        <f t="shared" si="56"/>
        <v>200</v>
      </c>
      <c r="G727" s="39">
        <f t="shared" si="57"/>
        <v>0.33</v>
      </c>
      <c r="H727" s="32">
        <f t="shared" si="58"/>
        <v>134</v>
      </c>
      <c r="I727" s="32">
        <f t="shared" si="59"/>
        <v>17420</v>
      </c>
      <c r="R727" s="36">
        <v>39134</v>
      </c>
      <c r="S727" s="36" t="s">
        <v>1646</v>
      </c>
      <c r="T727" s="36" t="s">
        <v>1650</v>
      </c>
      <c r="U727" s="36" t="str">
        <f>Table2[[#This Row],[Date]]&amp;Table2[[#This Row],[City]]&amp;Table2[[#This Row],[Product]]</f>
        <v>39134MumbaiChair</v>
      </c>
      <c r="V727" s="36">
        <v>270</v>
      </c>
    </row>
    <row r="728" spans="1:22" ht="21" x14ac:dyDescent="0.25">
      <c r="A728" s="38">
        <v>39108</v>
      </c>
      <c r="B728" s="38" t="s">
        <v>1646</v>
      </c>
      <c r="C728" s="38" t="s">
        <v>1647</v>
      </c>
      <c r="D728" s="32" t="str">
        <f t="shared" si="55"/>
        <v>39108MumbaiLaptop</v>
      </c>
      <c r="E728" s="32">
        <f>VLOOKUP($D728,Table2[[Column1]:[Qty]],2,0)</f>
        <v>180</v>
      </c>
      <c r="F728" s="32">
        <f t="shared" si="56"/>
        <v>1000</v>
      </c>
      <c r="G728" s="39">
        <f t="shared" si="57"/>
        <v>0.1</v>
      </c>
      <c r="H728" s="32">
        <f t="shared" si="58"/>
        <v>900</v>
      </c>
      <c r="I728" s="32">
        <f t="shared" si="59"/>
        <v>162000</v>
      </c>
      <c r="R728" s="36">
        <v>39187</v>
      </c>
      <c r="S728" s="36" t="s">
        <v>1646</v>
      </c>
      <c r="T728" s="36" t="s">
        <v>1648</v>
      </c>
      <c r="U728" s="36" t="str">
        <f>Table2[[#This Row],[Date]]&amp;Table2[[#This Row],[City]]&amp;Table2[[#This Row],[Product]]</f>
        <v>39187MumbaiBulb</v>
      </c>
      <c r="V728" s="36">
        <v>152</v>
      </c>
    </row>
    <row r="729" spans="1:22" ht="21" x14ac:dyDescent="0.25">
      <c r="A729" s="38">
        <v>39108</v>
      </c>
      <c r="B729" s="38" t="s">
        <v>1646</v>
      </c>
      <c r="C729" s="38" t="s">
        <v>1648</v>
      </c>
      <c r="D729" s="32" t="str">
        <f t="shared" si="55"/>
        <v>39108MumbaiBulb</v>
      </c>
      <c r="E729" s="32">
        <f>VLOOKUP($D729,Table2[[Column1]:[Qty]],2,0)</f>
        <v>104</v>
      </c>
      <c r="F729" s="32">
        <f t="shared" si="56"/>
        <v>10</v>
      </c>
      <c r="G729" s="39">
        <f t="shared" si="57"/>
        <v>0.05</v>
      </c>
      <c r="H729" s="32">
        <f t="shared" si="58"/>
        <v>9.5</v>
      </c>
      <c r="I729" s="32">
        <f t="shared" si="59"/>
        <v>988</v>
      </c>
      <c r="R729" s="36">
        <v>39093</v>
      </c>
      <c r="S729" s="36" t="s">
        <v>1653</v>
      </c>
      <c r="T729" s="36" t="s">
        <v>1648</v>
      </c>
      <c r="U729" s="36" t="str">
        <f>Table2[[#This Row],[Date]]&amp;Table2[[#This Row],[City]]&amp;Table2[[#This Row],[Product]]</f>
        <v>39093AgraBulb</v>
      </c>
      <c r="V729" s="36">
        <v>490</v>
      </c>
    </row>
    <row r="730" spans="1:22" ht="21" x14ac:dyDescent="0.25">
      <c r="A730" s="38">
        <v>39108</v>
      </c>
      <c r="B730" s="38" t="s">
        <v>1646</v>
      </c>
      <c r="C730" s="38" t="s">
        <v>1649</v>
      </c>
      <c r="D730" s="32" t="str">
        <f t="shared" si="55"/>
        <v>39108Mumbaiiphone</v>
      </c>
      <c r="E730" s="32">
        <f>VLOOKUP($D730,Table2[[Column1]:[Qty]],2,0)</f>
        <v>294</v>
      </c>
      <c r="F730" s="32">
        <f t="shared" si="56"/>
        <v>500</v>
      </c>
      <c r="G730" s="39">
        <f t="shared" si="57"/>
        <v>0.2</v>
      </c>
      <c r="H730" s="32">
        <f t="shared" si="58"/>
        <v>400</v>
      </c>
      <c r="I730" s="32">
        <f t="shared" si="59"/>
        <v>117600</v>
      </c>
      <c r="R730" s="36">
        <v>39121</v>
      </c>
      <c r="S730" s="36" t="s">
        <v>1652</v>
      </c>
      <c r="T730" s="36" t="s">
        <v>1649</v>
      </c>
      <c r="U730" s="36" t="str">
        <f>Table2[[#This Row],[Date]]&amp;Table2[[#This Row],[City]]&amp;Table2[[#This Row],[Product]]</f>
        <v>39121Jaipuriphone</v>
      </c>
      <c r="V730" s="36">
        <v>488</v>
      </c>
    </row>
    <row r="731" spans="1:22" ht="21" x14ac:dyDescent="0.25">
      <c r="A731" s="38">
        <v>39108</v>
      </c>
      <c r="B731" s="38" t="s">
        <v>1646</v>
      </c>
      <c r="C731" s="38" t="s">
        <v>1650</v>
      </c>
      <c r="D731" s="32" t="str">
        <f t="shared" si="55"/>
        <v>39108MumbaiChair</v>
      </c>
      <c r="E731" s="32">
        <f>VLOOKUP($D731,Table2[[Column1]:[Qty]],2,0)</f>
        <v>433</v>
      </c>
      <c r="F731" s="32">
        <f t="shared" si="56"/>
        <v>200</v>
      </c>
      <c r="G731" s="39">
        <f t="shared" si="57"/>
        <v>0.4</v>
      </c>
      <c r="H731" s="32">
        <f t="shared" si="58"/>
        <v>120</v>
      </c>
      <c r="I731" s="32">
        <f t="shared" si="59"/>
        <v>51960</v>
      </c>
      <c r="R731" s="36">
        <v>39147</v>
      </c>
      <c r="S731" s="36" t="s">
        <v>1653</v>
      </c>
      <c r="T731" s="36" t="s">
        <v>1647</v>
      </c>
      <c r="U731" s="36" t="str">
        <f>Table2[[#This Row],[Date]]&amp;Table2[[#This Row],[City]]&amp;Table2[[#This Row],[Product]]</f>
        <v>39147AgraLaptop</v>
      </c>
      <c r="V731" s="36">
        <v>291</v>
      </c>
    </row>
    <row r="732" spans="1:22" ht="21" x14ac:dyDescent="0.25">
      <c r="A732" s="38">
        <v>39108</v>
      </c>
      <c r="B732" s="38" t="s">
        <v>1652</v>
      </c>
      <c r="C732" s="38" t="s">
        <v>1647</v>
      </c>
      <c r="D732" s="32" t="str">
        <f t="shared" si="55"/>
        <v>39108JaipurLaptop</v>
      </c>
      <c r="E732" s="32">
        <f>VLOOKUP($D732,Table2[[Column1]:[Qty]],2,0)</f>
        <v>176</v>
      </c>
      <c r="F732" s="32">
        <f t="shared" si="56"/>
        <v>1000</v>
      </c>
      <c r="G732" s="39">
        <f t="shared" si="57"/>
        <v>0.09</v>
      </c>
      <c r="H732" s="32">
        <f t="shared" si="58"/>
        <v>910</v>
      </c>
      <c r="I732" s="32">
        <f t="shared" si="59"/>
        <v>160160</v>
      </c>
      <c r="R732" s="36">
        <v>39090</v>
      </c>
      <c r="S732" s="36" t="s">
        <v>1652</v>
      </c>
      <c r="T732" s="36" t="s">
        <v>1650</v>
      </c>
      <c r="U732" s="36" t="str">
        <f>Table2[[#This Row],[Date]]&amp;Table2[[#This Row],[City]]&amp;Table2[[#This Row],[Product]]</f>
        <v>39090JaipurChair</v>
      </c>
      <c r="V732" s="36">
        <v>182</v>
      </c>
    </row>
    <row r="733" spans="1:22" ht="21" x14ac:dyDescent="0.25">
      <c r="A733" s="38">
        <v>39108</v>
      </c>
      <c r="B733" s="38" t="s">
        <v>1652</v>
      </c>
      <c r="C733" s="38" t="s">
        <v>1648</v>
      </c>
      <c r="D733" s="32" t="str">
        <f t="shared" si="55"/>
        <v>39108JaipurBulb</v>
      </c>
      <c r="E733" s="32">
        <f>VLOOKUP($D733,Table2[[Column1]:[Qty]],2,0)</f>
        <v>326</v>
      </c>
      <c r="F733" s="32">
        <f t="shared" si="56"/>
        <v>10</v>
      </c>
      <c r="G733" s="39">
        <f t="shared" si="57"/>
        <v>0.08</v>
      </c>
      <c r="H733" s="32">
        <f t="shared" si="58"/>
        <v>9.2000000000000011</v>
      </c>
      <c r="I733" s="32">
        <f t="shared" si="59"/>
        <v>2999.2000000000003</v>
      </c>
      <c r="R733" s="36">
        <v>39094</v>
      </c>
      <c r="S733" s="36" t="s">
        <v>1646</v>
      </c>
      <c r="T733" s="36" t="s">
        <v>1650</v>
      </c>
      <c r="U733" s="36" t="str">
        <f>Table2[[#This Row],[Date]]&amp;Table2[[#This Row],[City]]&amp;Table2[[#This Row],[Product]]</f>
        <v>39094MumbaiChair</v>
      </c>
      <c r="V733" s="36">
        <v>203</v>
      </c>
    </row>
    <row r="734" spans="1:22" ht="21" x14ac:dyDescent="0.25">
      <c r="A734" s="38">
        <v>39108</v>
      </c>
      <c r="B734" s="38" t="s">
        <v>1652</v>
      </c>
      <c r="C734" s="38" t="s">
        <v>1649</v>
      </c>
      <c r="D734" s="32" t="str">
        <f t="shared" si="55"/>
        <v>39108Jaipuriphone</v>
      </c>
      <c r="E734" s="32">
        <f>VLOOKUP($D734,Table2[[Column1]:[Qty]],2,0)</f>
        <v>420</v>
      </c>
      <c r="F734" s="32">
        <f t="shared" si="56"/>
        <v>500</v>
      </c>
      <c r="G734" s="39">
        <f t="shared" si="57"/>
        <v>0.2</v>
      </c>
      <c r="H734" s="32">
        <f t="shared" si="58"/>
        <v>400</v>
      </c>
      <c r="I734" s="32">
        <f t="shared" si="59"/>
        <v>168000</v>
      </c>
      <c r="R734" s="36">
        <v>39072</v>
      </c>
      <c r="S734" s="36" t="s">
        <v>1652</v>
      </c>
      <c r="T734" s="36" t="s">
        <v>1649</v>
      </c>
      <c r="U734" s="36" t="str">
        <f>Table2[[#This Row],[Date]]&amp;Table2[[#This Row],[City]]&amp;Table2[[#This Row],[Product]]</f>
        <v>39072Jaipuriphone</v>
      </c>
      <c r="V734" s="36">
        <v>356</v>
      </c>
    </row>
    <row r="735" spans="1:22" ht="21" x14ac:dyDescent="0.25">
      <c r="A735" s="38">
        <v>39108</v>
      </c>
      <c r="B735" s="38" t="s">
        <v>1652</v>
      </c>
      <c r="C735" s="38" t="s">
        <v>1650</v>
      </c>
      <c r="D735" s="32" t="str">
        <f t="shared" si="55"/>
        <v>39108JaipurChair</v>
      </c>
      <c r="E735" s="32">
        <f>VLOOKUP($D735,Table2[[Column1]:[Qty]],2,0)</f>
        <v>112</v>
      </c>
      <c r="F735" s="32">
        <f t="shared" si="56"/>
        <v>200</v>
      </c>
      <c r="G735" s="39">
        <f t="shared" si="57"/>
        <v>0.36</v>
      </c>
      <c r="H735" s="32">
        <f t="shared" si="58"/>
        <v>128</v>
      </c>
      <c r="I735" s="32">
        <f t="shared" si="59"/>
        <v>14336</v>
      </c>
      <c r="R735" s="36">
        <v>39094</v>
      </c>
      <c r="S735" s="36" t="s">
        <v>1645</v>
      </c>
      <c r="T735" s="36" t="s">
        <v>1648</v>
      </c>
      <c r="U735" s="36" t="str">
        <f>Table2[[#This Row],[Date]]&amp;Table2[[#This Row],[City]]&amp;Table2[[#This Row],[Product]]</f>
        <v>39094DelhiBulb</v>
      </c>
      <c r="V735" s="36">
        <v>291</v>
      </c>
    </row>
    <row r="736" spans="1:22" ht="21" x14ac:dyDescent="0.25">
      <c r="A736" s="38">
        <v>39108</v>
      </c>
      <c r="B736" s="38" t="s">
        <v>1653</v>
      </c>
      <c r="C736" s="38" t="s">
        <v>1647</v>
      </c>
      <c r="D736" s="32" t="str">
        <f t="shared" si="55"/>
        <v>39108AgraLaptop</v>
      </c>
      <c r="E736" s="32">
        <f>VLOOKUP($D736,Table2[[Column1]:[Qty]],2,0)</f>
        <v>451</v>
      </c>
      <c r="F736" s="32">
        <f t="shared" si="56"/>
        <v>1000</v>
      </c>
      <c r="G736" s="39">
        <f t="shared" si="57"/>
        <v>0.05</v>
      </c>
      <c r="H736" s="32">
        <f t="shared" si="58"/>
        <v>950</v>
      </c>
      <c r="I736" s="32">
        <f t="shared" si="59"/>
        <v>428450</v>
      </c>
      <c r="R736" s="36">
        <v>39124</v>
      </c>
      <c r="S736" s="36" t="s">
        <v>1645</v>
      </c>
      <c r="T736" s="36" t="s">
        <v>1648</v>
      </c>
      <c r="U736" s="36" t="str">
        <f>Table2[[#This Row],[Date]]&amp;Table2[[#This Row],[City]]&amp;Table2[[#This Row],[Product]]</f>
        <v>39124DelhiBulb</v>
      </c>
      <c r="V736" s="36">
        <v>386</v>
      </c>
    </row>
    <row r="737" spans="1:22" ht="21" x14ac:dyDescent="0.25">
      <c r="A737" s="38">
        <v>39108</v>
      </c>
      <c r="B737" s="38" t="s">
        <v>1653</v>
      </c>
      <c r="C737" s="38" t="s">
        <v>1648</v>
      </c>
      <c r="D737" s="32" t="str">
        <f t="shared" si="55"/>
        <v>39108AgraBulb</v>
      </c>
      <c r="E737" s="32">
        <f>VLOOKUP($D737,Table2[[Column1]:[Qty]],2,0)</f>
        <v>150</v>
      </c>
      <c r="F737" s="32">
        <f t="shared" si="56"/>
        <v>10</v>
      </c>
      <c r="G737" s="39">
        <f t="shared" si="57"/>
        <v>0.06</v>
      </c>
      <c r="H737" s="32">
        <f t="shared" si="58"/>
        <v>9.3999999999999986</v>
      </c>
      <c r="I737" s="32">
        <f t="shared" si="59"/>
        <v>1409.9999999999998</v>
      </c>
      <c r="R737" s="36">
        <v>39189</v>
      </c>
      <c r="S737" s="36" t="s">
        <v>1653</v>
      </c>
      <c r="T737" s="36" t="s">
        <v>1650</v>
      </c>
      <c r="U737" s="36" t="str">
        <f>Table2[[#This Row],[Date]]&amp;Table2[[#This Row],[City]]&amp;Table2[[#This Row],[Product]]</f>
        <v>39189AgraChair</v>
      </c>
      <c r="V737" s="36">
        <v>444</v>
      </c>
    </row>
    <row r="738" spans="1:22" ht="21" x14ac:dyDescent="0.25">
      <c r="A738" s="38">
        <v>39108</v>
      </c>
      <c r="B738" s="38" t="s">
        <v>1653</v>
      </c>
      <c r="C738" s="38" t="s">
        <v>1649</v>
      </c>
      <c r="D738" s="32" t="str">
        <f t="shared" si="55"/>
        <v>39108Agraiphone</v>
      </c>
      <c r="E738" s="32">
        <f>VLOOKUP($D738,Table2[[Column1]:[Qty]],2,0)</f>
        <v>406</v>
      </c>
      <c r="F738" s="32">
        <f t="shared" si="56"/>
        <v>500</v>
      </c>
      <c r="G738" s="39">
        <f t="shared" si="57"/>
        <v>0.25</v>
      </c>
      <c r="H738" s="32">
        <f t="shared" si="58"/>
        <v>375</v>
      </c>
      <c r="I738" s="32">
        <f t="shared" si="59"/>
        <v>152250</v>
      </c>
      <c r="R738" s="36">
        <v>39159</v>
      </c>
      <c r="S738" s="36" t="s">
        <v>1645</v>
      </c>
      <c r="T738" s="36" t="s">
        <v>1650</v>
      </c>
      <c r="U738" s="36" t="str">
        <f>Table2[[#This Row],[Date]]&amp;Table2[[#This Row],[City]]&amp;Table2[[#This Row],[Product]]</f>
        <v>39159DelhiChair</v>
      </c>
      <c r="V738" s="36">
        <v>208</v>
      </c>
    </row>
    <row r="739" spans="1:22" ht="21" x14ac:dyDescent="0.25">
      <c r="A739" s="38">
        <v>39108</v>
      </c>
      <c r="B739" s="38" t="s">
        <v>1653</v>
      </c>
      <c r="C739" s="38" t="s">
        <v>1650</v>
      </c>
      <c r="D739" s="32" t="str">
        <f t="shared" si="55"/>
        <v>39108AgraChair</v>
      </c>
      <c r="E739" s="32">
        <f>VLOOKUP($D739,Table2[[Column1]:[Qty]],2,0)</f>
        <v>212</v>
      </c>
      <c r="F739" s="32">
        <f t="shared" si="56"/>
        <v>200</v>
      </c>
      <c r="G739" s="39">
        <f t="shared" si="57"/>
        <v>0.4</v>
      </c>
      <c r="H739" s="32">
        <f t="shared" si="58"/>
        <v>120</v>
      </c>
      <c r="I739" s="32">
        <f t="shared" si="59"/>
        <v>25440</v>
      </c>
      <c r="R739" s="36">
        <v>39161</v>
      </c>
      <c r="S739" s="36" t="s">
        <v>1653</v>
      </c>
      <c r="T739" s="36" t="s">
        <v>1648</v>
      </c>
      <c r="U739" s="36" t="str">
        <f>Table2[[#This Row],[Date]]&amp;Table2[[#This Row],[City]]&amp;Table2[[#This Row],[Product]]</f>
        <v>39161AgraBulb</v>
      </c>
      <c r="V739" s="36">
        <v>160</v>
      </c>
    </row>
    <row r="740" spans="1:22" ht="21" x14ac:dyDescent="0.25">
      <c r="A740" s="38">
        <v>39109</v>
      </c>
      <c r="B740" s="38" t="s">
        <v>1645</v>
      </c>
      <c r="C740" s="38" t="s">
        <v>1647</v>
      </c>
      <c r="D740" s="32" t="str">
        <f t="shared" si="55"/>
        <v>39109DelhiLaptop</v>
      </c>
      <c r="E740" s="32">
        <f>VLOOKUP($D740,Table2[[Column1]:[Qty]],2,0)</f>
        <v>262</v>
      </c>
      <c r="F740" s="32">
        <f t="shared" si="56"/>
        <v>1000</v>
      </c>
      <c r="G740" s="39">
        <f t="shared" si="57"/>
        <v>0.13</v>
      </c>
      <c r="H740" s="32">
        <f t="shared" si="58"/>
        <v>870</v>
      </c>
      <c r="I740" s="32">
        <f t="shared" si="59"/>
        <v>227940</v>
      </c>
      <c r="R740" s="36">
        <v>39072</v>
      </c>
      <c r="S740" s="36" t="s">
        <v>1645</v>
      </c>
      <c r="T740" s="36" t="s">
        <v>1648</v>
      </c>
      <c r="U740" s="36" t="str">
        <f>Table2[[#This Row],[Date]]&amp;Table2[[#This Row],[City]]&amp;Table2[[#This Row],[Product]]</f>
        <v>39072DelhiBulb</v>
      </c>
      <c r="V740" s="36">
        <v>164</v>
      </c>
    </row>
    <row r="741" spans="1:22" ht="21" x14ac:dyDescent="0.25">
      <c r="A741" s="38">
        <v>39109</v>
      </c>
      <c r="B741" s="38" t="s">
        <v>1645</v>
      </c>
      <c r="C741" s="38" t="s">
        <v>1648</v>
      </c>
      <c r="D741" s="32" t="str">
        <f t="shared" si="55"/>
        <v>39109DelhiBulb</v>
      </c>
      <c r="E741" s="32">
        <f>VLOOKUP($D741,Table2[[Column1]:[Qty]],2,0)</f>
        <v>150</v>
      </c>
      <c r="F741" s="32">
        <f t="shared" si="56"/>
        <v>10</v>
      </c>
      <c r="G741" s="39">
        <f t="shared" si="57"/>
        <v>0.09</v>
      </c>
      <c r="H741" s="32">
        <f t="shared" si="58"/>
        <v>9.1</v>
      </c>
      <c r="I741" s="32">
        <f t="shared" si="59"/>
        <v>1365</v>
      </c>
      <c r="R741" s="36">
        <v>39091</v>
      </c>
      <c r="S741" s="36" t="s">
        <v>1653</v>
      </c>
      <c r="T741" s="36" t="s">
        <v>1647</v>
      </c>
      <c r="U741" s="36" t="str">
        <f>Table2[[#This Row],[Date]]&amp;Table2[[#This Row],[City]]&amp;Table2[[#This Row],[Product]]</f>
        <v>39091AgraLaptop</v>
      </c>
      <c r="V741" s="36">
        <v>416</v>
      </c>
    </row>
    <row r="742" spans="1:22" ht="21" x14ac:dyDescent="0.25">
      <c r="A742" s="38">
        <v>39109</v>
      </c>
      <c r="B742" s="38" t="s">
        <v>1645</v>
      </c>
      <c r="C742" s="38" t="s">
        <v>1649</v>
      </c>
      <c r="D742" s="32" t="str">
        <f t="shared" si="55"/>
        <v>39109Delhiiphone</v>
      </c>
      <c r="E742" s="32">
        <f>VLOOKUP($D742,Table2[[Column1]:[Qty]],2,0)</f>
        <v>307</v>
      </c>
      <c r="F742" s="32">
        <f t="shared" si="56"/>
        <v>500</v>
      </c>
      <c r="G742" s="39">
        <f t="shared" si="57"/>
        <v>0.24</v>
      </c>
      <c r="H742" s="32">
        <f t="shared" si="58"/>
        <v>380</v>
      </c>
      <c r="I742" s="32">
        <f t="shared" si="59"/>
        <v>116660</v>
      </c>
      <c r="R742" s="36">
        <v>39099</v>
      </c>
      <c r="S742" s="36" t="s">
        <v>1645</v>
      </c>
      <c r="T742" s="36" t="s">
        <v>1647</v>
      </c>
      <c r="U742" s="36" t="str">
        <f>Table2[[#This Row],[Date]]&amp;Table2[[#This Row],[City]]&amp;Table2[[#This Row],[Product]]</f>
        <v>39099DelhiLaptop</v>
      </c>
      <c r="V742" s="36">
        <v>185</v>
      </c>
    </row>
    <row r="743" spans="1:22" ht="21" x14ac:dyDescent="0.25">
      <c r="A743" s="38">
        <v>39109</v>
      </c>
      <c r="B743" s="38" t="s">
        <v>1645</v>
      </c>
      <c r="C743" s="38" t="s">
        <v>1650</v>
      </c>
      <c r="D743" s="32" t="str">
        <f t="shared" si="55"/>
        <v>39109DelhiChair</v>
      </c>
      <c r="E743" s="32">
        <f>VLOOKUP($D743,Table2[[Column1]:[Qty]],2,0)</f>
        <v>303</v>
      </c>
      <c r="F743" s="32">
        <f t="shared" si="56"/>
        <v>200</v>
      </c>
      <c r="G743" s="39">
        <f t="shared" si="57"/>
        <v>0.33</v>
      </c>
      <c r="H743" s="32">
        <f t="shared" si="58"/>
        <v>134</v>
      </c>
      <c r="I743" s="32">
        <f t="shared" si="59"/>
        <v>40602</v>
      </c>
      <c r="R743" s="36">
        <v>39157</v>
      </c>
      <c r="S743" s="36" t="s">
        <v>1652</v>
      </c>
      <c r="T743" s="36" t="s">
        <v>1648</v>
      </c>
      <c r="U743" s="36" t="str">
        <f>Table2[[#This Row],[Date]]&amp;Table2[[#This Row],[City]]&amp;Table2[[#This Row],[Product]]</f>
        <v>39157JaipurBulb</v>
      </c>
      <c r="V743" s="36">
        <v>334</v>
      </c>
    </row>
    <row r="744" spans="1:22" ht="21" x14ac:dyDescent="0.25">
      <c r="A744" s="38">
        <v>39109</v>
      </c>
      <c r="B744" s="38" t="s">
        <v>1646</v>
      </c>
      <c r="C744" s="38" t="s">
        <v>1647</v>
      </c>
      <c r="D744" s="32" t="str">
        <f t="shared" si="55"/>
        <v>39109MumbaiLaptop</v>
      </c>
      <c r="E744" s="32">
        <f>VLOOKUP($D744,Table2[[Column1]:[Qty]],2,0)</f>
        <v>102</v>
      </c>
      <c r="F744" s="32">
        <f t="shared" si="56"/>
        <v>1000</v>
      </c>
      <c r="G744" s="39">
        <f t="shared" si="57"/>
        <v>0.1</v>
      </c>
      <c r="H744" s="32">
        <f t="shared" si="58"/>
        <v>900</v>
      </c>
      <c r="I744" s="32">
        <f t="shared" si="59"/>
        <v>91800</v>
      </c>
      <c r="R744" s="36">
        <v>39159</v>
      </c>
      <c r="S744" s="36" t="s">
        <v>1652</v>
      </c>
      <c r="T744" s="36" t="s">
        <v>1647</v>
      </c>
      <c r="U744" s="36" t="str">
        <f>Table2[[#This Row],[Date]]&amp;Table2[[#This Row],[City]]&amp;Table2[[#This Row],[Product]]</f>
        <v>39159JaipurLaptop</v>
      </c>
      <c r="V744" s="36">
        <v>178</v>
      </c>
    </row>
    <row r="745" spans="1:22" ht="21" x14ac:dyDescent="0.25">
      <c r="A745" s="38">
        <v>39109</v>
      </c>
      <c r="B745" s="38" t="s">
        <v>1646</v>
      </c>
      <c r="C745" s="38" t="s">
        <v>1648</v>
      </c>
      <c r="D745" s="32" t="str">
        <f t="shared" si="55"/>
        <v>39109MumbaiBulb</v>
      </c>
      <c r="E745" s="32">
        <f>VLOOKUP($D745,Table2[[Column1]:[Qty]],2,0)</f>
        <v>208</v>
      </c>
      <c r="F745" s="32">
        <f t="shared" si="56"/>
        <v>10</v>
      </c>
      <c r="G745" s="39">
        <f t="shared" si="57"/>
        <v>0.05</v>
      </c>
      <c r="H745" s="32">
        <f t="shared" si="58"/>
        <v>9.5</v>
      </c>
      <c r="I745" s="32">
        <f t="shared" si="59"/>
        <v>1976</v>
      </c>
      <c r="R745" s="36">
        <v>39143</v>
      </c>
      <c r="S745" s="36" t="s">
        <v>1653</v>
      </c>
      <c r="T745" s="36" t="s">
        <v>1649</v>
      </c>
      <c r="U745" s="36" t="str">
        <f>Table2[[#This Row],[Date]]&amp;Table2[[#This Row],[City]]&amp;Table2[[#This Row],[Product]]</f>
        <v>39143Agraiphone</v>
      </c>
      <c r="V745" s="36">
        <v>392</v>
      </c>
    </row>
    <row r="746" spans="1:22" ht="21" x14ac:dyDescent="0.25">
      <c r="A746" s="38">
        <v>39109</v>
      </c>
      <c r="B746" s="38" t="s">
        <v>1646</v>
      </c>
      <c r="C746" s="38" t="s">
        <v>1649</v>
      </c>
      <c r="D746" s="32" t="str">
        <f t="shared" si="55"/>
        <v>39109Mumbaiiphone</v>
      </c>
      <c r="E746" s="32">
        <f>VLOOKUP($D746,Table2[[Column1]:[Qty]],2,0)</f>
        <v>358</v>
      </c>
      <c r="F746" s="32">
        <f t="shared" si="56"/>
        <v>500</v>
      </c>
      <c r="G746" s="39">
        <f t="shared" si="57"/>
        <v>0.2</v>
      </c>
      <c r="H746" s="32">
        <f t="shared" si="58"/>
        <v>400</v>
      </c>
      <c r="I746" s="32">
        <f t="shared" si="59"/>
        <v>143200</v>
      </c>
      <c r="R746" s="36">
        <v>39128</v>
      </c>
      <c r="S746" s="36" t="s">
        <v>1645</v>
      </c>
      <c r="T746" s="36" t="s">
        <v>1648</v>
      </c>
      <c r="U746" s="36" t="str">
        <f>Table2[[#This Row],[Date]]&amp;Table2[[#This Row],[City]]&amp;Table2[[#This Row],[Product]]</f>
        <v>39128DelhiBulb</v>
      </c>
      <c r="V746" s="36">
        <v>407</v>
      </c>
    </row>
    <row r="747" spans="1:22" ht="21" x14ac:dyDescent="0.25">
      <c r="A747" s="38">
        <v>39109</v>
      </c>
      <c r="B747" s="38" t="s">
        <v>1646</v>
      </c>
      <c r="C747" s="38" t="s">
        <v>1650</v>
      </c>
      <c r="D747" s="32" t="str">
        <f t="shared" si="55"/>
        <v>39109MumbaiChair</v>
      </c>
      <c r="E747" s="32">
        <f>VLOOKUP($D747,Table2[[Column1]:[Qty]],2,0)</f>
        <v>302</v>
      </c>
      <c r="F747" s="32">
        <f t="shared" si="56"/>
        <v>200</v>
      </c>
      <c r="G747" s="39">
        <f t="shared" si="57"/>
        <v>0.4</v>
      </c>
      <c r="H747" s="32">
        <f t="shared" si="58"/>
        <v>120</v>
      </c>
      <c r="I747" s="32">
        <f t="shared" si="59"/>
        <v>36240</v>
      </c>
      <c r="R747" s="36">
        <v>39125</v>
      </c>
      <c r="S747" s="36" t="s">
        <v>1653</v>
      </c>
      <c r="T747" s="36" t="s">
        <v>1650</v>
      </c>
      <c r="U747" s="36" t="str">
        <f>Table2[[#This Row],[Date]]&amp;Table2[[#This Row],[City]]&amp;Table2[[#This Row],[Product]]</f>
        <v>39125AgraChair</v>
      </c>
      <c r="V747" s="36">
        <v>136</v>
      </c>
    </row>
    <row r="748" spans="1:22" ht="21" x14ac:dyDescent="0.25">
      <c r="A748" s="38">
        <v>39109</v>
      </c>
      <c r="B748" s="38" t="s">
        <v>1652</v>
      </c>
      <c r="C748" s="38" t="s">
        <v>1647</v>
      </c>
      <c r="D748" s="32" t="str">
        <f t="shared" si="55"/>
        <v>39109JaipurLaptop</v>
      </c>
      <c r="E748" s="32">
        <f>VLOOKUP($D748,Table2[[Column1]:[Qty]],2,0)</f>
        <v>195</v>
      </c>
      <c r="F748" s="32">
        <f t="shared" si="56"/>
        <v>1000</v>
      </c>
      <c r="G748" s="39">
        <f t="shared" si="57"/>
        <v>0.09</v>
      </c>
      <c r="H748" s="32">
        <f t="shared" si="58"/>
        <v>910</v>
      </c>
      <c r="I748" s="32">
        <f t="shared" si="59"/>
        <v>177450</v>
      </c>
      <c r="R748" s="36">
        <v>39133</v>
      </c>
      <c r="S748" s="36" t="s">
        <v>1652</v>
      </c>
      <c r="T748" s="36" t="s">
        <v>1648</v>
      </c>
      <c r="U748" s="36" t="str">
        <f>Table2[[#This Row],[Date]]&amp;Table2[[#This Row],[City]]&amp;Table2[[#This Row],[Product]]</f>
        <v>39133JaipurBulb</v>
      </c>
      <c r="V748" s="36">
        <v>302</v>
      </c>
    </row>
    <row r="749" spans="1:22" ht="21" x14ac:dyDescent="0.25">
      <c r="A749" s="38">
        <v>39109</v>
      </c>
      <c r="B749" s="38" t="s">
        <v>1652</v>
      </c>
      <c r="C749" s="38" t="s">
        <v>1648</v>
      </c>
      <c r="D749" s="32" t="str">
        <f t="shared" si="55"/>
        <v>39109JaipurBulb</v>
      </c>
      <c r="E749" s="32">
        <f>VLOOKUP($D749,Table2[[Column1]:[Qty]],2,0)</f>
        <v>470</v>
      </c>
      <c r="F749" s="32">
        <f t="shared" si="56"/>
        <v>10</v>
      </c>
      <c r="G749" s="39">
        <f t="shared" si="57"/>
        <v>0.08</v>
      </c>
      <c r="H749" s="32">
        <f t="shared" si="58"/>
        <v>9.2000000000000011</v>
      </c>
      <c r="I749" s="32">
        <f t="shared" si="59"/>
        <v>4324.0000000000009</v>
      </c>
      <c r="R749" s="36">
        <v>39164</v>
      </c>
      <c r="S749" s="36" t="s">
        <v>1645</v>
      </c>
      <c r="T749" s="36" t="s">
        <v>1650</v>
      </c>
      <c r="U749" s="36" t="str">
        <f>Table2[[#This Row],[Date]]&amp;Table2[[#This Row],[City]]&amp;Table2[[#This Row],[Product]]</f>
        <v>39164DelhiChair</v>
      </c>
      <c r="V749" s="36">
        <v>372</v>
      </c>
    </row>
    <row r="750" spans="1:22" ht="21" x14ac:dyDescent="0.25">
      <c r="A750" s="38">
        <v>39109</v>
      </c>
      <c r="B750" s="38" t="s">
        <v>1652</v>
      </c>
      <c r="C750" s="38" t="s">
        <v>1649</v>
      </c>
      <c r="D750" s="32" t="str">
        <f t="shared" si="55"/>
        <v>39109Jaipuriphone</v>
      </c>
      <c r="E750" s="32">
        <f>VLOOKUP($D750,Table2[[Column1]:[Qty]],2,0)</f>
        <v>195</v>
      </c>
      <c r="F750" s="32">
        <f t="shared" si="56"/>
        <v>500</v>
      </c>
      <c r="G750" s="39">
        <f t="shared" si="57"/>
        <v>0.2</v>
      </c>
      <c r="H750" s="32">
        <f t="shared" si="58"/>
        <v>400</v>
      </c>
      <c r="I750" s="32">
        <f t="shared" si="59"/>
        <v>78000</v>
      </c>
      <c r="R750" s="36">
        <v>39171</v>
      </c>
      <c r="S750" s="36" t="s">
        <v>1646</v>
      </c>
      <c r="T750" s="36" t="s">
        <v>1650</v>
      </c>
      <c r="U750" s="36" t="str">
        <f>Table2[[#This Row],[Date]]&amp;Table2[[#This Row],[City]]&amp;Table2[[#This Row],[Product]]</f>
        <v>39171MumbaiChair</v>
      </c>
      <c r="V750" s="36">
        <v>145</v>
      </c>
    </row>
    <row r="751" spans="1:22" ht="21" x14ac:dyDescent="0.25">
      <c r="A751" s="38">
        <v>39109</v>
      </c>
      <c r="B751" s="38" t="s">
        <v>1652</v>
      </c>
      <c r="C751" s="38" t="s">
        <v>1650</v>
      </c>
      <c r="D751" s="32" t="str">
        <f t="shared" si="55"/>
        <v>39109JaipurChair</v>
      </c>
      <c r="E751" s="32">
        <f>VLOOKUP($D751,Table2[[Column1]:[Qty]],2,0)</f>
        <v>445</v>
      </c>
      <c r="F751" s="32">
        <f t="shared" si="56"/>
        <v>200</v>
      </c>
      <c r="G751" s="39">
        <f t="shared" si="57"/>
        <v>0.36</v>
      </c>
      <c r="H751" s="32">
        <f t="shared" si="58"/>
        <v>128</v>
      </c>
      <c r="I751" s="32">
        <f t="shared" si="59"/>
        <v>56960</v>
      </c>
      <c r="R751" s="36">
        <v>39086</v>
      </c>
      <c r="S751" s="36" t="s">
        <v>1653</v>
      </c>
      <c r="T751" s="36" t="s">
        <v>1647</v>
      </c>
      <c r="U751" s="36" t="str">
        <f>Table2[[#This Row],[Date]]&amp;Table2[[#This Row],[City]]&amp;Table2[[#This Row],[Product]]</f>
        <v>39086AgraLaptop</v>
      </c>
      <c r="V751" s="36">
        <v>388</v>
      </c>
    </row>
    <row r="752" spans="1:22" ht="21" x14ac:dyDescent="0.25">
      <c r="A752" s="38">
        <v>39109</v>
      </c>
      <c r="B752" s="38" t="s">
        <v>1653</v>
      </c>
      <c r="C752" s="38" t="s">
        <v>1647</v>
      </c>
      <c r="D752" s="32" t="str">
        <f t="shared" si="55"/>
        <v>39109AgraLaptop</v>
      </c>
      <c r="E752" s="32">
        <f>VLOOKUP($D752,Table2[[Column1]:[Qty]],2,0)</f>
        <v>126</v>
      </c>
      <c r="F752" s="32">
        <f t="shared" si="56"/>
        <v>1000</v>
      </c>
      <c r="G752" s="39">
        <f t="shared" si="57"/>
        <v>0.05</v>
      </c>
      <c r="H752" s="32">
        <f t="shared" si="58"/>
        <v>950</v>
      </c>
      <c r="I752" s="32">
        <f t="shared" si="59"/>
        <v>119700</v>
      </c>
      <c r="R752" s="36">
        <v>39088</v>
      </c>
      <c r="S752" s="36" t="s">
        <v>1652</v>
      </c>
      <c r="T752" s="36" t="s">
        <v>1647</v>
      </c>
      <c r="U752" s="36" t="str">
        <f>Table2[[#This Row],[Date]]&amp;Table2[[#This Row],[City]]&amp;Table2[[#This Row],[Product]]</f>
        <v>39088JaipurLaptop</v>
      </c>
      <c r="V752" s="36">
        <v>121</v>
      </c>
    </row>
    <row r="753" spans="1:22" ht="21" x14ac:dyDescent="0.25">
      <c r="A753" s="38">
        <v>39109</v>
      </c>
      <c r="B753" s="38" t="s">
        <v>1653</v>
      </c>
      <c r="C753" s="38" t="s">
        <v>1648</v>
      </c>
      <c r="D753" s="32" t="str">
        <f t="shared" si="55"/>
        <v>39109AgraBulb</v>
      </c>
      <c r="E753" s="32">
        <f>VLOOKUP($D753,Table2[[Column1]:[Qty]],2,0)</f>
        <v>448</v>
      </c>
      <c r="F753" s="32">
        <f t="shared" si="56"/>
        <v>10</v>
      </c>
      <c r="G753" s="39">
        <f t="shared" si="57"/>
        <v>0.06</v>
      </c>
      <c r="H753" s="32">
        <f t="shared" si="58"/>
        <v>9.3999999999999986</v>
      </c>
      <c r="I753" s="32">
        <f t="shared" si="59"/>
        <v>4211.1999999999989</v>
      </c>
      <c r="R753" s="36">
        <v>39136</v>
      </c>
      <c r="S753" s="36" t="s">
        <v>1645</v>
      </c>
      <c r="T753" s="36" t="s">
        <v>1648</v>
      </c>
      <c r="U753" s="36" t="str">
        <f>Table2[[#This Row],[Date]]&amp;Table2[[#This Row],[City]]&amp;Table2[[#This Row],[Product]]</f>
        <v>39136DelhiBulb</v>
      </c>
      <c r="V753" s="36">
        <v>147</v>
      </c>
    </row>
    <row r="754" spans="1:22" ht="21" x14ac:dyDescent="0.25">
      <c r="A754" s="38">
        <v>39109</v>
      </c>
      <c r="B754" s="38" t="s">
        <v>1653</v>
      </c>
      <c r="C754" s="38" t="s">
        <v>1649</v>
      </c>
      <c r="D754" s="32" t="str">
        <f t="shared" si="55"/>
        <v>39109Agraiphone</v>
      </c>
      <c r="E754" s="32">
        <f>VLOOKUP($D754,Table2[[Column1]:[Qty]],2,0)</f>
        <v>462</v>
      </c>
      <c r="F754" s="32">
        <f t="shared" si="56"/>
        <v>500</v>
      </c>
      <c r="G754" s="39">
        <f t="shared" si="57"/>
        <v>0.25</v>
      </c>
      <c r="H754" s="32">
        <f t="shared" si="58"/>
        <v>375</v>
      </c>
      <c r="I754" s="32">
        <f t="shared" si="59"/>
        <v>173250</v>
      </c>
      <c r="R754" s="36">
        <v>39140</v>
      </c>
      <c r="S754" s="36" t="s">
        <v>1645</v>
      </c>
      <c r="T754" s="36" t="s">
        <v>1648</v>
      </c>
      <c r="U754" s="36" t="str">
        <f>Table2[[#This Row],[Date]]&amp;Table2[[#This Row],[City]]&amp;Table2[[#This Row],[Product]]</f>
        <v>39140DelhiBulb</v>
      </c>
      <c r="V754" s="36">
        <v>381</v>
      </c>
    </row>
    <row r="755" spans="1:22" ht="21" x14ac:dyDescent="0.25">
      <c r="A755" s="38">
        <v>39109</v>
      </c>
      <c r="B755" s="38" t="s">
        <v>1653</v>
      </c>
      <c r="C755" s="38" t="s">
        <v>1650</v>
      </c>
      <c r="D755" s="32" t="str">
        <f t="shared" si="55"/>
        <v>39109AgraChair</v>
      </c>
      <c r="E755" s="32">
        <f>VLOOKUP($D755,Table2[[Column1]:[Qty]],2,0)</f>
        <v>275</v>
      </c>
      <c r="F755" s="32">
        <f t="shared" si="56"/>
        <v>200</v>
      </c>
      <c r="G755" s="39">
        <f t="shared" si="57"/>
        <v>0.4</v>
      </c>
      <c r="H755" s="32">
        <f t="shared" si="58"/>
        <v>120</v>
      </c>
      <c r="I755" s="32">
        <f t="shared" si="59"/>
        <v>33000</v>
      </c>
      <c r="R755" s="36">
        <v>39145</v>
      </c>
      <c r="S755" s="36" t="s">
        <v>1645</v>
      </c>
      <c r="T755" s="36" t="s">
        <v>1649</v>
      </c>
      <c r="U755" s="36" t="str">
        <f>Table2[[#This Row],[Date]]&amp;Table2[[#This Row],[City]]&amp;Table2[[#This Row],[Product]]</f>
        <v>39145Delhiiphone</v>
      </c>
      <c r="V755" s="36">
        <v>206</v>
      </c>
    </row>
    <row r="756" spans="1:22" ht="21" x14ac:dyDescent="0.25">
      <c r="A756" s="38">
        <v>39110</v>
      </c>
      <c r="B756" s="38" t="s">
        <v>1645</v>
      </c>
      <c r="C756" s="38" t="s">
        <v>1647</v>
      </c>
      <c r="D756" s="32" t="str">
        <f t="shared" si="55"/>
        <v>39110DelhiLaptop</v>
      </c>
      <c r="E756" s="32">
        <f>VLOOKUP($D756,Table2[[Column1]:[Qty]],2,0)</f>
        <v>201</v>
      </c>
      <c r="F756" s="32">
        <f t="shared" si="56"/>
        <v>1000</v>
      </c>
      <c r="G756" s="39">
        <f t="shared" si="57"/>
        <v>0.13</v>
      </c>
      <c r="H756" s="32">
        <f t="shared" si="58"/>
        <v>870</v>
      </c>
      <c r="I756" s="32">
        <f t="shared" si="59"/>
        <v>174870</v>
      </c>
      <c r="R756" s="36">
        <v>39095</v>
      </c>
      <c r="S756" s="36" t="s">
        <v>1652</v>
      </c>
      <c r="T756" s="36" t="s">
        <v>1647</v>
      </c>
      <c r="U756" s="36" t="str">
        <f>Table2[[#This Row],[Date]]&amp;Table2[[#This Row],[City]]&amp;Table2[[#This Row],[Product]]</f>
        <v>39095JaipurLaptop</v>
      </c>
      <c r="V756" s="36">
        <v>281</v>
      </c>
    </row>
    <row r="757" spans="1:22" ht="21" x14ac:dyDescent="0.25">
      <c r="A757" s="38">
        <v>39110</v>
      </c>
      <c r="B757" s="38" t="s">
        <v>1645</v>
      </c>
      <c r="C757" s="38" t="s">
        <v>1648</v>
      </c>
      <c r="D757" s="32" t="str">
        <f t="shared" si="55"/>
        <v>39110DelhiBulb</v>
      </c>
      <c r="E757" s="32">
        <f>VLOOKUP($D757,Table2[[Column1]:[Qty]],2,0)</f>
        <v>446</v>
      </c>
      <c r="F757" s="32">
        <f t="shared" si="56"/>
        <v>10</v>
      </c>
      <c r="G757" s="39">
        <f t="shared" si="57"/>
        <v>0.09</v>
      </c>
      <c r="H757" s="32">
        <f t="shared" si="58"/>
        <v>9.1</v>
      </c>
      <c r="I757" s="32">
        <f t="shared" si="59"/>
        <v>4058.6</v>
      </c>
      <c r="R757" s="36">
        <v>39101</v>
      </c>
      <c r="S757" s="36" t="s">
        <v>1646</v>
      </c>
      <c r="T757" s="36" t="s">
        <v>1648</v>
      </c>
      <c r="U757" s="36" t="str">
        <f>Table2[[#This Row],[Date]]&amp;Table2[[#This Row],[City]]&amp;Table2[[#This Row],[Product]]</f>
        <v>39101MumbaiBulb</v>
      </c>
      <c r="V757" s="36">
        <v>150</v>
      </c>
    </row>
    <row r="758" spans="1:22" ht="21" x14ac:dyDescent="0.25">
      <c r="A758" s="38">
        <v>39110</v>
      </c>
      <c r="B758" s="38" t="s">
        <v>1645</v>
      </c>
      <c r="C758" s="38" t="s">
        <v>1649</v>
      </c>
      <c r="D758" s="32" t="str">
        <f t="shared" si="55"/>
        <v>39110Delhiiphone</v>
      </c>
      <c r="E758" s="32">
        <f>VLOOKUP($D758,Table2[[Column1]:[Qty]],2,0)</f>
        <v>130</v>
      </c>
      <c r="F758" s="32">
        <f t="shared" si="56"/>
        <v>500</v>
      </c>
      <c r="G758" s="39">
        <f t="shared" si="57"/>
        <v>0.24</v>
      </c>
      <c r="H758" s="32">
        <f t="shared" si="58"/>
        <v>380</v>
      </c>
      <c r="I758" s="32">
        <f t="shared" si="59"/>
        <v>49400</v>
      </c>
      <c r="R758" s="36">
        <v>39145</v>
      </c>
      <c r="S758" s="36" t="s">
        <v>1653</v>
      </c>
      <c r="T758" s="36" t="s">
        <v>1647</v>
      </c>
      <c r="U758" s="36" t="str">
        <f>Table2[[#This Row],[Date]]&amp;Table2[[#This Row],[City]]&amp;Table2[[#This Row],[Product]]</f>
        <v>39145AgraLaptop</v>
      </c>
      <c r="V758" s="36">
        <v>281</v>
      </c>
    </row>
    <row r="759" spans="1:22" ht="21" x14ac:dyDescent="0.25">
      <c r="A759" s="38">
        <v>39110</v>
      </c>
      <c r="B759" s="38" t="s">
        <v>1645</v>
      </c>
      <c r="C759" s="38" t="s">
        <v>1650</v>
      </c>
      <c r="D759" s="32" t="str">
        <f t="shared" si="55"/>
        <v>39110DelhiChair</v>
      </c>
      <c r="E759" s="32">
        <f>VLOOKUP($D759,Table2[[Column1]:[Qty]],2,0)</f>
        <v>391</v>
      </c>
      <c r="F759" s="32">
        <f t="shared" si="56"/>
        <v>200</v>
      </c>
      <c r="G759" s="39">
        <f t="shared" si="57"/>
        <v>0.33</v>
      </c>
      <c r="H759" s="32">
        <f t="shared" si="58"/>
        <v>134</v>
      </c>
      <c r="I759" s="32">
        <f t="shared" si="59"/>
        <v>52394</v>
      </c>
      <c r="R759" s="36">
        <v>39138</v>
      </c>
      <c r="S759" s="36" t="s">
        <v>1645</v>
      </c>
      <c r="T759" s="36" t="s">
        <v>1650</v>
      </c>
      <c r="U759" s="36" t="str">
        <f>Table2[[#This Row],[Date]]&amp;Table2[[#This Row],[City]]&amp;Table2[[#This Row],[Product]]</f>
        <v>39138DelhiChair</v>
      </c>
      <c r="V759" s="36">
        <v>282</v>
      </c>
    </row>
    <row r="760" spans="1:22" ht="21" x14ac:dyDescent="0.25">
      <c r="A760" s="38">
        <v>39110</v>
      </c>
      <c r="B760" s="38" t="s">
        <v>1646</v>
      </c>
      <c r="C760" s="38" t="s">
        <v>1647</v>
      </c>
      <c r="D760" s="32" t="str">
        <f t="shared" si="55"/>
        <v>39110MumbaiLaptop</v>
      </c>
      <c r="E760" s="32">
        <f>VLOOKUP($D760,Table2[[Column1]:[Qty]],2,0)</f>
        <v>166</v>
      </c>
      <c r="F760" s="32">
        <f t="shared" si="56"/>
        <v>1000</v>
      </c>
      <c r="G760" s="39">
        <f t="shared" si="57"/>
        <v>0.1</v>
      </c>
      <c r="H760" s="32">
        <f t="shared" si="58"/>
        <v>900</v>
      </c>
      <c r="I760" s="32">
        <f t="shared" si="59"/>
        <v>149400</v>
      </c>
      <c r="R760" s="36">
        <v>39099</v>
      </c>
      <c r="S760" s="36" t="s">
        <v>1653</v>
      </c>
      <c r="T760" s="36" t="s">
        <v>1648</v>
      </c>
      <c r="U760" s="36" t="str">
        <f>Table2[[#This Row],[Date]]&amp;Table2[[#This Row],[City]]&amp;Table2[[#This Row],[Product]]</f>
        <v>39099AgraBulb</v>
      </c>
      <c r="V760" s="36">
        <v>289</v>
      </c>
    </row>
    <row r="761" spans="1:22" ht="21" x14ac:dyDescent="0.25">
      <c r="A761" s="38">
        <v>39110</v>
      </c>
      <c r="B761" s="38" t="s">
        <v>1646</v>
      </c>
      <c r="C761" s="38" t="s">
        <v>1648</v>
      </c>
      <c r="D761" s="32" t="str">
        <f t="shared" si="55"/>
        <v>39110MumbaiBulb</v>
      </c>
      <c r="E761" s="32">
        <f>VLOOKUP($D761,Table2[[Column1]:[Qty]],2,0)</f>
        <v>167</v>
      </c>
      <c r="F761" s="32">
        <f t="shared" si="56"/>
        <v>10</v>
      </c>
      <c r="G761" s="39">
        <f t="shared" si="57"/>
        <v>0.05</v>
      </c>
      <c r="H761" s="32">
        <f t="shared" si="58"/>
        <v>9.5</v>
      </c>
      <c r="I761" s="32">
        <f t="shared" si="59"/>
        <v>1586.5</v>
      </c>
      <c r="R761" s="36">
        <v>39107</v>
      </c>
      <c r="S761" s="36" t="s">
        <v>1645</v>
      </c>
      <c r="T761" s="36" t="s">
        <v>1650</v>
      </c>
      <c r="U761" s="36" t="str">
        <f>Table2[[#This Row],[Date]]&amp;Table2[[#This Row],[City]]&amp;Table2[[#This Row],[Product]]</f>
        <v>39107DelhiChair</v>
      </c>
      <c r="V761" s="36">
        <v>440</v>
      </c>
    </row>
    <row r="762" spans="1:22" ht="21" x14ac:dyDescent="0.25">
      <c r="A762" s="38">
        <v>39110</v>
      </c>
      <c r="B762" s="38" t="s">
        <v>1646</v>
      </c>
      <c r="C762" s="38" t="s">
        <v>1649</v>
      </c>
      <c r="D762" s="32" t="str">
        <f t="shared" si="55"/>
        <v>39110Mumbaiiphone</v>
      </c>
      <c r="E762" s="32">
        <f>VLOOKUP($D762,Table2[[Column1]:[Qty]],2,0)</f>
        <v>426</v>
      </c>
      <c r="F762" s="32">
        <f t="shared" si="56"/>
        <v>500</v>
      </c>
      <c r="G762" s="39">
        <f t="shared" si="57"/>
        <v>0.2</v>
      </c>
      <c r="H762" s="32">
        <f t="shared" si="58"/>
        <v>400</v>
      </c>
      <c r="I762" s="32">
        <f t="shared" si="59"/>
        <v>170400</v>
      </c>
      <c r="R762" s="36">
        <v>39131</v>
      </c>
      <c r="S762" s="36" t="s">
        <v>1653</v>
      </c>
      <c r="T762" s="36" t="s">
        <v>1650</v>
      </c>
      <c r="U762" s="36" t="str">
        <f>Table2[[#This Row],[Date]]&amp;Table2[[#This Row],[City]]&amp;Table2[[#This Row],[Product]]</f>
        <v>39131AgraChair</v>
      </c>
      <c r="V762" s="36">
        <v>309</v>
      </c>
    </row>
    <row r="763" spans="1:22" ht="21" x14ac:dyDescent="0.25">
      <c r="A763" s="38">
        <v>39110</v>
      </c>
      <c r="B763" s="38" t="s">
        <v>1646</v>
      </c>
      <c r="C763" s="38" t="s">
        <v>1650</v>
      </c>
      <c r="D763" s="32" t="str">
        <f t="shared" si="55"/>
        <v>39110MumbaiChair</v>
      </c>
      <c r="E763" s="32">
        <f>VLOOKUP($D763,Table2[[Column1]:[Qty]],2,0)</f>
        <v>485</v>
      </c>
      <c r="F763" s="32">
        <f t="shared" si="56"/>
        <v>200</v>
      </c>
      <c r="G763" s="39">
        <f t="shared" si="57"/>
        <v>0.4</v>
      </c>
      <c r="H763" s="32">
        <f t="shared" si="58"/>
        <v>120</v>
      </c>
      <c r="I763" s="32">
        <f t="shared" si="59"/>
        <v>58200</v>
      </c>
      <c r="R763" s="36">
        <v>39139</v>
      </c>
      <c r="S763" s="36" t="s">
        <v>1653</v>
      </c>
      <c r="T763" s="36" t="s">
        <v>1647</v>
      </c>
      <c r="U763" s="36" t="str">
        <f>Table2[[#This Row],[Date]]&amp;Table2[[#This Row],[City]]&amp;Table2[[#This Row],[Product]]</f>
        <v>39139AgraLaptop</v>
      </c>
      <c r="V763" s="36">
        <v>203</v>
      </c>
    </row>
    <row r="764" spans="1:22" ht="21" x14ac:dyDescent="0.25">
      <c r="A764" s="38">
        <v>39110</v>
      </c>
      <c r="B764" s="38" t="s">
        <v>1652</v>
      </c>
      <c r="C764" s="38" t="s">
        <v>1647</v>
      </c>
      <c r="D764" s="32" t="str">
        <f t="shared" si="55"/>
        <v>39110JaipurLaptop</v>
      </c>
      <c r="E764" s="32">
        <f>VLOOKUP($D764,Table2[[Column1]:[Qty]],2,0)</f>
        <v>248</v>
      </c>
      <c r="F764" s="32">
        <f t="shared" si="56"/>
        <v>1000</v>
      </c>
      <c r="G764" s="39">
        <f t="shared" si="57"/>
        <v>0.09</v>
      </c>
      <c r="H764" s="32">
        <f t="shared" si="58"/>
        <v>910</v>
      </c>
      <c r="I764" s="32">
        <f t="shared" si="59"/>
        <v>225680</v>
      </c>
      <c r="R764" s="36">
        <v>39138</v>
      </c>
      <c r="S764" s="36" t="s">
        <v>1645</v>
      </c>
      <c r="T764" s="36" t="s">
        <v>1649</v>
      </c>
      <c r="U764" s="36" t="str">
        <f>Table2[[#This Row],[Date]]&amp;Table2[[#This Row],[City]]&amp;Table2[[#This Row],[Product]]</f>
        <v>39138Delhiiphone</v>
      </c>
      <c r="V764" s="36">
        <v>388</v>
      </c>
    </row>
    <row r="765" spans="1:22" ht="21" x14ac:dyDescent="0.25">
      <c r="A765" s="38">
        <v>39110</v>
      </c>
      <c r="B765" s="38" t="s">
        <v>1652</v>
      </c>
      <c r="C765" s="38" t="s">
        <v>1648</v>
      </c>
      <c r="D765" s="32" t="str">
        <f t="shared" si="55"/>
        <v>39110JaipurBulb</v>
      </c>
      <c r="E765" s="32">
        <f>VLOOKUP($D765,Table2[[Column1]:[Qty]],2,0)</f>
        <v>429</v>
      </c>
      <c r="F765" s="32">
        <f t="shared" si="56"/>
        <v>10</v>
      </c>
      <c r="G765" s="39">
        <f t="shared" si="57"/>
        <v>0.08</v>
      </c>
      <c r="H765" s="32">
        <f t="shared" si="58"/>
        <v>9.2000000000000011</v>
      </c>
      <c r="I765" s="32">
        <f t="shared" si="59"/>
        <v>3946.8000000000006</v>
      </c>
      <c r="R765" s="36">
        <v>39162</v>
      </c>
      <c r="S765" s="36" t="s">
        <v>1645</v>
      </c>
      <c r="T765" s="36" t="s">
        <v>1649</v>
      </c>
      <c r="U765" s="36" t="str">
        <f>Table2[[#This Row],[Date]]&amp;Table2[[#This Row],[City]]&amp;Table2[[#This Row],[Product]]</f>
        <v>39162Delhiiphone</v>
      </c>
      <c r="V765" s="36">
        <v>174</v>
      </c>
    </row>
    <row r="766" spans="1:22" ht="21" x14ac:dyDescent="0.25">
      <c r="A766" s="38">
        <v>39110</v>
      </c>
      <c r="B766" s="38" t="s">
        <v>1652</v>
      </c>
      <c r="C766" s="38" t="s">
        <v>1649</v>
      </c>
      <c r="D766" s="32" t="str">
        <f t="shared" si="55"/>
        <v>39110Jaipuriphone</v>
      </c>
      <c r="E766" s="32">
        <f>VLOOKUP($D766,Table2[[Column1]:[Qty]],2,0)</f>
        <v>473</v>
      </c>
      <c r="F766" s="32">
        <f t="shared" si="56"/>
        <v>500</v>
      </c>
      <c r="G766" s="39">
        <f t="shared" si="57"/>
        <v>0.2</v>
      </c>
      <c r="H766" s="32">
        <f t="shared" si="58"/>
        <v>400</v>
      </c>
      <c r="I766" s="32">
        <f t="shared" si="59"/>
        <v>189200</v>
      </c>
      <c r="R766" s="36">
        <v>39082</v>
      </c>
      <c r="S766" s="36" t="s">
        <v>1646</v>
      </c>
      <c r="T766" s="36" t="s">
        <v>1648</v>
      </c>
      <c r="U766" s="36" t="str">
        <f>Table2[[#This Row],[Date]]&amp;Table2[[#This Row],[City]]&amp;Table2[[#This Row],[Product]]</f>
        <v>39082MumbaiBulb</v>
      </c>
      <c r="V766" s="36">
        <v>393</v>
      </c>
    </row>
    <row r="767" spans="1:22" ht="21" x14ac:dyDescent="0.25">
      <c r="A767" s="38">
        <v>39110</v>
      </c>
      <c r="B767" s="38" t="s">
        <v>1652</v>
      </c>
      <c r="C767" s="38" t="s">
        <v>1650</v>
      </c>
      <c r="D767" s="32" t="str">
        <f t="shared" si="55"/>
        <v>39110JaipurChair</v>
      </c>
      <c r="E767" s="32">
        <f>VLOOKUP($D767,Table2[[Column1]:[Qty]],2,0)</f>
        <v>318</v>
      </c>
      <c r="F767" s="32">
        <f t="shared" si="56"/>
        <v>200</v>
      </c>
      <c r="G767" s="39">
        <f t="shared" si="57"/>
        <v>0.36</v>
      </c>
      <c r="H767" s="32">
        <f t="shared" si="58"/>
        <v>128</v>
      </c>
      <c r="I767" s="32">
        <f t="shared" si="59"/>
        <v>40704</v>
      </c>
      <c r="R767" s="36">
        <v>39104</v>
      </c>
      <c r="S767" s="36" t="s">
        <v>1653</v>
      </c>
      <c r="T767" s="36" t="s">
        <v>1648</v>
      </c>
      <c r="U767" s="36" t="str">
        <f>Table2[[#This Row],[Date]]&amp;Table2[[#This Row],[City]]&amp;Table2[[#This Row],[Product]]</f>
        <v>39104AgraBulb</v>
      </c>
      <c r="V767" s="36">
        <v>183</v>
      </c>
    </row>
    <row r="768" spans="1:22" ht="21" x14ac:dyDescent="0.25">
      <c r="A768" s="38">
        <v>39110</v>
      </c>
      <c r="B768" s="38" t="s">
        <v>1653</v>
      </c>
      <c r="C768" s="38" t="s">
        <v>1647</v>
      </c>
      <c r="D768" s="32" t="str">
        <f t="shared" si="55"/>
        <v>39110AgraLaptop</v>
      </c>
      <c r="E768" s="32">
        <f>VLOOKUP($D768,Table2[[Column1]:[Qty]],2,0)</f>
        <v>338</v>
      </c>
      <c r="F768" s="32">
        <f t="shared" si="56"/>
        <v>1000</v>
      </c>
      <c r="G768" s="39">
        <f t="shared" si="57"/>
        <v>0.05</v>
      </c>
      <c r="H768" s="32">
        <f t="shared" si="58"/>
        <v>950</v>
      </c>
      <c r="I768" s="32">
        <f t="shared" si="59"/>
        <v>321100</v>
      </c>
      <c r="R768" s="36">
        <v>39165</v>
      </c>
      <c r="S768" s="36" t="s">
        <v>1653</v>
      </c>
      <c r="T768" s="36" t="s">
        <v>1647</v>
      </c>
      <c r="U768" s="36" t="str">
        <f>Table2[[#This Row],[Date]]&amp;Table2[[#This Row],[City]]&amp;Table2[[#This Row],[Product]]</f>
        <v>39165AgraLaptop</v>
      </c>
      <c r="V768" s="36">
        <v>363</v>
      </c>
    </row>
    <row r="769" spans="1:22" ht="21" x14ac:dyDescent="0.25">
      <c r="A769" s="38">
        <v>39110</v>
      </c>
      <c r="B769" s="38" t="s">
        <v>1653</v>
      </c>
      <c r="C769" s="38" t="s">
        <v>1648</v>
      </c>
      <c r="D769" s="32" t="str">
        <f t="shared" si="55"/>
        <v>39110AgraBulb</v>
      </c>
      <c r="E769" s="32">
        <f>VLOOKUP($D769,Table2[[Column1]:[Qty]],2,0)</f>
        <v>143</v>
      </c>
      <c r="F769" s="32">
        <f t="shared" si="56"/>
        <v>10</v>
      </c>
      <c r="G769" s="39">
        <f t="shared" si="57"/>
        <v>0.06</v>
      </c>
      <c r="H769" s="32">
        <f t="shared" si="58"/>
        <v>9.3999999999999986</v>
      </c>
      <c r="I769" s="32">
        <f t="shared" si="59"/>
        <v>1344.1999999999998</v>
      </c>
      <c r="R769" s="36">
        <v>39167</v>
      </c>
      <c r="S769" s="36" t="s">
        <v>1652</v>
      </c>
      <c r="T769" s="36" t="s">
        <v>1648</v>
      </c>
      <c r="U769" s="36" t="str">
        <f>Table2[[#This Row],[Date]]&amp;Table2[[#This Row],[City]]&amp;Table2[[#This Row],[Product]]</f>
        <v>39167JaipurBulb</v>
      </c>
      <c r="V769" s="36">
        <v>262</v>
      </c>
    </row>
    <row r="770" spans="1:22" ht="21" x14ac:dyDescent="0.25">
      <c r="A770" s="38">
        <v>39110</v>
      </c>
      <c r="B770" s="38" t="s">
        <v>1653</v>
      </c>
      <c r="C770" s="38" t="s">
        <v>1649</v>
      </c>
      <c r="D770" s="32" t="str">
        <f t="shared" si="55"/>
        <v>39110Agraiphone</v>
      </c>
      <c r="E770" s="32">
        <f>VLOOKUP($D770,Table2[[Column1]:[Qty]],2,0)</f>
        <v>404</v>
      </c>
      <c r="F770" s="32">
        <f t="shared" si="56"/>
        <v>500</v>
      </c>
      <c r="G770" s="39">
        <f t="shared" si="57"/>
        <v>0.25</v>
      </c>
      <c r="H770" s="32">
        <f t="shared" si="58"/>
        <v>375</v>
      </c>
      <c r="I770" s="32">
        <f t="shared" si="59"/>
        <v>151500</v>
      </c>
      <c r="R770" s="36">
        <v>39075</v>
      </c>
      <c r="S770" s="36" t="s">
        <v>1646</v>
      </c>
      <c r="T770" s="36" t="s">
        <v>1649</v>
      </c>
      <c r="U770" s="36" t="str">
        <f>Table2[[#This Row],[Date]]&amp;Table2[[#This Row],[City]]&amp;Table2[[#This Row],[Product]]</f>
        <v>39075Mumbaiiphone</v>
      </c>
      <c r="V770" s="36">
        <v>116</v>
      </c>
    </row>
    <row r="771" spans="1:22" ht="21" x14ac:dyDescent="0.25">
      <c r="A771" s="38">
        <v>39110</v>
      </c>
      <c r="B771" s="38" t="s">
        <v>1653</v>
      </c>
      <c r="C771" s="38" t="s">
        <v>1650</v>
      </c>
      <c r="D771" s="32" t="str">
        <f t="shared" si="55"/>
        <v>39110AgraChair</v>
      </c>
      <c r="E771" s="32">
        <f>VLOOKUP($D771,Table2[[Column1]:[Qty]],2,0)</f>
        <v>122</v>
      </c>
      <c r="F771" s="32">
        <f t="shared" si="56"/>
        <v>200</v>
      </c>
      <c r="G771" s="39">
        <f t="shared" si="57"/>
        <v>0.4</v>
      </c>
      <c r="H771" s="32">
        <f t="shared" si="58"/>
        <v>120</v>
      </c>
      <c r="I771" s="32">
        <f t="shared" si="59"/>
        <v>14640</v>
      </c>
      <c r="R771" s="36">
        <v>39146</v>
      </c>
      <c r="S771" s="36" t="s">
        <v>1646</v>
      </c>
      <c r="T771" s="36" t="s">
        <v>1649</v>
      </c>
      <c r="U771" s="36" t="str">
        <f>Table2[[#This Row],[Date]]&amp;Table2[[#This Row],[City]]&amp;Table2[[#This Row],[Product]]</f>
        <v>39146Mumbaiiphone</v>
      </c>
      <c r="V771" s="36">
        <v>408</v>
      </c>
    </row>
    <row r="772" spans="1:22" ht="21" x14ac:dyDescent="0.25">
      <c r="A772" s="38">
        <v>39111</v>
      </c>
      <c r="B772" s="38" t="s">
        <v>1645</v>
      </c>
      <c r="C772" s="38" t="s">
        <v>1647</v>
      </c>
      <c r="D772" s="32" t="str">
        <f t="shared" si="55"/>
        <v>39111DelhiLaptop</v>
      </c>
      <c r="E772" s="32">
        <f>VLOOKUP($D772,Table2[[Column1]:[Qty]],2,0)</f>
        <v>451</v>
      </c>
      <c r="F772" s="32">
        <f t="shared" si="56"/>
        <v>1000</v>
      </c>
      <c r="G772" s="39">
        <f t="shared" si="57"/>
        <v>0.13</v>
      </c>
      <c r="H772" s="32">
        <f t="shared" si="58"/>
        <v>870</v>
      </c>
      <c r="I772" s="32">
        <f t="shared" si="59"/>
        <v>392370</v>
      </c>
      <c r="R772" s="36">
        <v>39157</v>
      </c>
      <c r="S772" s="36" t="s">
        <v>1646</v>
      </c>
      <c r="T772" s="36" t="s">
        <v>1650</v>
      </c>
      <c r="U772" s="36" t="str">
        <f>Table2[[#This Row],[Date]]&amp;Table2[[#This Row],[City]]&amp;Table2[[#This Row],[Product]]</f>
        <v>39157MumbaiChair</v>
      </c>
      <c r="V772" s="36">
        <v>386</v>
      </c>
    </row>
    <row r="773" spans="1:22" ht="21" x14ac:dyDescent="0.25">
      <c r="A773" s="38">
        <v>39111</v>
      </c>
      <c r="B773" s="38" t="s">
        <v>1645</v>
      </c>
      <c r="C773" s="38" t="s">
        <v>1648</v>
      </c>
      <c r="D773" s="32" t="str">
        <f t="shared" ref="D773:D836" si="60">A773&amp;B773&amp;C773</f>
        <v>39111DelhiBulb</v>
      </c>
      <c r="E773" s="32">
        <f>VLOOKUP($D773,Table2[[Column1]:[Qty]],2,0)</f>
        <v>147</v>
      </c>
      <c r="F773" s="32">
        <f t="shared" ref="F773:F836" si="61">VLOOKUP($C773,K$12:L$15,2,FALSE)</f>
        <v>10</v>
      </c>
      <c r="G773" s="39">
        <f t="shared" ref="G773:G836" si="62">INDEX($K$3:$O$7,MATCH($B773,$K$3:$K$7,0),MATCH($C773,$K$3:$O$3,0))</f>
        <v>0.09</v>
      </c>
      <c r="H773" s="32">
        <f t="shared" ref="H773:H836" si="63">$F773*(1-$G773)</f>
        <v>9.1</v>
      </c>
      <c r="I773" s="32">
        <f t="shared" ref="I773:I836" si="64">$H773*$E773</f>
        <v>1337.7</v>
      </c>
      <c r="R773" s="36">
        <v>39158</v>
      </c>
      <c r="S773" s="36" t="s">
        <v>1653</v>
      </c>
      <c r="T773" s="36" t="s">
        <v>1647</v>
      </c>
      <c r="U773" s="36" t="str">
        <f>Table2[[#This Row],[Date]]&amp;Table2[[#This Row],[City]]&amp;Table2[[#This Row],[Product]]</f>
        <v>39158AgraLaptop</v>
      </c>
      <c r="V773" s="36">
        <v>419</v>
      </c>
    </row>
    <row r="774" spans="1:22" ht="21" x14ac:dyDescent="0.25">
      <c r="A774" s="38">
        <v>39111</v>
      </c>
      <c r="B774" s="38" t="s">
        <v>1645</v>
      </c>
      <c r="C774" s="38" t="s">
        <v>1649</v>
      </c>
      <c r="D774" s="32" t="str">
        <f t="shared" si="60"/>
        <v>39111Delhiiphone</v>
      </c>
      <c r="E774" s="32">
        <f>VLOOKUP($D774,Table2[[Column1]:[Qty]],2,0)</f>
        <v>178</v>
      </c>
      <c r="F774" s="32">
        <f t="shared" si="61"/>
        <v>500</v>
      </c>
      <c r="G774" s="39">
        <f t="shared" si="62"/>
        <v>0.24</v>
      </c>
      <c r="H774" s="32">
        <f t="shared" si="63"/>
        <v>380</v>
      </c>
      <c r="I774" s="32">
        <f t="shared" si="64"/>
        <v>67640</v>
      </c>
      <c r="R774" s="36">
        <v>39185</v>
      </c>
      <c r="S774" s="36" t="s">
        <v>1645</v>
      </c>
      <c r="T774" s="36" t="s">
        <v>1650</v>
      </c>
      <c r="U774" s="36" t="str">
        <f>Table2[[#This Row],[Date]]&amp;Table2[[#This Row],[City]]&amp;Table2[[#This Row],[Product]]</f>
        <v>39185DelhiChair</v>
      </c>
      <c r="V774" s="36">
        <v>371</v>
      </c>
    </row>
    <row r="775" spans="1:22" ht="21" x14ac:dyDescent="0.25">
      <c r="A775" s="38">
        <v>39111</v>
      </c>
      <c r="B775" s="38" t="s">
        <v>1645</v>
      </c>
      <c r="C775" s="38" t="s">
        <v>1650</v>
      </c>
      <c r="D775" s="32" t="str">
        <f t="shared" si="60"/>
        <v>39111DelhiChair</v>
      </c>
      <c r="E775" s="32">
        <f>VLOOKUP($D775,Table2[[Column1]:[Qty]],2,0)</f>
        <v>149</v>
      </c>
      <c r="F775" s="32">
        <f t="shared" si="61"/>
        <v>200</v>
      </c>
      <c r="G775" s="39">
        <f t="shared" si="62"/>
        <v>0.33</v>
      </c>
      <c r="H775" s="32">
        <f t="shared" si="63"/>
        <v>134</v>
      </c>
      <c r="I775" s="32">
        <f t="shared" si="64"/>
        <v>19966</v>
      </c>
      <c r="R775" s="36">
        <v>39113</v>
      </c>
      <c r="S775" s="36" t="s">
        <v>1645</v>
      </c>
      <c r="T775" s="36" t="s">
        <v>1650</v>
      </c>
      <c r="U775" s="36" t="str">
        <f>Table2[[#This Row],[Date]]&amp;Table2[[#This Row],[City]]&amp;Table2[[#This Row],[Product]]</f>
        <v>39113DelhiChair</v>
      </c>
      <c r="V775" s="36">
        <v>256</v>
      </c>
    </row>
    <row r="776" spans="1:22" ht="21" x14ac:dyDescent="0.25">
      <c r="A776" s="38">
        <v>39111</v>
      </c>
      <c r="B776" s="38" t="s">
        <v>1646</v>
      </c>
      <c r="C776" s="38" t="s">
        <v>1647</v>
      </c>
      <c r="D776" s="32" t="str">
        <f t="shared" si="60"/>
        <v>39111MumbaiLaptop</v>
      </c>
      <c r="E776" s="32">
        <f>VLOOKUP($D776,Table2[[Column1]:[Qty]],2,0)</f>
        <v>111</v>
      </c>
      <c r="F776" s="32">
        <f t="shared" si="61"/>
        <v>1000</v>
      </c>
      <c r="G776" s="39">
        <f t="shared" si="62"/>
        <v>0.1</v>
      </c>
      <c r="H776" s="32">
        <f t="shared" si="63"/>
        <v>900</v>
      </c>
      <c r="I776" s="32">
        <f t="shared" si="64"/>
        <v>99900</v>
      </c>
      <c r="R776" s="36">
        <v>39067</v>
      </c>
      <c r="S776" s="36" t="s">
        <v>1645</v>
      </c>
      <c r="T776" s="36" t="s">
        <v>1648</v>
      </c>
      <c r="U776" s="36" t="str">
        <f>Table2[[#This Row],[Date]]&amp;Table2[[#This Row],[City]]&amp;Table2[[#This Row],[Product]]</f>
        <v>39067DelhiBulb</v>
      </c>
      <c r="V776" s="36">
        <v>141</v>
      </c>
    </row>
    <row r="777" spans="1:22" ht="21" x14ac:dyDescent="0.25">
      <c r="A777" s="38">
        <v>39111</v>
      </c>
      <c r="B777" s="38" t="s">
        <v>1646</v>
      </c>
      <c r="C777" s="38" t="s">
        <v>1648</v>
      </c>
      <c r="D777" s="32" t="str">
        <f t="shared" si="60"/>
        <v>39111MumbaiBulb</v>
      </c>
      <c r="E777" s="32">
        <f>VLOOKUP($D777,Table2[[Column1]:[Qty]],2,0)</f>
        <v>440</v>
      </c>
      <c r="F777" s="32">
        <f t="shared" si="61"/>
        <v>10</v>
      </c>
      <c r="G777" s="39">
        <f t="shared" si="62"/>
        <v>0.05</v>
      </c>
      <c r="H777" s="32">
        <f t="shared" si="63"/>
        <v>9.5</v>
      </c>
      <c r="I777" s="32">
        <f t="shared" si="64"/>
        <v>4180</v>
      </c>
      <c r="R777" s="36">
        <v>39078</v>
      </c>
      <c r="S777" s="36" t="s">
        <v>1645</v>
      </c>
      <c r="T777" s="36" t="s">
        <v>1647</v>
      </c>
      <c r="U777" s="36" t="str">
        <f>Table2[[#This Row],[Date]]&amp;Table2[[#This Row],[City]]&amp;Table2[[#This Row],[Product]]</f>
        <v>39078DelhiLaptop</v>
      </c>
      <c r="V777" s="36">
        <v>433</v>
      </c>
    </row>
    <row r="778" spans="1:22" ht="21" x14ac:dyDescent="0.25">
      <c r="A778" s="38">
        <v>39111</v>
      </c>
      <c r="B778" s="38" t="s">
        <v>1646</v>
      </c>
      <c r="C778" s="38" t="s">
        <v>1649</v>
      </c>
      <c r="D778" s="32" t="str">
        <f t="shared" si="60"/>
        <v>39111Mumbaiiphone</v>
      </c>
      <c r="E778" s="32">
        <f>VLOOKUP($D778,Table2[[Column1]:[Qty]],2,0)</f>
        <v>188</v>
      </c>
      <c r="F778" s="32">
        <f t="shared" si="61"/>
        <v>500</v>
      </c>
      <c r="G778" s="39">
        <f t="shared" si="62"/>
        <v>0.2</v>
      </c>
      <c r="H778" s="32">
        <f t="shared" si="63"/>
        <v>400</v>
      </c>
      <c r="I778" s="32">
        <f t="shared" si="64"/>
        <v>75200</v>
      </c>
      <c r="R778" s="36">
        <v>39097</v>
      </c>
      <c r="S778" s="36" t="s">
        <v>1652</v>
      </c>
      <c r="T778" s="36" t="s">
        <v>1647</v>
      </c>
      <c r="U778" s="36" t="str">
        <f>Table2[[#This Row],[Date]]&amp;Table2[[#This Row],[City]]&amp;Table2[[#This Row],[Product]]</f>
        <v>39097JaipurLaptop</v>
      </c>
      <c r="V778" s="36">
        <v>290</v>
      </c>
    </row>
    <row r="779" spans="1:22" ht="21" x14ac:dyDescent="0.25">
      <c r="A779" s="38">
        <v>39111</v>
      </c>
      <c r="B779" s="38" t="s">
        <v>1646</v>
      </c>
      <c r="C779" s="38" t="s">
        <v>1650</v>
      </c>
      <c r="D779" s="32" t="str">
        <f t="shared" si="60"/>
        <v>39111MumbaiChair</v>
      </c>
      <c r="E779" s="32">
        <f>VLOOKUP($D779,Table2[[Column1]:[Qty]],2,0)</f>
        <v>265</v>
      </c>
      <c r="F779" s="32">
        <f t="shared" si="61"/>
        <v>200</v>
      </c>
      <c r="G779" s="39">
        <f t="shared" si="62"/>
        <v>0.4</v>
      </c>
      <c r="H779" s="32">
        <f t="shared" si="63"/>
        <v>120</v>
      </c>
      <c r="I779" s="32">
        <f t="shared" si="64"/>
        <v>31800</v>
      </c>
      <c r="R779" s="36">
        <v>39182</v>
      </c>
      <c r="S779" s="36" t="s">
        <v>1646</v>
      </c>
      <c r="T779" s="36" t="s">
        <v>1650</v>
      </c>
      <c r="U779" s="36" t="str">
        <f>Table2[[#This Row],[Date]]&amp;Table2[[#This Row],[City]]&amp;Table2[[#This Row],[Product]]</f>
        <v>39182MumbaiChair</v>
      </c>
      <c r="V779" s="36">
        <v>372</v>
      </c>
    </row>
    <row r="780" spans="1:22" ht="21" x14ac:dyDescent="0.25">
      <c r="A780" s="38">
        <v>39111</v>
      </c>
      <c r="B780" s="38" t="s">
        <v>1652</v>
      </c>
      <c r="C780" s="38" t="s">
        <v>1647</v>
      </c>
      <c r="D780" s="32" t="str">
        <f t="shared" si="60"/>
        <v>39111JaipurLaptop</v>
      </c>
      <c r="E780" s="32">
        <f>VLOOKUP($D780,Table2[[Column1]:[Qty]],2,0)</f>
        <v>486</v>
      </c>
      <c r="F780" s="32">
        <f t="shared" si="61"/>
        <v>1000</v>
      </c>
      <c r="G780" s="39">
        <f t="shared" si="62"/>
        <v>0.09</v>
      </c>
      <c r="H780" s="32">
        <f t="shared" si="63"/>
        <v>910</v>
      </c>
      <c r="I780" s="32">
        <f t="shared" si="64"/>
        <v>442260</v>
      </c>
      <c r="R780" s="36">
        <v>39114</v>
      </c>
      <c r="S780" s="36" t="s">
        <v>1652</v>
      </c>
      <c r="T780" s="36" t="s">
        <v>1650</v>
      </c>
      <c r="U780" s="36" t="str">
        <f>Table2[[#This Row],[Date]]&amp;Table2[[#This Row],[City]]&amp;Table2[[#This Row],[Product]]</f>
        <v>39114JaipurChair</v>
      </c>
      <c r="V780" s="36">
        <v>208</v>
      </c>
    </row>
    <row r="781" spans="1:22" ht="21" x14ac:dyDescent="0.25">
      <c r="A781" s="38">
        <v>39111</v>
      </c>
      <c r="B781" s="38" t="s">
        <v>1652</v>
      </c>
      <c r="C781" s="38" t="s">
        <v>1648</v>
      </c>
      <c r="D781" s="32" t="str">
        <f t="shared" si="60"/>
        <v>39111JaipurBulb</v>
      </c>
      <c r="E781" s="32">
        <f>VLOOKUP($D781,Table2[[Column1]:[Qty]],2,0)</f>
        <v>376</v>
      </c>
      <c r="F781" s="32">
        <f t="shared" si="61"/>
        <v>10</v>
      </c>
      <c r="G781" s="39">
        <f t="shared" si="62"/>
        <v>0.08</v>
      </c>
      <c r="H781" s="32">
        <f t="shared" si="63"/>
        <v>9.2000000000000011</v>
      </c>
      <c r="I781" s="32">
        <f t="shared" si="64"/>
        <v>3459.2000000000003</v>
      </c>
      <c r="R781" s="36">
        <v>39124</v>
      </c>
      <c r="S781" s="36" t="s">
        <v>1653</v>
      </c>
      <c r="T781" s="36" t="s">
        <v>1649</v>
      </c>
      <c r="U781" s="36" t="str">
        <f>Table2[[#This Row],[Date]]&amp;Table2[[#This Row],[City]]&amp;Table2[[#This Row],[Product]]</f>
        <v>39124Agraiphone</v>
      </c>
      <c r="V781" s="36">
        <v>462</v>
      </c>
    </row>
    <row r="782" spans="1:22" ht="21" x14ac:dyDescent="0.25">
      <c r="A782" s="38">
        <v>39111</v>
      </c>
      <c r="B782" s="38" t="s">
        <v>1652</v>
      </c>
      <c r="C782" s="38" t="s">
        <v>1649</v>
      </c>
      <c r="D782" s="32" t="str">
        <f t="shared" si="60"/>
        <v>39111Jaipuriphone</v>
      </c>
      <c r="E782" s="32">
        <f>VLOOKUP($D782,Table2[[Column1]:[Qty]],2,0)</f>
        <v>490</v>
      </c>
      <c r="F782" s="32">
        <f t="shared" si="61"/>
        <v>500</v>
      </c>
      <c r="G782" s="39">
        <f t="shared" si="62"/>
        <v>0.2</v>
      </c>
      <c r="H782" s="32">
        <f t="shared" si="63"/>
        <v>400</v>
      </c>
      <c r="I782" s="32">
        <f t="shared" si="64"/>
        <v>196000</v>
      </c>
      <c r="R782" s="36">
        <v>39140</v>
      </c>
      <c r="S782" s="36" t="s">
        <v>1653</v>
      </c>
      <c r="T782" s="36" t="s">
        <v>1647</v>
      </c>
      <c r="U782" s="36" t="str">
        <f>Table2[[#This Row],[Date]]&amp;Table2[[#This Row],[City]]&amp;Table2[[#This Row],[Product]]</f>
        <v>39140AgraLaptop</v>
      </c>
      <c r="V782" s="36">
        <v>210</v>
      </c>
    </row>
    <row r="783" spans="1:22" ht="21" x14ac:dyDescent="0.25">
      <c r="A783" s="38">
        <v>39111</v>
      </c>
      <c r="B783" s="38" t="s">
        <v>1652</v>
      </c>
      <c r="C783" s="38" t="s">
        <v>1650</v>
      </c>
      <c r="D783" s="32" t="str">
        <f t="shared" si="60"/>
        <v>39111JaipurChair</v>
      </c>
      <c r="E783" s="32">
        <f>VLOOKUP($D783,Table2[[Column1]:[Qty]],2,0)</f>
        <v>215</v>
      </c>
      <c r="F783" s="32">
        <f t="shared" si="61"/>
        <v>200</v>
      </c>
      <c r="G783" s="39">
        <f t="shared" si="62"/>
        <v>0.36</v>
      </c>
      <c r="H783" s="32">
        <f t="shared" si="63"/>
        <v>128</v>
      </c>
      <c r="I783" s="32">
        <f t="shared" si="64"/>
        <v>27520</v>
      </c>
      <c r="R783" s="36">
        <v>39066</v>
      </c>
      <c r="S783" s="36" t="s">
        <v>1653</v>
      </c>
      <c r="T783" s="36" t="s">
        <v>1648</v>
      </c>
      <c r="U783" s="36" t="str">
        <f>Table2[[#This Row],[Date]]&amp;Table2[[#This Row],[City]]&amp;Table2[[#This Row],[Product]]</f>
        <v>39066AgraBulb</v>
      </c>
      <c r="V783" s="36">
        <v>390</v>
      </c>
    </row>
    <row r="784" spans="1:22" ht="21" x14ac:dyDescent="0.25">
      <c r="A784" s="38">
        <v>39111</v>
      </c>
      <c r="B784" s="38" t="s">
        <v>1653</v>
      </c>
      <c r="C784" s="38" t="s">
        <v>1647</v>
      </c>
      <c r="D784" s="32" t="str">
        <f t="shared" si="60"/>
        <v>39111AgraLaptop</v>
      </c>
      <c r="E784" s="32">
        <f>VLOOKUP($D784,Table2[[Column1]:[Qty]],2,0)</f>
        <v>392</v>
      </c>
      <c r="F784" s="32">
        <f t="shared" si="61"/>
        <v>1000</v>
      </c>
      <c r="G784" s="39">
        <f t="shared" si="62"/>
        <v>0.05</v>
      </c>
      <c r="H784" s="32">
        <f t="shared" si="63"/>
        <v>950</v>
      </c>
      <c r="I784" s="32">
        <f t="shared" si="64"/>
        <v>372400</v>
      </c>
      <c r="R784" s="36">
        <v>39154</v>
      </c>
      <c r="S784" s="36" t="s">
        <v>1646</v>
      </c>
      <c r="T784" s="36" t="s">
        <v>1647</v>
      </c>
      <c r="U784" s="36" t="str">
        <f>Table2[[#This Row],[Date]]&amp;Table2[[#This Row],[City]]&amp;Table2[[#This Row],[Product]]</f>
        <v>39154MumbaiLaptop</v>
      </c>
      <c r="V784" s="36">
        <v>386</v>
      </c>
    </row>
    <row r="785" spans="1:22" ht="21" x14ac:dyDescent="0.25">
      <c r="A785" s="38">
        <v>39111</v>
      </c>
      <c r="B785" s="38" t="s">
        <v>1653</v>
      </c>
      <c r="C785" s="38" t="s">
        <v>1648</v>
      </c>
      <c r="D785" s="32" t="str">
        <f t="shared" si="60"/>
        <v>39111AgraBulb</v>
      </c>
      <c r="E785" s="32">
        <f>VLOOKUP($D785,Table2[[Column1]:[Qty]],2,0)</f>
        <v>167</v>
      </c>
      <c r="F785" s="32">
        <f t="shared" si="61"/>
        <v>10</v>
      </c>
      <c r="G785" s="39">
        <f t="shared" si="62"/>
        <v>0.06</v>
      </c>
      <c r="H785" s="32">
        <f t="shared" si="63"/>
        <v>9.3999999999999986</v>
      </c>
      <c r="I785" s="32">
        <f t="shared" si="64"/>
        <v>1569.7999999999997</v>
      </c>
      <c r="R785" s="36">
        <v>39089</v>
      </c>
      <c r="S785" s="36" t="s">
        <v>1646</v>
      </c>
      <c r="T785" s="36" t="s">
        <v>1647</v>
      </c>
      <c r="U785" s="36" t="str">
        <f>Table2[[#This Row],[Date]]&amp;Table2[[#This Row],[City]]&amp;Table2[[#This Row],[Product]]</f>
        <v>39089MumbaiLaptop</v>
      </c>
      <c r="V785" s="36">
        <v>138</v>
      </c>
    </row>
    <row r="786" spans="1:22" ht="21" x14ac:dyDescent="0.25">
      <c r="A786" s="38">
        <v>39111</v>
      </c>
      <c r="B786" s="38" t="s">
        <v>1653</v>
      </c>
      <c r="C786" s="38" t="s">
        <v>1649</v>
      </c>
      <c r="D786" s="32" t="str">
        <f t="shared" si="60"/>
        <v>39111Agraiphone</v>
      </c>
      <c r="E786" s="32">
        <f>VLOOKUP($D786,Table2[[Column1]:[Qty]],2,0)</f>
        <v>209</v>
      </c>
      <c r="F786" s="32">
        <f t="shared" si="61"/>
        <v>500</v>
      </c>
      <c r="G786" s="39">
        <f t="shared" si="62"/>
        <v>0.25</v>
      </c>
      <c r="H786" s="32">
        <f t="shared" si="63"/>
        <v>375</v>
      </c>
      <c r="I786" s="32">
        <f t="shared" si="64"/>
        <v>78375</v>
      </c>
      <c r="R786" s="36">
        <v>39120</v>
      </c>
      <c r="S786" s="36" t="s">
        <v>1645</v>
      </c>
      <c r="T786" s="36" t="s">
        <v>1649</v>
      </c>
      <c r="U786" s="36" t="str">
        <f>Table2[[#This Row],[Date]]&amp;Table2[[#This Row],[City]]&amp;Table2[[#This Row],[Product]]</f>
        <v>39120Delhiiphone</v>
      </c>
      <c r="V786" s="36">
        <v>134</v>
      </c>
    </row>
    <row r="787" spans="1:22" ht="21" x14ac:dyDescent="0.25">
      <c r="A787" s="38">
        <v>39111</v>
      </c>
      <c r="B787" s="38" t="s">
        <v>1653</v>
      </c>
      <c r="C787" s="38" t="s">
        <v>1650</v>
      </c>
      <c r="D787" s="32" t="str">
        <f t="shared" si="60"/>
        <v>39111AgraChair</v>
      </c>
      <c r="E787" s="32">
        <f>VLOOKUP($D787,Table2[[Column1]:[Qty]],2,0)</f>
        <v>177</v>
      </c>
      <c r="F787" s="32">
        <f t="shared" si="61"/>
        <v>200</v>
      </c>
      <c r="G787" s="39">
        <f t="shared" si="62"/>
        <v>0.4</v>
      </c>
      <c r="H787" s="32">
        <f t="shared" si="63"/>
        <v>120</v>
      </c>
      <c r="I787" s="32">
        <f t="shared" si="64"/>
        <v>21240</v>
      </c>
      <c r="R787" s="36">
        <v>39159</v>
      </c>
      <c r="S787" s="36" t="s">
        <v>1652</v>
      </c>
      <c r="T787" s="36" t="s">
        <v>1649</v>
      </c>
      <c r="U787" s="36" t="str">
        <f>Table2[[#This Row],[Date]]&amp;Table2[[#This Row],[City]]&amp;Table2[[#This Row],[Product]]</f>
        <v>39159Jaipuriphone</v>
      </c>
      <c r="V787" s="36">
        <v>203</v>
      </c>
    </row>
    <row r="788" spans="1:22" ht="21" x14ac:dyDescent="0.25">
      <c r="A788" s="38">
        <v>39112</v>
      </c>
      <c r="B788" s="38" t="s">
        <v>1645</v>
      </c>
      <c r="C788" s="38" t="s">
        <v>1647</v>
      </c>
      <c r="D788" s="32" t="str">
        <f t="shared" si="60"/>
        <v>39112DelhiLaptop</v>
      </c>
      <c r="E788" s="32">
        <f>VLOOKUP($D788,Table2[[Column1]:[Qty]],2,0)</f>
        <v>226</v>
      </c>
      <c r="F788" s="32">
        <f t="shared" si="61"/>
        <v>1000</v>
      </c>
      <c r="G788" s="39">
        <f t="shared" si="62"/>
        <v>0.13</v>
      </c>
      <c r="H788" s="32">
        <f t="shared" si="63"/>
        <v>870</v>
      </c>
      <c r="I788" s="32">
        <f t="shared" si="64"/>
        <v>196620</v>
      </c>
      <c r="R788" s="36">
        <v>39072</v>
      </c>
      <c r="S788" s="36" t="s">
        <v>1646</v>
      </c>
      <c r="T788" s="36" t="s">
        <v>1650</v>
      </c>
      <c r="U788" s="36" t="str">
        <f>Table2[[#This Row],[Date]]&amp;Table2[[#This Row],[City]]&amp;Table2[[#This Row],[Product]]</f>
        <v>39072MumbaiChair</v>
      </c>
      <c r="V788" s="36">
        <v>500</v>
      </c>
    </row>
    <row r="789" spans="1:22" ht="21" x14ac:dyDescent="0.25">
      <c r="A789" s="38">
        <v>39112</v>
      </c>
      <c r="B789" s="38" t="s">
        <v>1645</v>
      </c>
      <c r="C789" s="38" t="s">
        <v>1648</v>
      </c>
      <c r="D789" s="32" t="str">
        <f t="shared" si="60"/>
        <v>39112DelhiBulb</v>
      </c>
      <c r="E789" s="32">
        <f>VLOOKUP($D789,Table2[[Column1]:[Qty]],2,0)</f>
        <v>490</v>
      </c>
      <c r="F789" s="32">
        <f t="shared" si="61"/>
        <v>10</v>
      </c>
      <c r="G789" s="39">
        <f t="shared" si="62"/>
        <v>0.09</v>
      </c>
      <c r="H789" s="32">
        <f t="shared" si="63"/>
        <v>9.1</v>
      </c>
      <c r="I789" s="32">
        <f t="shared" si="64"/>
        <v>4459</v>
      </c>
      <c r="R789" s="36">
        <v>39140</v>
      </c>
      <c r="S789" s="36" t="s">
        <v>1653</v>
      </c>
      <c r="T789" s="36" t="s">
        <v>1648</v>
      </c>
      <c r="U789" s="36" t="str">
        <f>Table2[[#This Row],[Date]]&amp;Table2[[#This Row],[City]]&amp;Table2[[#This Row],[Product]]</f>
        <v>39140AgraBulb</v>
      </c>
      <c r="V789" s="36">
        <v>231</v>
      </c>
    </row>
    <row r="790" spans="1:22" ht="21" x14ac:dyDescent="0.25">
      <c r="A790" s="38">
        <v>39112</v>
      </c>
      <c r="B790" s="38" t="s">
        <v>1645</v>
      </c>
      <c r="C790" s="38" t="s">
        <v>1649</v>
      </c>
      <c r="D790" s="32" t="str">
        <f t="shared" si="60"/>
        <v>39112Delhiiphone</v>
      </c>
      <c r="E790" s="32">
        <f>VLOOKUP($D790,Table2[[Column1]:[Qty]],2,0)</f>
        <v>290</v>
      </c>
      <c r="F790" s="32">
        <f t="shared" si="61"/>
        <v>500</v>
      </c>
      <c r="G790" s="39">
        <f t="shared" si="62"/>
        <v>0.24</v>
      </c>
      <c r="H790" s="32">
        <f t="shared" si="63"/>
        <v>380</v>
      </c>
      <c r="I790" s="32">
        <f t="shared" si="64"/>
        <v>110200</v>
      </c>
      <c r="R790" s="36">
        <v>39149</v>
      </c>
      <c r="S790" s="36" t="s">
        <v>1652</v>
      </c>
      <c r="T790" s="36" t="s">
        <v>1649</v>
      </c>
      <c r="U790" s="36" t="str">
        <f>Table2[[#This Row],[Date]]&amp;Table2[[#This Row],[City]]&amp;Table2[[#This Row],[Product]]</f>
        <v>39149Jaipuriphone</v>
      </c>
      <c r="V790" s="36">
        <v>143</v>
      </c>
    </row>
    <row r="791" spans="1:22" ht="21" x14ac:dyDescent="0.25">
      <c r="A791" s="38">
        <v>39112</v>
      </c>
      <c r="B791" s="38" t="s">
        <v>1645</v>
      </c>
      <c r="C791" s="38" t="s">
        <v>1650</v>
      </c>
      <c r="D791" s="32" t="str">
        <f t="shared" si="60"/>
        <v>39112DelhiChair</v>
      </c>
      <c r="E791" s="32">
        <f>VLOOKUP($D791,Table2[[Column1]:[Qty]],2,0)</f>
        <v>383</v>
      </c>
      <c r="F791" s="32">
        <f t="shared" si="61"/>
        <v>200</v>
      </c>
      <c r="G791" s="39">
        <f t="shared" si="62"/>
        <v>0.33</v>
      </c>
      <c r="H791" s="32">
        <f t="shared" si="63"/>
        <v>134</v>
      </c>
      <c r="I791" s="32">
        <f t="shared" si="64"/>
        <v>51322</v>
      </c>
      <c r="R791" s="36">
        <v>39120</v>
      </c>
      <c r="S791" s="36" t="s">
        <v>1652</v>
      </c>
      <c r="T791" s="36" t="s">
        <v>1650</v>
      </c>
      <c r="U791" s="36" t="str">
        <f>Table2[[#This Row],[Date]]&amp;Table2[[#This Row],[City]]&amp;Table2[[#This Row],[Product]]</f>
        <v>39120JaipurChair</v>
      </c>
      <c r="V791" s="36">
        <v>262</v>
      </c>
    </row>
    <row r="792" spans="1:22" ht="21" x14ac:dyDescent="0.25">
      <c r="A792" s="38">
        <v>39112</v>
      </c>
      <c r="B792" s="38" t="s">
        <v>1646</v>
      </c>
      <c r="C792" s="38" t="s">
        <v>1647</v>
      </c>
      <c r="D792" s="32" t="str">
        <f t="shared" si="60"/>
        <v>39112MumbaiLaptop</v>
      </c>
      <c r="E792" s="32">
        <f>VLOOKUP($D792,Table2[[Column1]:[Qty]],2,0)</f>
        <v>437</v>
      </c>
      <c r="F792" s="32">
        <f t="shared" si="61"/>
        <v>1000</v>
      </c>
      <c r="G792" s="39">
        <f t="shared" si="62"/>
        <v>0.1</v>
      </c>
      <c r="H792" s="32">
        <f t="shared" si="63"/>
        <v>900</v>
      </c>
      <c r="I792" s="32">
        <f t="shared" si="64"/>
        <v>393300</v>
      </c>
      <c r="R792" s="36">
        <v>39136</v>
      </c>
      <c r="S792" s="36" t="s">
        <v>1646</v>
      </c>
      <c r="T792" s="36" t="s">
        <v>1649</v>
      </c>
      <c r="U792" s="36" t="str">
        <f>Table2[[#This Row],[Date]]&amp;Table2[[#This Row],[City]]&amp;Table2[[#This Row],[Product]]</f>
        <v>39136Mumbaiiphone</v>
      </c>
      <c r="V792" s="36">
        <v>500</v>
      </c>
    </row>
    <row r="793" spans="1:22" ht="21" x14ac:dyDescent="0.25">
      <c r="A793" s="38">
        <v>39112</v>
      </c>
      <c r="B793" s="38" t="s">
        <v>1646</v>
      </c>
      <c r="C793" s="38" t="s">
        <v>1648</v>
      </c>
      <c r="D793" s="32" t="str">
        <f t="shared" si="60"/>
        <v>39112MumbaiBulb</v>
      </c>
      <c r="E793" s="32">
        <f>VLOOKUP($D793,Table2[[Column1]:[Qty]],2,0)</f>
        <v>126</v>
      </c>
      <c r="F793" s="32">
        <f t="shared" si="61"/>
        <v>10</v>
      </c>
      <c r="G793" s="39">
        <f t="shared" si="62"/>
        <v>0.05</v>
      </c>
      <c r="H793" s="32">
        <f t="shared" si="63"/>
        <v>9.5</v>
      </c>
      <c r="I793" s="32">
        <f t="shared" si="64"/>
        <v>1197</v>
      </c>
      <c r="R793" s="36">
        <v>39161</v>
      </c>
      <c r="S793" s="36" t="s">
        <v>1652</v>
      </c>
      <c r="T793" s="36" t="s">
        <v>1649</v>
      </c>
      <c r="U793" s="36" t="str">
        <f>Table2[[#This Row],[Date]]&amp;Table2[[#This Row],[City]]&amp;Table2[[#This Row],[Product]]</f>
        <v>39161Jaipuriphone</v>
      </c>
      <c r="V793" s="36">
        <v>313</v>
      </c>
    </row>
    <row r="794" spans="1:22" ht="21" x14ac:dyDescent="0.25">
      <c r="A794" s="38">
        <v>39112</v>
      </c>
      <c r="B794" s="38" t="s">
        <v>1646</v>
      </c>
      <c r="C794" s="38" t="s">
        <v>1649</v>
      </c>
      <c r="D794" s="32" t="str">
        <f t="shared" si="60"/>
        <v>39112Mumbaiiphone</v>
      </c>
      <c r="E794" s="32">
        <f>VLOOKUP($D794,Table2[[Column1]:[Qty]],2,0)</f>
        <v>425</v>
      </c>
      <c r="F794" s="32">
        <f t="shared" si="61"/>
        <v>500</v>
      </c>
      <c r="G794" s="39">
        <f t="shared" si="62"/>
        <v>0.2</v>
      </c>
      <c r="H794" s="32">
        <f t="shared" si="63"/>
        <v>400</v>
      </c>
      <c r="I794" s="32">
        <f t="shared" si="64"/>
        <v>170000</v>
      </c>
      <c r="R794" s="36">
        <v>39159</v>
      </c>
      <c r="S794" s="36" t="s">
        <v>1653</v>
      </c>
      <c r="T794" s="36" t="s">
        <v>1650</v>
      </c>
      <c r="U794" s="36" t="str">
        <f>Table2[[#This Row],[Date]]&amp;Table2[[#This Row],[City]]&amp;Table2[[#This Row],[Product]]</f>
        <v>39159AgraChair</v>
      </c>
      <c r="V794" s="36">
        <v>353</v>
      </c>
    </row>
    <row r="795" spans="1:22" ht="21" x14ac:dyDescent="0.25">
      <c r="A795" s="38">
        <v>39112</v>
      </c>
      <c r="B795" s="38" t="s">
        <v>1646</v>
      </c>
      <c r="C795" s="38" t="s">
        <v>1650</v>
      </c>
      <c r="D795" s="32" t="str">
        <f t="shared" si="60"/>
        <v>39112MumbaiChair</v>
      </c>
      <c r="E795" s="32">
        <f>VLOOKUP($D795,Table2[[Column1]:[Qty]],2,0)</f>
        <v>392</v>
      </c>
      <c r="F795" s="32">
        <f t="shared" si="61"/>
        <v>200</v>
      </c>
      <c r="G795" s="39">
        <f t="shared" si="62"/>
        <v>0.4</v>
      </c>
      <c r="H795" s="32">
        <f t="shared" si="63"/>
        <v>120</v>
      </c>
      <c r="I795" s="32">
        <f t="shared" si="64"/>
        <v>47040</v>
      </c>
      <c r="R795" s="36">
        <v>39161</v>
      </c>
      <c r="S795" s="36" t="s">
        <v>1652</v>
      </c>
      <c r="T795" s="36" t="s">
        <v>1648</v>
      </c>
      <c r="U795" s="36" t="str">
        <f>Table2[[#This Row],[Date]]&amp;Table2[[#This Row],[City]]&amp;Table2[[#This Row],[Product]]</f>
        <v>39161JaipurBulb</v>
      </c>
      <c r="V795" s="36">
        <v>213</v>
      </c>
    </row>
    <row r="796" spans="1:22" ht="21" x14ac:dyDescent="0.25">
      <c r="A796" s="38">
        <v>39112</v>
      </c>
      <c r="B796" s="38" t="s">
        <v>1652</v>
      </c>
      <c r="C796" s="38" t="s">
        <v>1647</v>
      </c>
      <c r="D796" s="32" t="str">
        <f t="shared" si="60"/>
        <v>39112JaipurLaptop</v>
      </c>
      <c r="E796" s="32">
        <f>VLOOKUP($D796,Table2[[Column1]:[Qty]],2,0)</f>
        <v>135</v>
      </c>
      <c r="F796" s="32">
        <f t="shared" si="61"/>
        <v>1000</v>
      </c>
      <c r="G796" s="39">
        <f t="shared" si="62"/>
        <v>0.09</v>
      </c>
      <c r="H796" s="32">
        <f t="shared" si="63"/>
        <v>910</v>
      </c>
      <c r="I796" s="32">
        <f t="shared" si="64"/>
        <v>122850</v>
      </c>
      <c r="R796" s="36">
        <v>39084</v>
      </c>
      <c r="S796" s="36" t="s">
        <v>1652</v>
      </c>
      <c r="T796" s="36" t="s">
        <v>1650</v>
      </c>
      <c r="U796" s="36" t="str">
        <f>Table2[[#This Row],[Date]]&amp;Table2[[#This Row],[City]]&amp;Table2[[#This Row],[Product]]</f>
        <v>39084JaipurChair</v>
      </c>
      <c r="V796" s="36">
        <v>254</v>
      </c>
    </row>
    <row r="797" spans="1:22" ht="21" x14ac:dyDescent="0.25">
      <c r="A797" s="38">
        <v>39112</v>
      </c>
      <c r="B797" s="38" t="s">
        <v>1652</v>
      </c>
      <c r="C797" s="38" t="s">
        <v>1648</v>
      </c>
      <c r="D797" s="32" t="str">
        <f t="shared" si="60"/>
        <v>39112JaipurBulb</v>
      </c>
      <c r="E797" s="32">
        <f>VLOOKUP($D797,Table2[[Column1]:[Qty]],2,0)</f>
        <v>301</v>
      </c>
      <c r="F797" s="32">
        <f t="shared" si="61"/>
        <v>10</v>
      </c>
      <c r="G797" s="39">
        <f t="shared" si="62"/>
        <v>0.08</v>
      </c>
      <c r="H797" s="32">
        <f t="shared" si="63"/>
        <v>9.2000000000000011</v>
      </c>
      <c r="I797" s="32">
        <f t="shared" si="64"/>
        <v>2769.2000000000003</v>
      </c>
      <c r="R797" s="36">
        <v>39098</v>
      </c>
      <c r="S797" s="36" t="s">
        <v>1645</v>
      </c>
      <c r="T797" s="36" t="s">
        <v>1647</v>
      </c>
      <c r="U797" s="36" t="str">
        <f>Table2[[#This Row],[Date]]&amp;Table2[[#This Row],[City]]&amp;Table2[[#This Row],[Product]]</f>
        <v>39098DelhiLaptop</v>
      </c>
      <c r="V797" s="36">
        <v>172</v>
      </c>
    </row>
    <row r="798" spans="1:22" ht="21" x14ac:dyDescent="0.25">
      <c r="A798" s="38">
        <v>39112</v>
      </c>
      <c r="B798" s="38" t="s">
        <v>1652</v>
      </c>
      <c r="C798" s="38" t="s">
        <v>1649</v>
      </c>
      <c r="D798" s="32" t="str">
        <f t="shared" si="60"/>
        <v>39112Jaipuriphone</v>
      </c>
      <c r="E798" s="32">
        <f>VLOOKUP($D798,Table2[[Column1]:[Qty]],2,0)</f>
        <v>448</v>
      </c>
      <c r="F798" s="32">
        <f t="shared" si="61"/>
        <v>500</v>
      </c>
      <c r="G798" s="39">
        <f t="shared" si="62"/>
        <v>0.2</v>
      </c>
      <c r="H798" s="32">
        <f t="shared" si="63"/>
        <v>400</v>
      </c>
      <c r="I798" s="32">
        <f t="shared" si="64"/>
        <v>179200</v>
      </c>
      <c r="R798" s="36">
        <v>39110</v>
      </c>
      <c r="S798" s="36" t="s">
        <v>1652</v>
      </c>
      <c r="T798" s="36" t="s">
        <v>1649</v>
      </c>
      <c r="U798" s="36" t="str">
        <f>Table2[[#This Row],[Date]]&amp;Table2[[#This Row],[City]]&amp;Table2[[#This Row],[Product]]</f>
        <v>39110Jaipuriphone</v>
      </c>
      <c r="V798" s="36">
        <v>473</v>
      </c>
    </row>
    <row r="799" spans="1:22" ht="21" x14ac:dyDescent="0.25">
      <c r="A799" s="38">
        <v>39112</v>
      </c>
      <c r="B799" s="38" t="s">
        <v>1652</v>
      </c>
      <c r="C799" s="38" t="s">
        <v>1650</v>
      </c>
      <c r="D799" s="32" t="str">
        <f t="shared" si="60"/>
        <v>39112JaipurChair</v>
      </c>
      <c r="E799" s="32">
        <f>VLOOKUP($D799,Table2[[Column1]:[Qty]],2,0)</f>
        <v>431</v>
      </c>
      <c r="F799" s="32">
        <f t="shared" si="61"/>
        <v>200</v>
      </c>
      <c r="G799" s="39">
        <f t="shared" si="62"/>
        <v>0.36</v>
      </c>
      <c r="H799" s="32">
        <f t="shared" si="63"/>
        <v>128</v>
      </c>
      <c r="I799" s="32">
        <f t="shared" si="64"/>
        <v>55168</v>
      </c>
      <c r="R799" s="36">
        <v>39183</v>
      </c>
      <c r="S799" s="36" t="s">
        <v>1646</v>
      </c>
      <c r="T799" s="36" t="s">
        <v>1647</v>
      </c>
      <c r="U799" s="36" t="str">
        <f>Table2[[#This Row],[Date]]&amp;Table2[[#This Row],[City]]&amp;Table2[[#This Row],[Product]]</f>
        <v>39183MumbaiLaptop</v>
      </c>
      <c r="V799" s="36">
        <v>421</v>
      </c>
    </row>
    <row r="800" spans="1:22" ht="21" x14ac:dyDescent="0.25">
      <c r="A800" s="38">
        <v>39112</v>
      </c>
      <c r="B800" s="38" t="s">
        <v>1653</v>
      </c>
      <c r="C800" s="38" t="s">
        <v>1647</v>
      </c>
      <c r="D800" s="32" t="str">
        <f t="shared" si="60"/>
        <v>39112AgraLaptop</v>
      </c>
      <c r="E800" s="32">
        <f>VLOOKUP($D800,Table2[[Column1]:[Qty]],2,0)</f>
        <v>111</v>
      </c>
      <c r="F800" s="32">
        <f t="shared" si="61"/>
        <v>1000</v>
      </c>
      <c r="G800" s="39">
        <f t="shared" si="62"/>
        <v>0.05</v>
      </c>
      <c r="H800" s="32">
        <f t="shared" si="63"/>
        <v>950</v>
      </c>
      <c r="I800" s="32">
        <f t="shared" si="64"/>
        <v>105450</v>
      </c>
      <c r="R800" s="36">
        <v>39153</v>
      </c>
      <c r="S800" s="36" t="s">
        <v>1645</v>
      </c>
      <c r="T800" s="36" t="s">
        <v>1647</v>
      </c>
      <c r="U800" s="36" t="str">
        <f>Table2[[#This Row],[Date]]&amp;Table2[[#This Row],[City]]&amp;Table2[[#This Row],[Product]]</f>
        <v>39153DelhiLaptop</v>
      </c>
      <c r="V800" s="36">
        <v>136</v>
      </c>
    </row>
    <row r="801" spans="1:22" ht="21" x14ac:dyDescent="0.25">
      <c r="A801" s="38">
        <v>39112</v>
      </c>
      <c r="B801" s="38" t="s">
        <v>1653</v>
      </c>
      <c r="C801" s="38" t="s">
        <v>1648</v>
      </c>
      <c r="D801" s="32" t="str">
        <f t="shared" si="60"/>
        <v>39112AgraBulb</v>
      </c>
      <c r="E801" s="32">
        <f>VLOOKUP($D801,Table2[[Column1]:[Qty]],2,0)</f>
        <v>229</v>
      </c>
      <c r="F801" s="32">
        <f t="shared" si="61"/>
        <v>10</v>
      </c>
      <c r="G801" s="39">
        <f t="shared" si="62"/>
        <v>0.06</v>
      </c>
      <c r="H801" s="32">
        <f t="shared" si="63"/>
        <v>9.3999999999999986</v>
      </c>
      <c r="I801" s="32">
        <f t="shared" si="64"/>
        <v>2152.5999999999995</v>
      </c>
      <c r="R801" s="36">
        <v>39162</v>
      </c>
      <c r="S801" s="36" t="s">
        <v>1653</v>
      </c>
      <c r="T801" s="36" t="s">
        <v>1650</v>
      </c>
      <c r="U801" s="36" t="str">
        <f>Table2[[#This Row],[Date]]&amp;Table2[[#This Row],[City]]&amp;Table2[[#This Row],[Product]]</f>
        <v>39162AgraChair</v>
      </c>
      <c r="V801" s="36">
        <v>379</v>
      </c>
    </row>
    <row r="802" spans="1:22" ht="21" x14ac:dyDescent="0.25">
      <c r="A802" s="38">
        <v>39112</v>
      </c>
      <c r="B802" s="38" t="s">
        <v>1653</v>
      </c>
      <c r="C802" s="38" t="s">
        <v>1649</v>
      </c>
      <c r="D802" s="32" t="str">
        <f t="shared" si="60"/>
        <v>39112Agraiphone</v>
      </c>
      <c r="E802" s="32">
        <f>VLOOKUP($D802,Table2[[Column1]:[Qty]],2,0)</f>
        <v>113</v>
      </c>
      <c r="F802" s="32">
        <f t="shared" si="61"/>
        <v>500</v>
      </c>
      <c r="G802" s="39">
        <f t="shared" si="62"/>
        <v>0.25</v>
      </c>
      <c r="H802" s="32">
        <f t="shared" si="63"/>
        <v>375</v>
      </c>
      <c r="I802" s="32">
        <f t="shared" si="64"/>
        <v>42375</v>
      </c>
      <c r="R802" s="36">
        <v>39077</v>
      </c>
      <c r="S802" s="36" t="s">
        <v>1653</v>
      </c>
      <c r="T802" s="36" t="s">
        <v>1649</v>
      </c>
      <c r="U802" s="36" t="str">
        <f>Table2[[#This Row],[Date]]&amp;Table2[[#This Row],[City]]&amp;Table2[[#This Row],[Product]]</f>
        <v>39077Agraiphone</v>
      </c>
      <c r="V802" s="36">
        <v>474</v>
      </c>
    </row>
    <row r="803" spans="1:22" ht="21" x14ac:dyDescent="0.25">
      <c r="A803" s="38">
        <v>39112</v>
      </c>
      <c r="B803" s="38" t="s">
        <v>1653</v>
      </c>
      <c r="C803" s="38" t="s">
        <v>1650</v>
      </c>
      <c r="D803" s="32" t="str">
        <f t="shared" si="60"/>
        <v>39112AgraChair</v>
      </c>
      <c r="E803" s="32">
        <f>VLOOKUP($D803,Table2[[Column1]:[Qty]],2,0)</f>
        <v>273</v>
      </c>
      <c r="F803" s="32">
        <f t="shared" si="61"/>
        <v>200</v>
      </c>
      <c r="G803" s="39">
        <f t="shared" si="62"/>
        <v>0.4</v>
      </c>
      <c r="H803" s="32">
        <f t="shared" si="63"/>
        <v>120</v>
      </c>
      <c r="I803" s="32">
        <f t="shared" si="64"/>
        <v>32760</v>
      </c>
      <c r="R803" s="36">
        <v>39096</v>
      </c>
      <c r="S803" s="36" t="s">
        <v>1652</v>
      </c>
      <c r="T803" s="36" t="s">
        <v>1647</v>
      </c>
      <c r="U803" s="36" t="str">
        <f>Table2[[#This Row],[Date]]&amp;Table2[[#This Row],[City]]&amp;Table2[[#This Row],[Product]]</f>
        <v>39096JaipurLaptop</v>
      </c>
      <c r="V803" s="36">
        <v>451</v>
      </c>
    </row>
    <row r="804" spans="1:22" ht="21" x14ac:dyDescent="0.25">
      <c r="A804" s="38">
        <v>39113</v>
      </c>
      <c r="B804" s="38" t="s">
        <v>1645</v>
      </c>
      <c r="C804" s="38" t="s">
        <v>1647</v>
      </c>
      <c r="D804" s="32" t="str">
        <f t="shared" si="60"/>
        <v>39113DelhiLaptop</v>
      </c>
      <c r="E804" s="32">
        <f>VLOOKUP($D804,Table2[[Column1]:[Qty]],2,0)</f>
        <v>484</v>
      </c>
      <c r="F804" s="32">
        <f t="shared" si="61"/>
        <v>1000</v>
      </c>
      <c r="G804" s="39">
        <f t="shared" si="62"/>
        <v>0.13</v>
      </c>
      <c r="H804" s="32">
        <f t="shared" si="63"/>
        <v>870</v>
      </c>
      <c r="I804" s="32">
        <f t="shared" si="64"/>
        <v>421080</v>
      </c>
      <c r="R804" s="36">
        <v>39127</v>
      </c>
      <c r="S804" s="36" t="s">
        <v>1653</v>
      </c>
      <c r="T804" s="36" t="s">
        <v>1649</v>
      </c>
      <c r="U804" s="36" t="str">
        <f>Table2[[#This Row],[Date]]&amp;Table2[[#This Row],[City]]&amp;Table2[[#This Row],[Product]]</f>
        <v>39127Agraiphone</v>
      </c>
      <c r="V804" s="36">
        <v>368</v>
      </c>
    </row>
    <row r="805" spans="1:22" ht="21" x14ac:dyDescent="0.25">
      <c r="A805" s="38">
        <v>39113</v>
      </c>
      <c r="B805" s="38" t="s">
        <v>1645</v>
      </c>
      <c r="C805" s="38" t="s">
        <v>1648</v>
      </c>
      <c r="D805" s="32" t="str">
        <f t="shared" si="60"/>
        <v>39113DelhiBulb</v>
      </c>
      <c r="E805" s="32">
        <f>VLOOKUP($D805,Table2[[Column1]:[Qty]],2,0)</f>
        <v>262</v>
      </c>
      <c r="F805" s="32">
        <f t="shared" si="61"/>
        <v>10</v>
      </c>
      <c r="G805" s="39">
        <f t="shared" si="62"/>
        <v>0.09</v>
      </c>
      <c r="H805" s="32">
        <f t="shared" si="63"/>
        <v>9.1</v>
      </c>
      <c r="I805" s="32">
        <f t="shared" si="64"/>
        <v>2384.1999999999998</v>
      </c>
      <c r="R805" s="36">
        <v>39133</v>
      </c>
      <c r="S805" s="36" t="s">
        <v>1653</v>
      </c>
      <c r="T805" s="36" t="s">
        <v>1648</v>
      </c>
      <c r="U805" s="36" t="str">
        <f>Table2[[#This Row],[Date]]&amp;Table2[[#This Row],[City]]&amp;Table2[[#This Row],[Product]]</f>
        <v>39133AgraBulb</v>
      </c>
      <c r="V805" s="36">
        <v>401</v>
      </c>
    </row>
    <row r="806" spans="1:22" ht="21" x14ac:dyDescent="0.25">
      <c r="A806" s="38">
        <v>39113</v>
      </c>
      <c r="B806" s="38" t="s">
        <v>1645</v>
      </c>
      <c r="C806" s="38" t="s">
        <v>1649</v>
      </c>
      <c r="D806" s="32" t="str">
        <f t="shared" si="60"/>
        <v>39113Delhiiphone</v>
      </c>
      <c r="E806" s="32">
        <f>VLOOKUP($D806,Table2[[Column1]:[Qty]],2,0)</f>
        <v>146</v>
      </c>
      <c r="F806" s="32">
        <f t="shared" si="61"/>
        <v>500</v>
      </c>
      <c r="G806" s="39">
        <f t="shared" si="62"/>
        <v>0.24</v>
      </c>
      <c r="H806" s="32">
        <f t="shared" si="63"/>
        <v>380</v>
      </c>
      <c r="I806" s="32">
        <f t="shared" si="64"/>
        <v>55480</v>
      </c>
      <c r="R806" s="36">
        <v>39099</v>
      </c>
      <c r="S806" s="36" t="s">
        <v>1646</v>
      </c>
      <c r="T806" s="36" t="s">
        <v>1647</v>
      </c>
      <c r="U806" s="36" t="str">
        <f>Table2[[#This Row],[Date]]&amp;Table2[[#This Row],[City]]&amp;Table2[[#This Row],[Product]]</f>
        <v>39099MumbaiLaptop</v>
      </c>
      <c r="V806" s="36">
        <v>387</v>
      </c>
    </row>
    <row r="807" spans="1:22" ht="21" x14ac:dyDescent="0.25">
      <c r="A807" s="38">
        <v>39113</v>
      </c>
      <c r="B807" s="38" t="s">
        <v>1645</v>
      </c>
      <c r="C807" s="38" t="s">
        <v>1650</v>
      </c>
      <c r="D807" s="32" t="str">
        <f t="shared" si="60"/>
        <v>39113DelhiChair</v>
      </c>
      <c r="E807" s="32">
        <f>VLOOKUP($D807,Table2[[Column1]:[Qty]],2,0)</f>
        <v>256</v>
      </c>
      <c r="F807" s="32">
        <f t="shared" si="61"/>
        <v>200</v>
      </c>
      <c r="G807" s="39">
        <f t="shared" si="62"/>
        <v>0.33</v>
      </c>
      <c r="H807" s="32">
        <f t="shared" si="63"/>
        <v>134</v>
      </c>
      <c r="I807" s="32">
        <f t="shared" si="64"/>
        <v>34304</v>
      </c>
      <c r="R807" s="36">
        <v>39103</v>
      </c>
      <c r="S807" s="36" t="s">
        <v>1653</v>
      </c>
      <c r="T807" s="36" t="s">
        <v>1647</v>
      </c>
      <c r="U807" s="36" t="str">
        <f>Table2[[#This Row],[Date]]&amp;Table2[[#This Row],[City]]&amp;Table2[[#This Row],[Product]]</f>
        <v>39103AgraLaptop</v>
      </c>
      <c r="V807" s="36">
        <v>404</v>
      </c>
    </row>
    <row r="808" spans="1:22" ht="21" x14ac:dyDescent="0.25">
      <c r="A808" s="38">
        <v>39113</v>
      </c>
      <c r="B808" s="38" t="s">
        <v>1646</v>
      </c>
      <c r="C808" s="38" t="s">
        <v>1647</v>
      </c>
      <c r="D808" s="32" t="str">
        <f t="shared" si="60"/>
        <v>39113MumbaiLaptop</v>
      </c>
      <c r="E808" s="32">
        <f>VLOOKUP($D808,Table2[[Column1]:[Qty]],2,0)</f>
        <v>310</v>
      </c>
      <c r="F808" s="32">
        <f t="shared" si="61"/>
        <v>1000</v>
      </c>
      <c r="G808" s="39">
        <f t="shared" si="62"/>
        <v>0.1</v>
      </c>
      <c r="H808" s="32">
        <f t="shared" si="63"/>
        <v>900</v>
      </c>
      <c r="I808" s="32">
        <f t="shared" si="64"/>
        <v>279000</v>
      </c>
      <c r="R808" s="36">
        <v>39157</v>
      </c>
      <c r="S808" s="36" t="s">
        <v>1653</v>
      </c>
      <c r="T808" s="36" t="s">
        <v>1650</v>
      </c>
      <c r="U808" s="36" t="str">
        <f>Table2[[#This Row],[Date]]&amp;Table2[[#This Row],[City]]&amp;Table2[[#This Row],[Product]]</f>
        <v>39157AgraChair</v>
      </c>
      <c r="V808" s="36">
        <v>170</v>
      </c>
    </row>
    <row r="809" spans="1:22" ht="21" x14ac:dyDescent="0.25">
      <c r="A809" s="38">
        <v>39113</v>
      </c>
      <c r="B809" s="38" t="s">
        <v>1646</v>
      </c>
      <c r="C809" s="38" t="s">
        <v>1648</v>
      </c>
      <c r="D809" s="32" t="str">
        <f t="shared" si="60"/>
        <v>39113MumbaiBulb</v>
      </c>
      <c r="E809" s="32">
        <f>VLOOKUP($D809,Table2[[Column1]:[Qty]],2,0)</f>
        <v>327</v>
      </c>
      <c r="F809" s="32">
        <f t="shared" si="61"/>
        <v>10</v>
      </c>
      <c r="G809" s="39">
        <f t="shared" si="62"/>
        <v>0.05</v>
      </c>
      <c r="H809" s="32">
        <f t="shared" si="63"/>
        <v>9.5</v>
      </c>
      <c r="I809" s="32">
        <f t="shared" si="64"/>
        <v>3106.5</v>
      </c>
      <c r="R809" s="36">
        <v>39095</v>
      </c>
      <c r="S809" s="36" t="s">
        <v>1653</v>
      </c>
      <c r="T809" s="36" t="s">
        <v>1649</v>
      </c>
      <c r="U809" s="36" t="str">
        <f>Table2[[#This Row],[Date]]&amp;Table2[[#This Row],[City]]&amp;Table2[[#This Row],[Product]]</f>
        <v>39095Agraiphone</v>
      </c>
      <c r="V809" s="36">
        <v>295</v>
      </c>
    </row>
    <row r="810" spans="1:22" ht="21" x14ac:dyDescent="0.25">
      <c r="A810" s="38">
        <v>39113</v>
      </c>
      <c r="B810" s="38" t="s">
        <v>1646</v>
      </c>
      <c r="C810" s="38" t="s">
        <v>1649</v>
      </c>
      <c r="D810" s="32" t="str">
        <f t="shared" si="60"/>
        <v>39113Mumbaiiphone</v>
      </c>
      <c r="E810" s="32">
        <f>VLOOKUP($D810,Table2[[Column1]:[Qty]],2,0)</f>
        <v>324</v>
      </c>
      <c r="F810" s="32">
        <f t="shared" si="61"/>
        <v>500</v>
      </c>
      <c r="G810" s="39">
        <f t="shared" si="62"/>
        <v>0.2</v>
      </c>
      <c r="H810" s="32">
        <f t="shared" si="63"/>
        <v>400</v>
      </c>
      <c r="I810" s="32">
        <f t="shared" si="64"/>
        <v>129600</v>
      </c>
      <c r="R810" s="36">
        <v>39069</v>
      </c>
      <c r="S810" s="36" t="s">
        <v>1646</v>
      </c>
      <c r="T810" s="36" t="s">
        <v>1649</v>
      </c>
      <c r="U810" s="36" t="str">
        <f>Table2[[#This Row],[Date]]&amp;Table2[[#This Row],[City]]&amp;Table2[[#This Row],[Product]]</f>
        <v>39069Mumbaiiphone</v>
      </c>
      <c r="V810" s="36">
        <v>254</v>
      </c>
    </row>
    <row r="811" spans="1:22" ht="21" x14ac:dyDescent="0.25">
      <c r="A811" s="38">
        <v>39113</v>
      </c>
      <c r="B811" s="38" t="s">
        <v>1646</v>
      </c>
      <c r="C811" s="38" t="s">
        <v>1650</v>
      </c>
      <c r="D811" s="32" t="str">
        <f t="shared" si="60"/>
        <v>39113MumbaiChair</v>
      </c>
      <c r="E811" s="32">
        <f>VLOOKUP($D811,Table2[[Column1]:[Qty]],2,0)</f>
        <v>253</v>
      </c>
      <c r="F811" s="32">
        <f t="shared" si="61"/>
        <v>200</v>
      </c>
      <c r="G811" s="39">
        <f t="shared" si="62"/>
        <v>0.4</v>
      </c>
      <c r="H811" s="32">
        <f t="shared" si="63"/>
        <v>120</v>
      </c>
      <c r="I811" s="32">
        <f t="shared" si="64"/>
        <v>30360</v>
      </c>
      <c r="R811" s="36">
        <v>39108</v>
      </c>
      <c r="S811" s="36" t="s">
        <v>1645</v>
      </c>
      <c r="T811" s="36" t="s">
        <v>1647</v>
      </c>
      <c r="U811" s="36" t="str">
        <f>Table2[[#This Row],[Date]]&amp;Table2[[#This Row],[City]]&amp;Table2[[#This Row],[Product]]</f>
        <v>39108DelhiLaptop</v>
      </c>
      <c r="V811" s="36">
        <v>440</v>
      </c>
    </row>
    <row r="812" spans="1:22" ht="21" x14ac:dyDescent="0.25">
      <c r="A812" s="38">
        <v>39113</v>
      </c>
      <c r="B812" s="38" t="s">
        <v>1652</v>
      </c>
      <c r="C812" s="38" t="s">
        <v>1647</v>
      </c>
      <c r="D812" s="32" t="str">
        <f t="shared" si="60"/>
        <v>39113JaipurLaptop</v>
      </c>
      <c r="E812" s="32">
        <f>VLOOKUP($D812,Table2[[Column1]:[Qty]],2,0)</f>
        <v>444</v>
      </c>
      <c r="F812" s="32">
        <f t="shared" si="61"/>
        <v>1000</v>
      </c>
      <c r="G812" s="39">
        <f t="shared" si="62"/>
        <v>0.09</v>
      </c>
      <c r="H812" s="32">
        <f t="shared" si="63"/>
        <v>910</v>
      </c>
      <c r="I812" s="32">
        <f t="shared" si="64"/>
        <v>404040</v>
      </c>
      <c r="R812" s="36">
        <v>39176</v>
      </c>
      <c r="S812" s="36" t="s">
        <v>1646</v>
      </c>
      <c r="T812" s="36" t="s">
        <v>1650</v>
      </c>
      <c r="U812" s="36" t="str">
        <f>Table2[[#This Row],[Date]]&amp;Table2[[#This Row],[City]]&amp;Table2[[#This Row],[Product]]</f>
        <v>39176MumbaiChair</v>
      </c>
      <c r="V812" s="36">
        <v>494</v>
      </c>
    </row>
    <row r="813" spans="1:22" ht="21" x14ac:dyDescent="0.25">
      <c r="A813" s="38">
        <v>39113</v>
      </c>
      <c r="B813" s="38" t="s">
        <v>1652</v>
      </c>
      <c r="C813" s="38" t="s">
        <v>1648</v>
      </c>
      <c r="D813" s="32" t="str">
        <f t="shared" si="60"/>
        <v>39113JaipurBulb</v>
      </c>
      <c r="E813" s="32">
        <f>VLOOKUP($D813,Table2[[Column1]:[Qty]],2,0)</f>
        <v>163</v>
      </c>
      <c r="F813" s="32">
        <f t="shared" si="61"/>
        <v>10</v>
      </c>
      <c r="G813" s="39">
        <f t="shared" si="62"/>
        <v>0.08</v>
      </c>
      <c r="H813" s="32">
        <f t="shared" si="63"/>
        <v>9.2000000000000011</v>
      </c>
      <c r="I813" s="32">
        <f t="shared" si="64"/>
        <v>1499.6000000000001</v>
      </c>
      <c r="R813" s="36">
        <v>39155</v>
      </c>
      <c r="S813" s="36" t="s">
        <v>1652</v>
      </c>
      <c r="T813" s="36" t="s">
        <v>1649</v>
      </c>
      <c r="U813" s="36" t="str">
        <f>Table2[[#This Row],[Date]]&amp;Table2[[#This Row],[City]]&amp;Table2[[#This Row],[Product]]</f>
        <v>39155Jaipuriphone</v>
      </c>
      <c r="V813" s="36">
        <v>151</v>
      </c>
    </row>
    <row r="814" spans="1:22" ht="21" x14ac:dyDescent="0.25">
      <c r="A814" s="38">
        <v>39113</v>
      </c>
      <c r="B814" s="38" t="s">
        <v>1652</v>
      </c>
      <c r="C814" s="38" t="s">
        <v>1649</v>
      </c>
      <c r="D814" s="32" t="str">
        <f t="shared" si="60"/>
        <v>39113Jaipuriphone</v>
      </c>
      <c r="E814" s="32">
        <f>VLOOKUP($D814,Table2[[Column1]:[Qty]],2,0)</f>
        <v>282</v>
      </c>
      <c r="F814" s="32">
        <f t="shared" si="61"/>
        <v>500</v>
      </c>
      <c r="G814" s="39">
        <f t="shared" si="62"/>
        <v>0.2</v>
      </c>
      <c r="H814" s="32">
        <f t="shared" si="63"/>
        <v>400</v>
      </c>
      <c r="I814" s="32">
        <f t="shared" si="64"/>
        <v>112800</v>
      </c>
      <c r="R814" s="36">
        <v>39091</v>
      </c>
      <c r="S814" s="36" t="s">
        <v>1645</v>
      </c>
      <c r="T814" s="36" t="s">
        <v>1650</v>
      </c>
      <c r="U814" s="36" t="str">
        <f>Table2[[#This Row],[Date]]&amp;Table2[[#This Row],[City]]&amp;Table2[[#This Row],[Product]]</f>
        <v>39091DelhiChair</v>
      </c>
      <c r="V814" s="36">
        <v>116</v>
      </c>
    </row>
    <row r="815" spans="1:22" ht="21" x14ac:dyDescent="0.25">
      <c r="A815" s="38">
        <v>39113</v>
      </c>
      <c r="B815" s="38" t="s">
        <v>1652</v>
      </c>
      <c r="C815" s="38" t="s">
        <v>1650</v>
      </c>
      <c r="D815" s="32" t="str">
        <f t="shared" si="60"/>
        <v>39113JaipurChair</v>
      </c>
      <c r="E815" s="32">
        <f>VLOOKUP($D815,Table2[[Column1]:[Qty]],2,0)</f>
        <v>331</v>
      </c>
      <c r="F815" s="32">
        <f t="shared" si="61"/>
        <v>200</v>
      </c>
      <c r="G815" s="39">
        <f t="shared" si="62"/>
        <v>0.36</v>
      </c>
      <c r="H815" s="32">
        <f t="shared" si="63"/>
        <v>128</v>
      </c>
      <c r="I815" s="32">
        <f t="shared" si="64"/>
        <v>42368</v>
      </c>
      <c r="R815" s="36">
        <v>39104</v>
      </c>
      <c r="S815" s="36" t="s">
        <v>1645</v>
      </c>
      <c r="T815" s="36" t="s">
        <v>1649</v>
      </c>
      <c r="U815" s="36" t="str">
        <f>Table2[[#This Row],[Date]]&amp;Table2[[#This Row],[City]]&amp;Table2[[#This Row],[Product]]</f>
        <v>39104Delhiiphone</v>
      </c>
      <c r="V815" s="36">
        <v>411</v>
      </c>
    </row>
    <row r="816" spans="1:22" ht="21" x14ac:dyDescent="0.25">
      <c r="A816" s="38">
        <v>39113</v>
      </c>
      <c r="B816" s="38" t="s">
        <v>1653</v>
      </c>
      <c r="C816" s="38" t="s">
        <v>1647</v>
      </c>
      <c r="D816" s="32" t="str">
        <f t="shared" si="60"/>
        <v>39113AgraLaptop</v>
      </c>
      <c r="E816" s="32">
        <f>VLOOKUP($D816,Table2[[Column1]:[Qty]],2,0)</f>
        <v>292</v>
      </c>
      <c r="F816" s="32">
        <f t="shared" si="61"/>
        <v>1000</v>
      </c>
      <c r="G816" s="39">
        <f t="shared" si="62"/>
        <v>0.05</v>
      </c>
      <c r="H816" s="32">
        <f t="shared" si="63"/>
        <v>950</v>
      </c>
      <c r="I816" s="32">
        <f t="shared" si="64"/>
        <v>277400</v>
      </c>
      <c r="R816" s="36">
        <v>39104</v>
      </c>
      <c r="S816" s="36" t="s">
        <v>1653</v>
      </c>
      <c r="T816" s="36" t="s">
        <v>1647</v>
      </c>
      <c r="U816" s="36" t="str">
        <f>Table2[[#This Row],[Date]]&amp;Table2[[#This Row],[City]]&amp;Table2[[#This Row],[Product]]</f>
        <v>39104AgraLaptop</v>
      </c>
      <c r="V816" s="36">
        <v>496</v>
      </c>
    </row>
    <row r="817" spans="1:22" ht="21" x14ac:dyDescent="0.25">
      <c r="A817" s="38">
        <v>39113</v>
      </c>
      <c r="B817" s="38" t="s">
        <v>1653</v>
      </c>
      <c r="C817" s="38" t="s">
        <v>1648</v>
      </c>
      <c r="D817" s="32" t="str">
        <f t="shared" si="60"/>
        <v>39113AgraBulb</v>
      </c>
      <c r="E817" s="32">
        <f>VLOOKUP($D817,Table2[[Column1]:[Qty]],2,0)</f>
        <v>423</v>
      </c>
      <c r="F817" s="32">
        <f t="shared" si="61"/>
        <v>10</v>
      </c>
      <c r="G817" s="39">
        <f t="shared" si="62"/>
        <v>0.06</v>
      </c>
      <c r="H817" s="32">
        <f t="shared" si="63"/>
        <v>9.3999999999999986</v>
      </c>
      <c r="I817" s="32">
        <f t="shared" si="64"/>
        <v>3976.1999999999994</v>
      </c>
      <c r="R817" s="36">
        <v>39118</v>
      </c>
      <c r="S817" s="36" t="s">
        <v>1653</v>
      </c>
      <c r="T817" s="36" t="s">
        <v>1647</v>
      </c>
      <c r="U817" s="36" t="str">
        <f>Table2[[#This Row],[Date]]&amp;Table2[[#This Row],[City]]&amp;Table2[[#This Row],[Product]]</f>
        <v>39118AgraLaptop</v>
      </c>
      <c r="V817" s="36">
        <v>353</v>
      </c>
    </row>
    <row r="818" spans="1:22" ht="21" x14ac:dyDescent="0.25">
      <c r="A818" s="38">
        <v>39113</v>
      </c>
      <c r="B818" s="38" t="s">
        <v>1653</v>
      </c>
      <c r="C818" s="38" t="s">
        <v>1649</v>
      </c>
      <c r="D818" s="32" t="str">
        <f t="shared" si="60"/>
        <v>39113Agraiphone</v>
      </c>
      <c r="E818" s="32">
        <f>VLOOKUP($D818,Table2[[Column1]:[Qty]],2,0)</f>
        <v>201</v>
      </c>
      <c r="F818" s="32">
        <f t="shared" si="61"/>
        <v>500</v>
      </c>
      <c r="G818" s="39">
        <f t="shared" si="62"/>
        <v>0.25</v>
      </c>
      <c r="H818" s="32">
        <f t="shared" si="63"/>
        <v>375</v>
      </c>
      <c r="I818" s="32">
        <f t="shared" si="64"/>
        <v>75375</v>
      </c>
      <c r="R818" s="36">
        <v>39152</v>
      </c>
      <c r="S818" s="36" t="s">
        <v>1653</v>
      </c>
      <c r="T818" s="36" t="s">
        <v>1649</v>
      </c>
      <c r="U818" s="36" t="str">
        <f>Table2[[#This Row],[Date]]&amp;Table2[[#This Row],[City]]&amp;Table2[[#This Row],[Product]]</f>
        <v>39152Agraiphone</v>
      </c>
      <c r="V818" s="36">
        <v>419</v>
      </c>
    </row>
    <row r="819" spans="1:22" ht="21" x14ac:dyDescent="0.25">
      <c r="A819" s="38">
        <v>39113</v>
      </c>
      <c r="B819" s="38" t="s">
        <v>1653</v>
      </c>
      <c r="C819" s="38" t="s">
        <v>1650</v>
      </c>
      <c r="D819" s="32" t="str">
        <f t="shared" si="60"/>
        <v>39113AgraChair</v>
      </c>
      <c r="E819" s="32">
        <f>VLOOKUP($D819,Table2[[Column1]:[Qty]],2,0)</f>
        <v>378</v>
      </c>
      <c r="F819" s="32">
        <f t="shared" si="61"/>
        <v>200</v>
      </c>
      <c r="G819" s="39">
        <f t="shared" si="62"/>
        <v>0.4</v>
      </c>
      <c r="H819" s="32">
        <f t="shared" si="63"/>
        <v>120</v>
      </c>
      <c r="I819" s="32">
        <f t="shared" si="64"/>
        <v>45360</v>
      </c>
      <c r="R819" s="36">
        <v>39162</v>
      </c>
      <c r="S819" s="36" t="s">
        <v>1652</v>
      </c>
      <c r="T819" s="36" t="s">
        <v>1648</v>
      </c>
      <c r="U819" s="36" t="str">
        <f>Table2[[#This Row],[Date]]&amp;Table2[[#This Row],[City]]&amp;Table2[[#This Row],[Product]]</f>
        <v>39162JaipurBulb</v>
      </c>
      <c r="V819" s="36">
        <v>147</v>
      </c>
    </row>
    <row r="820" spans="1:22" ht="21" x14ac:dyDescent="0.25">
      <c r="A820" s="38">
        <v>39114</v>
      </c>
      <c r="B820" s="38" t="s">
        <v>1645</v>
      </c>
      <c r="C820" s="38" t="s">
        <v>1647</v>
      </c>
      <c r="D820" s="32" t="str">
        <f t="shared" si="60"/>
        <v>39114DelhiLaptop</v>
      </c>
      <c r="E820" s="32">
        <f>VLOOKUP($D820,Table2[[Column1]:[Qty]],2,0)</f>
        <v>418</v>
      </c>
      <c r="F820" s="32">
        <f t="shared" si="61"/>
        <v>1000</v>
      </c>
      <c r="G820" s="39">
        <f t="shared" si="62"/>
        <v>0.13</v>
      </c>
      <c r="H820" s="32">
        <f t="shared" si="63"/>
        <v>870</v>
      </c>
      <c r="I820" s="32">
        <f t="shared" si="64"/>
        <v>363660</v>
      </c>
      <c r="R820" s="36">
        <v>39089</v>
      </c>
      <c r="S820" s="36" t="s">
        <v>1652</v>
      </c>
      <c r="T820" s="36" t="s">
        <v>1647</v>
      </c>
      <c r="U820" s="36" t="str">
        <f>Table2[[#This Row],[Date]]&amp;Table2[[#This Row],[City]]&amp;Table2[[#This Row],[Product]]</f>
        <v>39089JaipurLaptop</v>
      </c>
      <c r="V820" s="36">
        <v>119</v>
      </c>
    </row>
    <row r="821" spans="1:22" ht="21" x14ac:dyDescent="0.25">
      <c r="A821" s="38">
        <v>39114</v>
      </c>
      <c r="B821" s="38" t="s">
        <v>1645</v>
      </c>
      <c r="C821" s="38" t="s">
        <v>1648</v>
      </c>
      <c r="D821" s="32" t="str">
        <f t="shared" si="60"/>
        <v>39114DelhiBulb</v>
      </c>
      <c r="E821" s="32">
        <f>VLOOKUP($D821,Table2[[Column1]:[Qty]],2,0)</f>
        <v>339</v>
      </c>
      <c r="F821" s="32">
        <f t="shared" si="61"/>
        <v>10</v>
      </c>
      <c r="G821" s="39">
        <f t="shared" si="62"/>
        <v>0.09</v>
      </c>
      <c r="H821" s="32">
        <f t="shared" si="63"/>
        <v>9.1</v>
      </c>
      <c r="I821" s="32">
        <f t="shared" si="64"/>
        <v>3084.9</v>
      </c>
      <c r="R821" s="36">
        <v>39143</v>
      </c>
      <c r="S821" s="36" t="s">
        <v>1645</v>
      </c>
      <c r="T821" s="36" t="s">
        <v>1650</v>
      </c>
      <c r="U821" s="36" t="str">
        <f>Table2[[#This Row],[Date]]&amp;Table2[[#This Row],[City]]&amp;Table2[[#This Row],[Product]]</f>
        <v>39143DelhiChair</v>
      </c>
      <c r="V821" s="36">
        <v>391</v>
      </c>
    </row>
    <row r="822" spans="1:22" ht="21" x14ac:dyDescent="0.25">
      <c r="A822" s="38">
        <v>39114</v>
      </c>
      <c r="B822" s="38" t="s">
        <v>1645</v>
      </c>
      <c r="C822" s="38" t="s">
        <v>1649</v>
      </c>
      <c r="D822" s="32" t="str">
        <f t="shared" si="60"/>
        <v>39114Delhiiphone</v>
      </c>
      <c r="E822" s="32">
        <f>VLOOKUP($D822,Table2[[Column1]:[Qty]],2,0)</f>
        <v>296</v>
      </c>
      <c r="F822" s="32">
        <f t="shared" si="61"/>
        <v>500</v>
      </c>
      <c r="G822" s="39">
        <f t="shared" si="62"/>
        <v>0.24</v>
      </c>
      <c r="H822" s="32">
        <f t="shared" si="63"/>
        <v>380</v>
      </c>
      <c r="I822" s="32">
        <f t="shared" si="64"/>
        <v>112480</v>
      </c>
      <c r="R822" s="36">
        <v>39069</v>
      </c>
      <c r="S822" s="36" t="s">
        <v>1652</v>
      </c>
      <c r="T822" s="36" t="s">
        <v>1650</v>
      </c>
      <c r="U822" s="36" t="str">
        <f>Table2[[#This Row],[Date]]&amp;Table2[[#This Row],[City]]&amp;Table2[[#This Row],[Product]]</f>
        <v>39069JaipurChair</v>
      </c>
      <c r="V822" s="36">
        <v>438</v>
      </c>
    </row>
    <row r="823" spans="1:22" ht="21" x14ac:dyDescent="0.25">
      <c r="A823" s="38">
        <v>39114</v>
      </c>
      <c r="B823" s="38" t="s">
        <v>1645</v>
      </c>
      <c r="C823" s="38" t="s">
        <v>1650</v>
      </c>
      <c r="D823" s="32" t="str">
        <f t="shared" si="60"/>
        <v>39114DelhiChair</v>
      </c>
      <c r="E823" s="32">
        <f>VLOOKUP($D823,Table2[[Column1]:[Qty]],2,0)</f>
        <v>371</v>
      </c>
      <c r="F823" s="32">
        <f t="shared" si="61"/>
        <v>200</v>
      </c>
      <c r="G823" s="39">
        <f t="shared" si="62"/>
        <v>0.33</v>
      </c>
      <c r="H823" s="32">
        <f t="shared" si="63"/>
        <v>134</v>
      </c>
      <c r="I823" s="32">
        <f t="shared" si="64"/>
        <v>49714</v>
      </c>
      <c r="R823" s="36">
        <v>39077</v>
      </c>
      <c r="S823" s="36" t="s">
        <v>1646</v>
      </c>
      <c r="T823" s="36" t="s">
        <v>1648</v>
      </c>
      <c r="U823" s="36" t="str">
        <f>Table2[[#This Row],[Date]]&amp;Table2[[#This Row],[City]]&amp;Table2[[#This Row],[Product]]</f>
        <v>39077MumbaiBulb</v>
      </c>
      <c r="V823" s="36">
        <v>401</v>
      </c>
    </row>
    <row r="824" spans="1:22" ht="21" x14ac:dyDescent="0.25">
      <c r="A824" s="38">
        <v>39114</v>
      </c>
      <c r="B824" s="38" t="s">
        <v>1646</v>
      </c>
      <c r="C824" s="38" t="s">
        <v>1647</v>
      </c>
      <c r="D824" s="32" t="str">
        <f t="shared" si="60"/>
        <v>39114MumbaiLaptop</v>
      </c>
      <c r="E824" s="32">
        <f>VLOOKUP($D824,Table2[[Column1]:[Qty]],2,0)</f>
        <v>174</v>
      </c>
      <c r="F824" s="32">
        <f t="shared" si="61"/>
        <v>1000</v>
      </c>
      <c r="G824" s="39">
        <f t="shared" si="62"/>
        <v>0.1</v>
      </c>
      <c r="H824" s="32">
        <f t="shared" si="63"/>
        <v>900</v>
      </c>
      <c r="I824" s="32">
        <f t="shared" si="64"/>
        <v>156600</v>
      </c>
      <c r="R824" s="36">
        <v>39093</v>
      </c>
      <c r="S824" s="36" t="s">
        <v>1645</v>
      </c>
      <c r="T824" s="36" t="s">
        <v>1650</v>
      </c>
      <c r="U824" s="36" t="str">
        <f>Table2[[#This Row],[Date]]&amp;Table2[[#This Row],[City]]&amp;Table2[[#This Row],[Product]]</f>
        <v>39093DelhiChair</v>
      </c>
      <c r="V824" s="36">
        <v>421</v>
      </c>
    </row>
    <row r="825" spans="1:22" ht="21" x14ac:dyDescent="0.25">
      <c r="A825" s="38">
        <v>39114</v>
      </c>
      <c r="B825" s="38" t="s">
        <v>1646</v>
      </c>
      <c r="C825" s="38" t="s">
        <v>1648</v>
      </c>
      <c r="D825" s="32" t="str">
        <f t="shared" si="60"/>
        <v>39114MumbaiBulb</v>
      </c>
      <c r="E825" s="32">
        <f>VLOOKUP($D825,Table2[[Column1]:[Qty]],2,0)</f>
        <v>278</v>
      </c>
      <c r="F825" s="32">
        <f t="shared" si="61"/>
        <v>10</v>
      </c>
      <c r="G825" s="39">
        <f t="shared" si="62"/>
        <v>0.05</v>
      </c>
      <c r="H825" s="32">
        <f t="shared" si="63"/>
        <v>9.5</v>
      </c>
      <c r="I825" s="32">
        <f t="shared" si="64"/>
        <v>2641</v>
      </c>
      <c r="R825" s="36">
        <v>39100</v>
      </c>
      <c r="S825" s="36" t="s">
        <v>1645</v>
      </c>
      <c r="T825" s="36" t="s">
        <v>1649</v>
      </c>
      <c r="U825" s="36" t="str">
        <f>Table2[[#This Row],[Date]]&amp;Table2[[#This Row],[City]]&amp;Table2[[#This Row],[Product]]</f>
        <v>39100Delhiiphone</v>
      </c>
      <c r="V825" s="36">
        <v>460</v>
      </c>
    </row>
    <row r="826" spans="1:22" ht="21" x14ac:dyDescent="0.25">
      <c r="A826" s="38">
        <v>39114</v>
      </c>
      <c r="B826" s="38" t="s">
        <v>1646</v>
      </c>
      <c r="C826" s="38" t="s">
        <v>1649</v>
      </c>
      <c r="D826" s="32" t="str">
        <f t="shared" si="60"/>
        <v>39114Mumbaiiphone</v>
      </c>
      <c r="E826" s="32">
        <f>VLOOKUP($D826,Table2[[Column1]:[Qty]],2,0)</f>
        <v>456</v>
      </c>
      <c r="F826" s="32">
        <f t="shared" si="61"/>
        <v>500</v>
      </c>
      <c r="G826" s="39">
        <f t="shared" si="62"/>
        <v>0.2</v>
      </c>
      <c r="H826" s="32">
        <f t="shared" si="63"/>
        <v>400</v>
      </c>
      <c r="I826" s="32">
        <f t="shared" si="64"/>
        <v>182400</v>
      </c>
      <c r="R826" s="36">
        <v>39121</v>
      </c>
      <c r="S826" s="36" t="s">
        <v>1646</v>
      </c>
      <c r="T826" s="36" t="s">
        <v>1647</v>
      </c>
      <c r="U826" s="36" t="str">
        <f>Table2[[#This Row],[Date]]&amp;Table2[[#This Row],[City]]&amp;Table2[[#This Row],[Product]]</f>
        <v>39121MumbaiLaptop</v>
      </c>
      <c r="V826" s="36">
        <v>371</v>
      </c>
    </row>
    <row r="827" spans="1:22" ht="21" x14ac:dyDescent="0.25">
      <c r="A827" s="38">
        <v>39114</v>
      </c>
      <c r="B827" s="38" t="s">
        <v>1646</v>
      </c>
      <c r="C827" s="38" t="s">
        <v>1650</v>
      </c>
      <c r="D827" s="32" t="str">
        <f t="shared" si="60"/>
        <v>39114MumbaiChair</v>
      </c>
      <c r="E827" s="32">
        <f>VLOOKUP($D827,Table2[[Column1]:[Qty]],2,0)</f>
        <v>256</v>
      </c>
      <c r="F827" s="32">
        <f t="shared" si="61"/>
        <v>200</v>
      </c>
      <c r="G827" s="39">
        <f t="shared" si="62"/>
        <v>0.4</v>
      </c>
      <c r="H827" s="32">
        <f t="shared" si="63"/>
        <v>120</v>
      </c>
      <c r="I827" s="32">
        <f t="shared" si="64"/>
        <v>30720</v>
      </c>
      <c r="R827" s="36">
        <v>39147</v>
      </c>
      <c r="S827" s="36" t="s">
        <v>1645</v>
      </c>
      <c r="T827" s="36" t="s">
        <v>1650</v>
      </c>
      <c r="U827" s="36" t="str">
        <f>Table2[[#This Row],[Date]]&amp;Table2[[#This Row],[City]]&amp;Table2[[#This Row],[Product]]</f>
        <v>39147DelhiChair</v>
      </c>
      <c r="V827" s="36">
        <v>366</v>
      </c>
    </row>
    <row r="828" spans="1:22" ht="21" x14ac:dyDescent="0.25">
      <c r="A828" s="38">
        <v>39114</v>
      </c>
      <c r="B828" s="38" t="s">
        <v>1652</v>
      </c>
      <c r="C828" s="38" t="s">
        <v>1647</v>
      </c>
      <c r="D828" s="32" t="str">
        <f t="shared" si="60"/>
        <v>39114JaipurLaptop</v>
      </c>
      <c r="E828" s="32">
        <f>VLOOKUP($D828,Table2[[Column1]:[Qty]],2,0)</f>
        <v>476</v>
      </c>
      <c r="F828" s="32">
        <f t="shared" si="61"/>
        <v>1000</v>
      </c>
      <c r="G828" s="39">
        <f t="shared" si="62"/>
        <v>0.09</v>
      </c>
      <c r="H828" s="32">
        <f t="shared" si="63"/>
        <v>910</v>
      </c>
      <c r="I828" s="32">
        <f t="shared" si="64"/>
        <v>433160</v>
      </c>
      <c r="R828" s="36">
        <v>39082</v>
      </c>
      <c r="S828" s="36" t="s">
        <v>1646</v>
      </c>
      <c r="T828" s="36" t="s">
        <v>1649</v>
      </c>
      <c r="U828" s="36" t="str">
        <f>Table2[[#This Row],[Date]]&amp;Table2[[#This Row],[City]]&amp;Table2[[#This Row],[Product]]</f>
        <v>39082Mumbaiiphone</v>
      </c>
      <c r="V828" s="36">
        <v>475</v>
      </c>
    </row>
    <row r="829" spans="1:22" ht="21" x14ac:dyDescent="0.25">
      <c r="A829" s="38">
        <v>39114</v>
      </c>
      <c r="B829" s="38" t="s">
        <v>1652</v>
      </c>
      <c r="C829" s="38" t="s">
        <v>1648</v>
      </c>
      <c r="D829" s="32" t="str">
        <f t="shared" si="60"/>
        <v>39114JaipurBulb</v>
      </c>
      <c r="E829" s="32">
        <f>VLOOKUP($D829,Table2[[Column1]:[Qty]],2,0)</f>
        <v>341</v>
      </c>
      <c r="F829" s="32">
        <f t="shared" si="61"/>
        <v>10</v>
      </c>
      <c r="G829" s="39">
        <f t="shared" si="62"/>
        <v>0.08</v>
      </c>
      <c r="H829" s="32">
        <f t="shared" si="63"/>
        <v>9.2000000000000011</v>
      </c>
      <c r="I829" s="32">
        <f t="shared" si="64"/>
        <v>3137.2000000000003</v>
      </c>
      <c r="R829" s="36">
        <v>39120</v>
      </c>
      <c r="S829" s="36" t="s">
        <v>1645</v>
      </c>
      <c r="T829" s="36" t="s">
        <v>1647</v>
      </c>
      <c r="U829" s="36" t="str">
        <f>Table2[[#This Row],[Date]]&amp;Table2[[#This Row],[City]]&amp;Table2[[#This Row],[Product]]</f>
        <v>39120DelhiLaptop</v>
      </c>
      <c r="V829" s="36">
        <v>499</v>
      </c>
    </row>
    <row r="830" spans="1:22" ht="21" x14ac:dyDescent="0.25">
      <c r="A830" s="38">
        <v>39114</v>
      </c>
      <c r="B830" s="38" t="s">
        <v>1652</v>
      </c>
      <c r="C830" s="38" t="s">
        <v>1649</v>
      </c>
      <c r="D830" s="32" t="str">
        <f t="shared" si="60"/>
        <v>39114Jaipuriphone</v>
      </c>
      <c r="E830" s="32">
        <f>VLOOKUP($D830,Table2[[Column1]:[Qty]],2,0)</f>
        <v>303</v>
      </c>
      <c r="F830" s="32">
        <f t="shared" si="61"/>
        <v>500</v>
      </c>
      <c r="G830" s="39">
        <f t="shared" si="62"/>
        <v>0.2</v>
      </c>
      <c r="H830" s="32">
        <f t="shared" si="63"/>
        <v>400</v>
      </c>
      <c r="I830" s="32">
        <f t="shared" si="64"/>
        <v>121200</v>
      </c>
      <c r="R830" s="36">
        <v>39068</v>
      </c>
      <c r="S830" s="36" t="s">
        <v>1653</v>
      </c>
      <c r="T830" s="36" t="s">
        <v>1647</v>
      </c>
      <c r="U830" s="36" t="str">
        <f>Table2[[#This Row],[Date]]&amp;Table2[[#This Row],[City]]&amp;Table2[[#This Row],[Product]]</f>
        <v>39068AgraLaptop</v>
      </c>
      <c r="V830" s="36">
        <v>470</v>
      </c>
    </row>
    <row r="831" spans="1:22" ht="21" x14ac:dyDescent="0.25">
      <c r="A831" s="38">
        <v>39114</v>
      </c>
      <c r="B831" s="38" t="s">
        <v>1652</v>
      </c>
      <c r="C831" s="38" t="s">
        <v>1650</v>
      </c>
      <c r="D831" s="32" t="str">
        <f t="shared" si="60"/>
        <v>39114JaipurChair</v>
      </c>
      <c r="E831" s="32">
        <f>VLOOKUP($D831,Table2[[Column1]:[Qty]],2,0)</f>
        <v>208</v>
      </c>
      <c r="F831" s="32">
        <f t="shared" si="61"/>
        <v>200</v>
      </c>
      <c r="G831" s="39">
        <f t="shared" si="62"/>
        <v>0.36</v>
      </c>
      <c r="H831" s="32">
        <f t="shared" si="63"/>
        <v>128</v>
      </c>
      <c r="I831" s="32">
        <f t="shared" si="64"/>
        <v>26624</v>
      </c>
      <c r="R831" s="36">
        <v>39144</v>
      </c>
      <c r="S831" s="36" t="s">
        <v>1645</v>
      </c>
      <c r="T831" s="36" t="s">
        <v>1647</v>
      </c>
      <c r="U831" s="36" t="str">
        <f>Table2[[#This Row],[Date]]&amp;Table2[[#This Row],[City]]&amp;Table2[[#This Row],[Product]]</f>
        <v>39144DelhiLaptop</v>
      </c>
      <c r="V831" s="36">
        <v>393</v>
      </c>
    </row>
    <row r="832" spans="1:22" ht="21" x14ac:dyDescent="0.25">
      <c r="A832" s="38">
        <v>39114</v>
      </c>
      <c r="B832" s="38" t="s">
        <v>1653</v>
      </c>
      <c r="C832" s="38" t="s">
        <v>1647</v>
      </c>
      <c r="D832" s="32" t="str">
        <f t="shared" si="60"/>
        <v>39114AgraLaptop</v>
      </c>
      <c r="E832" s="32">
        <f>VLOOKUP($D832,Table2[[Column1]:[Qty]],2,0)</f>
        <v>138</v>
      </c>
      <c r="F832" s="32">
        <f t="shared" si="61"/>
        <v>1000</v>
      </c>
      <c r="G832" s="39">
        <f t="shared" si="62"/>
        <v>0.05</v>
      </c>
      <c r="H832" s="32">
        <f t="shared" si="63"/>
        <v>950</v>
      </c>
      <c r="I832" s="32">
        <f t="shared" si="64"/>
        <v>131100</v>
      </c>
      <c r="R832" s="36">
        <v>39187</v>
      </c>
      <c r="S832" s="36" t="s">
        <v>1646</v>
      </c>
      <c r="T832" s="36" t="s">
        <v>1647</v>
      </c>
      <c r="U832" s="36" t="str">
        <f>Table2[[#This Row],[Date]]&amp;Table2[[#This Row],[City]]&amp;Table2[[#This Row],[Product]]</f>
        <v>39187MumbaiLaptop</v>
      </c>
      <c r="V832" s="36">
        <v>311</v>
      </c>
    </row>
    <row r="833" spans="1:22" ht="21" x14ac:dyDescent="0.25">
      <c r="A833" s="38">
        <v>39114</v>
      </c>
      <c r="B833" s="38" t="s">
        <v>1653</v>
      </c>
      <c r="C833" s="38" t="s">
        <v>1648</v>
      </c>
      <c r="D833" s="32" t="str">
        <f t="shared" si="60"/>
        <v>39114AgraBulb</v>
      </c>
      <c r="E833" s="32">
        <f>VLOOKUP($D833,Table2[[Column1]:[Qty]],2,0)</f>
        <v>302</v>
      </c>
      <c r="F833" s="32">
        <f t="shared" si="61"/>
        <v>10</v>
      </c>
      <c r="G833" s="39">
        <f t="shared" si="62"/>
        <v>0.06</v>
      </c>
      <c r="H833" s="32">
        <f t="shared" si="63"/>
        <v>9.3999999999999986</v>
      </c>
      <c r="I833" s="32">
        <f t="shared" si="64"/>
        <v>2838.7999999999997</v>
      </c>
      <c r="R833" s="36">
        <v>39108</v>
      </c>
      <c r="S833" s="36" t="s">
        <v>1652</v>
      </c>
      <c r="T833" s="36" t="s">
        <v>1648</v>
      </c>
      <c r="U833" s="36" t="str">
        <f>Table2[[#This Row],[Date]]&amp;Table2[[#This Row],[City]]&amp;Table2[[#This Row],[Product]]</f>
        <v>39108JaipurBulb</v>
      </c>
      <c r="V833" s="36">
        <v>326</v>
      </c>
    </row>
    <row r="834" spans="1:22" ht="21" x14ac:dyDescent="0.25">
      <c r="A834" s="38">
        <v>39114</v>
      </c>
      <c r="B834" s="38" t="s">
        <v>1653</v>
      </c>
      <c r="C834" s="38" t="s">
        <v>1649</v>
      </c>
      <c r="D834" s="32" t="str">
        <f t="shared" si="60"/>
        <v>39114Agraiphone</v>
      </c>
      <c r="E834" s="32">
        <f>VLOOKUP($D834,Table2[[Column1]:[Qty]],2,0)</f>
        <v>444</v>
      </c>
      <c r="F834" s="32">
        <f t="shared" si="61"/>
        <v>500</v>
      </c>
      <c r="G834" s="39">
        <f t="shared" si="62"/>
        <v>0.25</v>
      </c>
      <c r="H834" s="32">
        <f t="shared" si="63"/>
        <v>375</v>
      </c>
      <c r="I834" s="32">
        <f t="shared" si="64"/>
        <v>166500</v>
      </c>
      <c r="R834" s="36">
        <v>39116</v>
      </c>
      <c r="S834" s="36" t="s">
        <v>1652</v>
      </c>
      <c r="T834" s="36" t="s">
        <v>1647</v>
      </c>
      <c r="U834" s="36" t="str">
        <f>Table2[[#This Row],[Date]]&amp;Table2[[#This Row],[City]]&amp;Table2[[#This Row],[Product]]</f>
        <v>39116JaipurLaptop</v>
      </c>
      <c r="V834" s="36">
        <v>150</v>
      </c>
    </row>
    <row r="835" spans="1:22" ht="21" x14ac:dyDescent="0.25">
      <c r="A835" s="38">
        <v>39114</v>
      </c>
      <c r="B835" s="38" t="s">
        <v>1653</v>
      </c>
      <c r="C835" s="38" t="s">
        <v>1650</v>
      </c>
      <c r="D835" s="32" t="str">
        <f t="shared" si="60"/>
        <v>39114AgraChair</v>
      </c>
      <c r="E835" s="32">
        <f>VLOOKUP($D835,Table2[[Column1]:[Qty]],2,0)</f>
        <v>110</v>
      </c>
      <c r="F835" s="32">
        <f t="shared" si="61"/>
        <v>200</v>
      </c>
      <c r="G835" s="39">
        <f t="shared" si="62"/>
        <v>0.4</v>
      </c>
      <c r="H835" s="32">
        <f t="shared" si="63"/>
        <v>120</v>
      </c>
      <c r="I835" s="32">
        <f t="shared" si="64"/>
        <v>13200</v>
      </c>
      <c r="R835" s="36">
        <v>39120</v>
      </c>
      <c r="S835" s="36" t="s">
        <v>1646</v>
      </c>
      <c r="T835" s="36" t="s">
        <v>1648</v>
      </c>
      <c r="U835" s="36" t="str">
        <f>Table2[[#This Row],[Date]]&amp;Table2[[#This Row],[City]]&amp;Table2[[#This Row],[Product]]</f>
        <v>39120MumbaiBulb</v>
      </c>
      <c r="V835" s="36">
        <v>240</v>
      </c>
    </row>
    <row r="836" spans="1:22" ht="21" x14ac:dyDescent="0.25">
      <c r="A836" s="38">
        <v>39115</v>
      </c>
      <c r="B836" s="38" t="s">
        <v>1645</v>
      </c>
      <c r="C836" s="38" t="s">
        <v>1647</v>
      </c>
      <c r="D836" s="32" t="str">
        <f t="shared" si="60"/>
        <v>39115DelhiLaptop</v>
      </c>
      <c r="E836" s="32">
        <f>VLOOKUP($D836,Table2[[Column1]:[Qty]],2,0)</f>
        <v>115</v>
      </c>
      <c r="F836" s="32">
        <f t="shared" si="61"/>
        <v>1000</v>
      </c>
      <c r="G836" s="39">
        <f t="shared" si="62"/>
        <v>0.13</v>
      </c>
      <c r="H836" s="32">
        <f t="shared" si="63"/>
        <v>870</v>
      </c>
      <c r="I836" s="32">
        <f t="shared" si="64"/>
        <v>100050</v>
      </c>
      <c r="R836" s="36">
        <v>39176</v>
      </c>
      <c r="S836" s="36" t="s">
        <v>1652</v>
      </c>
      <c r="T836" s="36" t="s">
        <v>1647</v>
      </c>
      <c r="U836" s="36" t="str">
        <f>Table2[[#This Row],[Date]]&amp;Table2[[#This Row],[City]]&amp;Table2[[#This Row],[Product]]</f>
        <v>39176JaipurLaptop</v>
      </c>
      <c r="V836" s="36">
        <v>200</v>
      </c>
    </row>
    <row r="837" spans="1:22" ht="21" x14ac:dyDescent="0.25">
      <c r="A837" s="38">
        <v>39115</v>
      </c>
      <c r="B837" s="38" t="s">
        <v>1645</v>
      </c>
      <c r="C837" s="38" t="s">
        <v>1648</v>
      </c>
      <c r="D837" s="32" t="str">
        <f t="shared" ref="D837:D900" si="65">A837&amp;B837&amp;C837</f>
        <v>39115DelhiBulb</v>
      </c>
      <c r="E837" s="32">
        <f>VLOOKUP($D837,Table2[[Column1]:[Qty]],2,0)</f>
        <v>500</v>
      </c>
      <c r="F837" s="32">
        <f t="shared" ref="F837:F900" si="66">VLOOKUP($C837,K$12:L$15,2,FALSE)</f>
        <v>10</v>
      </c>
      <c r="G837" s="39">
        <f t="shared" ref="G837:G900" si="67">INDEX($K$3:$O$7,MATCH($B837,$K$3:$K$7,0),MATCH($C837,$K$3:$O$3,0))</f>
        <v>0.09</v>
      </c>
      <c r="H837" s="32">
        <f t="shared" ref="H837:H900" si="68">$F837*(1-$G837)</f>
        <v>9.1</v>
      </c>
      <c r="I837" s="32">
        <f t="shared" ref="I837:I900" si="69">$H837*$E837</f>
        <v>4550</v>
      </c>
      <c r="R837" s="36">
        <v>39081</v>
      </c>
      <c r="S837" s="36" t="s">
        <v>1646</v>
      </c>
      <c r="T837" s="36" t="s">
        <v>1649</v>
      </c>
      <c r="U837" s="36" t="str">
        <f>Table2[[#This Row],[Date]]&amp;Table2[[#This Row],[City]]&amp;Table2[[#This Row],[Product]]</f>
        <v>39081Mumbaiiphone</v>
      </c>
      <c r="V837" s="36">
        <v>353</v>
      </c>
    </row>
    <row r="838" spans="1:22" ht="21" x14ac:dyDescent="0.25">
      <c r="A838" s="38">
        <v>39115</v>
      </c>
      <c r="B838" s="38" t="s">
        <v>1645</v>
      </c>
      <c r="C838" s="38" t="s">
        <v>1649</v>
      </c>
      <c r="D838" s="32" t="str">
        <f t="shared" si="65"/>
        <v>39115Delhiiphone</v>
      </c>
      <c r="E838" s="32">
        <f>VLOOKUP($D838,Table2[[Column1]:[Qty]],2,0)</f>
        <v>111</v>
      </c>
      <c r="F838" s="32">
        <f t="shared" si="66"/>
        <v>500</v>
      </c>
      <c r="G838" s="39">
        <f t="shared" si="67"/>
        <v>0.24</v>
      </c>
      <c r="H838" s="32">
        <f t="shared" si="68"/>
        <v>380</v>
      </c>
      <c r="I838" s="32">
        <f t="shared" si="69"/>
        <v>42180</v>
      </c>
      <c r="R838" s="36">
        <v>39163</v>
      </c>
      <c r="S838" s="36" t="s">
        <v>1653</v>
      </c>
      <c r="T838" s="36" t="s">
        <v>1650</v>
      </c>
      <c r="U838" s="36" t="str">
        <f>Table2[[#This Row],[Date]]&amp;Table2[[#This Row],[City]]&amp;Table2[[#This Row],[Product]]</f>
        <v>39163AgraChair</v>
      </c>
      <c r="V838" s="36">
        <v>235</v>
      </c>
    </row>
    <row r="839" spans="1:22" ht="21" x14ac:dyDescent="0.25">
      <c r="A839" s="38">
        <v>39115</v>
      </c>
      <c r="B839" s="38" t="s">
        <v>1645</v>
      </c>
      <c r="C839" s="38" t="s">
        <v>1650</v>
      </c>
      <c r="D839" s="32" t="str">
        <f t="shared" si="65"/>
        <v>39115DelhiChair</v>
      </c>
      <c r="E839" s="32">
        <f>VLOOKUP($D839,Table2[[Column1]:[Qty]],2,0)</f>
        <v>342</v>
      </c>
      <c r="F839" s="32">
        <f t="shared" si="66"/>
        <v>200</v>
      </c>
      <c r="G839" s="39">
        <f t="shared" si="67"/>
        <v>0.33</v>
      </c>
      <c r="H839" s="32">
        <f t="shared" si="68"/>
        <v>134</v>
      </c>
      <c r="I839" s="32">
        <f t="shared" si="69"/>
        <v>45828</v>
      </c>
      <c r="R839" s="36">
        <v>39135</v>
      </c>
      <c r="S839" s="36" t="s">
        <v>1653</v>
      </c>
      <c r="T839" s="36" t="s">
        <v>1650</v>
      </c>
      <c r="U839" s="36" t="str">
        <f>Table2[[#This Row],[Date]]&amp;Table2[[#This Row],[City]]&amp;Table2[[#This Row],[Product]]</f>
        <v>39135AgraChair</v>
      </c>
      <c r="V839" s="36">
        <v>452</v>
      </c>
    </row>
    <row r="840" spans="1:22" ht="21" x14ac:dyDescent="0.25">
      <c r="A840" s="38">
        <v>39115</v>
      </c>
      <c r="B840" s="38" t="s">
        <v>1646</v>
      </c>
      <c r="C840" s="38" t="s">
        <v>1647</v>
      </c>
      <c r="D840" s="32" t="str">
        <f t="shared" si="65"/>
        <v>39115MumbaiLaptop</v>
      </c>
      <c r="E840" s="32">
        <f>VLOOKUP($D840,Table2[[Column1]:[Qty]],2,0)</f>
        <v>347</v>
      </c>
      <c r="F840" s="32">
        <f t="shared" si="66"/>
        <v>1000</v>
      </c>
      <c r="G840" s="39">
        <f t="shared" si="67"/>
        <v>0.1</v>
      </c>
      <c r="H840" s="32">
        <f t="shared" si="68"/>
        <v>900</v>
      </c>
      <c r="I840" s="32">
        <f t="shared" si="69"/>
        <v>312300</v>
      </c>
      <c r="R840" s="36">
        <v>39071</v>
      </c>
      <c r="S840" s="36" t="s">
        <v>1645</v>
      </c>
      <c r="T840" s="36" t="s">
        <v>1647</v>
      </c>
      <c r="U840" s="36" t="str">
        <f>Table2[[#This Row],[Date]]&amp;Table2[[#This Row],[City]]&amp;Table2[[#This Row],[Product]]</f>
        <v>39071DelhiLaptop</v>
      </c>
      <c r="V840" s="36">
        <v>299</v>
      </c>
    </row>
    <row r="841" spans="1:22" ht="21" x14ac:dyDescent="0.25">
      <c r="A841" s="38">
        <v>39115</v>
      </c>
      <c r="B841" s="38" t="s">
        <v>1646</v>
      </c>
      <c r="C841" s="38" t="s">
        <v>1648</v>
      </c>
      <c r="D841" s="32" t="str">
        <f t="shared" si="65"/>
        <v>39115MumbaiBulb</v>
      </c>
      <c r="E841" s="32">
        <f>VLOOKUP($D841,Table2[[Column1]:[Qty]],2,0)</f>
        <v>174</v>
      </c>
      <c r="F841" s="32">
        <f t="shared" si="66"/>
        <v>10</v>
      </c>
      <c r="G841" s="39">
        <f t="shared" si="67"/>
        <v>0.05</v>
      </c>
      <c r="H841" s="32">
        <f t="shared" si="68"/>
        <v>9.5</v>
      </c>
      <c r="I841" s="32">
        <f t="shared" si="69"/>
        <v>1653</v>
      </c>
      <c r="R841" s="36">
        <v>39083</v>
      </c>
      <c r="S841" s="36" t="s">
        <v>1652</v>
      </c>
      <c r="T841" s="36" t="s">
        <v>1649</v>
      </c>
      <c r="U841" s="36" t="str">
        <f>Table2[[#This Row],[Date]]&amp;Table2[[#This Row],[City]]&amp;Table2[[#This Row],[Product]]</f>
        <v>39083Jaipuriphone</v>
      </c>
      <c r="V841" s="36">
        <v>111</v>
      </c>
    </row>
    <row r="842" spans="1:22" ht="21" x14ac:dyDescent="0.25">
      <c r="A842" s="38">
        <v>39115</v>
      </c>
      <c r="B842" s="38" t="s">
        <v>1646</v>
      </c>
      <c r="C842" s="38" t="s">
        <v>1649</v>
      </c>
      <c r="D842" s="32" t="str">
        <f t="shared" si="65"/>
        <v>39115Mumbaiiphone</v>
      </c>
      <c r="E842" s="32">
        <f>VLOOKUP($D842,Table2[[Column1]:[Qty]],2,0)</f>
        <v>481</v>
      </c>
      <c r="F842" s="32">
        <f t="shared" si="66"/>
        <v>500</v>
      </c>
      <c r="G842" s="39">
        <f t="shared" si="67"/>
        <v>0.2</v>
      </c>
      <c r="H842" s="32">
        <f t="shared" si="68"/>
        <v>400</v>
      </c>
      <c r="I842" s="32">
        <f t="shared" si="69"/>
        <v>192400</v>
      </c>
      <c r="R842" s="36">
        <v>39157</v>
      </c>
      <c r="S842" s="36" t="s">
        <v>1645</v>
      </c>
      <c r="T842" s="36" t="s">
        <v>1649</v>
      </c>
      <c r="U842" s="36" t="str">
        <f>Table2[[#This Row],[Date]]&amp;Table2[[#This Row],[City]]&amp;Table2[[#This Row],[Product]]</f>
        <v>39157Delhiiphone</v>
      </c>
      <c r="V842" s="36">
        <v>350</v>
      </c>
    </row>
    <row r="843" spans="1:22" ht="21" x14ac:dyDescent="0.25">
      <c r="A843" s="38">
        <v>39115</v>
      </c>
      <c r="B843" s="38" t="s">
        <v>1646</v>
      </c>
      <c r="C843" s="38" t="s">
        <v>1650</v>
      </c>
      <c r="D843" s="32" t="str">
        <f t="shared" si="65"/>
        <v>39115MumbaiChair</v>
      </c>
      <c r="E843" s="32">
        <f>VLOOKUP($D843,Table2[[Column1]:[Qty]],2,0)</f>
        <v>288</v>
      </c>
      <c r="F843" s="32">
        <f t="shared" si="66"/>
        <v>200</v>
      </c>
      <c r="G843" s="39">
        <f t="shared" si="67"/>
        <v>0.4</v>
      </c>
      <c r="H843" s="32">
        <f t="shared" si="68"/>
        <v>120</v>
      </c>
      <c r="I843" s="32">
        <f t="shared" si="69"/>
        <v>34560</v>
      </c>
      <c r="R843" s="36">
        <v>39166</v>
      </c>
      <c r="S843" s="36" t="s">
        <v>1646</v>
      </c>
      <c r="T843" s="36" t="s">
        <v>1649</v>
      </c>
      <c r="U843" s="36" t="str">
        <f>Table2[[#This Row],[Date]]&amp;Table2[[#This Row],[City]]&amp;Table2[[#This Row],[Product]]</f>
        <v>39166Mumbaiiphone</v>
      </c>
      <c r="V843" s="36">
        <v>249</v>
      </c>
    </row>
    <row r="844" spans="1:22" ht="21" x14ac:dyDescent="0.25">
      <c r="A844" s="38">
        <v>39115</v>
      </c>
      <c r="B844" s="38" t="s">
        <v>1652</v>
      </c>
      <c r="C844" s="38" t="s">
        <v>1647</v>
      </c>
      <c r="D844" s="32" t="str">
        <f t="shared" si="65"/>
        <v>39115JaipurLaptop</v>
      </c>
      <c r="E844" s="32">
        <f>VLOOKUP($D844,Table2[[Column1]:[Qty]],2,0)</f>
        <v>442</v>
      </c>
      <c r="F844" s="32">
        <f t="shared" si="66"/>
        <v>1000</v>
      </c>
      <c r="G844" s="39">
        <f t="shared" si="67"/>
        <v>0.09</v>
      </c>
      <c r="H844" s="32">
        <f t="shared" si="68"/>
        <v>910</v>
      </c>
      <c r="I844" s="32">
        <f t="shared" si="69"/>
        <v>402220</v>
      </c>
      <c r="R844" s="36">
        <v>39144</v>
      </c>
      <c r="S844" s="36" t="s">
        <v>1653</v>
      </c>
      <c r="T844" s="36" t="s">
        <v>1647</v>
      </c>
      <c r="U844" s="36" t="str">
        <f>Table2[[#This Row],[Date]]&amp;Table2[[#This Row],[City]]&amp;Table2[[#This Row],[Product]]</f>
        <v>39144AgraLaptop</v>
      </c>
      <c r="V844" s="36">
        <v>314</v>
      </c>
    </row>
    <row r="845" spans="1:22" ht="21" x14ac:dyDescent="0.25">
      <c r="A845" s="38">
        <v>39115</v>
      </c>
      <c r="B845" s="38" t="s">
        <v>1652</v>
      </c>
      <c r="C845" s="38" t="s">
        <v>1648</v>
      </c>
      <c r="D845" s="32" t="str">
        <f t="shared" si="65"/>
        <v>39115JaipurBulb</v>
      </c>
      <c r="E845" s="32">
        <f>VLOOKUP($D845,Table2[[Column1]:[Qty]],2,0)</f>
        <v>245</v>
      </c>
      <c r="F845" s="32">
        <f t="shared" si="66"/>
        <v>10</v>
      </c>
      <c r="G845" s="39">
        <f t="shared" si="67"/>
        <v>0.08</v>
      </c>
      <c r="H845" s="32">
        <f t="shared" si="68"/>
        <v>9.2000000000000011</v>
      </c>
      <c r="I845" s="32">
        <f t="shared" si="69"/>
        <v>2254.0000000000005</v>
      </c>
      <c r="R845" s="36">
        <v>39189</v>
      </c>
      <c r="S845" s="36" t="s">
        <v>1653</v>
      </c>
      <c r="T845" s="36" t="s">
        <v>1647</v>
      </c>
      <c r="U845" s="36" t="str">
        <f>Table2[[#This Row],[Date]]&amp;Table2[[#This Row],[City]]&amp;Table2[[#This Row],[Product]]</f>
        <v>39189AgraLaptop</v>
      </c>
      <c r="V845" s="36">
        <v>323</v>
      </c>
    </row>
    <row r="846" spans="1:22" ht="21" x14ac:dyDescent="0.25">
      <c r="A846" s="38">
        <v>39115</v>
      </c>
      <c r="B846" s="38" t="s">
        <v>1652</v>
      </c>
      <c r="C846" s="38" t="s">
        <v>1649</v>
      </c>
      <c r="D846" s="32" t="str">
        <f t="shared" si="65"/>
        <v>39115Jaipuriphone</v>
      </c>
      <c r="E846" s="32">
        <f>VLOOKUP($D846,Table2[[Column1]:[Qty]],2,0)</f>
        <v>435</v>
      </c>
      <c r="F846" s="32">
        <f t="shared" si="66"/>
        <v>500</v>
      </c>
      <c r="G846" s="39">
        <f t="shared" si="67"/>
        <v>0.2</v>
      </c>
      <c r="H846" s="32">
        <f t="shared" si="68"/>
        <v>400</v>
      </c>
      <c r="I846" s="32">
        <f t="shared" si="69"/>
        <v>174000</v>
      </c>
      <c r="R846" s="36">
        <v>39160</v>
      </c>
      <c r="S846" s="36" t="s">
        <v>1653</v>
      </c>
      <c r="T846" s="36" t="s">
        <v>1650</v>
      </c>
      <c r="U846" s="36" t="str">
        <f>Table2[[#This Row],[Date]]&amp;Table2[[#This Row],[City]]&amp;Table2[[#This Row],[Product]]</f>
        <v>39160AgraChair</v>
      </c>
      <c r="V846" s="36">
        <v>479</v>
      </c>
    </row>
    <row r="847" spans="1:22" ht="21" x14ac:dyDescent="0.25">
      <c r="A847" s="38">
        <v>39115</v>
      </c>
      <c r="B847" s="38" t="s">
        <v>1652</v>
      </c>
      <c r="C847" s="38" t="s">
        <v>1650</v>
      </c>
      <c r="D847" s="32" t="str">
        <f t="shared" si="65"/>
        <v>39115JaipurChair</v>
      </c>
      <c r="E847" s="32">
        <f>VLOOKUP($D847,Table2[[Column1]:[Qty]],2,0)</f>
        <v>186</v>
      </c>
      <c r="F847" s="32">
        <f t="shared" si="66"/>
        <v>200</v>
      </c>
      <c r="G847" s="39">
        <f t="shared" si="67"/>
        <v>0.36</v>
      </c>
      <c r="H847" s="32">
        <f t="shared" si="68"/>
        <v>128</v>
      </c>
      <c r="I847" s="32">
        <f t="shared" si="69"/>
        <v>23808</v>
      </c>
      <c r="R847" s="36">
        <v>39154</v>
      </c>
      <c r="S847" s="36" t="s">
        <v>1652</v>
      </c>
      <c r="T847" s="36" t="s">
        <v>1649</v>
      </c>
      <c r="U847" s="36" t="str">
        <f>Table2[[#This Row],[Date]]&amp;Table2[[#This Row],[City]]&amp;Table2[[#This Row],[Product]]</f>
        <v>39154Jaipuriphone</v>
      </c>
      <c r="V847" s="36">
        <v>179</v>
      </c>
    </row>
    <row r="848" spans="1:22" ht="21" x14ac:dyDescent="0.25">
      <c r="A848" s="38">
        <v>39115</v>
      </c>
      <c r="B848" s="38" t="s">
        <v>1653</v>
      </c>
      <c r="C848" s="38" t="s">
        <v>1647</v>
      </c>
      <c r="D848" s="32" t="str">
        <f t="shared" si="65"/>
        <v>39115AgraLaptop</v>
      </c>
      <c r="E848" s="32">
        <f>VLOOKUP($D848,Table2[[Column1]:[Qty]],2,0)</f>
        <v>176</v>
      </c>
      <c r="F848" s="32">
        <f t="shared" si="66"/>
        <v>1000</v>
      </c>
      <c r="G848" s="39">
        <f t="shared" si="67"/>
        <v>0.05</v>
      </c>
      <c r="H848" s="32">
        <f t="shared" si="68"/>
        <v>950</v>
      </c>
      <c r="I848" s="32">
        <f t="shared" si="69"/>
        <v>167200</v>
      </c>
      <c r="R848" s="36">
        <v>39179</v>
      </c>
      <c r="S848" s="36" t="s">
        <v>1646</v>
      </c>
      <c r="T848" s="36" t="s">
        <v>1650</v>
      </c>
      <c r="U848" s="36" t="str">
        <f>Table2[[#This Row],[Date]]&amp;Table2[[#This Row],[City]]&amp;Table2[[#This Row],[Product]]</f>
        <v>39179MumbaiChair</v>
      </c>
      <c r="V848" s="36">
        <v>429</v>
      </c>
    </row>
    <row r="849" spans="1:22" ht="21" x14ac:dyDescent="0.25">
      <c r="A849" s="38">
        <v>39115</v>
      </c>
      <c r="B849" s="38" t="s">
        <v>1653</v>
      </c>
      <c r="C849" s="38" t="s">
        <v>1648</v>
      </c>
      <c r="D849" s="32" t="str">
        <f t="shared" si="65"/>
        <v>39115AgraBulb</v>
      </c>
      <c r="E849" s="32">
        <f>VLOOKUP($D849,Table2[[Column1]:[Qty]],2,0)</f>
        <v>463</v>
      </c>
      <c r="F849" s="32">
        <f t="shared" si="66"/>
        <v>10</v>
      </c>
      <c r="G849" s="39">
        <f t="shared" si="67"/>
        <v>0.06</v>
      </c>
      <c r="H849" s="32">
        <f t="shared" si="68"/>
        <v>9.3999999999999986</v>
      </c>
      <c r="I849" s="32">
        <f t="shared" si="69"/>
        <v>4352.1999999999989</v>
      </c>
      <c r="R849" s="36">
        <v>39138</v>
      </c>
      <c r="S849" s="36" t="s">
        <v>1645</v>
      </c>
      <c r="T849" s="36" t="s">
        <v>1648</v>
      </c>
      <c r="U849" s="36" t="str">
        <f>Table2[[#This Row],[Date]]&amp;Table2[[#This Row],[City]]&amp;Table2[[#This Row],[Product]]</f>
        <v>39138DelhiBulb</v>
      </c>
      <c r="V849" s="36">
        <v>266</v>
      </c>
    </row>
    <row r="850" spans="1:22" ht="21" x14ac:dyDescent="0.25">
      <c r="A850" s="38">
        <v>39115</v>
      </c>
      <c r="B850" s="38" t="s">
        <v>1653</v>
      </c>
      <c r="C850" s="38" t="s">
        <v>1649</v>
      </c>
      <c r="D850" s="32" t="str">
        <f t="shared" si="65"/>
        <v>39115Agraiphone</v>
      </c>
      <c r="E850" s="32">
        <f>VLOOKUP($D850,Table2[[Column1]:[Qty]],2,0)</f>
        <v>447</v>
      </c>
      <c r="F850" s="32">
        <f t="shared" si="66"/>
        <v>500</v>
      </c>
      <c r="G850" s="39">
        <f t="shared" si="67"/>
        <v>0.25</v>
      </c>
      <c r="H850" s="32">
        <f t="shared" si="68"/>
        <v>375</v>
      </c>
      <c r="I850" s="32">
        <f t="shared" si="69"/>
        <v>167625</v>
      </c>
      <c r="R850" s="36">
        <v>39152</v>
      </c>
      <c r="S850" s="36" t="s">
        <v>1652</v>
      </c>
      <c r="T850" s="36" t="s">
        <v>1650</v>
      </c>
      <c r="U850" s="36" t="str">
        <f>Table2[[#This Row],[Date]]&amp;Table2[[#This Row],[City]]&amp;Table2[[#This Row],[Product]]</f>
        <v>39152JaipurChair</v>
      </c>
      <c r="V850" s="36">
        <v>160</v>
      </c>
    </row>
    <row r="851" spans="1:22" ht="21" x14ac:dyDescent="0.25">
      <c r="A851" s="38">
        <v>39115</v>
      </c>
      <c r="B851" s="38" t="s">
        <v>1653</v>
      </c>
      <c r="C851" s="38" t="s">
        <v>1650</v>
      </c>
      <c r="D851" s="32" t="str">
        <f t="shared" si="65"/>
        <v>39115AgraChair</v>
      </c>
      <c r="E851" s="32">
        <f>VLOOKUP($D851,Table2[[Column1]:[Qty]],2,0)</f>
        <v>497</v>
      </c>
      <c r="F851" s="32">
        <f t="shared" si="66"/>
        <v>200</v>
      </c>
      <c r="G851" s="39">
        <f t="shared" si="67"/>
        <v>0.4</v>
      </c>
      <c r="H851" s="32">
        <f t="shared" si="68"/>
        <v>120</v>
      </c>
      <c r="I851" s="32">
        <f t="shared" si="69"/>
        <v>59640</v>
      </c>
      <c r="R851" s="36">
        <v>39122</v>
      </c>
      <c r="S851" s="36" t="s">
        <v>1645</v>
      </c>
      <c r="T851" s="36" t="s">
        <v>1650</v>
      </c>
      <c r="U851" s="36" t="str">
        <f>Table2[[#This Row],[Date]]&amp;Table2[[#This Row],[City]]&amp;Table2[[#This Row],[Product]]</f>
        <v>39122DelhiChair</v>
      </c>
      <c r="V851" s="36">
        <v>404</v>
      </c>
    </row>
    <row r="852" spans="1:22" ht="21" x14ac:dyDescent="0.25">
      <c r="A852" s="38">
        <v>39116</v>
      </c>
      <c r="B852" s="38" t="s">
        <v>1645</v>
      </c>
      <c r="C852" s="38" t="s">
        <v>1647</v>
      </c>
      <c r="D852" s="32" t="str">
        <f t="shared" si="65"/>
        <v>39116DelhiLaptop</v>
      </c>
      <c r="E852" s="32">
        <f>VLOOKUP($D852,Table2[[Column1]:[Qty]],2,0)</f>
        <v>477</v>
      </c>
      <c r="F852" s="32">
        <f t="shared" si="66"/>
        <v>1000</v>
      </c>
      <c r="G852" s="39">
        <f t="shared" si="67"/>
        <v>0.13</v>
      </c>
      <c r="H852" s="32">
        <f t="shared" si="68"/>
        <v>870</v>
      </c>
      <c r="I852" s="32">
        <f t="shared" si="69"/>
        <v>414990</v>
      </c>
      <c r="R852" s="36">
        <v>39174</v>
      </c>
      <c r="S852" s="36" t="s">
        <v>1652</v>
      </c>
      <c r="T852" s="36" t="s">
        <v>1647</v>
      </c>
      <c r="U852" s="36" t="str">
        <f>Table2[[#This Row],[Date]]&amp;Table2[[#This Row],[City]]&amp;Table2[[#This Row],[Product]]</f>
        <v>39174JaipurLaptop</v>
      </c>
      <c r="V852" s="36">
        <v>287</v>
      </c>
    </row>
    <row r="853" spans="1:22" ht="21" x14ac:dyDescent="0.25">
      <c r="A853" s="38">
        <v>39116</v>
      </c>
      <c r="B853" s="38" t="s">
        <v>1645</v>
      </c>
      <c r="C853" s="38" t="s">
        <v>1648</v>
      </c>
      <c r="D853" s="32" t="str">
        <f t="shared" si="65"/>
        <v>39116DelhiBulb</v>
      </c>
      <c r="E853" s="32">
        <f>VLOOKUP($D853,Table2[[Column1]:[Qty]],2,0)</f>
        <v>316</v>
      </c>
      <c r="F853" s="32">
        <f t="shared" si="66"/>
        <v>10</v>
      </c>
      <c r="G853" s="39">
        <f t="shared" si="67"/>
        <v>0.09</v>
      </c>
      <c r="H853" s="32">
        <f t="shared" si="68"/>
        <v>9.1</v>
      </c>
      <c r="I853" s="32">
        <f t="shared" si="69"/>
        <v>2875.6</v>
      </c>
      <c r="R853" s="36">
        <v>39063</v>
      </c>
      <c r="S853" s="36" t="s">
        <v>1645</v>
      </c>
      <c r="T853" s="36" t="s">
        <v>1650</v>
      </c>
      <c r="U853" s="36" t="str">
        <f>Table2[[#This Row],[Date]]&amp;Table2[[#This Row],[City]]&amp;Table2[[#This Row],[Product]]</f>
        <v>39063DelhiChair</v>
      </c>
      <c r="V853" s="36">
        <v>376</v>
      </c>
    </row>
    <row r="854" spans="1:22" ht="21" x14ac:dyDescent="0.25">
      <c r="A854" s="38">
        <v>39116</v>
      </c>
      <c r="B854" s="38" t="s">
        <v>1645</v>
      </c>
      <c r="C854" s="38" t="s">
        <v>1649</v>
      </c>
      <c r="D854" s="32" t="str">
        <f t="shared" si="65"/>
        <v>39116Delhiiphone</v>
      </c>
      <c r="E854" s="32">
        <f>VLOOKUP($D854,Table2[[Column1]:[Qty]],2,0)</f>
        <v>130</v>
      </c>
      <c r="F854" s="32">
        <f t="shared" si="66"/>
        <v>500</v>
      </c>
      <c r="G854" s="39">
        <f t="shared" si="67"/>
        <v>0.24</v>
      </c>
      <c r="H854" s="32">
        <f t="shared" si="68"/>
        <v>380</v>
      </c>
      <c r="I854" s="32">
        <f t="shared" si="69"/>
        <v>49400</v>
      </c>
      <c r="R854" s="36">
        <v>39076</v>
      </c>
      <c r="S854" s="36" t="s">
        <v>1653</v>
      </c>
      <c r="T854" s="36" t="s">
        <v>1648</v>
      </c>
      <c r="U854" s="36" t="str">
        <f>Table2[[#This Row],[Date]]&amp;Table2[[#This Row],[City]]&amp;Table2[[#This Row],[Product]]</f>
        <v>39076AgraBulb</v>
      </c>
      <c r="V854" s="36">
        <v>413</v>
      </c>
    </row>
    <row r="855" spans="1:22" ht="21" x14ac:dyDescent="0.25">
      <c r="A855" s="38">
        <v>39116</v>
      </c>
      <c r="B855" s="38" t="s">
        <v>1645</v>
      </c>
      <c r="C855" s="38" t="s">
        <v>1650</v>
      </c>
      <c r="D855" s="32" t="str">
        <f t="shared" si="65"/>
        <v>39116DelhiChair</v>
      </c>
      <c r="E855" s="32">
        <f>VLOOKUP($D855,Table2[[Column1]:[Qty]],2,0)</f>
        <v>333</v>
      </c>
      <c r="F855" s="32">
        <f t="shared" si="66"/>
        <v>200</v>
      </c>
      <c r="G855" s="39">
        <f t="shared" si="67"/>
        <v>0.33</v>
      </c>
      <c r="H855" s="32">
        <f t="shared" si="68"/>
        <v>134</v>
      </c>
      <c r="I855" s="32">
        <f t="shared" si="69"/>
        <v>44622</v>
      </c>
      <c r="R855" s="36">
        <v>39122</v>
      </c>
      <c r="S855" s="36" t="s">
        <v>1646</v>
      </c>
      <c r="T855" s="36" t="s">
        <v>1648</v>
      </c>
      <c r="U855" s="36" t="str">
        <f>Table2[[#This Row],[Date]]&amp;Table2[[#This Row],[City]]&amp;Table2[[#This Row],[Product]]</f>
        <v>39122MumbaiBulb</v>
      </c>
      <c r="V855" s="36">
        <v>113</v>
      </c>
    </row>
    <row r="856" spans="1:22" ht="21" x14ac:dyDescent="0.25">
      <c r="A856" s="38">
        <v>39116</v>
      </c>
      <c r="B856" s="38" t="s">
        <v>1646</v>
      </c>
      <c r="C856" s="38" t="s">
        <v>1647</v>
      </c>
      <c r="D856" s="32" t="str">
        <f t="shared" si="65"/>
        <v>39116MumbaiLaptop</v>
      </c>
      <c r="E856" s="32">
        <f>VLOOKUP($D856,Table2[[Column1]:[Qty]],2,0)</f>
        <v>241</v>
      </c>
      <c r="F856" s="32">
        <f t="shared" si="66"/>
        <v>1000</v>
      </c>
      <c r="G856" s="39">
        <f t="shared" si="67"/>
        <v>0.1</v>
      </c>
      <c r="H856" s="32">
        <f t="shared" si="68"/>
        <v>900</v>
      </c>
      <c r="I856" s="32">
        <f t="shared" si="69"/>
        <v>216900</v>
      </c>
      <c r="R856" s="36">
        <v>39079</v>
      </c>
      <c r="S856" s="36" t="s">
        <v>1653</v>
      </c>
      <c r="T856" s="36" t="s">
        <v>1648</v>
      </c>
      <c r="U856" s="36" t="str">
        <f>Table2[[#This Row],[Date]]&amp;Table2[[#This Row],[City]]&amp;Table2[[#This Row],[Product]]</f>
        <v>39079AgraBulb</v>
      </c>
      <c r="V856" s="36">
        <v>208</v>
      </c>
    </row>
    <row r="857" spans="1:22" ht="21" x14ac:dyDescent="0.25">
      <c r="A857" s="38">
        <v>39116</v>
      </c>
      <c r="B857" s="38" t="s">
        <v>1646</v>
      </c>
      <c r="C857" s="38" t="s">
        <v>1648</v>
      </c>
      <c r="D857" s="32" t="str">
        <f t="shared" si="65"/>
        <v>39116MumbaiBulb</v>
      </c>
      <c r="E857" s="32">
        <f>VLOOKUP($D857,Table2[[Column1]:[Qty]],2,0)</f>
        <v>180</v>
      </c>
      <c r="F857" s="32">
        <f t="shared" si="66"/>
        <v>10</v>
      </c>
      <c r="G857" s="39">
        <f t="shared" si="67"/>
        <v>0.05</v>
      </c>
      <c r="H857" s="32">
        <f t="shared" si="68"/>
        <v>9.5</v>
      </c>
      <c r="I857" s="32">
        <f t="shared" si="69"/>
        <v>1710</v>
      </c>
      <c r="R857" s="36">
        <v>39180</v>
      </c>
      <c r="S857" s="36" t="s">
        <v>1652</v>
      </c>
      <c r="T857" s="36" t="s">
        <v>1649</v>
      </c>
      <c r="U857" s="36" t="str">
        <f>Table2[[#This Row],[Date]]&amp;Table2[[#This Row],[City]]&amp;Table2[[#This Row],[Product]]</f>
        <v>39180Jaipuriphone</v>
      </c>
      <c r="V857" s="36">
        <v>500</v>
      </c>
    </row>
    <row r="858" spans="1:22" ht="21" x14ac:dyDescent="0.25">
      <c r="A858" s="38">
        <v>39116</v>
      </c>
      <c r="B858" s="38" t="s">
        <v>1646</v>
      </c>
      <c r="C858" s="38" t="s">
        <v>1649</v>
      </c>
      <c r="D858" s="32" t="str">
        <f t="shared" si="65"/>
        <v>39116Mumbaiiphone</v>
      </c>
      <c r="E858" s="32">
        <f>VLOOKUP($D858,Table2[[Column1]:[Qty]],2,0)</f>
        <v>345</v>
      </c>
      <c r="F858" s="32">
        <f t="shared" si="66"/>
        <v>500</v>
      </c>
      <c r="G858" s="39">
        <f t="shared" si="67"/>
        <v>0.2</v>
      </c>
      <c r="H858" s="32">
        <f t="shared" si="68"/>
        <v>400</v>
      </c>
      <c r="I858" s="32">
        <f t="shared" si="69"/>
        <v>138000</v>
      </c>
      <c r="R858" s="36">
        <v>39101</v>
      </c>
      <c r="S858" s="36" t="s">
        <v>1646</v>
      </c>
      <c r="T858" s="36" t="s">
        <v>1649</v>
      </c>
      <c r="U858" s="36" t="str">
        <f>Table2[[#This Row],[Date]]&amp;Table2[[#This Row],[City]]&amp;Table2[[#This Row],[Product]]</f>
        <v>39101Mumbaiiphone</v>
      </c>
      <c r="V858" s="36">
        <v>391</v>
      </c>
    </row>
    <row r="859" spans="1:22" ht="21" x14ac:dyDescent="0.25">
      <c r="A859" s="38">
        <v>39116</v>
      </c>
      <c r="B859" s="38" t="s">
        <v>1646</v>
      </c>
      <c r="C859" s="38" t="s">
        <v>1650</v>
      </c>
      <c r="D859" s="32" t="str">
        <f t="shared" si="65"/>
        <v>39116MumbaiChair</v>
      </c>
      <c r="E859" s="32">
        <f>VLOOKUP($D859,Table2[[Column1]:[Qty]],2,0)</f>
        <v>315</v>
      </c>
      <c r="F859" s="32">
        <f t="shared" si="66"/>
        <v>200</v>
      </c>
      <c r="G859" s="39">
        <f t="shared" si="67"/>
        <v>0.4</v>
      </c>
      <c r="H859" s="32">
        <f t="shared" si="68"/>
        <v>120</v>
      </c>
      <c r="I859" s="32">
        <f t="shared" si="69"/>
        <v>37800</v>
      </c>
      <c r="R859" s="36">
        <v>39109</v>
      </c>
      <c r="S859" s="36" t="s">
        <v>1653</v>
      </c>
      <c r="T859" s="36" t="s">
        <v>1648</v>
      </c>
      <c r="U859" s="36" t="str">
        <f>Table2[[#This Row],[Date]]&amp;Table2[[#This Row],[City]]&amp;Table2[[#This Row],[Product]]</f>
        <v>39109AgraBulb</v>
      </c>
      <c r="V859" s="36">
        <v>448</v>
      </c>
    </row>
    <row r="860" spans="1:22" ht="21" x14ac:dyDescent="0.25">
      <c r="A860" s="38">
        <v>39116</v>
      </c>
      <c r="B860" s="38" t="s">
        <v>1652</v>
      </c>
      <c r="C860" s="38" t="s">
        <v>1647</v>
      </c>
      <c r="D860" s="32" t="str">
        <f t="shared" si="65"/>
        <v>39116JaipurLaptop</v>
      </c>
      <c r="E860" s="32">
        <f>VLOOKUP($D860,Table2[[Column1]:[Qty]],2,0)</f>
        <v>150</v>
      </c>
      <c r="F860" s="32">
        <f t="shared" si="66"/>
        <v>1000</v>
      </c>
      <c r="G860" s="39">
        <f t="shared" si="67"/>
        <v>0.09</v>
      </c>
      <c r="H860" s="32">
        <f t="shared" si="68"/>
        <v>910</v>
      </c>
      <c r="I860" s="32">
        <f t="shared" si="69"/>
        <v>136500</v>
      </c>
      <c r="R860" s="36">
        <v>39131</v>
      </c>
      <c r="S860" s="36" t="s">
        <v>1645</v>
      </c>
      <c r="T860" s="36" t="s">
        <v>1648</v>
      </c>
      <c r="U860" s="36" t="str">
        <f>Table2[[#This Row],[Date]]&amp;Table2[[#This Row],[City]]&amp;Table2[[#This Row],[Product]]</f>
        <v>39131DelhiBulb</v>
      </c>
      <c r="V860" s="36">
        <v>402</v>
      </c>
    </row>
    <row r="861" spans="1:22" ht="21" x14ac:dyDescent="0.25">
      <c r="A861" s="38">
        <v>39116</v>
      </c>
      <c r="B861" s="38" t="s">
        <v>1652</v>
      </c>
      <c r="C861" s="38" t="s">
        <v>1648</v>
      </c>
      <c r="D861" s="32" t="str">
        <f t="shared" si="65"/>
        <v>39116JaipurBulb</v>
      </c>
      <c r="E861" s="32">
        <f>VLOOKUP($D861,Table2[[Column1]:[Qty]],2,0)</f>
        <v>451</v>
      </c>
      <c r="F861" s="32">
        <f t="shared" si="66"/>
        <v>10</v>
      </c>
      <c r="G861" s="39">
        <f t="shared" si="67"/>
        <v>0.08</v>
      </c>
      <c r="H861" s="32">
        <f t="shared" si="68"/>
        <v>9.2000000000000011</v>
      </c>
      <c r="I861" s="32">
        <f t="shared" si="69"/>
        <v>4149.2000000000007</v>
      </c>
      <c r="R861" s="36">
        <v>39115</v>
      </c>
      <c r="S861" s="36" t="s">
        <v>1645</v>
      </c>
      <c r="T861" s="36" t="s">
        <v>1650</v>
      </c>
      <c r="U861" s="36" t="str">
        <f>Table2[[#This Row],[Date]]&amp;Table2[[#This Row],[City]]&amp;Table2[[#This Row],[Product]]</f>
        <v>39115DelhiChair</v>
      </c>
      <c r="V861" s="36">
        <v>342</v>
      </c>
    </row>
    <row r="862" spans="1:22" ht="21" x14ac:dyDescent="0.25">
      <c r="A862" s="38">
        <v>39116</v>
      </c>
      <c r="B862" s="38" t="s">
        <v>1652</v>
      </c>
      <c r="C862" s="38" t="s">
        <v>1649</v>
      </c>
      <c r="D862" s="32" t="str">
        <f t="shared" si="65"/>
        <v>39116Jaipuriphone</v>
      </c>
      <c r="E862" s="32">
        <f>VLOOKUP($D862,Table2[[Column1]:[Qty]],2,0)</f>
        <v>386</v>
      </c>
      <c r="F862" s="32">
        <f t="shared" si="66"/>
        <v>500</v>
      </c>
      <c r="G862" s="39">
        <f t="shared" si="67"/>
        <v>0.2</v>
      </c>
      <c r="H862" s="32">
        <f t="shared" si="68"/>
        <v>400</v>
      </c>
      <c r="I862" s="32">
        <f t="shared" si="69"/>
        <v>154400</v>
      </c>
      <c r="R862" s="36">
        <v>39126</v>
      </c>
      <c r="S862" s="36" t="s">
        <v>1646</v>
      </c>
      <c r="T862" s="36" t="s">
        <v>1650</v>
      </c>
      <c r="U862" s="36" t="str">
        <f>Table2[[#This Row],[Date]]&amp;Table2[[#This Row],[City]]&amp;Table2[[#This Row],[Product]]</f>
        <v>39126MumbaiChair</v>
      </c>
      <c r="V862" s="36">
        <v>257</v>
      </c>
    </row>
    <row r="863" spans="1:22" ht="21" x14ac:dyDescent="0.25">
      <c r="A863" s="38">
        <v>39116</v>
      </c>
      <c r="B863" s="38" t="s">
        <v>1652</v>
      </c>
      <c r="C863" s="38" t="s">
        <v>1650</v>
      </c>
      <c r="D863" s="32" t="str">
        <f t="shared" si="65"/>
        <v>39116JaipurChair</v>
      </c>
      <c r="E863" s="32">
        <f>VLOOKUP($D863,Table2[[Column1]:[Qty]],2,0)</f>
        <v>380</v>
      </c>
      <c r="F863" s="32">
        <f t="shared" si="66"/>
        <v>200</v>
      </c>
      <c r="G863" s="39">
        <f t="shared" si="67"/>
        <v>0.36</v>
      </c>
      <c r="H863" s="32">
        <f t="shared" si="68"/>
        <v>128</v>
      </c>
      <c r="I863" s="32">
        <f t="shared" si="69"/>
        <v>48640</v>
      </c>
      <c r="R863" s="36">
        <v>39173</v>
      </c>
      <c r="S863" s="36" t="s">
        <v>1645</v>
      </c>
      <c r="T863" s="36" t="s">
        <v>1647</v>
      </c>
      <c r="U863" s="36" t="str">
        <f>Table2[[#This Row],[Date]]&amp;Table2[[#This Row],[City]]&amp;Table2[[#This Row],[Product]]</f>
        <v>39173DelhiLaptop</v>
      </c>
      <c r="V863" s="36">
        <v>264</v>
      </c>
    </row>
    <row r="864" spans="1:22" ht="21" x14ac:dyDescent="0.25">
      <c r="A864" s="38">
        <v>39116</v>
      </c>
      <c r="B864" s="38" t="s">
        <v>1653</v>
      </c>
      <c r="C864" s="38" t="s">
        <v>1647</v>
      </c>
      <c r="D864" s="32" t="str">
        <f t="shared" si="65"/>
        <v>39116AgraLaptop</v>
      </c>
      <c r="E864" s="32">
        <f>VLOOKUP($D864,Table2[[Column1]:[Qty]],2,0)</f>
        <v>110</v>
      </c>
      <c r="F864" s="32">
        <f t="shared" si="66"/>
        <v>1000</v>
      </c>
      <c r="G864" s="39">
        <f t="shared" si="67"/>
        <v>0.05</v>
      </c>
      <c r="H864" s="32">
        <f t="shared" si="68"/>
        <v>950</v>
      </c>
      <c r="I864" s="32">
        <f t="shared" si="69"/>
        <v>104500</v>
      </c>
      <c r="R864" s="36">
        <v>39189</v>
      </c>
      <c r="S864" s="36" t="s">
        <v>1645</v>
      </c>
      <c r="T864" s="36" t="s">
        <v>1648</v>
      </c>
      <c r="U864" s="36" t="str">
        <f>Table2[[#This Row],[Date]]&amp;Table2[[#This Row],[City]]&amp;Table2[[#This Row],[Product]]</f>
        <v>39189DelhiBulb</v>
      </c>
      <c r="V864" s="36">
        <v>121</v>
      </c>
    </row>
    <row r="865" spans="1:22" ht="21" x14ac:dyDescent="0.25">
      <c r="A865" s="38">
        <v>39116</v>
      </c>
      <c r="B865" s="38" t="s">
        <v>1653</v>
      </c>
      <c r="C865" s="38" t="s">
        <v>1648</v>
      </c>
      <c r="D865" s="32" t="str">
        <f t="shared" si="65"/>
        <v>39116AgraBulb</v>
      </c>
      <c r="E865" s="32">
        <f>VLOOKUP($D865,Table2[[Column1]:[Qty]],2,0)</f>
        <v>382</v>
      </c>
      <c r="F865" s="32">
        <f t="shared" si="66"/>
        <v>10</v>
      </c>
      <c r="G865" s="39">
        <f t="shared" si="67"/>
        <v>0.06</v>
      </c>
      <c r="H865" s="32">
        <f t="shared" si="68"/>
        <v>9.3999999999999986</v>
      </c>
      <c r="I865" s="32">
        <f t="shared" si="69"/>
        <v>3590.7999999999993</v>
      </c>
      <c r="R865" s="36">
        <v>39151</v>
      </c>
      <c r="S865" s="36" t="s">
        <v>1652</v>
      </c>
      <c r="T865" s="36" t="s">
        <v>1648</v>
      </c>
      <c r="U865" s="36" t="str">
        <f>Table2[[#This Row],[Date]]&amp;Table2[[#This Row],[City]]&amp;Table2[[#This Row],[Product]]</f>
        <v>39151JaipurBulb</v>
      </c>
      <c r="V865" s="36">
        <v>232</v>
      </c>
    </row>
    <row r="866" spans="1:22" ht="21" x14ac:dyDescent="0.25">
      <c r="A866" s="38">
        <v>39116</v>
      </c>
      <c r="B866" s="38" t="s">
        <v>1653</v>
      </c>
      <c r="C866" s="38" t="s">
        <v>1649</v>
      </c>
      <c r="D866" s="32" t="str">
        <f t="shared" si="65"/>
        <v>39116Agraiphone</v>
      </c>
      <c r="E866" s="32">
        <f>VLOOKUP($D866,Table2[[Column1]:[Qty]],2,0)</f>
        <v>386</v>
      </c>
      <c r="F866" s="32">
        <f t="shared" si="66"/>
        <v>500</v>
      </c>
      <c r="G866" s="39">
        <f t="shared" si="67"/>
        <v>0.25</v>
      </c>
      <c r="H866" s="32">
        <f t="shared" si="68"/>
        <v>375</v>
      </c>
      <c r="I866" s="32">
        <f t="shared" si="69"/>
        <v>144750</v>
      </c>
      <c r="R866" s="36">
        <v>39187</v>
      </c>
      <c r="S866" s="36" t="s">
        <v>1652</v>
      </c>
      <c r="T866" s="36" t="s">
        <v>1648</v>
      </c>
      <c r="U866" s="36" t="str">
        <f>Table2[[#This Row],[Date]]&amp;Table2[[#This Row],[City]]&amp;Table2[[#This Row],[Product]]</f>
        <v>39187JaipurBulb</v>
      </c>
      <c r="V866" s="36">
        <v>131</v>
      </c>
    </row>
    <row r="867" spans="1:22" ht="21" x14ac:dyDescent="0.25">
      <c r="A867" s="38">
        <v>39116</v>
      </c>
      <c r="B867" s="38" t="s">
        <v>1653</v>
      </c>
      <c r="C867" s="38" t="s">
        <v>1650</v>
      </c>
      <c r="D867" s="32" t="str">
        <f t="shared" si="65"/>
        <v>39116AgraChair</v>
      </c>
      <c r="E867" s="32">
        <f>VLOOKUP($D867,Table2[[Column1]:[Qty]],2,0)</f>
        <v>162</v>
      </c>
      <c r="F867" s="32">
        <f t="shared" si="66"/>
        <v>200</v>
      </c>
      <c r="G867" s="39">
        <f t="shared" si="67"/>
        <v>0.4</v>
      </c>
      <c r="H867" s="32">
        <f t="shared" si="68"/>
        <v>120</v>
      </c>
      <c r="I867" s="32">
        <f t="shared" si="69"/>
        <v>19440</v>
      </c>
      <c r="R867" s="36">
        <v>39116</v>
      </c>
      <c r="S867" s="36" t="s">
        <v>1646</v>
      </c>
      <c r="T867" s="36" t="s">
        <v>1650</v>
      </c>
      <c r="U867" s="36" t="str">
        <f>Table2[[#This Row],[Date]]&amp;Table2[[#This Row],[City]]&amp;Table2[[#This Row],[Product]]</f>
        <v>39116MumbaiChair</v>
      </c>
      <c r="V867" s="36">
        <v>315</v>
      </c>
    </row>
    <row r="868" spans="1:22" ht="21" x14ac:dyDescent="0.25">
      <c r="A868" s="38">
        <v>39117</v>
      </c>
      <c r="B868" s="38" t="s">
        <v>1645</v>
      </c>
      <c r="C868" s="38" t="s">
        <v>1647</v>
      </c>
      <c r="D868" s="32" t="str">
        <f t="shared" si="65"/>
        <v>39117DelhiLaptop</v>
      </c>
      <c r="E868" s="32">
        <f>VLOOKUP($D868,Table2[[Column1]:[Qty]],2,0)</f>
        <v>363</v>
      </c>
      <c r="F868" s="32">
        <f t="shared" si="66"/>
        <v>1000</v>
      </c>
      <c r="G868" s="39">
        <f t="shared" si="67"/>
        <v>0.13</v>
      </c>
      <c r="H868" s="32">
        <f t="shared" si="68"/>
        <v>870</v>
      </c>
      <c r="I868" s="32">
        <f t="shared" si="69"/>
        <v>315810</v>
      </c>
      <c r="R868" s="36">
        <v>39143</v>
      </c>
      <c r="S868" s="36" t="s">
        <v>1646</v>
      </c>
      <c r="T868" s="36" t="s">
        <v>1648</v>
      </c>
      <c r="U868" s="36" t="str">
        <f>Table2[[#This Row],[Date]]&amp;Table2[[#This Row],[City]]&amp;Table2[[#This Row],[Product]]</f>
        <v>39143MumbaiBulb</v>
      </c>
      <c r="V868" s="36">
        <v>395</v>
      </c>
    </row>
    <row r="869" spans="1:22" ht="21" x14ac:dyDescent="0.25">
      <c r="A869" s="38">
        <v>39117</v>
      </c>
      <c r="B869" s="38" t="s">
        <v>1645</v>
      </c>
      <c r="C869" s="38" t="s">
        <v>1648</v>
      </c>
      <c r="D869" s="32" t="str">
        <f t="shared" si="65"/>
        <v>39117DelhiBulb</v>
      </c>
      <c r="E869" s="32">
        <f>VLOOKUP($D869,Table2[[Column1]:[Qty]],2,0)</f>
        <v>467</v>
      </c>
      <c r="F869" s="32">
        <f t="shared" si="66"/>
        <v>10</v>
      </c>
      <c r="G869" s="39">
        <f t="shared" si="67"/>
        <v>0.09</v>
      </c>
      <c r="H869" s="32">
        <f t="shared" si="68"/>
        <v>9.1</v>
      </c>
      <c r="I869" s="32">
        <f t="shared" si="69"/>
        <v>4249.7</v>
      </c>
      <c r="R869" s="36">
        <v>39105</v>
      </c>
      <c r="S869" s="36" t="s">
        <v>1645</v>
      </c>
      <c r="T869" s="36" t="s">
        <v>1647</v>
      </c>
      <c r="U869" s="36" t="str">
        <f>Table2[[#This Row],[Date]]&amp;Table2[[#This Row],[City]]&amp;Table2[[#This Row],[Product]]</f>
        <v>39105DelhiLaptop</v>
      </c>
      <c r="V869" s="36">
        <v>363</v>
      </c>
    </row>
    <row r="870" spans="1:22" ht="21" x14ac:dyDescent="0.25">
      <c r="A870" s="38">
        <v>39117</v>
      </c>
      <c r="B870" s="38" t="s">
        <v>1645</v>
      </c>
      <c r="C870" s="38" t="s">
        <v>1649</v>
      </c>
      <c r="D870" s="32" t="str">
        <f t="shared" si="65"/>
        <v>39117Delhiiphone</v>
      </c>
      <c r="E870" s="32">
        <f>VLOOKUP($D870,Table2[[Column1]:[Qty]],2,0)</f>
        <v>123</v>
      </c>
      <c r="F870" s="32">
        <f t="shared" si="66"/>
        <v>500</v>
      </c>
      <c r="G870" s="39">
        <f t="shared" si="67"/>
        <v>0.24</v>
      </c>
      <c r="H870" s="32">
        <f t="shared" si="68"/>
        <v>380</v>
      </c>
      <c r="I870" s="32">
        <f t="shared" si="69"/>
        <v>46740</v>
      </c>
      <c r="R870" s="36">
        <v>39190</v>
      </c>
      <c r="S870" s="36" t="s">
        <v>1652</v>
      </c>
      <c r="T870" s="36" t="s">
        <v>1647</v>
      </c>
      <c r="U870" s="36" t="str">
        <f>Table2[[#This Row],[Date]]&amp;Table2[[#This Row],[City]]&amp;Table2[[#This Row],[Product]]</f>
        <v>39190JaipurLaptop</v>
      </c>
      <c r="V870" s="36">
        <v>199</v>
      </c>
    </row>
    <row r="871" spans="1:22" ht="21" x14ac:dyDescent="0.25">
      <c r="A871" s="38">
        <v>39117</v>
      </c>
      <c r="B871" s="38" t="s">
        <v>1645</v>
      </c>
      <c r="C871" s="38" t="s">
        <v>1650</v>
      </c>
      <c r="D871" s="32" t="str">
        <f t="shared" si="65"/>
        <v>39117DelhiChair</v>
      </c>
      <c r="E871" s="32">
        <f>VLOOKUP($D871,Table2[[Column1]:[Qty]],2,0)</f>
        <v>374</v>
      </c>
      <c r="F871" s="32">
        <f t="shared" si="66"/>
        <v>200</v>
      </c>
      <c r="G871" s="39">
        <f t="shared" si="67"/>
        <v>0.33</v>
      </c>
      <c r="H871" s="32">
        <f t="shared" si="68"/>
        <v>134</v>
      </c>
      <c r="I871" s="32">
        <f t="shared" si="69"/>
        <v>50116</v>
      </c>
      <c r="R871" s="36">
        <v>39077</v>
      </c>
      <c r="S871" s="36" t="s">
        <v>1645</v>
      </c>
      <c r="T871" s="36" t="s">
        <v>1647</v>
      </c>
      <c r="U871" s="36" t="str">
        <f>Table2[[#This Row],[Date]]&amp;Table2[[#This Row],[City]]&amp;Table2[[#This Row],[Product]]</f>
        <v>39077DelhiLaptop</v>
      </c>
      <c r="V871" s="36">
        <v>402</v>
      </c>
    </row>
    <row r="872" spans="1:22" ht="21" x14ac:dyDescent="0.25">
      <c r="A872" s="38">
        <v>39117</v>
      </c>
      <c r="B872" s="38" t="s">
        <v>1646</v>
      </c>
      <c r="C872" s="38" t="s">
        <v>1647</v>
      </c>
      <c r="D872" s="32" t="str">
        <f t="shared" si="65"/>
        <v>39117MumbaiLaptop</v>
      </c>
      <c r="E872" s="32">
        <f>VLOOKUP($D872,Table2[[Column1]:[Qty]],2,0)</f>
        <v>392</v>
      </c>
      <c r="F872" s="32">
        <f t="shared" si="66"/>
        <v>1000</v>
      </c>
      <c r="G872" s="39">
        <f t="shared" si="67"/>
        <v>0.1</v>
      </c>
      <c r="H872" s="32">
        <f t="shared" si="68"/>
        <v>900</v>
      </c>
      <c r="I872" s="32">
        <f t="shared" si="69"/>
        <v>352800</v>
      </c>
      <c r="R872" s="36">
        <v>39074</v>
      </c>
      <c r="S872" s="36" t="s">
        <v>1652</v>
      </c>
      <c r="T872" s="36" t="s">
        <v>1647</v>
      </c>
      <c r="U872" s="36" t="str">
        <f>Table2[[#This Row],[Date]]&amp;Table2[[#This Row],[City]]&amp;Table2[[#This Row],[Product]]</f>
        <v>39074JaipurLaptop</v>
      </c>
      <c r="V872" s="36">
        <v>312</v>
      </c>
    </row>
    <row r="873" spans="1:22" ht="21" x14ac:dyDescent="0.25">
      <c r="A873" s="38">
        <v>39117</v>
      </c>
      <c r="B873" s="38" t="s">
        <v>1646</v>
      </c>
      <c r="C873" s="38" t="s">
        <v>1648</v>
      </c>
      <c r="D873" s="32" t="str">
        <f t="shared" si="65"/>
        <v>39117MumbaiBulb</v>
      </c>
      <c r="E873" s="32">
        <f>VLOOKUP($D873,Table2[[Column1]:[Qty]],2,0)</f>
        <v>448</v>
      </c>
      <c r="F873" s="32">
        <f t="shared" si="66"/>
        <v>10</v>
      </c>
      <c r="G873" s="39">
        <f t="shared" si="67"/>
        <v>0.05</v>
      </c>
      <c r="H873" s="32">
        <f t="shared" si="68"/>
        <v>9.5</v>
      </c>
      <c r="I873" s="32">
        <f t="shared" si="69"/>
        <v>4256</v>
      </c>
      <c r="R873" s="36">
        <v>39077</v>
      </c>
      <c r="S873" s="36" t="s">
        <v>1646</v>
      </c>
      <c r="T873" s="36" t="s">
        <v>1647</v>
      </c>
      <c r="U873" s="36" t="str">
        <f>Table2[[#This Row],[Date]]&amp;Table2[[#This Row],[City]]&amp;Table2[[#This Row],[Product]]</f>
        <v>39077MumbaiLaptop</v>
      </c>
      <c r="V873" s="36">
        <v>482</v>
      </c>
    </row>
    <row r="874" spans="1:22" ht="21" x14ac:dyDescent="0.25">
      <c r="A874" s="38">
        <v>39117</v>
      </c>
      <c r="B874" s="38" t="s">
        <v>1646</v>
      </c>
      <c r="C874" s="38" t="s">
        <v>1649</v>
      </c>
      <c r="D874" s="32" t="str">
        <f t="shared" si="65"/>
        <v>39117Mumbaiiphone</v>
      </c>
      <c r="E874" s="32">
        <f>VLOOKUP($D874,Table2[[Column1]:[Qty]],2,0)</f>
        <v>264</v>
      </c>
      <c r="F874" s="32">
        <f t="shared" si="66"/>
        <v>500</v>
      </c>
      <c r="G874" s="39">
        <f t="shared" si="67"/>
        <v>0.2</v>
      </c>
      <c r="H874" s="32">
        <f t="shared" si="68"/>
        <v>400</v>
      </c>
      <c r="I874" s="32">
        <f t="shared" si="69"/>
        <v>105600</v>
      </c>
      <c r="R874" s="36">
        <v>39124</v>
      </c>
      <c r="S874" s="36" t="s">
        <v>1653</v>
      </c>
      <c r="T874" s="36" t="s">
        <v>1647</v>
      </c>
      <c r="U874" s="36" t="str">
        <f>Table2[[#This Row],[Date]]&amp;Table2[[#This Row],[City]]&amp;Table2[[#This Row],[Product]]</f>
        <v>39124AgraLaptop</v>
      </c>
      <c r="V874" s="36">
        <v>143</v>
      </c>
    </row>
    <row r="875" spans="1:22" ht="21" x14ac:dyDescent="0.25">
      <c r="A875" s="38">
        <v>39117</v>
      </c>
      <c r="B875" s="38" t="s">
        <v>1646</v>
      </c>
      <c r="C875" s="38" t="s">
        <v>1650</v>
      </c>
      <c r="D875" s="32" t="str">
        <f t="shared" si="65"/>
        <v>39117MumbaiChair</v>
      </c>
      <c r="E875" s="32">
        <f>VLOOKUP($D875,Table2[[Column1]:[Qty]],2,0)</f>
        <v>455</v>
      </c>
      <c r="F875" s="32">
        <f t="shared" si="66"/>
        <v>200</v>
      </c>
      <c r="G875" s="39">
        <f t="shared" si="67"/>
        <v>0.4</v>
      </c>
      <c r="H875" s="32">
        <f t="shared" si="68"/>
        <v>120</v>
      </c>
      <c r="I875" s="32">
        <f t="shared" si="69"/>
        <v>54600</v>
      </c>
      <c r="R875" s="36">
        <v>39096</v>
      </c>
      <c r="S875" s="36" t="s">
        <v>1645</v>
      </c>
      <c r="T875" s="36" t="s">
        <v>1649</v>
      </c>
      <c r="U875" s="36" t="str">
        <f>Table2[[#This Row],[Date]]&amp;Table2[[#This Row],[City]]&amp;Table2[[#This Row],[Product]]</f>
        <v>39096Delhiiphone</v>
      </c>
      <c r="V875" s="36">
        <v>392</v>
      </c>
    </row>
    <row r="876" spans="1:22" ht="21" x14ac:dyDescent="0.25">
      <c r="A876" s="38">
        <v>39117</v>
      </c>
      <c r="B876" s="38" t="s">
        <v>1652</v>
      </c>
      <c r="C876" s="38" t="s">
        <v>1647</v>
      </c>
      <c r="D876" s="32" t="str">
        <f t="shared" si="65"/>
        <v>39117JaipurLaptop</v>
      </c>
      <c r="E876" s="32">
        <f>VLOOKUP($D876,Table2[[Column1]:[Qty]],2,0)</f>
        <v>231</v>
      </c>
      <c r="F876" s="32">
        <f t="shared" si="66"/>
        <v>1000</v>
      </c>
      <c r="G876" s="39">
        <f t="shared" si="67"/>
        <v>0.09</v>
      </c>
      <c r="H876" s="32">
        <f t="shared" si="68"/>
        <v>910</v>
      </c>
      <c r="I876" s="32">
        <f t="shared" si="69"/>
        <v>210210</v>
      </c>
      <c r="R876" s="36">
        <v>39159</v>
      </c>
      <c r="S876" s="36" t="s">
        <v>1646</v>
      </c>
      <c r="T876" s="36" t="s">
        <v>1647</v>
      </c>
      <c r="U876" s="36" t="str">
        <f>Table2[[#This Row],[Date]]&amp;Table2[[#This Row],[City]]&amp;Table2[[#This Row],[Product]]</f>
        <v>39159MumbaiLaptop</v>
      </c>
      <c r="V876" s="36">
        <v>477</v>
      </c>
    </row>
    <row r="877" spans="1:22" ht="21" x14ac:dyDescent="0.25">
      <c r="A877" s="38">
        <v>39117</v>
      </c>
      <c r="B877" s="38" t="s">
        <v>1652</v>
      </c>
      <c r="C877" s="38" t="s">
        <v>1648</v>
      </c>
      <c r="D877" s="32" t="str">
        <f t="shared" si="65"/>
        <v>39117JaipurBulb</v>
      </c>
      <c r="E877" s="32">
        <f>VLOOKUP($D877,Table2[[Column1]:[Qty]],2,0)</f>
        <v>360</v>
      </c>
      <c r="F877" s="32">
        <f t="shared" si="66"/>
        <v>10</v>
      </c>
      <c r="G877" s="39">
        <f t="shared" si="67"/>
        <v>0.08</v>
      </c>
      <c r="H877" s="32">
        <f t="shared" si="68"/>
        <v>9.2000000000000011</v>
      </c>
      <c r="I877" s="32">
        <f t="shared" si="69"/>
        <v>3312.0000000000005</v>
      </c>
      <c r="R877" s="36">
        <v>39086</v>
      </c>
      <c r="S877" s="36" t="s">
        <v>1652</v>
      </c>
      <c r="T877" s="36" t="s">
        <v>1649</v>
      </c>
      <c r="U877" s="36" t="str">
        <f>Table2[[#This Row],[Date]]&amp;Table2[[#This Row],[City]]&amp;Table2[[#This Row],[Product]]</f>
        <v>39086Jaipuriphone</v>
      </c>
      <c r="V877" s="36">
        <v>319</v>
      </c>
    </row>
    <row r="878" spans="1:22" ht="21" x14ac:dyDescent="0.25">
      <c r="A878" s="38">
        <v>39117</v>
      </c>
      <c r="B878" s="38" t="s">
        <v>1652</v>
      </c>
      <c r="C878" s="38" t="s">
        <v>1649</v>
      </c>
      <c r="D878" s="32" t="str">
        <f t="shared" si="65"/>
        <v>39117Jaipuriphone</v>
      </c>
      <c r="E878" s="32">
        <f>VLOOKUP($D878,Table2[[Column1]:[Qty]],2,0)</f>
        <v>292</v>
      </c>
      <c r="F878" s="32">
        <f t="shared" si="66"/>
        <v>500</v>
      </c>
      <c r="G878" s="39">
        <f t="shared" si="67"/>
        <v>0.2</v>
      </c>
      <c r="H878" s="32">
        <f t="shared" si="68"/>
        <v>400</v>
      </c>
      <c r="I878" s="32">
        <f t="shared" si="69"/>
        <v>116800</v>
      </c>
      <c r="R878" s="36">
        <v>39135</v>
      </c>
      <c r="S878" s="36" t="s">
        <v>1652</v>
      </c>
      <c r="T878" s="36" t="s">
        <v>1647</v>
      </c>
      <c r="U878" s="36" t="str">
        <f>Table2[[#This Row],[Date]]&amp;Table2[[#This Row],[City]]&amp;Table2[[#This Row],[Product]]</f>
        <v>39135JaipurLaptop</v>
      </c>
      <c r="V878" s="36">
        <v>489</v>
      </c>
    </row>
    <row r="879" spans="1:22" ht="21" x14ac:dyDescent="0.25">
      <c r="A879" s="38">
        <v>39117</v>
      </c>
      <c r="B879" s="38" t="s">
        <v>1652</v>
      </c>
      <c r="C879" s="38" t="s">
        <v>1650</v>
      </c>
      <c r="D879" s="32" t="str">
        <f t="shared" si="65"/>
        <v>39117JaipurChair</v>
      </c>
      <c r="E879" s="32">
        <f>VLOOKUP($D879,Table2[[Column1]:[Qty]],2,0)</f>
        <v>361</v>
      </c>
      <c r="F879" s="32">
        <f t="shared" si="66"/>
        <v>200</v>
      </c>
      <c r="G879" s="39">
        <f t="shared" si="67"/>
        <v>0.36</v>
      </c>
      <c r="H879" s="32">
        <f t="shared" si="68"/>
        <v>128</v>
      </c>
      <c r="I879" s="32">
        <f t="shared" si="69"/>
        <v>46208</v>
      </c>
      <c r="R879" s="36">
        <v>39144</v>
      </c>
      <c r="S879" s="36" t="s">
        <v>1645</v>
      </c>
      <c r="T879" s="36" t="s">
        <v>1650</v>
      </c>
      <c r="U879" s="36" t="str">
        <f>Table2[[#This Row],[Date]]&amp;Table2[[#This Row],[City]]&amp;Table2[[#This Row],[Product]]</f>
        <v>39144DelhiChair</v>
      </c>
      <c r="V879" s="36">
        <v>341</v>
      </c>
    </row>
    <row r="880" spans="1:22" ht="21" x14ac:dyDescent="0.25">
      <c r="A880" s="38">
        <v>39117</v>
      </c>
      <c r="B880" s="38" t="s">
        <v>1653</v>
      </c>
      <c r="C880" s="38" t="s">
        <v>1647</v>
      </c>
      <c r="D880" s="32" t="str">
        <f t="shared" si="65"/>
        <v>39117AgraLaptop</v>
      </c>
      <c r="E880" s="32">
        <f>VLOOKUP($D880,Table2[[Column1]:[Qty]],2,0)</f>
        <v>188</v>
      </c>
      <c r="F880" s="32">
        <f t="shared" si="66"/>
        <v>1000</v>
      </c>
      <c r="G880" s="39">
        <f t="shared" si="67"/>
        <v>0.05</v>
      </c>
      <c r="H880" s="32">
        <f t="shared" si="68"/>
        <v>950</v>
      </c>
      <c r="I880" s="32">
        <f t="shared" si="69"/>
        <v>178600</v>
      </c>
      <c r="R880" s="36">
        <v>39185</v>
      </c>
      <c r="S880" s="36" t="s">
        <v>1645</v>
      </c>
      <c r="T880" s="36" t="s">
        <v>1647</v>
      </c>
      <c r="U880" s="36" t="str">
        <f>Table2[[#This Row],[Date]]&amp;Table2[[#This Row],[City]]&amp;Table2[[#This Row],[Product]]</f>
        <v>39185DelhiLaptop</v>
      </c>
      <c r="V880" s="36">
        <v>168</v>
      </c>
    </row>
    <row r="881" spans="1:22" ht="21" x14ac:dyDescent="0.25">
      <c r="A881" s="38">
        <v>39117</v>
      </c>
      <c r="B881" s="38" t="s">
        <v>1653</v>
      </c>
      <c r="C881" s="38" t="s">
        <v>1648</v>
      </c>
      <c r="D881" s="32" t="str">
        <f t="shared" si="65"/>
        <v>39117AgraBulb</v>
      </c>
      <c r="E881" s="32">
        <f>VLOOKUP($D881,Table2[[Column1]:[Qty]],2,0)</f>
        <v>292</v>
      </c>
      <c r="F881" s="32">
        <f t="shared" si="66"/>
        <v>10</v>
      </c>
      <c r="G881" s="39">
        <f t="shared" si="67"/>
        <v>0.06</v>
      </c>
      <c r="H881" s="32">
        <f t="shared" si="68"/>
        <v>9.3999999999999986</v>
      </c>
      <c r="I881" s="32">
        <f t="shared" si="69"/>
        <v>2744.7999999999997</v>
      </c>
      <c r="R881" s="36">
        <v>39126</v>
      </c>
      <c r="S881" s="36" t="s">
        <v>1653</v>
      </c>
      <c r="T881" s="36" t="s">
        <v>1648</v>
      </c>
      <c r="U881" s="36" t="str">
        <f>Table2[[#This Row],[Date]]&amp;Table2[[#This Row],[City]]&amp;Table2[[#This Row],[Product]]</f>
        <v>39126AgraBulb</v>
      </c>
      <c r="V881" s="36">
        <v>277</v>
      </c>
    </row>
    <row r="882" spans="1:22" ht="21" x14ac:dyDescent="0.25">
      <c r="A882" s="38">
        <v>39117</v>
      </c>
      <c r="B882" s="38" t="s">
        <v>1653</v>
      </c>
      <c r="C882" s="38" t="s">
        <v>1649</v>
      </c>
      <c r="D882" s="32" t="str">
        <f t="shared" si="65"/>
        <v>39117Agraiphone</v>
      </c>
      <c r="E882" s="32">
        <f>VLOOKUP($D882,Table2[[Column1]:[Qty]],2,0)</f>
        <v>170</v>
      </c>
      <c r="F882" s="32">
        <f t="shared" si="66"/>
        <v>500</v>
      </c>
      <c r="G882" s="39">
        <f t="shared" si="67"/>
        <v>0.25</v>
      </c>
      <c r="H882" s="32">
        <f t="shared" si="68"/>
        <v>375</v>
      </c>
      <c r="I882" s="32">
        <f t="shared" si="69"/>
        <v>63750</v>
      </c>
      <c r="R882" s="36">
        <v>39136</v>
      </c>
      <c r="S882" s="36" t="s">
        <v>1652</v>
      </c>
      <c r="T882" s="36" t="s">
        <v>1647</v>
      </c>
      <c r="U882" s="36" t="str">
        <f>Table2[[#This Row],[Date]]&amp;Table2[[#This Row],[City]]&amp;Table2[[#This Row],[Product]]</f>
        <v>39136JaipurLaptop</v>
      </c>
      <c r="V882" s="36">
        <v>165</v>
      </c>
    </row>
    <row r="883" spans="1:22" ht="21" x14ac:dyDescent="0.25">
      <c r="A883" s="38">
        <v>39117</v>
      </c>
      <c r="B883" s="38" t="s">
        <v>1653</v>
      </c>
      <c r="C883" s="38" t="s">
        <v>1650</v>
      </c>
      <c r="D883" s="32" t="str">
        <f t="shared" si="65"/>
        <v>39117AgraChair</v>
      </c>
      <c r="E883" s="32">
        <f>VLOOKUP($D883,Table2[[Column1]:[Qty]],2,0)</f>
        <v>129</v>
      </c>
      <c r="F883" s="32">
        <f t="shared" si="66"/>
        <v>200</v>
      </c>
      <c r="G883" s="39">
        <f t="shared" si="67"/>
        <v>0.4</v>
      </c>
      <c r="H883" s="32">
        <f t="shared" si="68"/>
        <v>120</v>
      </c>
      <c r="I883" s="32">
        <f t="shared" si="69"/>
        <v>15480</v>
      </c>
      <c r="R883" s="36">
        <v>39152</v>
      </c>
      <c r="S883" s="36" t="s">
        <v>1646</v>
      </c>
      <c r="T883" s="36" t="s">
        <v>1648</v>
      </c>
      <c r="U883" s="36" t="str">
        <f>Table2[[#This Row],[Date]]&amp;Table2[[#This Row],[City]]&amp;Table2[[#This Row],[Product]]</f>
        <v>39152MumbaiBulb</v>
      </c>
      <c r="V883" s="36">
        <v>156</v>
      </c>
    </row>
    <row r="884" spans="1:22" ht="21" x14ac:dyDescent="0.25">
      <c r="A884" s="38">
        <v>39118</v>
      </c>
      <c r="B884" s="38" t="s">
        <v>1645</v>
      </c>
      <c r="C884" s="38" t="s">
        <v>1647</v>
      </c>
      <c r="D884" s="32" t="str">
        <f t="shared" si="65"/>
        <v>39118DelhiLaptop</v>
      </c>
      <c r="E884" s="32">
        <f>VLOOKUP($D884,Table2[[Column1]:[Qty]],2,0)</f>
        <v>251</v>
      </c>
      <c r="F884" s="32">
        <f t="shared" si="66"/>
        <v>1000</v>
      </c>
      <c r="G884" s="39">
        <f t="shared" si="67"/>
        <v>0.13</v>
      </c>
      <c r="H884" s="32">
        <f t="shared" si="68"/>
        <v>870</v>
      </c>
      <c r="I884" s="32">
        <f t="shared" si="69"/>
        <v>218370</v>
      </c>
      <c r="R884" s="36">
        <v>39093</v>
      </c>
      <c r="S884" s="36" t="s">
        <v>1646</v>
      </c>
      <c r="T884" s="36" t="s">
        <v>1648</v>
      </c>
      <c r="U884" s="36" t="str">
        <f>Table2[[#This Row],[Date]]&amp;Table2[[#This Row],[City]]&amp;Table2[[#This Row],[Product]]</f>
        <v>39093MumbaiBulb</v>
      </c>
      <c r="V884" s="36">
        <v>276</v>
      </c>
    </row>
    <row r="885" spans="1:22" ht="21" x14ac:dyDescent="0.25">
      <c r="A885" s="38">
        <v>39118</v>
      </c>
      <c r="B885" s="38" t="s">
        <v>1645</v>
      </c>
      <c r="C885" s="38" t="s">
        <v>1648</v>
      </c>
      <c r="D885" s="32" t="str">
        <f t="shared" si="65"/>
        <v>39118DelhiBulb</v>
      </c>
      <c r="E885" s="32">
        <f>VLOOKUP($D885,Table2[[Column1]:[Qty]],2,0)</f>
        <v>299</v>
      </c>
      <c r="F885" s="32">
        <f t="shared" si="66"/>
        <v>10</v>
      </c>
      <c r="G885" s="39">
        <f t="shared" si="67"/>
        <v>0.09</v>
      </c>
      <c r="H885" s="32">
        <f t="shared" si="68"/>
        <v>9.1</v>
      </c>
      <c r="I885" s="32">
        <f t="shared" si="69"/>
        <v>2720.9</v>
      </c>
      <c r="R885" s="36">
        <v>39108</v>
      </c>
      <c r="S885" s="36" t="s">
        <v>1652</v>
      </c>
      <c r="T885" s="36" t="s">
        <v>1647</v>
      </c>
      <c r="U885" s="36" t="str">
        <f>Table2[[#This Row],[Date]]&amp;Table2[[#This Row],[City]]&amp;Table2[[#This Row],[Product]]</f>
        <v>39108JaipurLaptop</v>
      </c>
      <c r="V885" s="36">
        <v>176</v>
      </c>
    </row>
    <row r="886" spans="1:22" ht="21" x14ac:dyDescent="0.25">
      <c r="A886" s="38">
        <v>39118</v>
      </c>
      <c r="B886" s="38" t="s">
        <v>1645</v>
      </c>
      <c r="C886" s="38" t="s">
        <v>1649</v>
      </c>
      <c r="D886" s="32" t="str">
        <f t="shared" si="65"/>
        <v>39118Delhiiphone</v>
      </c>
      <c r="E886" s="32">
        <f>VLOOKUP($D886,Table2[[Column1]:[Qty]],2,0)</f>
        <v>392</v>
      </c>
      <c r="F886" s="32">
        <f t="shared" si="66"/>
        <v>500</v>
      </c>
      <c r="G886" s="39">
        <f t="shared" si="67"/>
        <v>0.24</v>
      </c>
      <c r="H886" s="32">
        <f t="shared" si="68"/>
        <v>380</v>
      </c>
      <c r="I886" s="32">
        <f t="shared" si="69"/>
        <v>148960</v>
      </c>
      <c r="R886" s="36">
        <v>39136</v>
      </c>
      <c r="S886" s="36" t="s">
        <v>1653</v>
      </c>
      <c r="T886" s="36" t="s">
        <v>1649</v>
      </c>
      <c r="U886" s="36" t="str">
        <f>Table2[[#This Row],[Date]]&amp;Table2[[#This Row],[City]]&amp;Table2[[#This Row],[Product]]</f>
        <v>39136Agraiphone</v>
      </c>
      <c r="V886" s="36">
        <v>112</v>
      </c>
    </row>
    <row r="887" spans="1:22" ht="21" x14ac:dyDescent="0.25">
      <c r="A887" s="38">
        <v>39118</v>
      </c>
      <c r="B887" s="38" t="s">
        <v>1645</v>
      </c>
      <c r="C887" s="38" t="s">
        <v>1650</v>
      </c>
      <c r="D887" s="32" t="str">
        <f t="shared" si="65"/>
        <v>39118DelhiChair</v>
      </c>
      <c r="E887" s="32">
        <f>VLOOKUP($D887,Table2[[Column1]:[Qty]],2,0)</f>
        <v>488</v>
      </c>
      <c r="F887" s="32">
        <f t="shared" si="66"/>
        <v>200</v>
      </c>
      <c r="G887" s="39">
        <f t="shared" si="67"/>
        <v>0.33</v>
      </c>
      <c r="H887" s="32">
        <f t="shared" si="68"/>
        <v>134</v>
      </c>
      <c r="I887" s="32">
        <f t="shared" si="69"/>
        <v>65392</v>
      </c>
      <c r="R887" s="36">
        <v>39176</v>
      </c>
      <c r="S887" s="36" t="s">
        <v>1645</v>
      </c>
      <c r="T887" s="36" t="s">
        <v>1648</v>
      </c>
      <c r="U887" s="36" t="str">
        <f>Table2[[#This Row],[Date]]&amp;Table2[[#This Row],[City]]&amp;Table2[[#This Row],[Product]]</f>
        <v>39176DelhiBulb</v>
      </c>
      <c r="V887" s="36">
        <v>173</v>
      </c>
    </row>
    <row r="888" spans="1:22" ht="21" x14ac:dyDescent="0.25">
      <c r="A888" s="38">
        <v>39118</v>
      </c>
      <c r="B888" s="38" t="s">
        <v>1646</v>
      </c>
      <c r="C888" s="38" t="s">
        <v>1647</v>
      </c>
      <c r="D888" s="32" t="str">
        <f t="shared" si="65"/>
        <v>39118MumbaiLaptop</v>
      </c>
      <c r="E888" s="32">
        <f>VLOOKUP($D888,Table2[[Column1]:[Qty]],2,0)</f>
        <v>423</v>
      </c>
      <c r="F888" s="32">
        <f t="shared" si="66"/>
        <v>1000</v>
      </c>
      <c r="G888" s="39">
        <f t="shared" si="67"/>
        <v>0.1</v>
      </c>
      <c r="H888" s="32">
        <f t="shared" si="68"/>
        <v>900</v>
      </c>
      <c r="I888" s="32">
        <f t="shared" si="69"/>
        <v>380700</v>
      </c>
      <c r="R888" s="36">
        <v>39177</v>
      </c>
      <c r="S888" s="36" t="s">
        <v>1653</v>
      </c>
      <c r="T888" s="36" t="s">
        <v>1647</v>
      </c>
      <c r="U888" s="36" t="str">
        <f>Table2[[#This Row],[Date]]&amp;Table2[[#This Row],[City]]&amp;Table2[[#This Row],[Product]]</f>
        <v>39177AgraLaptop</v>
      </c>
      <c r="V888" s="36">
        <v>178</v>
      </c>
    </row>
    <row r="889" spans="1:22" ht="21" x14ac:dyDescent="0.25">
      <c r="A889" s="38">
        <v>39118</v>
      </c>
      <c r="B889" s="38" t="s">
        <v>1646</v>
      </c>
      <c r="C889" s="38" t="s">
        <v>1648</v>
      </c>
      <c r="D889" s="32" t="str">
        <f t="shared" si="65"/>
        <v>39118MumbaiBulb</v>
      </c>
      <c r="E889" s="32">
        <f>VLOOKUP($D889,Table2[[Column1]:[Qty]],2,0)</f>
        <v>409</v>
      </c>
      <c r="F889" s="32">
        <f t="shared" si="66"/>
        <v>10</v>
      </c>
      <c r="G889" s="39">
        <f t="shared" si="67"/>
        <v>0.05</v>
      </c>
      <c r="H889" s="32">
        <f t="shared" si="68"/>
        <v>9.5</v>
      </c>
      <c r="I889" s="32">
        <f t="shared" si="69"/>
        <v>3885.5</v>
      </c>
      <c r="R889" s="36">
        <v>39112</v>
      </c>
      <c r="S889" s="36" t="s">
        <v>1652</v>
      </c>
      <c r="T889" s="36" t="s">
        <v>1649</v>
      </c>
      <c r="U889" s="36" t="str">
        <f>Table2[[#This Row],[Date]]&amp;Table2[[#This Row],[City]]&amp;Table2[[#This Row],[Product]]</f>
        <v>39112Jaipuriphone</v>
      </c>
      <c r="V889" s="36">
        <v>448</v>
      </c>
    </row>
    <row r="890" spans="1:22" ht="21" x14ac:dyDescent="0.25">
      <c r="A890" s="38">
        <v>39118</v>
      </c>
      <c r="B890" s="38" t="s">
        <v>1646</v>
      </c>
      <c r="C890" s="38" t="s">
        <v>1649</v>
      </c>
      <c r="D890" s="32" t="str">
        <f t="shared" si="65"/>
        <v>39118Mumbaiiphone</v>
      </c>
      <c r="E890" s="32">
        <f>VLOOKUP($D890,Table2[[Column1]:[Qty]],2,0)</f>
        <v>478</v>
      </c>
      <c r="F890" s="32">
        <f t="shared" si="66"/>
        <v>500</v>
      </c>
      <c r="G890" s="39">
        <f t="shared" si="67"/>
        <v>0.2</v>
      </c>
      <c r="H890" s="32">
        <f t="shared" si="68"/>
        <v>400</v>
      </c>
      <c r="I890" s="32">
        <f t="shared" si="69"/>
        <v>191200</v>
      </c>
      <c r="R890" s="36">
        <v>39119</v>
      </c>
      <c r="S890" s="36" t="s">
        <v>1652</v>
      </c>
      <c r="T890" s="36" t="s">
        <v>1647</v>
      </c>
      <c r="U890" s="36" t="str">
        <f>Table2[[#This Row],[Date]]&amp;Table2[[#This Row],[City]]&amp;Table2[[#This Row],[Product]]</f>
        <v>39119JaipurLaptop</v>
      </c>
      <c r="V890" s="36">
        <v>128</v>
      </c>
    </row>
    <row r="891" spans="1:22" ht="21" x14ac:dyDescent="0.25">
      <c r="A891" s="38">
        <v>39118</v>
      </c>
      <c r="B891" s="38" t="s">
        <v>1646</v>
      </c>
      <c r="C891" s="38" t="s">
        <v>1650</v>
      </c>
      <c r="D891" s="32" t="str">
        <f t="shared" si="65"/>
        <v>39118MumbaiChair</v>
      </c>
      <c r="E891" s="32">
        <f>VLOOKUP($D891,Table2[[Column1]:[Qty]],2,0)</f>
        <v>386</v>
      </c>
      <c r="F891" s="32">
        <f t="shared" si="66"/>
        <v>200</v>
      </c>
      <c r="G891" s="39">
        <f t="shared" si="67"/>
        <v>0.4</v>
      </c>
      <c r="H891" s="32">
        <f t="shared" si="68"/>
        <v>120</v>
      </c>
      <c r="I891" s="32">
        <f t="shared" si="69"/>
        <v>46320</v>
      </c>
      <c r="R891" s="36">
        <v>39132</v>
      </c>
      <c r="S891" s="36" t="s">
        <v>1653</v>
      </c>
      <c r="T891" s="36" t="s">
        <v>1650</v>
      </c>
      <c r="U891" s="36" t="str">
        <f>Table2[[#This Row],[Date]]&amp;Table2[[#This Row],[City]]&amp;Table2[[#This Row],[Product]]</f>
        <v>39132AgraChair</v>
      </c>
      <c r="V891" s="36">
        <v>253</v>
      </c>
    </row>
    <row r="892" spans="1:22" ht="21" x14ac:dyDescent="0.25">
      <c r="A892" s="38">
        <v>39118</v>
      </c>
      <c r="B892" s="38" t="s">
        <v>1652</v>
      </c>
      <c r="C892" s="38" t="s">
        <v>1647</v>
      </c>
      <c r="D892" s="32" t="str">
        <f t="shared" si="65"/>
        <v>39118JaipurLaptop</v>
      </c>
      <c r="E892" s="32">
        <f>VLOOKUP($D892,Table2[[Column1]:[Qty]],2,0)</f>
        <v>138</v>
      </c>
      <c r="F892" s="32">
        <f t="shared" si="66"/>
        <v>1000</v>
      </c>
      <c r="G892" s="39">
        <f t="shared" si="67"/>
        <v>0.09</v>
      </c>
      <c r="H892" s="32">
        <f t="shared" si="68"/>
        <v>910</v>
      </c>
      <c r="I892" s="32">
        <f t="shared" si="69"/>
        <v>125580</v>
      </c>
      <c r="R892" s="36">
        <v>39084</v>
      </c>
      <c r="S892" s="36" t="s">
        <v>1652</v>
      </c>
      <c r="T892" s="36" t="s">
        <v>1647</v>
      </c>
      <c r="U892" s="36" t="str">
        <f>Table2[[#This Row],[Date]]&amp;Table2[[#This Row],[City]]&amp;Table2[[#This Row],[Product]]</f>
        <v>39084JaipurLaptop</v>
      </c>
      <c r="V892" s="36">
        <v>353</v>
      </c>
    </row>
    <row r="893" spans="1:22" ht="21" x14ac:dyDescent="0.25">
      <c r="A893" s="38">
        <v>39118</v>
      </c>
      <c r="B893" s="38" t="s">
        <v>1652</v>
      </c>
      <c r="C893" s="38" t="s">
        <v>1648</v>
      </c>
      <c r="D893" s="32" t="str">
        <f t="shared" si="65"/>
        <v>39118JaipurBulb</v>
      </c>
      <c r="E893" s="32">
        <f>VLOOKUP($D893,Table2[[Column1]:[Qty]],2,0)</f>
        <v>268</v>
      </c>
      <c r="F893" s="32">
        <f t="shared" si="66"/>
        <v>10</v>
      </c>
      <c r="G893" s="39">
        <f t="shared" si="67"/>
        <v>0.08</v>
      </c>
      <c r="H893" s="32">
        <f t="shared" si="68"/>
        <v>9.2000000000000011</v>
      </c>
      <c r="I893" s="32">
        <f t="shared" si="69"/>
        <v>2465.6000000000004</v>
      </c>
      <c r="R893" s="36">
        <v>39092</v>
      </c>
      <c r="S893" s="36" t="s">
        <v>1653</v>
      </c>
      <c r="T893" s="36" t="s">
        <v>1648</v>
      </c>
      <c r="U893" s="36" t="str">
        <f>Table2[[#This Row],[Date]]&amp;Table2[[#This Row],[City]]&amp;Table2[[#This Row],[Product]]</f>
        <v>39092AgraBulb</v>
      </c>
      <c r="V893" s="36">
        <v>305</v>
      </c>
    </row>
    <row r="894" spans="1:22" ht="21" x14ac:dyDescent="0.25">
      <c r="A894" s="38">
        <v>39118</v>
      </c>
      <c r="B894" s="38" t="s">
        <v>1652</v>
      </c>
      <c r="C894" s="38" t="s">
        <v>1649</v>
      </c>
      <c r="D894" s="32" t="str">
        <f t="shared" si="65"/>
        <v>39118Jaipuriphone</v>
      </c>
      <c r="E894" s="32">
        <f>VLOOKUP($D894,Table2[[Column1]:[Qty]],2,0)</f>
        <v>173</v>
      </c>
      <c r="F894" s="32">
        <f t="shared" si="66"/>
        <v>500</v>
      </c>
      <c r="G894" s="39">
        <f t="shared" si="67"/>
        <v>0.2</v>
      </c>
      <c r="H894" s="32">
        <f t="shared" si="68"/>
        <v>400</v>
      </c>
      <c r="I894" s="32">
        <f t="shared" si="69"/>
        <v>69200</v>
      </c>
      <c r="R894" s="36">
        <v>39094</v>
      </c>
      <c r="S894" s="36" t="s">
        <v>1652</v>
      </c>
      <c r="T894" s="36" t="s">
        <v>1647</v>
      </c>
      <c r="U894" s="36" t="str">
        <f>Table2[[#This Row],[Date]]&amp;Table2[[#This Row],[City]]&amp;Table2[[#This Row],[Product]]</f>
        <v>39094JaipurLaptop</v>
      </c>
      <c r="V894" s="36">
        <v>419</v>
      </c>
    </row>
    <row r="895" spans="1:22" ht="21" x14ac:dyDescent="0.25">
      <c r="A895" s="38">
        <v>39118</v>
      </c>
      <c r="B895" s="38" t="s">
        <v>1652</v>
      </c>
      <c r="C895" s="38" t="s">
        <v>1650</v>
      </c>
      <c r="D895" s="32" t="str">
        <f t="shared" si="65"/>
        <v>39118JaipurChair</v>
      </c>
      <c r="E895" s="32">
        <f>VLOOKUP($D895,Table2[[Column1]:[Qty]],2,0)</f>
        <v>363</v>
      </c>
      <c r="F895" s="32">
        <f t="shared" si="66"/>
        <v>200</v>
      </c>
      <c r="G895" s="39">
        <f t="shared" si="67"/>
        <v>0.36</v>
      </c>
      <c r="H895" s="32">
        <f t="shared" si="68"/>
        <v>128</v>
      </c>
      <c r="I895" s="32">
        <f t="shared" si="69"/>
        <v>46464</v>
      </c>
      <c r="R895" s="36">
        <v>39096</v>
      </c>
      <c r="S895" s="36" t="s">
        <v>1653</v>
      </c>
      <c r="T895" s="36" t="s">
        <v>1649</v>
      </c>
      <c r="U895" s="36" t="str">
        <f>Table2[[#This Row],[Date]]&amp;Table2[[#This Row],[City]]&amp;Table2[[#This Row],[Product]]</f>
        <v>39096Agraiphone</v>
      </c>
      <c r="V895" s="36">
        <v>487</v>
      </c>
    </row>
    <row r="896" spans="1:22" ht="21" x14ac:dyDescent="0.25">
      <c r="A896" s="38">
        <v>39118</v>
      </c>
      <c r="B896" s="38" t="s">
        <v>1653</v>
      </c>
      <c r="C896" s="38" t="s">
        <v>1647</v>
      </c>
      <c r="D896" s="32" t="str">
        <f t="shared" si="65"/>
        <v>39118AgraLaptop</v>
      </c>
      <c r="E896" s="32">
        <f>VLOOKUP($D896,Table2[[Column1]:[Qty]],2,0)</f>
        <v>353</v>
      </c>
      <c r="F896" s="32">
        <f t="shared" si="66"/>
        <v>1000</v>
      </c>
      <c r="G896" s="39">
        <f t="shared" si="67"/>
        <v>0.05</v>
      </c>
      <c r="H896" s="32">
        <f t="shared" si="68"/>
        <v>950</v>
      </c>
      <c r="I896" s="32">
        <f t="shared" si="69"/>
        <v>335350</v>
      </c>
      <c r="R896" s="36">
        <v>39116</v>
      </c>
      <c r="S896" s="36" t="s">
        <v>1645</v>
      </c>
      <c r="T896" s="36" t="s">
        <v>1648</v>
      </c>
      <c r="U896" s="36" t="str">
        <f>Table2[[#This Row],[Date]]&amp;Table2[[#This Row],[City]]&amp;Table2[[#This Row],[Product]]</f>
        <v>39116DelhiBulb</v>
      </c>
      <c r="V896" s="36">
        <v>316</v>
      </c>
    </row>
    <row r="897" spans="1:22" ht="21" x14ac:dyDescent="0.25">
      <c r="A897" s="38">
        <v>39118</v>
      </c>
      <c r="B897" s="38" t="s">
        <v>1653</v>
      </c>
      <c r="C897" s="38" t="s">
        <v>1648</v>
      </c>
      <c r="D897" s="32" t="str">
        <f t="shared" si="65"/>
        <v>39118AgraBulb</v>
      </c>
      <c r="E897" s="32">
        <f>VLOOKUP($D897,Table2[[Column1]:[Qty]],2,0)</f>
        <v>228</v>
      </c>
      <c r="F897" s="32">
        <f t="shared" si="66"/>
        <v>10</v>
      </c>
      <c r="G897" s="39">
        <f t="shared" si="67"/>
        <v>0.06</v>
      </c>
      <c r="H897" s="32">
        <f t="shared" si="68"/>
        <v>9.3999999999999986</v>
      </c>
      <c r="I897" s="32">
        <f t="shared" si="69"/>
        <v>2143.1999999999998</v>
      </c>
      <c r="R897" s="36">
        <v>39121</v>
      </c>
      <c r="S897" s="36" t="s">
        <v>1646</v>
      </c>
      <c r="T897" s="36" t="s">
        <v>1649</v>
      </c>
      <c r="U897" s="36" t="str">
        <f>Table2[[#This Row],[Date]]&amp;Table2[[#This Row],[City]]&amp;Table2[[#This Row],[Product]]</f>
        <v>39121Mumbaiiphone</v>
      </c>
      <c r="V897" s="36">
        <v>415</v>
      </c>
    </row>
    <row r="898" spans="1:22" ht="21" x14ac:dyDescent="0.25">
      <c r="A898" s="38">
        <v>39118</v>
      </c>
      <c r="B898" s="38" t="s">
        <v>1653</v>
      </c>
      <c r="C898" s="38" t="s">
        <v>1649</v>
      </c>
      <c r="D898" s="32" t="str">
        <f t="shared" si="65"/>
        <v>39118Agraiphone</v>
      </c>
      <c r="E898" s="32">
        <f>VLOOKUP($D898,Table2[[Column1]:[Qty]],2,0)</f>
        <v>422</v>
      </c>
      <c r="F898" s="32">
        <f t="shared" si="66"/>
        <v>500</v>
      </c>
      <c r="G898" s="39">
        <f t="shared" si="67"/>
        <v>0.25</v>
      </c>
      <c r="H898" s="32">
        <f t="shared" si="68"/>
        <v>375</v>
      </c>
      <c r="I898" s="32">
        <f t="shared" si="69"/>
        <v>158250</v>
      </c>
      <c r="R898" s="36">
        <v>39126</v>
      </c>
      <c r="S898" s="36" t="s">
        <v>1652</v>
      </c>
      <c r="T898" s="36" t="s">
        <v>1648</v>
      </c>
      <c r="U898" s="36" t="str">
        <f>Table2[[#This Row],[Date]]&amp;Table2[[#This Row],[City]]&amp;Table2[[#This Row],[Product]]</f>
        <v>39126JaipurBulb</v>
      </c>
      <c r="V898" s="36">
        <v>212</v>
      </c>
    </row>
    <row r="899" spans="1:22" ht="21" x14ac:dyDescent="0.25">
      <c r="A899" s="38">
        <v>39118</v>
      </c>
      <c r="B899" s="38" t="s">
        <v>1653</v>
      </c>
      <c r="C899" s="38" t="s">
        <v>1650</v>
      </c>
      <c r="D899" s="32" t="str">
        <f t="shared" si="65"/>
        <v>39118AgraChair</v>
      </c>
      <c r="E899" s="32">
        <f>VLOOKUP($D899,Table2[[Column1]:[Qty]],2,0)</f>
        <v>191</v>
      </c>
      <c r="F899" s="32">
        <f t="shared" si="66"/>
        <v>200</v>
      </c>
      <c r="G899" s="39">
        <f t="shared" si="67"/>
        <v>0.4</v>
      </c>
      <c r="H899" s="32">
        <f t="shared" si="68"/>
        <v>120</v>
      </c>
      <c r="I899" s="32">
        <f t="shared" si="69"/>
        <v>22920</v>
      </c>
      <c r="R899" s="36">
        <v>39128</v>
      </c>
      <c r="S899" s="36" t="s">
        <v>1653</v>
      </c>
      <c r="T899" s="36" t="s">
        <v>1649</v>
      </c>
      <c r="U899" s="36" t="str">
        <f>Table2[[#This Row],[Date]]&amp;Table2[[#This Row],[City]]&amp;Table2[[#This Row],[Product]]</f>
        <v>39128Agraiphone</v>
      </c>
      <c r="V899" s="36">
        <v>301</v>
      </c>
    </row>
    <row r="900" spans="1:22" ht="21" x14ac:dyDescent="0.25">
      <c r="A900" s="38">
        <v>39119</v>
      </c>
      <c r="B900" s="38" t="s">
        <v>1645</v>
      </c>
      <c r="C900" s="38" t="s">
        <v>1647</v>
      </c>
      <c r="D900" s="32" t="str">
        <f t="shared" si="65"/>
        <v>39119DelhiLaptop</v>
      </c>
      <c r="E900" s="32">
        <f>VLOOKUP($D900,Table2[[Column1]:[Qty]],2,0)</f>
        <v>374</v>
      </c>
      <c r="F900" s="32">
        <f t="shared" si="66"/>
        <v>1000</v>
      </c>
      <c r="G900" s="39">
        <f t="shared" si="67"/>
        <v>0.13</v>
      </c>
      <c r="H900" s="32">
        <f t="shared" si="68"/>
        <v>870</v>
      </c>
      <c r="I900" s="32">
        <f t="shared" si="69"/>
        <v>325380</v>
      </c>
      <c r="R900" s="36">
        <v>39126</v>
      </c>
      <c r="S900" s="36" t="s">
        <v>1652</v>
      </c>
      <c r="T900" s="36" t="s">
        <v>1647</v>
      </c>
      <c r="U900" s="36" t="str">
        <f>Table2[[#This Row],[Date]]&amp;Table2[[#This Row],[City]]&amp;Table2[[#This Row],[Product]]</f>
        <v>39126JaipurLaptop</v>
      </c>
      <c r="V900" s="36">
        <v>247</v>
      </c>
    </row>
    <row r="901" spans="1:22" ht="21" x14ac:dyDescent="0.25">
      <c r="A901" s="38">
        <v>39119</v>
      </c>
      <c r="B901" s="38" t="s">
        <v>1645</v>
      </c>
      <c r="C901" s="38" t="s">
        <v>1648</v>
      </c>
      <c r="D901" s="32" t="str">
        <f t="shared" ref="D901:D964" si="70">A901&amp;B901&amp;C901</f>
        <v>39119DelhiBulb</v>
      </c>
      <c r="E901" s="32">
        <f>VLOOKUP($D901,Table2[[Column1]:[Qty]],2,0)</f>
        <v>141</v>
      </c>
      <c r="F901" s="32">
        <f t="shared" ref="F901:F964" si="71">VLOOKUP($C901,K$12:L$15,2,FALSE)</f>
        <v>10</v>
      </c>
      <c r="G901" s="39">
        <f t="shared" ref="G901:G964" si="72">INDEX($K$3:$O$7,MATCH($B901,$K$3:$K$7,0),MATCH($C901,$K$3:$O$3,0))</f>
        <v>0.09</v>
      </c>
      <c r="H901" s="32">
        <f t="shared" ref="H901:H964" si="73">$F901*(1-$G901)</f>
        <v>9.1</v>
      </c>
      <c r="I901" s="32">
        <f t="shared" ref="I901:I964" si="74">$H901*$E901</f>
        <v>1283.0999999999999</v>
      </c>
      <c r="R901" s="36">
        <v>39075</v>
      </c>
      <c r="S901" s="36" t="s">
        <v>1645</v>
      </c>
      <c r="T901" s="36" t="s">
        <v>1650</v>
      </c>
      <c r="U901" s="36" t="str">
        <f>Table2[[#This Row],[Date]]&amp;Table2[[#This Row],[City]]&amp;Table2[[#This Row],[Product]]</f>
        <v>39075DelhiChair</v>
      </c>
      <c r="V901" s="36">
        <v>391</v>
      </c>
    </row>
    <row r="902" spans="1:22" ht="21" x14ac:dyDescent="0.25">
      <c r="A902" s="38">
        <v>39119</v>
      </c>
      <c r="B902" s="38" t="s">
        <v>1645</v>
      </c>
      <c r="C902" s="38" t="s">
        <v>1649</v>
      </c>
      <c r="D902" s="32" t="str">
        <f t="shared" si="70"/>
        <v>39119Delhiiphone</v>
      </c>
      <c r="E902" s="32">
        <f>VLOOKUP($D902,Table2[[Column1]:[Qty]],2,0)</f>
        <v>138</v>
      </c>
      <c r="F902" s="32">
        <f t="shared" si="71"/>
        <v>500</v>
      </c>
      <c r="G902" s="39">
        <f t="shared" si="72"/>
        <v>0.24</v>
      </c>
      <c r="H902" s="32">
        <f t="shared" si="73"/>
        <v>380</v>
      </c>
      <c r="I902" s="32">
        <f t="shared" si="74"/>
        <v>52440</v>
      </c>
      <c r="R902" s="36">
        <v>39070</v>
      </c>
      <c r="S902" s="36" t="s">
        <v>1645</v>
      </c>
      <c r="T902" s="36" t="s">
        <v>1647</v>
      </c>
      <c r="U902" s="36" t="str">
        <f>Table2[[#This Row],[Date]]&amp;Table2[[#This Row],[City]]&amp;Table2[[#This Row],[Product]]</f>
        <v>39070DelhiLaptop</v>
      </c>
      <c r="V902" s="36">
        <v>328</v>
      </c>
    </row>
    <row r="903" spans="1:22" ht="21" x14ac:dyDescent="0.25">
      <c r="A903" s="38">
        <v>39119</v>
      </c>
      <c r="B903" s="38" t="s">
        <v>1645</v>
      </c>
      <c r="C903" s="38" t="s">
        <v>1650</v>
      </c>
      <c r="D903" s="32" t="str">
        <f t="shared" si="70"/>
        <v>39119DelhiChair</v>
      </c>
      <c r="E903" s="32">
        <f>VLOOKUP($D903,Table2[[Column1]:[Qty]],2,0)</f>
        <v>495</v>
      </c>
      <c r="F903" s="32">
        <f t="shared" si="71"/>
        <v>200</v>
      </c>
      <c r="G903" s="39">
        <f t="shared" si="72"/>
        <v>0.33</v>
      </c>
      <c r="H903" s="32">
        <f t="shared" si="73"/>
        <v>134</v>
      </c>
      <c r="I903" s="32">
        <f t="shared" si="74"/>
        <v>66330</v>
      </c>
      <c r="R903" s="36">
        <v>39153</v>
      </c>
      <c r="S903" s="36" t="s">
        <v>1646</v>
      </c>
      <c r="T903" s="36" t="s">
        <v>1649</v>
      </c>
      <c r="U903" s="36" t="str">
        <f>Table2[[#This Row],[Date]]&amp;Table2[[#This Row],[City]]&amp;Table2[[#This Row],[Product]]</f>
        <v>39153Mumbaiiphone</v>
      </c>
      <c r="V903" s="36">
        <v>381</v>
      </c>
    </row>
    <row r="904" spans="1:22" ht="21" x14ac:dyDescent="0.25">
      <c r="A904" s="38">
        <v>39119</v>
      </c>
      <c r="B904" s="38" t="s">
        <v>1646</v>
      </c>
      <c r="C904" s="38" t="s">
        <v>1647</v>
      </c>
      <c r="D904" s="32" t="str">
        <f t="shared" si="70"/>
        <v>39119MumbaiLaptop</v>
      </c>
      <c r="E904" s="32">
        <f>VLOOKUP($D904,Table2[[Column1]:[Qty]],2,0)</f>
        <v>191</v>
      </c>
      <c r="F904" s="32">
        <f t="shared" si="71"/>
        <v>1000</v>
      </c>
      <c r="G904" s="39">
        <f t="shared" si="72"/>
        <v>0.1</v>
      </c>
      <c r="H904" s="32">
        <f t="shared" si="73"/>
        <v>900</v>
      </c>
      <c r="I904" s="32">
        <f t="shared" si="74"/>
        <v>171900</v>
      </c>
      <c r="R904" s="36">
        <v>39190</v>
      </c>
      <c r="S904" s="36" t="s">
        <v>1653</v>
      </c>
      <c r="T904" s="36" t="s">
        <v>1650</v>
      </c>
      <c r="U904" s="36" t="str">
        <f>Table2[[#This Row],[Date]]&amp;Table2[[#This Row],[City]]&amp;Table2[[#This Row],[Product]]</f>
        <v>39190AgraChair</v>
      </c>
      <c r="V904" s="36">
        <v>115</v>
      </c>
    </row>
    <row r="905" spans="1:22" ht="21" x14ac:dyDescent="0.25">
      <c r="A905" s="38">
        <v>39119</v>
      </c>
      <c r="B905" s="38" t="s">
        <v>1646</v>
      </c>
      <c r="C905" s="38" t="s">
        <v>1648</v>
      </c>
      <c r="D905" s="32" t="str">
        <f t="shared" si="70"/>
        <v>39119MumbaiBulb</v>
      </c>
      <c r="E905" s="32">
        <f>VLOOKUP($D905,Table2[[Column1]:[Qty]],2,0)</f>
        <v>274</v>
      </c>
      <c r="F905" s="32">
        <f t="shared" si="71"/>
        <v>10</v>
      </c>
      <c r="G905" s="39">
        <f t="shared" si="72"/>
        <v>0.05</v>
      </c>
      <c r="H905" s="32">
        <f t="shared" si="73"/>
        <v>9.5</v>
      </c>
      <c r="I905" s="32">
        <f t="shared" si="74"/>
        <v>2603</v>
      </c>
      <c r="R905" s="36">
        <v>39175</v>
      </c>
      <c r="S905" s="36" t="s">
        <v>1652</v>
      </c>
      <c r="T905" s="36" t="s">
        <v>1647</v>
      </c>
      <c r="U905" s="36" t="str">
        <f>Table2[[#This Row],[Date]]&amp;Table2[[#This Row],[City]]&amp;Table2[[#This Row],[Product]]</f>
        <v>39175JaipurLaptop</v>
      </c>
      <c r="V905" s="36">
        <v>171</v>
      </c>
    </row>
    <row r="906" spans="1:22" ht="21" x14ac:dyDescent="0.25">
      <c r="A906" s="38">
        <v>39119</v>
      </c>
      <c r="B906" s="38" t="s">
        <v>1646</v>
      </c>
      <c r="C906" s="38" t="s">
        <v>1649</v>
      </c>
      <c r="D906" s="32" t="str">
        <f t="shared" si="70"/>
        <v>39119Mumbaiiphone</v>
      </c>
      <c r="E906" s="32">
        <f>VLOOKUP($D906,Table2[[Column1]:[Qty]],2,0)</f>
        <v>452</v>
      </c>
      <c r="F906" s="32">
        <f t="shared" si="71"/>
        <v>500</v>
      </c>
      <c r="G906" s="39">
        <f t="shared" si="72"/>
        <v>0.2</v>
      </c>
      <c r="H906" s="32">
        <f t="shared" si="73"/>
        <v>400</v>
      </c>
      <c r="I906" s="32">
        <f t="shared" si="74"/>
        <v>180800</v>
      </c>
      <c r="R906" s="36">
        <v>39070</v>
      </c>
      <c r="S906" s="36" t="s">
        <v>1652</v>
      </c>
      <c r="T906" s="36" t="s">
        <v>1649</v>
      </c>
      <c r="U906" s="36" t="str">
        <f>Table2[[#This Row],[Date]]&amp;Table2[[#This Row],[City]]&amp;Table2[[#This Row],[Product]]</f>
        <v>39070Jaipuriphone</v>
      </c>
      <c r="V906" s="36">
        <v>275</v>
      </c>
    </row>
    <row r="907" spans="1:22" ht="21" x14ac:dyDescent="0.25">
      <c r="A907" s="38">
        <v>39119</v>
      </c>
      <c r="B907" s="38" t="s">
        <v>1646</v>
      </c>
      <c r="C907" s="38" t="s">
        <v>1650</v>
      </c>
      <c r="D907" s="32" t="str">
        <f t="shared" si="70"/>
        <v>39119MumbaiChair</v>
      </c>
      <c r="E907" s="32">
        <f>VLOOKUP($D907,Table2[[Column1]:[Qty]],2,0)</f>
        <v>207</v>
      </c>
      <c r="F907" s="32">
        <f t="shared" si="71"/>
        <v>200</v>
      </c>
      <c r="G907" s="39">
        <f t="shared" si="72"/>
        <v>0.4</v>
      </c>
      <c r="H907" s="32">
        <f t="shared" si="73"/>
        <v>120</v>
      </c>
      <c r="I907" s="32">
        <f t="shared" si="74"/>
        <v>24840</v>
      </c>
      <c r="R907" s="36">
        <v>39162</v>
      </c>
      <c r="S907" s="36" t="s">
        <v>1645</v>
      </c>
      <c r="T907" s="36" t="s">
        <v>1647</v>
      </c>
      <c r="U907" s="36" t="str">
        <f>Table2[[#This Row],[Date]]&amp;Table2[[#This Row],[City]]&amp;Table2[[#This Row],[Product]]</f>
        <v>39162DelhiLaptop</v>
      </c>
      <c r="V907" s="36">
        <v>433</v>
      </c>
    </row>
    <row r="908" spans="1:22" ht="21" x14ac:dyDescent="0.25">
      <c r="A908" s="38">
        <v>39119</v>
      </c>
      <c r="B908" s="38" t="s">
        <v>1652</v>
      </c>
      <c r="C908" s="38" t="s">
        <v>1647</v>
      </c>
      <c r="D908" s="32" t="str">
        <f t="shared" si="70"/>
        <v>39119JaipurLaptop</v>
      </c>
      <c r="E908" s="32">
        <f>VLOOKUP($D908,Table2[[Column1]:[Qty]],2,0)</f>
        <v>128</v>
      </c>
      <c r="F908" s="32">
        <f t="shared" si="71"/>
        <v>1000</v>
      </c>
      <c r="G908" s="39">
        <f t="shared" si="72"/>
        <v>0.09</v>
      </c>
      <c r="H908" s="32">
        <f t="shared" si="73"/>
        <v>910</v>
      </c>
      <c r="I908" s="32">
        <f t="shared" si="74"/>
        <v>116480</v>
      </c>
      <c r="R908" s="36">
        <v>39163</v>
      </c>
      <c r="S908" s="36" t="s">
        <v>1652</v>
      </c>
      <c r="T908" s="36" t="s">
        <v>1647</v>
      </c>
      <c r="U908" s="36" t="str">
        <f>Table2[[#This Row],[Date]]&amp;Table2[[#This Row],[City]]&amp;Table2[[#This Row],[Product]]</f>
        <v>39163JaipurLaptop</v>
      </c>
      <c r="V908" s="36">
        <v>102</v>
      </c>
    </row>
    <row r="909" spans="1:22" ht="21" x14ac:dyDescent="0.25">
      <c r="A909" s="38">
        <v>39119</v>
      </c>
      <c r="B909" s="38" t="s">
        <v>1652</v>
      </c>
      <c r="C909" s="38" t="s">
        <v>1648</v>
      </c>
      <c r="D909" s="32" t="str">
        <f t="shared" si="70"/>
        <v>39119JaipurBulb</v>
      </c>
      <c r="E909" s="32">
        <f>VLOOKUP($D909,Table2[[Column1]:[Qty]],2,0)</f>
        <v>116</v>
      </c>
      <c r="F909" s="32">
        <f t="shared" si="71"/>
        <v>10</v>
      </c>
      <c r="G909" s="39">
        <f t="shared" si="72"/>
        <v>0.08</v>
      </c>
      <c r="H909" s="32">
        <f t="shared" si="73"/>
        <v>9.2000000000000011</v>
      </c>
      <c r="I909" s="32">
        <f t="shared" si="74"/>
        <v>1067.2</v>
      </c>
      <c r="R909" s="36">
        <v>39121</v>
      </c>
      <c r="S909" s="36" t="s">
        <v>1652</v>
      </c>
      <c r="T909" s="36" t="s">
        <v>1650</v>
      </c>
      <c r="U909" s="36" t="str">
        <f>Table2[[#This Row],[Date]]&amp;Table2[[#This Row],[City]]&amp;Table2[[#This Row],[Product]]</f>
        <v>39121JaipurChair</v>
      </c>
      <c r="V909" s="36">
        <v>488</v>
      </c>
    </row>
    <row r="910" spans="1:22" ht="21" x14ac:dyDescent="0.25">
      <c r="A910" s="38">
        <v>39119</v>
      </c>
      <c r="B910" s="38" t="s">
        <v>1652</v>
      </c>
      <c r="C910" s="38" t="s">
        <v>1649</v>
      </c>
      <c r="D910" s="32" t="str">
        <f t="shared" si="70"/>
        <v>39119Jaipuriphone</v>
      </c>
      <c r="E910" s="32">
        <f>VLOOKUP($D910,Table2[[Column1]:[Qty]],2,0)</f>
        <v>324</v>
      </c>
      <c r="F910" s="32">
        <f t="shared" si="71"/>
        <v>500</v>
      </c>
      <c r="G910" s="39">
        <f t="shared" si="72"/>
        <v>0.2</v>
      </c>
      <c r="H910" s="32">
        <f t="shared" si="73"/>
        <v>400</v>
      </c>
      <c r="I910" s="32">
        <f t="shared" si="74"/>
        <v>129600</v>
      </c>
      <c r="R910" s="36">
        <v>39124</v>
      </c>
      <c r="S910" s="36" t="s">
        <v>1646</v>
      </c>
      <c r="T910" s="36" t="s">
        <v>1649</v>
      </c>
      <c r="U910" s="36" t="str">
        <f>Table2[[#This Row],[Date]]&amp;Table2[[#This Row],[City]]&amp;Table2[[#This Row],[Product]]</f>
        <v>39124Mumbaiiphone</v>
      </c>
      <c r="V910" s="36">
        <v>488</v>
      </c>
    </row>
    <row r="911" spans="1:22" ht="21" x14ac:dyDescent="0.25">
      <c r="A911" s="38">
        <v>39119</v>
      </c>
      <c r="B911" s="38" t="s">
        <v>1652</v>
      </c>
      <c r="C911" s="38" t="s">
        <v>1650</v>
      </c>
      <c r="D911" s="32" t="str">
        <f t="shared" si="70"/>
        <v>39119JaipurChair</v>
      </c>
      <c r="E911" s="32">
        <f>VLOOKUP($D911,Table2[[Column1]:[Qty]],2,0)</f>
        <v>485</v>
      </c>
      <c r="F911" s="32">
        <f t="shared" si="71"/>
        <v>200</v>
      </c>
      <c r="G911" s="39">
        <f t="shared" si="72"/>
        <v>0.36</v>
      </c>
      <c r="H911" s="32">
        <f t="shared" si="73"/>
        <v>128</v>
      </c>
      <c r="I911" s="32">
        <f t="shared" si="74"/>
        <v>62080</v>
      </c>
      <c r="R911" s="36">
        <v>39092</v>
      </c>
      <c r="S911" s="36" t="s">
        <v>1652</v>
      </c>
      <c r="T911" s="36" t="s">
        <v>1648</v>
      </c>
      <c r="U911" s="36" t="str">
        <f>Table2[[#This Row],[Date]]&amp;Table2[[#This Row],[City]]&amp;Table2[[#This Row],[Product]]</f>
        <v>39092JaipurBulb</v>
      </c>
      <c r="V911" s="36">
        <v>337</v>
      </c>
    </row>
    <row r="912" spans="1:22" ht="21" x14ac:dyDescent="0.25">
      <c r="A912" s="38">
        <v>39119</v>
      </c>
      <c r="B912" s="38" t="s">
        <v>1653</v>
      </c>
      <c r="C912" s="38" t="s">
        <v>1647</v>
      </c>
      <c r="D912" s="32" t="str">
        <f t="shared" si="70"/>
        <v>39119AgraLaptop</v>
      </c>
      <c r="E912" s="32">
        <f>VLOOKUP($D912,Table2[[Column1]:[Qty]],2,0)</f>
        <v>119</v>
      </c>
      <c r="F912" s="32">
        <f t="shared" si="71"/>
        <v>1000</v>
      </c>
      <c r="G912" s="39">
        <f t="shared" si="72"/>
        <v>0.05</v>
      </c>
      <c r="H912" s="32">
        <f t="shared" si="73"/>
        <v>950</v>
      </c>
      <c r="I912" s="32">
        <f t="shared" si="74"/>
        <v>113050</v>
      </c>
      <c r="R912" s="36">
        <v>39117</v>
      </c>
      <c r="S912" s="36" t="s">
        <v>1646</v>
      </c>
      <c r="T912" s="36" t="s">
        <v>1649</v>
      </c>
      <c r="U912" s="36" t="str">
        <f>Table2[[#This Row],[Date]]&amp;Table2[[#This Row],[City]]&amp;Table2[[#This Row],[Product]]</f>
        <v>39117Mumbaiiphone</v>
      </c>
      <c r="V912" s="36">
        <v>264</v>
      </c>
    </row>
    <row r="913" spans="1:22" ht="21" x14ac:dyDescent="0.25">
      <c r="A913" s="38">
        <v>39119</v>
      </c>
      <c r="B913" s="38" t="s">
        <v>1653</v>
      </c>
      <c r="C913" s="38" t="s">
        <v>1648</v>
      </c>
      <c r="D913" s="32" t="str">
        <f t="shared" si="70"/>
        <v>39119AgraBulb</v>
      </c>
      <c r="E913" s="32">
        <f>VLOOKUP($D913,Table2[[Column1]:[Qty]],2,0)</f>
        <v>385</v>
      </c>
      <c r="F913" s="32">
        <f t="shared" si="71"/>
        <v>10</v>
      </c>
      <c r="G913" s="39">
        <f t="shared" si="72"/>
        <v>0.06</v>
      </c>
      <c r="H913" s="32">
        <f t="shared" si="73"/>
        <v>9.3999999999999986</v>
      </c>
      <c r="I913" s="32">
        <f t="shared" si="74"/>
        <v>3618.9999999999995</v>
      </c>
      <c r="R913" s="36">
        <v>39080</v>
      </c>
      <c r="S913" s="36" t="s">
        <v>1653</v>
      </c>
      <c r="T913" s="36" t="s">
        <v>1648</v>
      </c>
      <c r="U913" s="36" t="str">
        <f>Table2[[#This Row],[Date]]&amp;Table2[[#This Row],[City]]&amp;Table2[[#This Row],[Product]]</f>
        <v>39080AgraBulb</v>
      </c>
      <c r="V913" s="36">
        <v>281</v>
      </c>
    </row>
    <row r="914" spans="1:22" ht="21" x14ac:dyDescent="0.25">
      <c r="A914" s="38">
        <v>39119</v>
      </c>
      <c r="B914" s="38" t="s">
        <v>1653</v>
      </c>
      <c r="C914" s="38" t="s">
        <v>1649</v>
      </c>
      <c r="D914" s="32" t="str">
        <f t="shared" si="70"/>
        <v>39119Agraiphone</v>
      </c>
      <c r="E914" s="32">
        <f>VLOOKUP($D914,Table2[[Column1]:[Qty]],2,0)</f>
        <v>450</v>
      </c>
      <c r="F914" s="32">
        <f t="shared" si="71"/>
        <v>500</v>
      </c>
      <c r="G914" s="39">
        <f t="shared" si="72"/>
        <v>0.25</v>
      </c>
      <c r="H914" s="32">
        <f t="shared" si="73"/>
        <v>375</v>
      </c>
      <c r="I914" s="32">
        <f t="shared" si="74"/>
        <v>168750</v>
      </c>
      <c r="R914" s="36">
        <v>39131</v>
      </c>
      <c r="S914" s="36" t="s">
        <v>1646</v>
      </c>
      <c r="T914" s="36" t="s">
        <v>1649</v>
      </c>
      <c r="U914" s="36" t="str">
        <f>Table2[[#This Row],[Date]]&amp;Table2[[#This Row],[City]]&amp;Table2[[#This Row],[Product]]</f>
        <v>39131Mumbaiiphone</v>
      </c>
      <c r="V914" s="36">
        <v>472</v>
      </c>
    </row>
    <row r="915" spans="1:22" ht="21" x14ac:dyDescent="0.25">
      <c r="A915" s="38">
        <v>39119</v>
      </c>
      <c r="B915" s="38" t="s">
        <v>1653</v>
      </c>
      <c r="C915" s="38" t="s">
        <v>1650</v>
      </c>
      <c r="D915" s="32" t="str">
        <f t="shared" si="70"/>
        <v>39119AgraChair</v>
      </c>
      <c r="E915" s="32">
        <f>VLOOKUP($D915,Table2[[Column1]:[Qty]],2,0)</f>
        <v>154</v>
      </c>
      <c r="F915" s="32">
        <f t="shared" si="71"/>
        <v>200</v>
      </c>
      <c r="G915" s="39">
        <f t="shared" si="72"/>
        <v>0.4</v>
      </c>
      <c r="H915" s="32">
        <f t="shared" si="73"/>
        <v>120</v>
      </c>
      <c r="I915" s="32">
        <f t="shared" si="74"/>
        <v>18480</v>
      </c>
      <c r="R915" s="36">
        <v>39145</v>
      </c>
      <c r="S915" s="36" t="s">
        <v>1653</v>
      </c>
      <c r="T915" s="36" t="s">
        <v>1650</v>
      </c>
      <c r="U915" s="36" t="str">
        <f>Table2[[#This Row],[Date]]&amp;Table2[[#This Row],[City]]&amp;Table2[[#This Row],[Product]]</f>
        <v>39145AgraChair</v>
      </c>
      <c r="V915" s="36">
        <v>202</v>
      </c>
    </row>
    <row r="916" spans="1:22" ht="21" x14ac:dyDescent="0.25">
      <c r="A916" s="38">
        <v>39120</v>
      </c>
      <c r="B916" s="38" t="s">
        <v>1645</v>
      </c>
      <c r="C916" s="38" t="s">
        <v>1647</v>
      </c>
      <c r="D916" s="32" t="str">
        <f t="shared" si="70"/>
        <v>39120DelhiLaptop</v>
      </c>
      <c r="E916" s="32">
        <f>VLOOKUP($D916,Table2[[Column1]:[Qty]],2,0)</f>
        <v>499</v>
      </c>
      <c r="F916" s="32">
        <f t="shared" si="71"/>
        <v>1000</v>
      </c>
      <c r="G916" s="39">
        <f t="shared" si="72"/>
        <v>0.13</v>
      </c>
      <c r="H916" s="32">
        <f t="shared" si="73"/>
        <v>870</v>
      </c>
      <c r="I916" s="32">
        <f t="shared" si="74"/>
        <v>434130</v>
      </c>
      <c r="R916" s="36">
        <v>39160</v>
      </c>
      <c r="S916" s="36" t="s">
        <v>1645</v>
      </c>
      <c r="T916" s="36" t="s">
        <v>1650</v>
      </c>
      <c r="U916" s="36" t="str">
        <f>Table2[[#This Row],[Date]]&amp;Table2[[#This Row],[City]]&amp;Table2[[#This Row],[Product]]</f>
        <v>39160DelhiChair</v>
      </c>
      <c r="V916" s="36">
        <v>107</v>
      </c>
    </row>
    <row r="917" spans="1:22" ht="21" x14ac:dyDescent="0.25">
      <c r="A917" s="38">
        <v>39120</v>
      </c>
      <c r="B917" s="38" t="s">
        <v>1645</v>
      </c>
      <c r="C917" s="38" t="s">
        <v>1648</v>
      </c>
      <c r="D917" s="32" t="str">
        <f t="shared" si="70"/>
        <v>39120DelhiBulb</v>
      </c>
      <c r="E917" s="32">
        <f>VLOOKUP($D917,Table2[[Column1]:[Qty]],2,0)</f>
        <v>260</v>
      </c>
      <c r="F917" s="32">
        <f t="shared" si="71"/>
        <v>10</v>
      </c>
      <c r="G917" s="39">
        <f t="shared" si="72"/>
        <v>0.09</v>
      </c>
      <c r="H917" s="32">
        <f t="shared" si="73"/>
        <v>9.1</v>
      </c>
      <c r="I917" s="32">
        <f t="shared" si="74"/>
        <v>2366</v>
      </c>
      <c r="R917" s="36">
        <v>39073</v>
      </c>
      <c r="S917" s="36" t="s">
        <v>1645</v>
      </c>
      <c r="T917" s="36" t="s">
        <v>1647</v>
      </c>
      <c r="U917" s="36" t="str">
        <f>Table2[[#This Row],[Date]]&amp;Table2[[#This Row],[City]]&amp;Table2[[#This Row],[Product]]</f>
        <v>39073DelhiLaptop</v>
      </c>
      <c r="V917" s="36">
        <v>351</v>
      </c>
    </row>
    <row r="918" spans="1:22" ht="21" x14ac:dyDescent="0.25">
      <c r="A918" s="38">
        <v>39120</v>
      </c>
      <c r="B918" s="38" t="s">
        <v>1645</v>
      </c>
      <c r="C918" s="38" t="s">
        <v>1649</v>
      </c>
      <c r="D918" s="32" t="str">
        <f t="shared" si="70"/>
        <v>39120Delhiiphone</v>
      </c>
      <c r="E918" s="32">
        <f>VLOOKUP($D918,Table2[[Column1]:[Qty]],2,0)</f>
        <v>134</v>
      </c>
      <c r="F918" s="32">
        <f t="shared" si="71"/>
        <v>500</v>
      </c>
      <c r="G918" s="39">
        <f t="shared" si="72"/>
        <v>0.24</v>
      </c>
      <c r="H918" s="32">
        <f t="shared" si="73"/>
        <v>380</v>
      </c>
      <c r="I918" s="32">
        <f t="shared" si="74"/>
        <v>50920</v>
      </c>
      <c r="R918" s="36">
        <v>39077</v>
      </c>
      <c r="S918" s="36" t="s">
        <v>1652</v>
      </c>
      <c r="T918" s="36" t="s">
        <v>1648</v>
      </c>
      <c r="U918" s="36" t="str">
        <f>Table2[[#This Row],[Date]]&amp;Table2[[#This Row],[City]]&amp;Table2[[#This Row],[Product]]</f>
        <v>39077JaipurBulb</v>
      </c>
      <c r="V918" s="36">
        <v>420</v>
      </c>
    </row>
    <row r="919" spans="1:22" ht="21" x14ac:dyDescent="0.25">
      <c r="A919" s="38">
        <v>39120</v>
      </c>
      <c r="B919" s="38" t="s">
        <v>1645</v>
      </c>
      <c r="C919" s="38" t="s">
        <v>1650</v>
      </c>
      <c r="D919" s="32" t="str">
        <f t="shared" si="70"/>
        <v>39120DelhiChair</v>
      </c>
      <c r="E919" s="32">
        <f>VLOOKUP($D919,Table2[[Column1]:[Qty]],2,0)</f>
        <v>460</v>
      </c>
      <c r="F919" s="32">
        <f t="shared" si="71"/>
        <v>200</v>
      </c>
      <c r="G919" s="39">
        <f t="shared" si="72"/>
        <v>0.33</v>
      </c>
      <c r="H919" s="32">
        <f t="shared" si="73"/>
        <v>134</v>
      </c>
      <c r="I919" s="32">
        <f t="shared" si="74"/>
        <v>61640</v>
      </c>
      <c r="R919" s="36">
        <v>39080</v>
      </c>
      <c r="S919" s="36" t="s">
        <v>1653</v>
      </c>
      <c r="T919" s="36" t="s">
        <v>1647</v>
      </c>
      <c r="U919" s="36" t="str">
        <f>Table2[[#This Row],[Date]]&amp;Table2[[#This Row],[City]]&amp;Table2[[#This Row],[Product]]</f>
        <v>39080AgraLaptop</v>
      </c>
      <c r="V919" s="36">
        <v>490</v>
      </c>
    </row>
    <row r="920" spans="1:22" ht="21" x14ac:dyDescent="0.25">
      <c r="A920" s="38">
        <v>39120</v>
      </c>
      <c r="B920" s="38" t="s">
        <v>1646</v>
      </c>
      <c r="C920" s="38" t="s">
        <v>1647</v>
      </c>
      <c r="D920" s="32" t="str">
        <f t="shared" si="70"/>
        <v>39120MumbaiLaptop</v>
      </c>
      <c r="E920" s="32">
        <f>VLOOKUP($D920,Table2[[Column1]:[Qty]],2,0)</f>
        <v>144</v>
      </c>
      <c r="F920" s="32">
        <f t="shared" si="71"/>
        <v>1000</v>
      </c>
      <c r="G920" s="39">
        <f t="shared" si="72"/>
        <v>0.1</v>
      </c>
      <c r="H920" s="32">
        <f t="shared" si="73"/>
        <v>900</v>
      </c>
      <c r="I920" s="32">
        <f t="shared" si="74"/>
        <v>129600</v>
      </c>
      <c r="R920" s="36">
        <v>39174</v>
      </c>
      <c r="S920" s="36" t="s">
        <v>1645</v>
      </c>
      <c r="T920" s="36" t="s">
        <v>1647</v>
      </c>
      <c r="U920" s="36" t="str">
        <f>Table2[[#This Row],[Date]]&amp;Table2[[#This Row],[City]]&amp;Table2[[#This Row],[Product]]</f>
        <v>39174DelhiLaptop</v>
      </c>
      <c r="V920" s="36">
        <v>448</v>
      </c>
    </row>
    <row r="921" spans="1:22" ht="21" x14ac:dyDescent="0.25">
      <c r="A921" s="38">
        <v>39120</v>
      </c>
      <c r="B921" s="38" t="s">
        <v>1646</v>
      </c>
      <c r="C921" s="38" t="s">
        <v>1648</v>
      </c>
      <c r="D921" s="32" t="str">
        <f t="shared" si="70"/>
        <v>39120MumbaiBulb</v>
      </c>
      <c r="E921" s="32">
        <f>VLOOKUP($D921,Table2[[Column1]:[Qty]],2,0)</f>
        <v>240</v>
      </c>
      <c r="F921" s="32">
        <f t="shared" si="71"/>
        <v>10</v>
      </c>
      <c r="G921" s="39">
        <f t="shared" si="72"/>
        <v>0.05</v>
      </c>
      <c r="H921" s="32">
        <f t="shared" si="73"/>
        <v>9.5</v>
      </c>
      <c r="I921" s="32">
        <f t="shared" si="74"/>
        <v>2280</v>
      </c>
      <c r="R921" s="36">
        <v>39179</v>
      </c>
      <c r="S921" s="36" t="s">
        <v>1646</v>
      </c>
      <c r="T921" s="36" t="s">
        <v>1647</v>
      </c>
      <c r="U921" s="36" t="str">
        <f>Table2[[#This Row],[Date]]&amp;Table2[[#This Row],[City]]&amp;Table2[[#This Row],[Product]]</f>
        <v>39179MumbaiLaptop</v>
      </c>
      <c r="V921" s="36">
        <v>218</v>
      </c>
    </row>
    <row r="922" spans="1:22" ht="21" x14ac:dyDescent="0.25">
      <c r="A922" s="38">
        <v>39120</v>
      </c>
      <c r="B922" s="38" t="s">
        <v>1646</v>
      </c>
      <c r="C922" s="38" t="s">
        <v>1649</v>
      </c>
      <c r="D922" s="32" t="str">
        <f t="shared" si="70"/>
        <v>39120Mumbaiiphone</v>
      </c>
      <c r="E922" s="32">
        <f>VLOOKUP($D922,Table2[[Column1]:[Qty]],2,0)</f>
        <v>499</v>
      </c>
      <c r="F922" s="32">
        <f t="shared" si="71"/>
        <v>500</v>
      </c>
      <c r="G922" s="39">
        <f t="shared" si="72"/>
        <v>0.2</v>
      </c>
      <c r="H922" s="32">
        <f t="shared" si="73"/>
        <v>400</v>
      </c>
      <c r="I922" s="32">
        <f t="shared" si="74"/>
        <v>199600</v>
      </c>
      <c r="R922" s="36">
        <v>39112</v>
      </c>
      <c r="S922" s="36" t="s">
        <v>1646</v>
      </c>
      <c r="T922" s="36" t="s">
        <v>1648</v>
      </c>
      <c r="U922" s="36" t="str">
        <f>Table2[[#This Row],[Date]]&amp;Table2[[#This Row],[City]]&amp;Table2[[#This Row],[Product]]</f>
        <v>39112MumbaiBulb</v>
      </c>
      <c r="V922" s="36">
        <v>126</v>
      </c>
    </row>
    <row r="923" spans="1:22" ht="21" x14ac:dyDescent="0.25">
      <c r="A923" s="38">
        <v>39120</v>
      </c>
      <c r="B923" s="38" t="s">
        <v>1646</v>
      </c>
      <c r="C923" s="38" t="s">
        <v>1650</v>
      </c>
      <c r="D923" s="32" t="str">
        <f t="shared" si="70"/>
        <v>39120MumbaiChair</v>
      </c>
      <c r="E923" s="32">
        <f>VLOOKUP($D923,Table2[[Column1]:[Qty]],2,0)</f>
        <v>149</v>
      </c>
      <c r="F923" s="32">
        <f t="shared" si="71"/>
        <v>200</v>
      </c>
      <c r="G923" s="39">
        <f t="shared" si="72"/>
        <v>0.4</v>
      </c>
      <c r="H923" s="32">
        <f t="shared" si="73"/>
        <v>120</v>
      </c>
      <c r="I923" s="32">
        <f t="shared" si="74"/>
        <v>17880</v>
      </c>
      <c r="R923" s="36">
        <v>39171</v>
      </c>
      <c r="S923" s="36" t="s">
        <v>1652</v>
      </c>
      <c r="T923" s="36" t="s">
        <v>1647</v>
      </c>
      <c r="U923" s="36" t="str">
        <f>Table2[[#This Row],[Date]]&amp;Table2[[#This Row],[City]]&amp;Table2[[#This Row],[Product]]</f>
        <v>39171JaipurLaptop</v>
      </c>
      <c r="V923" s="36">
        <v>435</v>
      </c>
    </row>
    <row r="924" spans="1:22" ht="21" x14ac:dyDescent="0.25">
      <c r="A924" s="38">
        <v>39120</v>
      </c>
      <c r="B924" s="38" t="s">
        <v>1652</v>
      </c>
      <c r="C924" s="38" t="s">
        <v>1647</v>
      </c>
      <c r="D924" s="32" t="str">
        <f t="shared" si="70"/>
        <v>39120JaipurLaptop</v>
      </c>
      <c r="E924" s="32">
        <f>VLOOKUP($D924,Table2[[Column1]:[Qty]],2,0)</f>
        <v>141</v>
      </c>
      <c r="F924" s="32">
        <f t="shared" si="71"/>
        <v>1000</v>
      </c>
      <c r="G924" s="39">
        <f t="shared" si="72"/>
        <v>0.09</v>
      </c>
      <c r="H924" s="32">
        <f t="shared" si="73"/>
        <v>910</v>
      </c>
      <c r="I924" s="32">
        <f t="shared" si="74"/>
        <v>128310</v>
      </c>
      <c r="R924" s="36">
        <v>39128</v>
      </c>
      <c r="S924" s="36" t="s">
        <v>1652</v>
      </c>
      <c r="T924" s="36" t="s">
        <v>1648</v>
      </c>
      <c r="U924" s="36" t="str">
        <f>Table2[[#This Row],[Date]]&amp;Table2[[#This Row],[City]]&amp;Table2[[#This Row],[Product]]</f>
        <v>39128JaipurBulb</v>
      </c>
      <c r="V924" s="36">
        <v>294</v>
      </c>
    </row>
    <row r="925" spans="1:22" ht="21" x14ac:dyDescent="0.25">
      <c r="A925" s="38">
        <v>39120</v>
      </c>
      <c r="B925" s="38" t="s">
        <v>1652</v>
      </c>
      <c r="C925" s="38" t="s">
        <v>1648</v>
      </c>
      <c r="D925" s="32" t="str">
        <f t="shared" si="70"/>
        <v>39120JaipurBulb</v>
      </c>
      <c r="E925" s="32">
        <f>VLOOKUP($D925,Table2[[Column1]:[Qty]],2,0)</f>
        <v>136</v>
      </c>
      <c r="F925" s="32">
        <f t="shared" si="71"/>
        <v>10</v>
      </c>
      <c r="G925" s="39">
        <f t="shared" si="72"/>
        <v>0.08</v>
      </c>
      <c r="H925" s="32">
        <f t="shared" si="73"/>
        <v>9.2000000000000011</v>
      </c>
      <c r="I925" s="32">
        <f t="shared" si="74"/>
        <v>1251.2</v>
      </c>
      <c r="R925" s="36">
        <v>39163</v>
      </c>
      <c r="S925" s="36" t="s">
        <v>1653</v>
      </c>
      <c r="T925" s="36" t="s">
        <v>1648</v>
      </c>
      <c r="U925" s="36" t="str">
        <f>Table2[[#This Row],[Date]]&amp;Table2[[#This Row],[City]]&amp;Table2[[#This Row],[Product]]</f>
        <v>39163AgraBulb</v>
      </c>
      <c r="V925" s="36">
        <v>200</v>
      </c>
    </row>
    <row r="926" spans="1:22" ht="21" x14ac:dyDescent="0.25">
      <c r="A926" s="38">
        <v>39120</v>
      </c>
      <c r="B926" s="38" t="s">
        <v>1652</v>
      </c>
      <c r="C926" s="38" t="s">
        <v>1649</v>
      </c>
      <c r="D926" s="32" t="str">
        <f t="shared" si="70"/>
        <v>39120Jaipuriphone</v>
      </c>
      <c r="E926" s="32">
        <f>VLOOKUP($D926,Table2[[Column1]:[Qty]],2,0)</f>
        <v>106</v>
      </c>
      <c r="F926" s="32">
        <f t="shared" si="71"/>
        <v>500</v>
      </c>
      <c r="G926" s="39">
        <f t="shared" si="72"/>
        <v>0.2</v>
      </c>
      <c r="H926" s="32">
        <f t="shared" si="73"/>
        <v>400</v>
      </c>
      <c r="I926" s="32">
        <f t="shared" si="74"/>
        <v>42400</v>
      </c>
      <c r="R926" s="36">
        <v>39165</v>
      </c>
      <c r="S926" s="36" t="s">
        <v>1645</v>
      </c>
      <c r="T926" s="36" t="s">
        <v>1647</v>
      </c>
      <c r="U926" s="36" t="str">
        <f>Table2[[#This Row],[Date]]&amp;Table2[[#This Row],[City]]&amp;Table2[[#This Row],[Product]]</f>
        <v>39165DelhiLaptop</v>
      </c>
      <c r="V926" s="36">
        <v>130</v>
      </c>
    </row>
    <row r="927" spans="1:22" ht="21" x14ac:dyDescent="0.25">
      <c r="A927" s="38">
        <v>39120</v>
      </c>
      <c r="B927" s="38" t="s">
        <v>1652</v>
      </c>
      <c r="C927" s="38" t="s">
        <v>1650</v>
      </c>
      <c r="D927" s="32" t="str">
        <f t="shared" si="70"/>
        <v>39120JaipurChair</v>
      </c>
      <c r="E927" s="32">
        <f>VLOOKUP($D927,Table2[[Column1]:[Qty]],2,0)</f>
        <v>262</v>
      </c>
      <c r="F927" s="32">
        <f t="shared" si="71"/>
        <v>200</v>
      </c>
      <c r="G927" s="39">
        <f t="shared" si="72"/>
        <v>0.36</v>
      </c>
      <c r="H927" s="32">
        <f t="shared" si="73"/>
        <v>128</v>
      </c>
      <c r="I927" s="32">
        <f t="shared" si="74"/>
        <v>33536</v>
      </c>
      <c r="R927" s="36">
        <v>39169</v>
      </c>
      <c r="S927" s="36" t="s">
        <v>1652</v>
      </c>
      <c r="T927" s="36" t="s">
        <v>1648</v>
      </c>
      <c r="U927" s="36" t="str">
        <f>Table2[[#This Row],[Date]]&amp;Table2[[#This Row],[City]]&amp;Table2[[#This Row],[Product]]</f>
        <v>39169JaipurBulb</v>
      </c>
      <c r="V927" s="36">
        <v>202</v>
      </c>
    </row>
    <row r="928" spans="1:22" ht="21" x14ac:dyDescent="0.25">
      <c r="A928" s="38">
        <v>39120</v>
      </c>
      <c r="B928" s="38" t="s">
        <v>1653</v>
      </c>
      <c r="C928" s="38" t="s">
        <v>1647</v>
      </c>
      <c r="D928" s="32" t="str">
        <f t="shared" si="70"/>
        <v>39120AgraLaptop</v>
      </c>
      <c r="E928" s="32">
        <f>VLOOKUP($D928,Table2[[Column1]:[Qty]],2,0)</f>
        <v>497</v>
      </c>
      <c r="F928" s="32">
        <f t="shared" si="71"/>
        <v>1000</v>
      </c>
      <c r="G928" s="39">
        <f t="shared" si="72"/>
        <v>0.05</v>
      </c>
      <c r="H928" s="32">
        <f t="shared" si="73"/>
        <v>950</v>
      </c>
      <c r="I928" s="32">
        <f t="shared" si="74"/>
        <v>472150</v>
      </c>
      <c r="R928" s="36">
        <v>39105</v>
      </c>
      <c r="S928" s="36" t="s">
        <v>1652</v>
      </c>
      <c r="T928" s="36" t="s">
        <v>1647</v>
      </c>
      <c r="U928" s="36" t="str">
        <f>Table2[[#This Row],[Date]]&amp;Table2[[#This Row],[City]]&amp;Table2[[#This Row],[Product]]</f>
        <v>39105JaipurLaptop</v>
      </c>
      <c r="V928" s="36">
        <v>192</v>
      </c>
    </row>
    <row r="929" spans="1:22" ht="21" x14ac:dyDescent="0.25">
      <c r="A929" s="38">
        <v>39120</v>
      </c>
      <c r="B929" s="38" t="s">
        <v>1653</v>
      </c>
      <c r="C929" s="38" t="s">
        <v>1648</v>
      </c>
      <c r="D929" s="32" t="str">
        <f t="shared" si="70"/>
        <v>39120AgraBulb</v>
      </c>
      <c r="E929" s="32">
        <f>VLOOKUP($D929,Table2[[Column1]:[Qty]],2,0)</f>
        <v>490</v>
      </c>
      <c r="F929" s="32">
        <f t="shared" si="71"/>
        <v>10</v>
      </c>
      <c r="G929" s="39">
        <f t="shared" si="72"/>
        <v>0.06</v>
      </c>
      <c r="H929" s="32">
        <f t="shared" si="73"/>
        <v>9.3999999999999986</v>
      </c>
      <c r="I929" s="32">
        <f t="shared" si="74"/>
        <v>4605.9999999999991</v>
      </c>
      <c r="R929" s="36">
        <v>39140</v>
      </c>
      <c r="S929" s="36" t="s">
        <v>1646</v>
      </c>
      <c r="T929" s="36" t="s">
        <v>1647</v>
      </c>
      <c r="U929" s="36" t="str">
        <f>Table2[[#This Row],[Date]]&amp;Table2[[#This Row],[City]]&amp;Table2[[#This Row],[Product]]</f>
        <v>39140MumbaiLaptop</v>
      </c>
      <c r="V929" s="36">
        <v>438</v>
      </c>
    </row>
    <row r="930" spans="1:22" ht="21" x14ac:dyDescent="0.25">
      <c r="A930" s="38">
        <v>39120</v>
      </c>
      <c r="B930" s="38" t="s">
        <v>1653</v>
      </c>
      <c r="C930" s="38" t="s">
        <v>1649</v>
      </c>
      <c r="D930" s="32" t="str">
        <f t="shared" si="70"/>
        <v>39120Agraiphone</v>
      </c>
      <c r="E930" s="32">
        <f>VLOOKUP($D930,Table2[[Column1]:[Qty]],2,0)</f>
        <v>214</v>
      </c>
      <c r="F930" s="32">
        <f t="shared" si="71"/>
        <v>500</v>
      </c>
      <c r="G930" s="39">
        <f t="shared" si="72"/>
        <v>0.25</v>
      </c>
      <c r="H930" s="32">
        <f t="shared" si="73"/>
        <v>375</v>
      </c>
      <c r="I930" s="32">
        <f t="shared" si="74"/>
        <v>80250</v>
      </c>
      <c r="R930" s="36">
        <v>39088</v>
      </c>
      <c r="S930" s="36" t="s">
        <v>1652</v>
      </c>
      <c r="T930" s="36" t="s">
        <v>1650</v>
      </c>
      <c r="U930" s="36" t="str">
        <f>Table2[[#This Row],[Date]]&amp;Table2[[#This Row],[City]]&amp;Table2[[#This Row],[Product]]</f>
        <v>39088JaipurChair</v>
      </c>
      <c r="V930" s="36">
        <v>492</v>
      </c>
    </row>
    <row r="931" spans="1:22" ht="21" x14ac:dyDescent="0.25">
      <c r="A931" s="38">
        <v>39120</v>
      </c>
      <c r="B931" s="38" t="s">
        <v>1653</v>
      </c>
      <c r="C931" s="38" t="s">
        <v>1650</v>
      </c>
      <c r="D931" s="32" t="str">
        <f t="shared" si="70"/>
        <v>39120AgraChair</v>
      </c>
      <c r="E931" s="32">
        <f>VLOOKUP($D931,Table2[[Column1]:[Qty]],2,0)</f>
        <v>412</v>
      </c>
      <c r="F931" s="32">
        <f t="shared" si="71"/>
        <v>200</v>
      </c>
      <c r="G931" s="39">
        <f t="shared" si="72"/>
        <v>0.4</v>
      </c>
      <c r="H931" s="32">
        <f t="shared" si="73"/>
        <v>120</v>
      </c>
      <c r="I931" s="32">
        <f t="shared" si="74"/>
        <v>49440</v>
      </c>
      <c r="R931" s="36">
        <v>39065</v>
      </c>
      <c r="S931" s="36" t="s">
        <v>1653</v>
      </c>
      <c r="T931" s="36" t="s">
        <v>1647</v>
      </c>
      <c r="U931" s="36" t="str">
        <f>Table2[[#This Row],[Date]]&amp;Table2[[#This Row],[City]]&amp;Table2[[#This Row],[Product]]</f>
        <v>39065AgraLaptop</v>
      </c>
      <c r="V931" s="36">
        <v>276</v>
      </c>
    </row>
    <row r="932" spans="1:22" ht="21" x14ac:dyDescent="0.25">
      <c r="A932" s="38">
        <v>39121</v>
      </c>
      <c r="B932" s="38" t="s">
        <v>1645</v>
      </c>
      <c r="C932" s="38" t="s">
        <v>1647</v>
      </c>
      <c r="D932" s="32" t="str">
        <f t="shared" si="70"/>
        <v>39121DelhiLaptop</v>
      </c>
      <c r="E932" s="32">
        <f>VLOOKUP($D932,Table2[[Column1]:[Qty]],2,0)</f>
        <v>356</v>
      </c>
      <c r="F932" s="32">
        <f t="shared" si="71"/>
        <v>1000</v>
      </c>
      <c r="G932" s="39">
        <f t="shared" si="72"/>
        <v>0.13</v>
      </c>
      <c r="H932" s="32">
        <f t="shared" si="73"/>
        <v>870</v>
      </c>
      <c r="I932" s="32">
        <f t="shared" si="74"/>
        <v>309720</v>
      </c>
      <c r="R932" s="36">
        <v>39077</v>
      </c>
      <c r="S932" s="36" t="s">
        <v>1653</v>
      </c>
      <c r="T932" s="36" t="s">
        <v>1647</v>
      </c>
      <c r="U932" s="36" t="str">
        <f>Table2[[#This Row],[Date]]&amp;Table2[[#This Row],[City]]&amp;Table2[[#This Row],[Product]]</f>
        <v>39077AgraLaptop</v>
      </c>
      <c r="V932" s="36">
        <v>349</v>
      </c>
    </row>
    <row r="933" spans="1:22" ht="21" x14ac:dyDescent="0.25">
      <c r="A933" s="38">
        <v>39121</v>
      </c>
      <c r="B933" s="38" t="s">
        <v>1645</v>
      </c>
      <c r="C933" s="38" t="s">
        <v>1648</v>
      </c>
      <c r="D933" s="32" t="str">
        <f t="shared" si="70"/>
        <v>39121DelhiBulb</v>
      </c>
      <c r="E933" s="32">
        <f>VLOOKUP($D933,Table2[[Column1]:[Qty]],2,0)</f>
        <v>155</v>
      </c>
      <c r="F933" s="32">
        <f t="shared" si="71"/>
        <v>10</v>
      </c>
      <c r="G933" s="39">
        <f t="shared" si="72"/>
        <v>0.09</v>
      </c>
      <c r="H933" s="32">
        <f t="shared" si="73"/>
        <v>9.1</v>
      </c>
      <c r="I933" s="32">
        <f t="shared" si="74"/>
        <v>1410.5</v>
      </c>
      <c r="R933" s="36">
        <v>39122</v>
      </c>
      <c r="S933" s="36" t="s">
        <v>1645</v>
      </c>
      <c r="T933" s="36" t="s">
        <v>1648</v>
      </c>
      <c r="U933" s="36" t="str">
        <f>Table2[[#This Row],[Date]]&amp;Table2[[#This Row],[City]]&amp;Table2[[#This Row],[Product]]</f>
        <v>39122DelhiBulb</v>
      </c>
      <c r="V933" s="36">
        <v>476</v>
      </c>
    </row>
    <row r="934" spans="1:22" ht="21" x14ac:dyDescent="0.25">
      <c r="A934" s="38">
        <v>39121</v>
      </c>
      <c r="B934" s="38" t="s">
        <v>1645</v>
      </c>
      <c r="C934" s="38" t="s">
        <v>1649</v>
      </c>
      <c r="D934" s="32" t="str">
        <f t="shared" si="70"/>
        <v>39121Delhiiphone</v>
      </c>
      <c r="E934" s="32">
        <f>VLOOKUP($D934,Table2[[Column1]:[Qty]],2,0)</f>
        <v>147</v>
      </c>
      <c r="F934" s="32">
        <f t="shared" si="71"/>
        <v>500</v>
      </c>
      <c r="G934" s="39">
        <f t="shared" si="72"/>
        <v>0.24</v>
      </c>
      <c r="H934" s="32">
        <f t="shared" si="73"/>
        <v>380</v>
      </c>
      <c r="I934" s="32">
        <f t="shared" si="74"/>
        <v>55860</v>
      </c>
      <c r="R934" s="36">
        <v>39126</v>
      </c>
      <c r="S934" s="36" t="s">
        <v>1652</v>
      </c>
      <c r="T934" s="36" t="s">
        <v>1649</v>
      </c>
      <c r="U934" s="36" t="str">
        <f>Table2[[#This Row],[Date]]&amp;Table2[[#This Row],[City]]&amp;Table2[[#This Row],[Product]]</f>
        <v>39126Jaipuriphone</v>
      </c>
      <c r="V934" s="36">
        <v>440</v>
      </c>
    </row>
    <row r="935" spans="1:22" ht="21" x14ac:dyDescent="0.25">
      <c r="A935" s="38">
        <v>39121</v>
      </c>
      <c r="B935" s="38" t="s">
        <v>1645</v>
      </c>
      <c r="C935" s="38" t="s">
        <v>1650</v>
      </c>
      <c r="D935" s="32" t="str">
        <f t="shared" si="70"/>
        <v>39121DelhiChair</v>
      </c>
      <c r="E935" s="32">
        <f>VLOOKUP($D935,Table2[[Column1]:[Qty]],2,0)</f>
        <v>160</v>
      </c>
      <c r="F935" s="32">
        <f t="shared" si="71"/>
        <v>200</v>
      </c>
      <c r="G935" s="39">
        <f t="shared" si="72"/>
        <v>0.33</v>
      </c>
      <c r="H935" s="32">
        <f t="shared" si="73"/>
        <v>134</v>
      </c>
      <c r="I935" s="32">
        <f t="shared" si="74"/>
        <v>21440</v>
      </c>
      <c r="R935" s="36">
        <v>39083</v>
      </c>
      <c r="S935" s="36" t="s">
        <v>1652</v>
      </c>
      <c r="T935" s="36" t="s">
        <v>1647</v>
      </c>
      <c r="U935" s="36" t="str">
        <f>Table2[[#This Row],[Date]]&amp;Table2[[#This Row],[City]]&amp;Table2[[#This Row],[Product]]</f>
        <v>39083JaipurLaptop</v>
      </c>
      <c r="V935" s="36">
        <v>326</v>
      </c>
    </row>
    <row r="936" spans="1:22" ht="21" x14ac:dyDescent="0.25">
      <c r="A936" s="38">
        <v>39121</v>
      </c>
      <c r="B936" s="38" t="s">
        <v>1646</v>
      </c>
      <c r="C936" s="38" t="s">
        <v>1647</v>
      </c>
      <c r="D936" s="32" t="str">
        <f t="shared" si="70"/>
        <v>39121MumbaiLaptop</v>
      </c>
      <c r="E936" s="32">
        <f>VLOOKUP($D936,Table2[[Column1]:[Qty]],2,0)</f>
        <v>371</v>
      </c>
      <c r="F936" s="32">
        <f t="shared" si="71"/>
        <v>1000</v>
      </c>
      <c r="G936" s="39">
        <f t="shared" si="72"/>
        <v>0.1</v>
      </c>
      <c r="H936" s="32">
        <f t="shared" si="73"/>
        <v>900</v>
      </c>
      <c r="I936" s="32">
        <f t="shared" si="74"/>
        <v>333900</v>
      </c>
      <c r="R936" s="36">
        <v>39086</v>
      </c>
      <c r="S936" s="36" t="s">
        <v>1646</v>
      </c>
      <c r="T936" s="36" t="s">
        <v>1650</v>
      </c>
      <c r="U936" s="36" t="str">
        <f>Table2[[#This Row],[Date]]&amp;Table2[[#This Row],[City]]&amp;Table2[[#This Row],[Product]]</f>
        <v>39086MumbaiChair</v>
      </c>
      <c r="V936" s="36">
        <v>401</v>
      </c>
    </row>
    <row r="937" spans="1:22" ht="21" x14ac:dyDescent="0.25">
      <c r="A937" s="38">
        <v>39121</v>
      </c>
      <c r="B937" s="38" t="s">
        <v>1646</v>
      </c>
      <c r="C937" s="38" t="s">
        <v>1648</v>
      </c>
      <c r="D937" s="32" t="str">
        <f t="shared" si="70"/>
        <v>39121MumbaiBulb</v>
      </c>
      <c r="E937" s="32">
        <f>VLOOKUP($D937,Table2[[Column1]:[Qty]],2,0)</f>
        <v>115</v>
      </c>
      <c r="F937" s="32">
        <f t="shared" si="71"/>
        <v>10</v>
      </c>
      <c r="G937" s="39">
        <f t="shared" si="72"/>
        <v>0.05</v>
      </c>
      <c r="H937" s="32">
        <f t="shared" si="73"/>
        <v>9.5</v>
      </c>
      <c r="I937" s="32">
        <f t="shared" si="74"/>
        <v>1092.5</v>
      </c>
      <c r="R937" s="36">
        <v>39090</v>
      </c>
      <c r="S937" s="36" t="s">
        <v>1646</v>
      </c>
      <c r="T937" s="36" t="s">
        <v>1650</v>
      </c>
      <c r="U937" s="36" t="str">
        <f>Table2[[#This Row],[Date]]&amp;Table2[[#This Row],[City]]&amp;Table2[[#This Row],[Product]]</f>
        <v>39090MumbaiChair</v>
      </c>
      <c r="V937" s="36">
        <v>163</v>
      </c>
    </row>
    <row r="938" spans="1:22" ht="21" x14ac:dyDescent="0.25">
      <c r="A938" s="38">
        <v>39121</v>
      </c>
      <c r="B938" s="38" t="s">
        <v>1646</v>
      </c>
      <c r="C938" s="38" t="s">
        <v>1649</v>
      </c>
      <c r="D938" s="32" t="str">
        <f t="shared" si="70"/>
        <v>39121Mumbaiiphone</v>
      </c>
      <c r="E938" s="32">
        <f>VLOOKUP($D938,Table2[[Column1]:[Qty]],2,0)</f>
        <v>415</v>
      </c>
      <c r="F938" s="32">
        <f t="shared" si="71"/>
        <v>500</v>
      </c>
      <c r="G938" s="39">
        <f t="shared" si="72"/>
        <v>0.2</v>
      </c>
      <c r="H938" s="32">
        <f t="shared" si="73"/>
        <v>400</v>
      </c>
      <c r="I938" s="32">
        <f t="shared" si="74"/>
        <v>166000</v>
      </c>
      <c r="R938" s="36">
        <v>39095</v>
      </c>
      <c r="S938" s="36" t="s">
        <v>1645</v>
      </c>
      <c r="T938" s="36" t="s">
        <v>1649</v>
      </c>
      <c r="U938" s="36" t="str">
        <f>Table2[[#This Row],[Date]]&amp;Table2[[#This Row],[City]]&amp;Table2[[#This Row],[Product]]</f>
        <v>39095Delhiiphone</v>
      </c>
      <c r="V938" s="36">
        <v>115</v>
      </c>
    </row>
    <row r="939" spans="1:22" ht="21" x14ac:dyDescent="0.25">
      <c r="A939" s="38">
        <v>39121</v>
      </c>
      <c r="B939" s="38" t="s">
        <v>1646</v>
      </c>
      <c r="C939" s="38" t="s">
        <v>1650</v>
      </c>
      <c r="D939" s="32" t="str">
        <f t="shared" si="70"/>
        <v>39121MumbaiChair</v>
      </c>
      <c r="E939" s="32">
        <f>VLOOKUP($D939,Table2[[Column1]:[Qty]],2,0)</f>
        <v>413</v>
      </c>
      <c r="F939" s="32">
        <f t="shared" si="71"/>
        <v>200</v>
      </c>
      <c r="G939" s="39">
        <f t="shared" si="72"/>
        <v>0.4</v>
      </c>
      <c r="H939" s="32">
        <f t="shared" si="73"/>
        <v>120</v>
      </c>
      <c r="I939" s="32">
        <f t="shared" si="74"/>
        <v>49560</v>
      </c>
      <c r="R939" s="36">
        <v>39175</v>
      </c>
      <c r="S939" s="36" t="s">
        <v>1646</v>
      </c>
      <c r="T939" s="36" t="s">
        <v>1649</v>
      </c>
      <c r="U939" s="36" t="str">
        <f>Table2[[#This Row],[Date]]&amp;Table2[[#This Row],[City]]&amp;Table2[[#This Row],[Product]]</f>
        <v>39175Mumbaiiphone</v>
      </c>
      <c r="V939" s="36">
        <v>118</v>
      </c>
    </row>
    <row r="940" spans="1:22" ht="21" x14ac:dyDescent="0.25">
      <c r="A940" s="38">
        <v>39121</v>
      </c>
      <c r="B940" s="38" t="s">
        <v>1652</v>
      </c>
      <c r="C940" s="38" t="s">
        <v>1647</v>
      </c>
      <c r="D940" s="32" t="str">
        <f t="shared" si="70"/>
        <v>39121JaipurLaptop</v>
      </c>
      <c r="E940" s="32">
        <f>VLOOKUP($D940,Table2[[Column1]:[Qty]],2,0)</f>
        <v>265</v>
      </c>
      <c r="F940" s="32">
        <f t="shared" si="71"/>
        <v>1000</v>
      </c>
      <c r="G940" s="39">
        <f t="shared" si="72"/>
        <v>0.09</v>
      </c>
      <c r="H940" s="32">
        <f t="shared" si="73"/>
        <v>910</v>
      </c>
      <c r="I940" s="32">
        <f t="shared" si="74"/>
        <v>241150</v>
      </c>
      <c r="R940" s="36">
        <v>39117</v>
      </c>
      <c r="S940" s="36" t="s">
        <v>1645</v>
      </c>
      <c r="T940" s="36" t="s">
        <v>1650</v>
      </c>
      <c r="U940" s="36" t="str">
        <f>Table2[[#This Row],[Date]]&amp;Table2[[#This Row],[City]]&amp;Table2[[#This Row],[Product]]</f>
        <v>39117DelhiChair</v>
      </c>
      <c r="V940" s="36">
        <v>374</v>
      </c>
    </row>
    <row r="941" spans="1:22" ht="21" x14ac:dyDescent="0.25">
      <c r="A941" s="38">
        <v>39121</v>
      </c>
      <c r="B941" s="38" t="s">
        <v>1652</v>
      </c>
      <c r="C941" s="38" t="s">
        <v>1648</v>
      </c>
      <c r="D941" s="32" t="str">
        <f t="shared" si="70"/>
        <v>39121JaipurBulb</v>
      </c>
      <c r="E941" s="32">
        <f>VLOOKUP($D941,Table2[[Column1]:[Qty]],2,0)</f>
        <v>116</v>
      </c>
      <c r="F941" s="32">
        <f t="shared" si="71"/>
        <v>10</v>
      </c>
      <c r="G941" s="39">
        <f t="shared" si="72"/>
        <v>0.08</v>
      </c>
      <c r="H941" s="32">
        <f t="shared" si="73"/>
        <v>9.2000000000000011</v>
      </c>
      <c r="I941" s="32">
        <f t="shared" si="74"/>
        <v>1067.2</v>
      </c>
      <c r="R941" s="36">
        <v>39122</v>
      </c>
      <c r="S941" s="36" t="s">
        <v>1646</v>
      </c>
      <c r="T941" s="36" t="s">
        <v>1650</v>
      </c>
      <c r="U941" s="36" t="str">
        <f>Table2[[#This Row],[Date]]&amp;Table2[[#This Row],[City]]&amp;Table2[[#This Row],[Product]]</f>
        <v>39122MumbaiChair</v>
      </c>
      <c r="V941" s="36">
        <v>177</v>
      </c>
    </row>
    <row r="942" spans="1:22" ht="21" x14ac:dyDescent="0.25">
      <c r="A942" s="38">
        <v>39121</v>
      </c>
      <c r="B942" s="38" t="s">
        <v>1652</v>
      </c>
      <c r="C942" s="38" t="s">
        <v>1649</v>
      </c>
      <c r="D942" s="32" t="str">
        <f t="shared" si="70"/>
        <v>39121Jaipuriphone</v>
      </c>
      <c r="E942" s="32">
        <f>VLOOKUP($D942,Table2[[Column1]:[Qty]],2,0)</f>
        <v>488</v>
      </c>
      <c r="F942" s="32">
        <f t="shared" si="71"/>
        <v>500</v>
      </c>
      <c r="G942" s="39">
        <f t="shared" si="72"/>
        <v>0.2</v>
      </c>
      <c r="H942" s="32">
        <f t="shared" si="73"/>
        <v>400</v>
      </c>
      <c r="I942" s="32">
        <f t="shared" si="74"/>
        <v>195200</v>
      </c>
      <c r="R942" s="36">
        <v>39151</v>
      </c>
      <c r="S942" s="36" t="s">
        <v>1645</v>
      </c>
      <c r="T942" s="36" t="s">
        <v>1647</v>
      </c>
      <c r="U942" s="36" t="str">
        <f>Table2[[#This Row],[Date]]&amp;Table2[[#This Row],[City]]&amp;Table2[[#This Row],[Product]]</f>
        <v>39151DelhiLaptop</v>
      </c>
      <c r="V942" s="36">
        <v>159</v>
      </c>
    </row>
    <row r="943" spans="1:22" ht="21" x14ac:dyDescent="0.25">
      <c r="A943" s="38">
        <v>39121</v>
      </c>
      <c r="B943" s="38" t="s">
        <v>1652</v>
      </c>
      <c r="C943" s="38" t="s">
        <v>1650</v>
      </c>
      <c r="D943" s="32" t="str">
        <f t="shared" si="70"/>
        <v>39121JaipurChair</v>
      </c>
      <c r="E943" s="32">
        <f>VLOOKUP($D943,Table2[[Column1]:[Qty]],2,0)</f>
        <v>488</v>
      </c>
      <c r="F943" s="32">
        <f t="shared" si="71"/>
        <v>200</v>
      </c>
      <c r="G943" s="39">
        <f t="shared" si="72"/>
        <v>0.36</v>
      </c>
      <c r="H943" s="32">
        <f t="shared" si="73"/>
        <v>128</v>
      </c>
      <c r="I943" s="32">
        <f t="shared" si="74"/>
        <v>62464</v>
      </c>
      <c r="R943" s="36">
        <v>39158</v>
      </c>
      <c r="S943" s="36" t="s">
        <v>1646</v>
      </c>
      <c r="T943" s="36" t="s">
        <v>1648</v>
      </c>
      <c r="U943" s="36" t="str">
        <f>Table2[[#This Row],[Date]]&amp;Table2[[#This Row],[City]]&amp;Table2[[#This Row],[Product]]</f>
        <v>39158MumbaiBulb</v>
      </c>
      <c r="V943" s="36">
        <v>326</v>
      </c>
    </row>
    <row r="944" spans="1:22" ht="21" x14ac:dyDescent="0.25">
      <c r="A944" s="38">
        <v>39121</v>
      </c>
      <c r="B944" s="38" t="s">
        <v>1653</v>
      </c>
      <c r="C944" s="38" t="s">
        <v>1647</v>
      </c>
      <c r="D944" s="32" t="str">
        <f t="shared" si="70"/>
        <v>39121AgraLaptop</v>
      </c>
      <c r="E944" s="32">
        <f>VLOOKUP($D944,Table2[[Column1]:[Qty]],2,0)</f>
        <v>307</v>
      </c>
      <c r="F944" s="32">
        <f t="shared" si="71"/>
        <v>1000</v>
      </c>
      <c r="G944" s="39">
        <f t="shared" si="72"/>
        <v>0.05</v>
      </c>
      <c r="H944" s="32">
        <f t="shared" si="73"/>
        <v>950</v>
      </c>
      <c r="I944" s="32">
        <f t="shared" si="74"/>
        <v>291650</v>
      </c>
      <c r="R944" s="36">
        <v>39181</v>
      </c>
      <c r="S944" s="36" t="s">
        <v>1645</v>
      </c>
      <c r="T944" s="36" t="s">
        <v>1649</v>
      </c>
      <c r="U944" s="36" t="str">
        <f>Table2[[#This Row],[Date]]&amp;Table2[[#This Row],[City]]&amp;Table2[[#This Row],[Product]]</f>
        <v>39181Delhiiphone</v>
      </c>
      <c r="V944" s="36">
        <v>207</v>
      </c>
    </row>
    <row r="945" spans="1:22" ht="21" x14ac:dyDescent="0.25">
      <c r="A945" s="38">
        <v>39121</v>
      </c>
      <c r="B945" s="38" t="s">
        <v>1653</v>
      </c>
      <c r="C945" s="38" t="s">
        <v>1648</v>
      </c>
      <c r="D945" s="32" t="str">
        <f t="shared" si="70"/>
        <v>39121AgraBulb</v>
      </c>
      <c r="E945" s="32">
        <f>VLOOKUP($D945,Table2[[Column1]:[Qty]],2,0)</f>
        <v>497</v>
      </c>
      <c r="F945" s="32">
        <f t="shared" si="71"/>
        <v>10</v>
      </c>
      <c r="G945" s="39">
        <f t="shared" si="72"/>
        <v>0.06</v>
      </c>
      <c r="H945" s="32">
        <f t="shared" si="73"/>
        <v>9.3999999999999986</v>
      </c>
      <c r="I945" s="32">
        <f t="shared" si="74"/>
        <v>4671.7999999999993</v>
      </c>
      <c r="R945" s="36">
        <v>39113</v>
      </c>
      <c r="S945" s="36" t="s">
        <v>1653</v>
      </c>
      <c r="T945" s="36" t="s">
        <v>1649</v>
      </c>
      <c r="U945" s="36" t="str">
        <f>Table2[[#This Row],[Date]]&amp;Table2[[#This Row],[City]]&amp;Table2[[#This Row],[Product]]</f>
        <v>39113Agraiphone</v>
      </c>
      <c r="V945" s="36">
        <v>201</v>
      </c>
    </row>
    <row r="946" spans="1:22" ht="21" x14ac:dyDescent="0.25">
      <c r="A946" s="38">
        <v>39121</v>
      </c>
      <c r="B946" s="38" t="s">
        <v>1653</v>
      </c>
      <c r="C946" s="38" t="s">
        <v>1649</v>
      </c>
      <c r="D946" s="32" t="str">
        <f t="shared" si="70"/>
        <v>39121Agraiphone</v>
      </c>
      <c r="E946" s="32">
        <f>VLOOKUP($D946,Table2[[Column1]:[Qty]],2,0)</f>
        <v>431</v>
      </c>
      <c r="F946" s="32">
        <f t="shared" si="71"/>
        <v>500</v>
      </c>
      <c r="G946" s="39">
        <f t="shared" si="72"/>
        <v>0.25</v>
      </c>
      <c r="H946" s="32">
        <f t="shared" si="73"/>
        <v>375</v>
      </c>
      <c r="I946" s="32">
        <f t="shared" si="74"/>
        <v>161625</v>
      </c>
      <c r="R946" s="36">
        <v>39142</v>
      </c>
      <c r="S946" s="36" t="s">
        <v>1646</v>
      </c>
      <c r="T946" s="36" t="s">
        <v>1650</v>
      </c>
      <c r="U946" s="36" t="str">
        <f>Table2[[#This Row],[Date]]&amp;Table2[[#This Row],[City]]&amp;Table2[[#This Row],[Product]]</f>
        <v>39142MumbaiChair</v>
      </c>
      <c r="V946" s="36">
        <v>291</v>
      </c>
    </row>
    <row r="947" spans="1:22" ht="21" x14ac:dyDescent="0.25">
      <c r="A947" s="38">
        <v>39121</v>
      </c>
      <c r="B947" s="38" t="s">
        <v>1653</v>
      </c>
      <c r="C947" s="38" t="s">
        <v>1650</v>
      </c>
      <c r="D947" s="32" t="str">
        <f t="shared" si="70"/>
        <v>39121AgraChair</v>
      </c>
      <c r="E947" s="32">
        <f>VLOOKUP($D947,Table2[[Column1]:[Qty]],2,0)</f>
        <v>125</v>
      </c>
      <c r="F947" s="32">
        <f t="shared" si="71"/>
        <v>200</v>
      </c>
      <c r="G947" s="39">
        <f t="shared" si="72"/>
        <v>0.4</v>
      </c>
      <c r="H947" s="32">
        <f t="shared" si="73"/>
        <v>120</v>
      </c>
      <c r="I947" s="32">
        <f t="shared" si="74"/>
        <v>15000</v>
      </c>
      <c r="R947" s="36">
        <v>39166</v>
      </c>
      <c r="S947" s="36" t="s">
        <v>1653</v>
      </c>
      <c r="T947" s="36" t="s">
        <v>1650</v>
      </c>
      <c r="U947" s="36" t="str">
        <f>Table2[[#This Row],[Date]]&amp;Table2[[#This Row],[City]]&amp;Table2[[#This Row],[Product]]</f>
        <v>39166AgraChair</v>
      </c>
      <c r="V947" s="36">
        <v>177</v>
      </c>
    </row>
    <row r="948" spans="1:22" ht="21" x14ac:dyDescent="0.25">
      <c r="A948" s="38">
        <v>39122</v>
      </c>
      <c r="B948" s="38" t="s">
        <v>1645</v>
      </c>
      <c r="C948" s="38" t="s">
        <v>1647</v>
      </c>
      <c r="D948" s="32" t="str">
        <f t="shared" si="70"/>
        <v>39122DelhiLaptop</v>
      </c>
      <c r="E948" s="32">
        <f>VLOOKUP($D948,Table2[[Column1]:[Qty]],2,0)</f>
        <v>472</v>
      </c>
      <c r="F948" s="32">
        <f t="shared" si="71"/>
        <v>1000</v>
      </c>
      <c r="G948" s="39">
        <f t="shared" si="72"/>
        <v>0.13</v>
      </c>
      <c r="H948" s="32">
        <f t="shared" si="73"/>
        <v>870</v>
      </c>
      <c r="I948" s="32">
        <f t="shared" si="74"/>
        <v>410640</v>
      </c>
      <c r="R948" s="36">
        <v>39064</v>
      </c>
      <c r="S948" s="36" t="s">
        <v>1653</v>
      </c>
      <c r="T948" s="36" t="s">
        <v>1647</v>
      </c>
      <c r="U948" s="36" t="str">
        <f>Table2[[#This Row],[Date]]&amp;Table2[[#This Row],[City]]&amp;Table2[[#This Row],[Product]]</f>
        <v>39064AgraLaptop</v>
      </c>
      <c r="V948" s="36">
        <v>491</v>
      </c>
    </row>
    <row r="949" spans="1:22" ht="21" x14ac:dyDescent="0.25">
      <c r="A949" s="38">
        <v>39122</v>
      </c>
      <c r="B949" s="38" t="s">
        <v>1645</v>
      </c>
      <c r="C949" s="38" t="s">
        <v>1648</v>
      </c>
      <c r="D949" s="32" t="str">
        <f t="shared" si="70"/>
        <v>39122DelhiBulb</v>
      </c>
      <c r="E949" s="32">
        <f>VLOOKUP($D949,Table2[[Column1]:[Qty]],2,0)</f>
        <v>476</v>
      </c>
      <c r="F949" s="32">
        <f t="shared" si="71"/>
        <v>10</v>
      </c>
      <c r="G949" s="39">
        <f t="shared" si="72"/>
        <v>0.09</v>
      </c>
      <c r="H949" s="32">
        <f t="shared" si="73"/>
        <v>9.1</v>
      </c>
      <c r="I949" s="32">
        <f t="shared" si="74"/>
        <v>4331.5999999999995</v>
      </c>
      <c r="R949" s="36">
        <v>39113</v>
      </c>
      <c r="S949" s="36" t="s">
        <v>1653</v>
      </c>
      <c r="T949" s="36" t="s">
        <v>1648</v>
      </c>
      <c r="U949" s="36" t="str">
        <f>Table2[[#This Row],[Date]]&amp;Table2[[#This Row],[City]]&amp;Table2[[#This Row],[Product]]</f>
        <v>39113AgraBulb</v>
      </c>
      <c r="V949" s="36">
        <v>423</v>
      </c>
    </row>
    <row r="950" spans="1:22" ht="21" x14ac:dyDescent="0.25">
      <c r="A950" s="38">
        <v>39122</v>
      </c>
      <c r="B950" s="38" t="s">
        <v>1645</v>
      </c>
      <c r="C950" s="38" t="s">
        <v>1649</v>
      </c>
      <c r="D950" s="32" t="str">
        <f t="shared" si="70"/>
        <v>39122Delhiiphone</v>
      </c>
      <c r="E950" s="32">
        <f>VLOOKUP($D950,Table2[[Column1]:[Qty]],2,0)</f>
        <v>218</v>
      </c>
      <c r="F950" s="32">
        <f t="shared" si="71"/>
        <v>500</v>
      </c>
      <c r="G950" s="39">
        <f t="shared" si="72"/>
        <v>0.24</v>
      </c>
      <c r="H950" s="32">
        <f t="shared" si="73"/>
        <v>380</v>
      </c>
      <c r="I950" s="32">
        <f t="shared" si="74"/>
        <v>82840</v>
      </c>
      <c r="R950" s="36">
        <v>39076</v>
      </c>
      <c r="S950" s="36" t="s">
        <v>1646</v>
      </c>
      <c r="T950" s="36" t="s">
        <v>1650</v>
      </c>
      <c r="U950" s="36" t="str">
        <f>Table2[[#This Row],[Date]]&amp;Table2[[#This Row],[City]]&amp;Table2[[#This Row],[Product]]</f>
        <v>39076MumbaiChair</v>
      </c>
      <c r="V950" s="36">
        <v>452</v>
      </c>
    </row>
    <row r="951" spans="1:22" ht="21" x14ac:dyDescent="0.25">
      <c r="A951" s="38">
        <v>39122</v>
      </c>
      <c r="B951" s="38" t="s">
        <v>1645</v>
      </c>
      <c r="C951" s="38" t="s">
        <v>1650</v>
      </c>
      <c r="D951" s="32" t="str">
        <f t="shared" si="70"/>
        <v>39122DelhiChair</v>
      </c>
      <c r="E951" s="32">
        <f>VLOOKUP($D951,Table2[[Column1]:[Qty]],2,0)</f>
        <v>404</v>
      </c>
      <c r="F951" s="32">
        <f t="shared" si="71"/>
        <v>200</v>
      </c>
      <c r="G951" s="39">
        <f t="shared" si="72"/>
        <v>0.33</v>
      </c>
      <c r="H951" s="32">
        <f t="shared" si="73"/>
        <v>134</v>
      </c>
      <c r="I951" s="32">
        <f t="shared" si="74"/>
        <v>54136</v>
      </c>
      <c r="R951" s="36">
        <v>39112</v>
      </c>
      <c r="S951" s="36" t="s">
        <v>1646</v>
      </c>
      <c r="T951" s="36" t="s">
        <v>1650</v>
      </c>
      <c r="U951" s="36" t="str">
        <f>Table2[[#This Row],[Date]]&amp;Table2[[#This Row],[City]]&amp;Table2[[#This Row],[Product]]</f>
        <v>39112MumbaiChair</v>
      </c>
      <c r="V951" s="36">
        <v>392</v>
      </c>
    </row>
    <row r="952" spans="1:22" ht="21" x14ac:dyDescent="0.25">
      <c r="A952" s="38">
        <v>39122</v>
      </c>
      <c r="B952" s="38" t="s">
        <v>1646</v>
      </c>
      <c r="C952" s="38" t="s">
        <v>1647</v>
      </c>
      <c r="D952" s="32" t="str">
        <f t="shared" si="70"/>
        <v>39122MumbaiLaptop</v>
      </c>
      <c r="E952" s="32">
        <f>VLOOKUP($D952,Table2[[Column1]:[Qty]],2,0)</f>
        <v>141</v>
      </c>
      <c r="F952" s="32">
        <f t="shared" si="71"/>
        <v>1000</v>
      </c>
      <c r="G952" s="39">
        <f t="shared" si="72"/>
        <v>0.1</v>
      </c>
      <c r="H952" s="32">
        <f t="shared" si="73"/>
        <v>900</v>
      </c>
      <c r="I952" s="32">
        <f t="shared" si="74"/>
        <v>126900</v>
      </c>
      <c r="R952" s="36">
        <v>39120</v>
      </c>
      <c r="S952" s="36" t="s">
        <v>1653</v>
      </c>
      <c r="T952" s="36" t="s">
        <v>1647</v>
      </c>
      <c r="U952" s="36" t="str">
        <f>Table2[[#This Row],[Date]]&amp;Table2[[#This Row],[City]]&amp;Table2[[#This Row],[Product]]</f>
        <v>39120AgraLaptop</v>
      </c>
      <c r="V952" s="36">
        <v>497</v>
      </c>
    </row>
    <row r="953" spans="1:22" ht="21" x14ac:dyDescent="0.25">
      <c r="A953" s="38">
        <v>39122</v>
      </c>
      <c r="B953" s="38" t="s">
        <v>1646</v>
      </c>
      <c r="C953" s="38" t="s">
        <v>1648</v>
      </c>
      <c r="D953" s="32" t="str">
        <f t="shared" si="70"/>
        <v>39122MumbaiBulb</v>
      </c>
      <c r="E953" s="32">
        <f>VLOOKUP($D953,Table2[[Column1]:[Qty]],2,0)</f>
        <v>113</v>
      </c>
      <c r="F953" s="32">
        <f t="shared" si="71"/>
        <v>10</v>
      </c>
      <c r="G953" s="39">
        <f t="shared" si="72"/>
        <v>0.05</v>
      </c>
      <c r="H953" s="32">
        <f t="shared" si="73"/>
        <v>9.5</v>
      </c>
      <c r="I953" s="32">
        <f t="shared" si="74"/>
        <v>1073.5</v>
      </c>
      <c r="R953" s="36">
        <v>39152</v>
      </c>
      <c r="S953" s="36" t="s">
        <v>1646</v>
      </c>
      <c r="T953" s="36" t="s">
        <v>1650</v>
      </c>
      <c r="U953" s="36" t="str">
        <f>Table2[[#This Row],[Date]]&amp;Table2[[#This Row],[City]]&amp;Table2[[#This Row],[Product]]</f>
        <v>39152MumbaiChair</v>
      </c>
      <c r="V953" s="36">
        <v>456</v>
      </c>
    </row>
    <row r="954" spans="1:22" ht="21" x14ac:dyDescent="0.25">
      <c r="A954" s="38">
        <v>39122</v>
      </c>
      <c r="B954" s="38" t="s">
        <v>1646</v>
      </c>
      <c r="C954" s="38" t="s">
        <v>1649</v>
      </c>
      <c r="D954" s="32" t="str">
        <f t="shared" si="70"/>
        <v>39122Mumbaiiphone</v>
      </c>
      <c r="E954" s="32">
        <f>VLOOKUP($D954,Table2[[Column1]:[Qty]],2,0)</f>
        <v>213</v>
      </c>
      <c r="F954" s="32">
        <f t="shared" si="71"/>
        <v>500</v>
      </c>
      <c r="G954" s="39">
        <f t="shared" si="72"/>
        <v>0.2</v>
      </c>
      <c r="H954" s="32">
        <f t="shared" si="73"/>
        <v>400</v>
      </c>
      <c r="I954" s="32">
        <f t="shared" si="74"/>
        <v>85200</v>
      </c>
      <c r="R954" s="36">
        <v>39145</v>
      </c>
      <c r="S954" s="36" t="s">
        <v>1646</v>
      </c>
      <c r="T954" s="36" t="s">
        <v>1647</v>
      </c>
      <c r="U954" s="36" t="str">
        <f>Table2[[#This Row],[Date]]&amp;Table2[[#This Row],[City]]&amp;Table2[[#This Row],[Product]]</f>
        <v>39145MumbaiLaptop</v>
      </c>
      <c r="V954" s="36">
        <v>262</v>
      </c>
    </row>
    <row r="955" spans="1:22" ht="21" x14ac:dyDescent="0.25">
      <c r="A955" s="38">
        <v>39122</v>
      </c>
      <c r="B955" s="38" t="s">
        <v>1646</v>
      </c>
      <c r="C955" s="38" t="s">
        <v>1650</v>
      </c>
      <c r="D955" s="32" t="str">
        <f t="shared" si="70"/>
        <v>39122MumbaiChair</v>
      </c>
      <c r="E955" s="32">
        <f>VLOOKUP($D955,Table2[[Column1]:[Qty]],2,0)</f>
        <v>177</v>
      </c>
      <c r="F955" s="32">
        <f t="shared" si="71"/>
        <v>200</v>
      </c>
      <c r="G955" s="39">
        <f t="shared" si="72"/>
        <v>0.4</v>
      </c>
      <c r="H955" s="32">
        <f t="shared" si="73"/>
        <v>120</v>
      </c>
      <c r="I955" s="32">
        <f t="shared" si="74"/>
        <v>21240</v>
      </c>
      <c r="R955" s="36">
        <v>39152</v>
      </c>
      <c r="S955" s="36" t="s">
        <v>1653</v>
      </c>
      <c r="T955" s="36" t="s">
        <v>1647</v>
      </c>
      <c r="U955" s="36" t="str">
        <f>Table2[[#This Row],[Date]]&amp;Table2[[#This Row],[City]]&amp;Table2[[#This Row],[Product]]</f>
        <v>39152AgraLaptop</v>
      </c>
      <c r="V955" s="36">
        <v>268</v>
      </c>
    </row>
    <row r="956" spans="1:22" ht="21" x14ac:dyDescent="0.25">
      <c r="A956" s="38">
        <v>39122</v>
      </c>
      <c r="B956" s="38" t="s">
        <v>1652</v>
      </c>
      <c r="C956" s="38" t="s">
        <v>1647</v>
      </c>
      <c r="D956" s="32" t="str">
        <f t="shared" si="70"/>
        <v>39122JaipurLaptop</v>
      </c>
      <c r="E956" s="32">
        <f>VLOOKUP($D956,Table2[[Column1]:[Qty]],2,0)</f>
        <v>458</v>
      </c>
      <c r="F956" s="32">
        <f t="shared" si="71"/>
        <v>1000</v>
      </c>
      <c r="G956" s="39">
        <f t="shared" si="72"/>
        <v>0.09</v>
      </c>
      <c r="H956" s="32">
        <f t="shared" si="73"/>
        <v>910</v>
      </c>
      <c r="I956" s="32">
        <f t="shared" si="74"/>
        <v>416780</v>
      </c>
      <c r="R956" s="36">
        <v>39087</v>
      </c>
      <c r="S956" s="36" t="s">
        <v>1653</v>
      </c>
      <c r="T956" s="36" t="s">
        <v>1649</v>
      </c>
      <c r="U956" s="36" t="str">
        <f>Table2[[#This Row],[Date]]&amp;Table2[[#This Row],[City]]&amp;Table2[[#This Row],[Product]]</f>
        <v>39087Agraiphone</v>
      </c>
      <c r="V956" s="36">
        <v>190</v>
      </c>
    </row>
    <row r="957" spans="1:22" ht="21" x14ac:dyDescent="0.25">
      <c r="A957" s="38">
        <v>39122</v>
      </c>
      <c r="B957" s="38" t="s">
        <v>1652</v>
      </c>
      <c r="C957" s="38" t="s">
        <v>1648</v>
      </c>
      <c r="D957" s="32" t="str">
        <f t="shared" si="70"/>
        <v>39122JaipurBulb</v>
      </c>
      <c r="E957" s="32">
        <f>VLOOKUP($D957,Table2[[Column1]:[Qty]],2,0)</f>
        <v>412</v>
      </c>
      <c r="F957" s="32">
        <f t="shared" si="71"/>
        <v>10</v>
      </c>
      <c r="G957" s="39">
        <f t="shared" si="72"/>
        <v>0.08</v>
      </c>
      <c r="H957" s="32">
        <f t="shared" si="73"/>
        <v>9.2000000000000011</v>
      </c>
      <c r="I957" s="32">
        <f t="shared" si="74"/>
        <v>3790.4000000000005</v>
      </c>
      <c r="R957" s="36">
        <v>39108</v>
      </c>
      <c r="S957" s="36" t="s">
        <v>1653</v>
      </c>
      <c r="T957" s="36" t="s">
        <v>1647</v>
      </c>
      <c r="U957" s="36" t="str">
        <f>Table2[[#This Row],[Date]]&amp;Table2[[#This Row],[City]]&amp;Table2[[#This Row],[Product]]</f>
        <v>39108AgraLaptop</v>
      </c>
      <c r="V957" s="36">
        <v>451</v>
      </c>
    </row>
    <row r="958" spans="1:22" ht="21" x14ac:dyDescent="0.25">
      <c r="A958" s="38">
        <v>39122</v>
      </c>
      <c r="B958" s="38" t="s">
        <v>1652</v>
      </c>
      <c r="C958" s="38" t="s">
        <v>1649</v>
      </c>
      <c r="D958" s="32" t="str">
        <f t="shared" si="70"/>
        <v>39122Jaipuriphone</v>
      </c>
      <c r="E958" s="32">
        <f>VLOOKUP($D958,Table2[[Column1]:[Qty]],2,0)</f>
        <v>461</v>
      </c>
      <c r="F958" s="32">
        <f t="shared" si="71"/>
        <v>500</v>
      </c>
      <c r="G958" s="39">
        <f t="shared" si="72"/>
        <v>0.2</v>
      </c>
      <c r="H958" s="32">
        <f t="shared" si="73"/>
        <v>400</v>
      </c>
      <c r="I958" s="32">
        <f t="shared" si="74"/>
        <v>184400</v>
      </c>
      <c r="R958" s="36">
        <v>39131</v>
      </c>
      <c r="S958" s="36" t="s">
        <v>1652</v>
      </c>
      <c r="T958" s="36" t="s">
        <v>1648</v>
      </c>
      <c r="U958" s="36" t="str">
        <f>Table2[[#This Row],[Date]]&amp;Table2[[#This Row],[City]]&amp;Table2[[#This Row],[Product]]</f>
        <v>39131JaipurBulb</v>
      </c>
      <c r="V958" s="36">
        <v>394</v>
      </c>
    </row>
    <row r="959" spans="1:22" ht="21" x14ac:dyDescent="0.25">
      <c r="A959" s="38">
        <v>39122</v>
      </c>
      <c r="B959" s="38" t="s">
        <v>1652</v>
      </c>
      <c r="C959" s="38" t="s">
        <v>1650</v>
      </c>
      <c r="D959" s="32" t="str">
        <f t="shared" si="70"/>
        <v>39122JaipurChair</v>
      </c>
      <c r="E959" s="32">
        <f>VLOOKUP($D959,Table2[[Column1]:[Qty]],2,0)</f>
        <v>190</v>
      </c>
      <c r="F959" s="32">
        <f t="shared" si="71"/>
        <v>200</v>
      </c>
      <c r="G959" s="39">
        <f t="shared" si="72"/>
        <v>0.36</v>
      </c>
      <c r="H959" s="32">
        <f t="shared" si="73"/>
        <v>128</v>
      </c>
      <c r="I959" s="32">
        <f t="shared" si="74"/>
        <v>24320</v>
      </c>
      <c r="R959" s="36">
        <v>39129</v>
      </c>
      <c r="S959" s="36" t="s">
        <v>1645</v>
      </c>
      <c r="T959" s="36" t="s">
        <v>1647</v>
      </c>
      <c r="U959" s="36" t="str">
        <f>Table2[[#This Row],[Date]]&amp;Table2[[#This Row],[City]]&amp;Table2[[#This Row],[Product]]</f>
        <v>39129DelhiLaptop</v>
      </c>
      <c r="V959" s="36">
        <v>251</v>
      </c>
    </row>
    <row r="960" spans="1:22" ht="21" x14ac:dyDescent="0.25">
      <c r="A960" s="38">
        <v>39122</v>
      </c>
      <c r="B960" s="38" t="s">
        <v>1653</v>
      </c>
      <c r="C960" s="38" t="s">
        <v>1647</v>
      </c>
      <c r="D960" s="32" t="str">
        <f t="shared" si="70"/>
        <v>39122AgraLaptop</v>
      </c>
      <c r="E960" s="32">
        <f>VLOOKUP($D960,Table2[[Column1]:[Qty]],2,0)</f>
        <v>310</v>
      </c>
      <c r="F960" s="32">
        <f t="shared" si="71"/>
        <v>1000</v>
      </c>
      <c r="G960" s="39">
        <f t="shared" si="72"/>
        <v>0.05</v>
      </c>
      <c r="H960" s="32">
        <f t="shared" si="73"/>
        <v>950</v>
      </c>
      <c r="I960" s="32">
        <f t="shared" si="74"/>
        <v>294500</v>
      </c>
      <c r="R960" s="36">
        <v>39133</v>
      </c>
      <c r="S960" s="36" t="s">
        <v>1645</v>
      </c>
      <c r="T960" s="36" t="s">
        <v>1648</v>
      </c>
      <c r="U960" s="36" t="str">
        <f>Table2[[#This Row],[Date]]&amp;Table2[[#This Row],[City]]&amp;Table2[[#This Row],[Product]]</f>
        <v>39133DelhiBulb</v>
      </c>
      <c r="V960" s="36">
        <v>329</v>
      </c>
    </row>
    <row r="961" spans="1:22" ht="21" x14ac:dyDescent="0.25">
      <c r="A961" s="38">
        <v>39122</v>
      </c>
      <c r="B961" s="38" t="s">
        <v>1653</v>
      </c>
      <c r="C961" s="38" t="s">
        <v>1648</v>
      </c>
      <c r="D961" s="32" t="str">
        <f t="shared" si="70"/>
        <v>39122AgraBulb</v>
      </c>
      <c r="E961" s="32">
        <f>VLOOKUP($D961,Table2[[Column1]:[Qty]],2,0)</f>
        <v>215</v>
      </c>
      <c r="F961" s="32">
        <f t="shared" si="71"/>
        <v>10</v>
      </c>
      <c r="G961" s="39">
        <f t="shared" si="72"/>
        <v>0.06</v>
      </c>
      <c r="H961" s="32">
        <f t="shared" si="73"/>
        <v>9.3999999999999986</v>
      </c>
      <c r="I961" s="32">
        <f t="shared" si="74"/>
        <v>2020.9999999999998</v>
      </c>
      <c r="R961" s="36">
        <v>39095</v>
      </c>
      <c r="S961" s="36" t="s">
        <v>1652</v>
      </c>
      <c r="T961" s="36" t="s">
        <v>1650</v>
      </c>
      <c r="U961" s="36" t="str">
        <f>Table2[[#This Row],[Date]]&amp;Table2[[#This Row],[City]]&amp;Table2[[#This Row],[Product]]</f>
        <v>39095JaipurChair</v>
      </c>
      <c r="V961" s="36">
        <v>175</v>
      </c>
    </row>
    <row r="962" spans="1:22" ht="21" x14ac:dyDescent="0.25">
      <c r="A962" s="38">
        <v>39122</v>
      </c>
      <c r="B962" s="38" t="s">
        <v>1653</v>
      </c>
      <c r="C962" s="38" t="s">
        <v>1649</v>
      </c>
      <c r="D962" s="32" t="str">
        <f t="shared" si="70"/>
        <v>39122Agraiphone</v>
      </c>
      <c r="E962" s="32">
        <f>VLOOKUP($D962,Table2[[Column1]:[Qty]],2,0)</f>
        <v>188</v>
      </c>
      <c r="F962" s="32">
        <f t="shared" si="71"/>
        <v>500</v>
      </c>
      <c r="G962" s="39">
        <f t="shared" si="72"/>
        <v>0.25</v>
      </c>
      <c r="H962" s="32">
        <f t="shared" si="73"/>
        <v>375</v>
      </c>
      <c r="I962" s="32">
        <f t="shared" si="74"/>
        <v>70500</v>
      </c>
      <c r="R962" s="36">
        <v>39094</v>
      </c>
      <c r="S962" s="36" t="s">
        <v>1653</v>
      </c>
      <c r="T962" s="36" t="s">
        <v>1649</v>
      </c>
      <c r="U962" s="36" t="str">
        <f>Table2[[#This Row],[Date]]&amp;Table2[[#This Row],[City]]&amp;Table2[[#This Row],[Product]]</f>
        <v>39094Agraiphone</v>
      </c>
      <c r="V962" s="36">
        <v>412</v>
      </c>
    </row>
    <row r="963" spans="1:22" ht="21" x14ac:dyDescent="0.25">
      <c r="A963" s="38">
        <v>39122</v>
      </c>
      <c r="B963" s="38" t="s">
        <v>1653</v>
      </c>
      <c r="C963" s="38" t="s">
        <v>1650</v>
      </c>
      <c r="D963" s="32" t="str">
        <f t="shared" si="70"/>
        <v>39122AgraChair</v>
      </c>
      <c r="E963" s="32">
        <f>VLOOKUP($D963,Table2[[Column1]:[Qty]],2,0)</f>
        <v>252</v>
      </c>
      <c r="F963" s="32">
        <f t="shared" si="71"/>
        <v>200</v>
      </c>
      <c r="G963" s="39">
        <f t="shared" si="72"/>
        <v>0.4</v>
      </c>
      <c r="H963" s="32">
        <f t="shared" si="73"/>
        <v>120</v>
      </c>
      <c r="I963" s="32">
        <f t="shared" si="74"/>
        <v>30240</v>
      </c>
      <c r="R963" s="36">
        <v>39103</v>
      </c>
      <c r="S963" s="36" t="s">
        <v>1652</v>
      </c>
      <c r="T963" s="36" t="s">
        <v>1650</v>
      </c>
      <c r="U963" s="36" t="str">
        <f>Table2[[#This Row],[Date]]&amp;Table2[[#This Row],[City]]&amp;Table2[[#This Row],[Product]]</f>
        <v>39103JaipurChair</v>
      </c>
      <c r="V963" s="36">
        <v>237</v>
      </c>
    </row>
    <row r="964" spans="1:22" ht="21" x14ac:dyDescent="0.25">
      <c r="A964" s="38">
        <v>39123</v>
      </c>
      <c r="B964" s="38" t="s">
        <v>1645</v>
      </c>
      <c r="C964" s="38" t="s">
        <v>1647</v>
      </c>
      <c r="D964" s="32" t="str">
        <f t="shared" si="70"/>
        <v>39123DelhiLaptop</v>
      </c>
      <c r="E964" s="32">
        <f>VLOOKUP($D964,Table2[[Column1]:[Qty]],2,0)</f>
        <v>266</v>
      </c>
      <c r="F964" s="32">
        <f t="shared" si="71"/>
        <v>1000</v>
      </c>
      <c r="G964" s="39">
        <f t="shared" si="72"/>
        <v>0.13</v>
      </c>
      <c r="H964" s="32">
        <f t="shared" si="73"/>
        <v>870</v>
      </c>
      <c r="I964" s="32">
        <f t="shared" si="74"/>
        <v>231420</v>
      </c>
      <c r="R964" s="36">
        <v>39111</v>
      </c>
      <c r="S964" s="36" t="s">
        <v>1652</v>
      </c>
      <c r="T964" s="36" t="s">
        <v>1648</v>
      </c>
      <c r="U964" s="36" t="str">
        <f>Table2[[#This Row],[Date]]&amp;Table2[[#This Row],[City]]&amp;Table2[[#This Row],[Product]]</f>
        <v>39111JaipurBulb</v>
      </c>
      <c r="V964" s="36">
        <v>376</v>
      </c>
    </row>
    <row r="965" spans="1:22" ht="21" x14ac:dyDescent="0.25">
      <c r="A965" s="38">
        <v>39123</v>
      </c>
      <c r="B965" s="38" t="s">
        <v>1645</v>
      </c>
      <c r="C965" s="38" t="s">
        <v>1648</v>
      </c>
      <c r="D965" s="32" t="str">
        <f t="shared" ref="D965:D1028" si="75">A965&amp;B965&amp;C965</f>
        <v>39123DelhiBulb</v>
      </c>
      <c r="E965" s="32">
        <f>VLOOKUP($D965,Table2[[Column1]:[Qty]],2,0)</f>
        <v>235</v>
      </c>
      <c r="F965" s="32">
        <f t="shared" ref="F965:F1028" si="76">VLOOKUP($C965,K$12:L$15,2,FALSE)</f>
        <v>10</v>
      </c>
      <c r="G965" s="39">
        <f t="shared" ref="G965:G1028" si="77">INDEX($K$3:$O$7,MATCH($B965,$K$3:$K$7,0),MATCH($C965,$K$3:$O$3,0))</f>
        <v>0.09</v>
      </c>
      <c r="H965" s="32">
        <f t="shared" ref="H965:H1028" si="78">$F965*(1-$G965)</f>
        <v>9.1</v>
      </c>
      <c r="I965" s="32">
        <f t="shared" ref="I965:I1028" si="79">$H965*$E965</f>
        <v>2138.5</v>
      </c>
      <c r="R965" s="36">
        <v>39190</v>
      </c>
      <c r="S965" s="36" t="s">
        <v>1645</v>
      </c>
      <c r="T965" s="36" t="s">
        <v>1650</v>
      </c>
      <c r="U965" s="36" t="str">
        <f>Table2[[#This Row],[Date]]&amp;Table2[[#This Row],[City]]&amp;Table2[[#This Row],[Product]]</f>
        <v>39190DelhiChair</v>
      </c>
      <c r="V965" s="36">
        <v>407</v>
      </c>
    </row>
    <row r="966" spans="1:22" ht="21" x14ac:dyDescent="0.25">
      <c r="A966" s="38">
        <v>39123</v>
      </c>
      <c r="B966" s="38" t="s">
        <v>1645</v>
      </c>
      <c r="C966" s="38" t="s">
        <v>1649</v>
      </c>
      <c r="D966" s="32" t="str">
        <f t="shared" si="75"/>
        <v>39123Delhiiphone</v>
      </c>
      <c r="E966" s="32">
        <f>VLOOKUP($D966,Table2[[Column1]:[Qty]],2,0)</f>
        <v>164</v>
      </c>
      <c r="F966" s="32">
        <f t="shared" si="76"/>
        <v>500</v>
      </c>
      <c r="G966" s="39">
        <f t="shared" si="77"/>
        <v>0.24</v>
      </c>
      <c r="H966" s="32">
        <f t="shared" si="78"/>
        <v>380</v>
      </c>
      <c r="I966" s="32">
        <f t="shared" si="79"/>
        <v>62320</v>
      </c>
      <c r="R966" s="36">
        <v>39131</v>
      </c>
      <c r="S966" s="36" t="s">
        <v>1646</v>
      </c>
      <c r="T966" s="36" t="s">
        <v>1648</v>
      </c>
      <c r="U966" s="36" t="str">
        <f>Table2[[#This Row],[Date]]&amp;Table2[[#This Row],[City]]&amp;Table2[[#This Row],[Product]]</f>
        <v>39131MumbaiBulb</v>
      </c>
      <c r="V966" s="36">
        <v>107</v>
      </c>
    </row>
    <row r="967" spans="1:22" ht="21" x14ac:dyDescent="0.25">
      <c r="A967" s="38">
        <v>39123</v>
      </c>
      <c r="B967" s="38" t="s">
        <v>1645</v>
      </c>
      <c r="C967" s="38" t="s">
        <v>1650</v>
      </c>
      <c r="D967" s="32" t="str">
        <f t="shared" si="75"/>
        <v>39123DelhiChair</v>
      </c>
      <c r="E967" s="32">
        <f>VLOOKUP($D967,Table2[[Column1]:[Qty]],2,0)</f>
        <v>305</v>
      </c>
      <c r="F967" s="32">
        <f t="shared" si="76"/>
        <v>200</v>
      </c>
      <c r="G967" s="39">
        <f t="shared" si="77"/>
        <v>0.33</v>
      </c>
      <c r="H967" s="32">
        <f t="shared" si="78"/>
        <v>134</v>
      </c>
      <c r="I967" s="32">
        <f t="shared" si="79"/>
        <v>40870</v>
      </c>
      <c r="R967" s="36">
        <v>39144</v>
      </c>
      <c r="S967" s="36" t="s">
        <v>1653</v>
      </c>
      <c r="T967" s="36" t="s">
        <v>1648</v>
      </c>
      <c r="U967" s="36" t="str">
        <f>Table2[[#This Row],[Date]]&amp;Table2[[#This Row],[City]]&amp;Table2[[#This Row],[Product]]</f>
        <v>39144AgraBulb</v>
      </c>
      <c r="V967" s="36">
        <v>470</v>
      </c>
    </row>
    <row r="968" spans="1:22" ht="21" x14ac:dyDescent="0.25">
      <c r="A968" s="38">
        <v>39123</v>
      </c>
      <c r="B968" s="38" t="s">
        <v>1646</v>
      </c>
      <c r="C968" s="38" t="s">
        <v>1647</v>
      </c>
      <c r="D968" s="32" t="str">
        <f t="shared" si="75"/>
        <v>39123MumbaiLaptop</v>
      </c>
      <c r="E968" s="32">
        <f>VLOOKUP($D968,Table2[[Column1]:[Qty]],2,0)</f>
        <v>155</v>
      </c>
      <c r="F968" s="32">
        <f t="shared" si="76"/>
        <v>1000</v>
      </c>
      <c r="G968" s="39">
        <f t="shared" si="77"/>
        <v>0.1</v>
      </c>
      <c r="H968" s="32">
        <f t="shared" si="78"/>
        <v>900</v>
      </c>
      <c r="I968" s="32">
        <f t="shared" si="79"/>
        <v>139500</v>
      </c>
      <c r="R968" s="36">
        <v>39158</v>
      </c>
      <c r="S968" s="36" t="s">
        <v>1645</v>
      </c>
      <c r="T968" s="36" t="s">
        <v>1648</v>
      </c>
      <c r="U968" s="36" t="str">
        <f>Table2[[#This Row],[Date]]&amp;Table2[[#This Row],[City]]&amp;Table2[[#This Row],[Product]]</f>
        <v>39158DelhiBulb</v>
      </c>
      <c r="V968" s="36">
        <v>197</v>
      </c>
    </row>
    <row r="969" spans="1:22" ht="21" x14ac:dyDescent="0.25">
      <c r="A969" s="38">
        <v>39123</v>
      </c>
      <c r="B969" s="38" t="s">
        <v>1646</v>
      </c>
      <c r="C969" s="38" t="s">
        <v>1648</v>
      </c>
      <c r="D969" s="32" t="str">
        <f t="shared" si="75"/>
        <v>39123MumbaiBulb</v>
      </c>
      <c r="E969" s="32">
        <f>VLOOKUP($D969,Table2[[Column1]:[Qty]],2,0)</f>
        <v>294</v>
      </c>
      <c r="F969" s="32">
        <f t="shared" si="76"/>
        <v>10</v>
      </c>
      <c r="G969" s="39">
        <f t="shared" si="77"/>
        <v>0.05</v>
      </c>
      <c r="H969" s="32">
        <f t="shared" si="78"/>
        <v>9.5</v>
      </c>
      <c r="I969" s="32">
        <f t="shared" si="79"/>
        <v>2793</v>
      </c>
      <c r="R969" s="36">
        <v>39083</v>
      </c>
      <c r="S969" s="36" t="s">
        <v>1653</v>
      </c>
      <c r="T969" s="36" t="s">
        <v>1648</v>
      </c>
      <c r="U969" s="36" t="str">
        <f>Table2[[#This Row],[Date]]&amp;Table2[[#This Row],[City]]&amp;Table2[[#This Row],[Product]]</f>
        <v>39083AgraBulb</v>
      </c>
      <c r="V969" s="36">
        <v>151</v>
      </c>
    </row>
    <row r="970" spans="1:22" ht="21" x14ac:dyDescent="0.25">
      <c r="A970" s="38">
        <v>39123</v>
      </c>
      <c r="B970" s="38" t="s">
        <v>1646</v>
      </c>
      <c r="C970" s="38" t="s">
        <v>1649</v>
      </c>
      <c r="D970" s="32" t="str">
        <f t="shared" si="75"/>
        <v>39123Mumbaiiphone</v>
      </c>
      <c r="E970" s="32">
        <f>VLOOKUP($D970,Table2[[Column1]:[Qty]],2,0)</f>
        <v>454</v>
      </c>
      <c r="F970" s="32">
        <f t="shared" si="76"/>
        <v>500</v>
      </c>
      <c r="G970" s="39">
        <f t="shared" si="77"/>
        <v>0.2</v>
      </c>
      <c r="H970" s="32">
        <f t="shared" si="78"/>
        <v>400</v>
      </c>
      <c r="I970" s="32">
        <f t="shared" si="79"/>
        <v>181600</v>
      </c>
      <c r="R970" s="36">
        <v>39149</v>
      </c>
      <c r="S970" s="36" t="s">
        <v>1646</v>
      </c>
      <c r="T970" s="36" t="s">
        <v>1647</v>
      </c>
      <c r="U970" s="36" t="str">
        <f>Table2[[#This Row],[Date]]&amp;Table2[[#This Row],[City]]&amp;Table2[[#This Row],[Product]]</f>
        <v>39149MumbaiLaptop</v>
      </c>
      <c r="V970" s="36">
        <v>318</v>
      </c>
    </row>
    <row r="971" spans="1:22" ht="21" x14ac:dyDescent="0.25">
      <c r="A971" s="38">
        <v>39123</v>
      </c>
      <c r="B971" s="38" t="s">
        <v>1646</v>
      </c>
      <c r="C971" s="38" t="s">
        <v>1650</v>
      </c>
      <c r="D971" s="32" t="str">
        <f t="shared" si="75"/>
        <v>39123MumbaiChair</v>
      </c>
      <c r="E971" s="32">
        <f>VLOOKUP($D971,Table2[[Column1]:[Qty]],2,0)</f>
        <v>386</v>
      </c>
      <c r="F971" s="32">
        <f t="shared" si="76"/>
        <v>200</v>
      </c>
      <c r="G971" s="39">
        <f t="shared" si="77"/>
        <v>0.4</v>
      </c>
      <c r="H971" s="32">
        <f t="shared" si="78"/>
        <v>120</v>
      </c>
      <c r="I971" s="32">
        <f t="shared" si="79"/>
        <v>46320</v>
      </c>
      <c r="R971" s="36">
        <v>39150</v>
      </c>
      <c r="S971" s="36" t="s">
        <v>1646</v>
      </c>
      <c r="T971" s="36" t="s">
        <v>1647</v>
      </c>
      <c r="U971" s="36" t="str">
        <f>Table2[[#This Row],[Date]]&amp;Table2[[#This Row],[City]]&amp;Table2[[#This Row],[Product]]</f>
        <v>39150MumbaiLaptop</v>
      </c>
      <c r="V971" s="36">
        <v>355</v>
      </c>
    </row>
    <row r="972" spans="1:22" ht="21" x14ac:dyDescent="0.25">
      <c r="A972" s="38">
        <v>39123</v>
      </c>
      <c r="B972" s="38" t="s">
        <v>1652</v>
      </c>
      <c r="C972" s="38" t="s">
        <v>1647</v>
      </c>
      <c r="D972" s="32" t="str">
        <f t="shared" si="75"/>
        <v>39123JaipurLaptop</v>
      </c>
      <c r="E972" s="32">
        <f>VLOOKUP($D972,Table2[[Column1]:[Qty]],2,0)</f>
        <v>341</v>
      </c>
      <c r="F972" s="32">
        <f t="shared" si="76"/>
        <v>1000</v>
      </c>
      <c r="G972" s="39">
        <f t="shared" si="77"/>
        <v>0.09</v>
      </c>
      <c r="H972" s="32">
        <f t="shared" si="78"/>
        <v>910</v>
      </c>
      <c r="I972" s="32">
        <f t="shared" si="79"/>
        <v>310310</v>
      </c>
      <c r="R972" s="36">
        <v>39171</v>
      </c>
      <c r="S972" s="36" t="s">
        <v>1646</v>
      </c>
      <c r="T972" s="36" t="s">
        <v>1649</v>
      </c>
      <c r="U972" s="36" t="str">
        <f>Table2[[#This Row],[Date]]&amp;Table2[[#This Row],[City]]&amp;Table2[[#This Row],[Product]]</f>
        <v>39171Mumbaiiphone</v>
      </c>
      <c r="V972" s="36">
        <v>230</v>
      </c>
    </row>
    <row r="973" spans="1:22" ht="21" x14ac:dyDescent="0.25">
      <c r="A973" s="38">
        <v>39123</v>
      </c>
      <c r="B973" s="38" t="s">
        <v>1652</v>
      </c>
      <c r="C973" s="38" t="s">
        <v>1648</v>
      </c>
      <c r="D973" s="32" t="str">
        <f t="shared" si="75"/>
        <v>39123JaipurBulb</v>
      </c>
      <c r="E973" s="32">
        <f>VLOOKUP($D973,Table2[[Column1]:[Qty]],2,0)</f>
        <v>491</v>
      </c>
      <c r="F973" s="32">
        <f t="shared" si="76"/>
        <v>10</v>
      </c>
      <c r="G973" s="39">
        <f t="shared" si="77"/>
        <v>0.08</v>
      </c>
      <c r="H973" s="32">
        <f t="shared" si="78"/>
        <v>9.2000000000000011</v>
      </c>
      <c r="I973" s="32">
        <f t="shared" si="79"/>
        <v>4517.2000000000007</v>
      </c>
      <c r="R973" s="36">
        <v>39107</v>
      </c>
      <c r="S973" s="36" t="s">
        <v>1652</v>
      </c>
      <c r="T973" s="36" t="s">
        <v>1648</v>
      </c>
      <c r="U973" s="36" t="str">
        <f>Table2[[#This Row],[Date]]&amp;Table2[[#This Row],[City]]&amp;Table2[[#This Row],[Product]]</f>
        <v>39107JaipurBulb</v>
      </c>
      <c r="V973" s="36">
        <v>199</v>
      </c>
    </row>
    <row r="974" spans="1:22" ht="21" x14ac:dyDescent="0.25">
      <c r="A974" s="38">
        <v>39123</v>
      </c>
      <c r="B974" s="38" t="s">
        <v>1652</v>
      </c>
      <c r="C974" s="38" t="s">
        <v>1649</v>
      </c>
      <c r="D974" s="32" t="str">
        <f t="shared" si="75"/>
        <v>39123Jaipuriphone</v>
      </c>
      <c r="E974" s="32">
        <f>VLOOKUP($D974,Table2[[Column1]:[Qty]],2,0)</f>
        <v>272</v>
      </c>
      <c r="F974" s="32">
        <f t="shared" si="76"/>
        <v>500</v>
      </c>
      <c r="G974" s="39">
        <f t="shared" si="77"/>
        <v>0.2</v>
      </c>
      <c r="H974" s="32">
        <f t="shared" si="78"/>
        <v>400</v>
      </c>
      <c r="I974" s="32">
        <f t="shared" si="79"/>
        <v>108800</v>
      </c>
      <c r="R974" s="36">
        <v>39143</v>
      </c>
      <c r="S974" s="36" t="s">
        <v>1652</v>
      </c>
      <c r="T974" s="36" t="s">
        <v>1650</v>
      </c>
      <c r="U974" s="36" t="str">
        <f>Table2[[#This Row],[Date]]&amp;Table2[[#This Row],[City]]&amp;Table2[[#This Row],[Product]]</f>
        <v>39143JaipurChair</v>
      </c>
      <c r="V974" s="36">
        <v>108</v>
      </c>
    </row>
    <row r="975" spans="1:22" ht="21" x14ac:dyDescent="0.25">
      <c r="A975" s="38">
        <v>39123</v>
      </c>
      <c r="B975" s="38" t="s">
        <v>1652</v>
      </c>
      <c r="C975" s="38" t="s">
        <v>1650</v>
      </c>
      <c r="D975" s="32" t="str">
        <f t="shared" si="75"/>
        <v>39123JaipurChair</v>
      </c>
      <c r="E975" s="32">
        <f>VLOOKUP($D975,Table2[[Column1]:[Qty]],2,0)</f>
        <v>147</v>
      </c>
      <c r="F975" s="32">
        <f t="shared" si="76"/>
        <v>200</v>
      </c>
      <c r="G975" s="39">
        <f t="shared" si="77"/>
        <v>0.36</v>
      </c>
      <c r="H975" s="32">
        <f t="shared" si="78"/>
        <v>128</v>
      </c>
      <c r="I975" s="32">
        <f t="shared" si="79"/>
        <v>18816</v>
      </c>
      <c r="R975" s="36">
        <v>39069</v>
      </c>
      <c r="S975" s="36" t="s">
        <v>1653</v>
      </c>
      <c r="T975" s="36" t="s">
        <v>1649</v>
      </c>
      <c r="U975" s="36" t="str">
        <f>Table2[[#This Row],[Date]]&amp;Table2[[#This Row],[City]]&amp;Table2[[#This Row],[Product]]</f>
        <v>39069Agraiphone</v>
      </c>
      <c r="V975" s="36">
        <v>217</v>
      </c>
    </row>
    <row r="976" spans="1:22" ht="21" x14ac:dyDescent="0.25">
      <c r="A976" s="38">
        <v>39123</v>
      </c>
      <c r="B976" s="38" t="s">
        <v>1653</v>
      </c>
      <c r="C976" s="38" t="s">
        <v>1647</v>
      </c>
      <c r="D976" s="32" t="str">
        <f t="shared" si="75"/>
        <v>39123AgraLaptop</v>
      </c>
      <c r="E976" s="32">
        <f>VLOOKUP($D976,Table2[[Column1]:[Qty]],2,0)</f>
        <v>438</v>
      </c>
      <c r="F976" s="32">
        <f t="shared" si="76"/>
        <v>1000</v>
      </c>
      <c r="G976" s="39">
        <f t="shared" si="77"/>
        <v>0.05</v>
      </c>
      <c r="H976" s="32">
        <f t="shared" si="78"/>
        <v>950</v>
      </c>
      <c r="I976" s="32">
        <f t="shared" si="79"/>
        <v>416100</v>
      </c>
      <c r="R976" s="36">
        <v>39079</v>
      </c>
      <c r="S976" s="36" t="s">
        <v>1652</v>
      </c>
      <c r="T976" s="36" t="s">
        <v>1649</v>
      </c>
      <c r="U976" s="36" t="str">
        <f>Table2[[#This Row],[Date]]&amp;Table2[[#This Row],[City]]&amp;Table2[[#This Row],[Product]]</f>
        <v>39079Jaipuriphone</v>
      </c>
      <c r="V976" s="36">
        <v>490</v>
      </c>
    </row>
    <row r="977" spans="1:22" ht="21" x14ac:dyDescent="0.25">
      <c r="A977" s="38">
        <v>39123</v>
      </c>
      <c r="B977" s="38" t="s">
        <v>1653</v>
      </c>
      <c r="C977" s="38" t="s">
        <v>1648</v>
      </c>
      <c r="D977" s="32" t="str">
        <f t="shared" si="75"/>
        <v>39123AgraBulb</v>
      </c>
      <c r="E977" s="32">
        <f>VLOOKUP($D977,Table2[[Column1]:[Qty]],2,0)</f>
        <v>484</v>
      </c>
      <c r="F977" s="32">
        <f t="shared" si="76"/>
        <v>10</v>
      </c>
      <c r="G977" s="39">
        <f t="shared" si="77"/>
        <v>0.06</v>
      </c>
      <c r="H977" s="32">
        <f t="shared" si="78"/>
        <v>9.3999999999999986</v>
      </c>
      <c r="I977" s="32">
        <f t="shared" si="79"/>
        <v>4549.5999999999995</v>
      </c>
      <c r="R977" s="36">
        <v>39132</v>
      </c>
      <c r="S977" s="36" t="s">
        <v>1646</v>
      </c>
      <c r="T977" s="36" t="s">
        <v>1647</v>
      </c>
      <c r="U977" s="36" t="str">
        <f>Table2[[#This Row],[Date]]&amp;Table2[[#This Row],[City]]&amp;Table2[[#This Row],[Product]]</f>
        <v>39132MumbaiLaptop</v>
      </c>
      <c r="V977" s="36">
        <v>358</v>
      </c>
    </row>
    <row r="978" spans="1:22" ht="21" x14ac:dyDescent="0.25">
      <c r="A978" s="38">
        <v>39123</v>
      </c>
      <c r="B978" s="38" t="s">
        <v>1653</v>
      </c>
      <c r="C978" s="38" t="s">
        <v>1649</v>
      </c>
      <c r="D978" s="32" t="str">
        <f t="shared" si="75"/>
        <v>39123Agraiphone</v>
      </c>
      <c r="E978" s="32">
        <f>VLOOKUP($D978,Table2[[Column1]:[Qty]],2,0)</f>
        <v>323</v>
      </c>
      <c r="F978" s="32">
        <f t="shared" si="76"/>
        <v>500</v>
      </c>
      <c r="G978" s="39">
        <f t="shared" si="77"/>
        <v>0.25</v>
      </c>
      <c r="H978" s="32">
        <f t="shared" si="78"/>
        <v>375</v>
      </c>
      <c r="I978" s="32">
        <f t="shared" si="79"/>
        <v>121125</v>
      </c>
      <c r="R978" s="36">
        <v>39077</v>
      </c>
      <c r="S978" s="36" t="s">
        <v>1653</v>
      </c>
      <c r="T978" s="36" t="s">
        <v>1648</v>
      </c>
      <c r="U978" s="36" t="str">
        <f>Table2[[#This Row],[Date]]&amp;Table2[[#This Row],[City]]&amp;Table2[[#This Row],[Product]]</f>
        <v>39077AgraBulb</v>
      </c>
      <c r="V978" s="36">
        <v>371</v>
      </c>
    </row>
    <row r="979" spans="1:22" ht="21" x14ac:dyDescent="0.25">
      <c r="A979" s="38">
        <v>39123</v>
      </c>
      <c r="B979" s="38" t="s">
        <v>1653</v>
      </c>
      <c r="C979" s="38" t="s">
        <v>1650</v>
      </c>
      <c r="D979" s="32" t="str">
        <f t="shared" si="75"/>
        <v>39123AgraChair</v>
      </c>
      <c r="E979" s="32">
        <f>VLOOKUP($D979,Table2[[Column1]:[Qty]],2,0)</f>
        <v>168</v>
      </c>
      <c r="F979" s="32">
        <f t="shared" si="76"/>
        <v>200</v>
      </c>
      <c r="G979" s="39">
        <f t="shared" si="77"/>
        <v>0.4</v>
      </c>
      <c r="H979" s="32">
        <f t="shared" si="78"/>
        <v>120</v>
      </c>
      <c r="I979" s="32">
        <f t="shared" si="79"/>
        <v>20160</v>
      </c>
      <c r="R979" s="36">
        <v>39085</v>
      </c>
      <c r="S979" s="36" t="s">
        <v>1645</v>
      </c>
      <c r="T979" s="36" t="s">
        <v>1648</v>
      </c>
      <c r="U979" s="36" t="str">
        <f>Table2[[#This Row],[Date]]&amp;Table2[[#This Row],[City]]&amp;Table2[[#This Row],[Product]]</f>
        <v>39085DelhiBulb</v>
      </c>
      <c r="V979" s="36">
        <v>463</v>
      </c>
    </row>
    <row r="980" spans="1:22" ht="21" x14ac:dyDescent="0.25">
      <c r="A980" s="38">
        <v>39124</v>
      </c>
      <c r="B980" s="38" t="s">
        <v>1645</v>
      </c>
      <c r="C980" s="38" t="s">
        <v>1647</v>
      </c>
      <c r="D980" s="32" t="str">
        <f t="shared" si="75"/>
        <v>39124DelhiLaptop</v>
      </c>
      <c r="E980" s="32">
        <f>VLOOKUP($D980,Table2[[Column1]:[Qty]],2,0)</f>
        <v>491</v>
      </c>
      <c r="F980" s="32">
        <f t="shared" si="76"/>
        <v>1000</v>
      </c>
      <c r="G980" s="39">
        <f t="shared" si="77"/>
        <v>0.13</v>
      </c>
      <c r="H980" s="32">
        <f t="shared" si="78"/>
        <v>870</v>
      </c>
      <c r="I980" s="32">
        <f t="shared" si="79"/>
        <v>427170</v>
      </c>
      <c r="R980" s="36">
        <v>39106</v>
      </c>
      <c r="S980" s="36" t="s">
        <v>1652</v>
      </c>
      <c r="T980" s="36" t="s">
        <v>1647</v>
      </c>
      <c r="U980" s="36" t="str">
        <f>Table2[[#This Row],[Date]]&amp;Table2[[#This Row],[City]]&amp;Table2[[#This Row],[Product]]</f>
        <v>39106JaipurLaptop</v>
      </c>
      <c r="V980" s="36">
        <v>305</v>
      </c>
    </row>
    <row r="981" spans="1:22" ht="21" x14ac:dyDescent="0.25">
      <c r="A981" s="38">
        <v>39124</v>
      </c>
      <c r="B981" s="38" t="s">
        <v>1645</v>
      </c>
      <c r="C981" s="38" t="s">
        <v>1648</v>
      </c>
      <c r="D981" s="32" t="str">
        <f t="shared" si="75"/>
        <v>39124DelhiBulb</v>
      </c>
      <c r="E981" s="32">
        <f>VLOOKUP($D981,Table2[[Column1]:[Qty]],2,0)</f>
        <v>386</v>
      </c>
      <c r="F981" s="32">
        <f t="shared" si="76"/>
        <v>10</v>
      </c>
      <c r="G981" s="39">
        <f t="shared" si="77"/>
        <v>0.09</v>
      </c>
      <c r="H981" s="32">
        <f t="shared" si="78"/>
        <v>9.1</v>
      </c>
      <c r="I981" s="32">
        <f t="shared" si="79"/>
        <v>3512.6</v>
      </c>
      <c r="R981" s="36">
        <v>39108</v>
      </c>
      <c r="S981" s="36" t="s">
        <v>1645</v>
      </c>
      <c r="T981" s="36" t="s">
        <v>1650</v>
      </c>
      <c r="U981" s="36" t="str">
        <f>Table2[[#This Row],[Date]]&amp;Table2[[#This Row],[City]]&amp;Table2[[#This Row],[Product]]</f>
        <v>39108DelhiChair</v>
      </c>
      <c r="V981" s="36">
        <v>130</v>
      </c>
    </row>
    <row r="982" spans="1:22" ht="21" x14ac:dyDescent="0.25">
      <c r="A982" s="38">
        <v>39124</v>
      </c>
      <c r="B982" s="38" t="s">
        <v>1645</v>
      </c>
      <c r="C982" s="38" t="s">
        <v>1649</v>
      </c>
      <c r="D982" s="32" t="str">
        <f t="shared" si="75"/>
        <v>39124Delhiiphone</v>
      </c>
      <c r="E982" s="32">
        <f>VLOOKUP($D982,Table2[[Column1]:[Qty]],2,0)</f>
        <v>163</v>
      </c>
      <c r="F982" s="32">
        <f t="shared" si="76"/>
        <v>500</v>
      </c>
      <c r="G982" s="39">
        <f t="shared" si="77"/>
        <v>0.24</v>
      </c>
      <c r="H982" s="32">
        <f t="shared" si="78"/>
        <v>380</v>
      </c>
      <c r="I982" s="32">
        <f t="shared" si="79"/>
        <v>61940</v>
      </c>
      <c r="R982" s="36">
        <v>39068</v>
      </c>
      <c r="S982" s="36" t="s">
        <v>1645</v>
      </c>
      <c r="T982" s="36" t="s">
        <v>1647</v>
      </c>
      <c r="U982" s="36" t="str">
        <f>Table2[[#This Row],[Date]]&amp;Table2[[#This Row],[City]]&amp;Table2[[#This Row],[Product]]</f>
        <v>39068DelhiLaptop</v>
      </c>
      <c r="V982" s="36">
        <v>139</v>
      </c>
    </row>
    <row r="983" spans="1:22" ht="21" x14ac:dyDescent="0.25">
      <c r="A983" s="38">
        <v>39124</v>
      </c>
      <c r="B983" s="38" t="s">
        <v>1645</v>
      </c>
      <c r="C983" s="38" t="s">
        <v>1650</v>
      </c>
      <c r="D983" s="32" t="str">
        <f t="shared" si="75"/>
        <v>39124DelhiChair</v>
      </c>
      <c r="E983" s="32">
        <f>VLOOKUP($D983,Table2[[Column1]:[Qty]],2,0)</f>
        <v>418</v>
      </c>
      <c r="F983" s="32">
        <f t="shared" si="76"/>
        <v>200</v>
      </c>
      <c r="G983" s="39">
        <f t="shared" si="77"/>
        <v>0.33</v>
      </c>
      <c r="H983" s="32">
        <f t="shared" si="78"/>
        <v>134</v>
      </c>
      <c r="I983" s="32">
        <f t="shared" si="79"/>
        <v>56012</v>
      </c>
      <c r="R983" s="36">
        <v>39076</v>
      </c>
      <c r="S983" s="36" t="s">
        <v>1646</v>
      </c>
      <c r="T983" s="36" t="s">
        <v>1647</v>
      </c>
      <c r="U983" s="36" t="str">
        <f>Table2[[#This Row],[Date]]&amp;Table2[[#This Row],[City]]&amp;Table2[[#This Row],[Product]]</f>
        <v>39076MumbaiLaptop</v>
      </c>
      <c r="V983" s="36">
        <v>386</v>
      </c>
    </row>
    <row r="984" spans="1:22" ht="21" x14ac:dyDescent="0.25">
      <c r="A984" s="38">
        <v>39124</v>
      </c>
      <c r="B984" s="38" t="s">
        <v>1646</v>
      </c>
      <c r="C984" s="38" t="s">
        <v>1647</v>
      </c>
      <c r="D984" s="32" t="str">
        <f t="shared" si="75"/>
        <v>39124MumbaiLaptop</v>
      </c>
      <c r="E984" s="32">
        <f>VLOOKUP($D984,Table2[[Column1]:[Qty]],2,0)</f>
        <v>173</v>
      </c>
      <c r="F984" s="32">
        <f t="shared" si="76"/>
        <v>1000</v>
      </c>
      <c r="G984" s="39">
        <f t="shared" si="77"/>
        <v>0.1</v>
      </c>
      <c r="H984" s="32">
        <f t="shared" si="78"/>
        <v>900</v>
      </c>
      <c r="I984" s="32">
        <f t="shared" si="79"/>
        <v>155700</v>
      </c>
      <c r="R984" s="36">
        <v>39137</v>
      </c>
      <c r="S984" s="36" t="s">
        <v>1652</v>
      </c>
      <c r="T984" s="36" t="s">
        <v>1650</v>
      </c>
      <c r="U984" s="36" t="str">
        <f>Table2[[#This Row],[Date]]&amp;Table2[[#This Row],[City]]&amp;Table2[[#This Row],[Product]]</f>
        <v>39137JaipurChair</v>
      </c>
      <c r="V984" s="36">
        <v>191</v>
      </c>
    </row>
    <row r="985" spans="1:22" ht="21" x14ac:dyDescent="0.25">
      <c r="A985" s="38">
        <v>39124</v>
      </c>
      <c r="B985" s="38" t="s">
        <v>1646</v>
      </c>
      <c r="C985" s="38" t="s">
        <v>1648</v>
      </c>
      <c r="D985" s="32" t="str">
        <f t="shared" si="75"/>
        <v>39124MumbaiBulb</v>
      </c>
      <c r="E985" s="32">
        <f>VLOOKUP($D985,Table2[[Column1]:[Qty]],2,0)</f>
        <v>139</v>
      </c>
      <c r="F985" s="32">
        <f t="shared" si="76"/>
        <v>10</v>
      </c>
      <c r="G985" s="39">
        <f t="shared" si="77"/>
        <v>0.05</v>
      </c>
      <c r="H985" s="32">
        <f t="shared" si="78"/>
        <v>9.5</v>
      </c>
      <c r="I985" s="32">
        <f t="shared" si="79"/>
        <v>1320.5</v>
      </c>
      <c r="R985" s="36">
        <v>39148</v>
      </c>
      <c r="S985" s="36" t="s">
        <v>1645</v>
      </c>
      <c r="T985" s="36" t="s">
        <v>1648</v>
      </c>
      <c r="U985" s="36" t="str">
        <f>Table2[[#This Row],[Date]]&amp;Table2[[#This Row],[City]]&amp;Table2[[#This Row],[Product]]</f>
        <v>39148DelhiBulb</v>
      </c>
      <c r="V985" s="36">
        <v>120</v>
      </c>
    </row>
    <row r="986" spans="1:22" ht="21" x14ac:dyDescent="0.25">
      <c r="A986" s="38">
        <v>39124</v>
      </c>
      <c r="B986" s="38" t="s">
        <v>1646</v>
      </c>
      <c r="C986" s="38" t="s">
        <v>1649</v>
      </c>
      <c r="D986" s="32" t="str">
        <f t="shared" si="75"/>
        <v>39124Mumbaiiphone</v>
      </c>
      <c r="E986" s="32">
        <f>VLOOKUP($D986,Table2[[Column1]:[Qty]],2,0)</f>
        <v>488</v>
      </c>
      <c r="F986" s="32">
        <f t="shared" si="76"/>
        <v>500</v>
      </c>
      <c r="G986" s="39">
        <f t="shared" si="77"/>
        <v>0.2</v>
      </c>
      <c r="H986" s="32">
        <f t="shared" si="78"/>
        <v>400</v>
      </c>
      <c r="I986" s="32">
        <f t="shared" si="79"/>
        <v>195200</v>
      </c>
      <c r="R986" s="36">
        <v>39151</v>
      </c>
      <c r="S986" s="36" t="s">
        <v>1653</v>
      </c>
      <c r="T986" s="36" t="s">
        <v>1647</v>
      </c>
      <c r="U986" s="36" t="str">
        <f>Table2[[#This Row],[Date]]&amp;Table2[[#This Row],[City]]&amp;Table2[[#This Row],[Product]]</f>
        <v>39151AgraLaptop</v>
      </c>
      <c r="V986" s="36">
        <v>422</v>
      </c>
    </row>
    <row r="987" spans="1:22" ht="21" x14ac:dyDescent="0.25">
      <c r="A987" s="38">
        <v>39124</v>
      </c>
      <c r="B987" s="38" t="s">
        <v>1646</v>
      </c>
      <c r="C987" s="38" t="s">
        <v>1650</v>
      </c>
      <c r="D987" s="32" t="str">
        <f t="shared" si="75"/>
        <v>39124MumbaiChair</v>
      </c>
      <c r="E987" s="32">
        <f>VLOOKUP($D987,Table2[[Column1]:[Qty]],2,0)</f>
        <v>236</v>
      </c>
      <c r="F987" s="32">
        <f t="shared" si="76"/>
        <v>200</v>
      </c>
      <c r="G987" s="39">
        <f t="shared" si="77"/>
        <v>0.4</v>
      </c>
      <c r="H987" s="32">
        <f t="shared" si="78"/>
        <v>120</v>
      </c>
      <c r="I987" s="32">
        <f t="shared" si="79"/>
        <v>28320</v>
      </c>
      <c r="R987" s="36">
        <v>39185</v>
      </c>
      <c r="S987" s="36" t="s">
        <v>1652</v>
      </c>
      <c r="T987" s="36" t="s">
        <v>1647</v>
      </c>
      <c r="U987" s="36" t="str">
        <f>Table2[[#This Row],[Date]]&amp;Table2[[#This Row],[City]]&amp;Table2[[#This Row],[Product]]</f>
        <v>39185JaipurLaptop</v>
      </c>
      <c r="V987" s="36">
        <v>445</v>
      </c>
    </row>
    <row r="988" spans="1:22" ht="21" x14ac:dyDescent="0.25">
      <c r="A988" s="38">
        <v>39124</v>
      </c>
      <c r="B988" s="38" t="s">
        <v>1652</v>
      </c>
      <c r="C988" s="38" t="s">
        <v>1647</v>
      </c>
      <c r="D988" s="32" t="str">
        <f t="shared" si="75"/>
        <v>39124JaipurLaptop</v>
      </c>
      <c r="E988" s="32">
        <f>VLOOKUP($D988,Table2[[Column1]:[Qty]],2,0)</f>
        <v>417</v>
      </c>
      <c r="F988" s="32">
        <f t="shared" si="76"/>
        <v>1000</v>
      </c>
      <c r="G988" s="39">
        <f t="shared" si="77"/>
        <v>0.09</v>
      </c>
      <c r="H988" s="32">
        <f t="shared" si="78"/>
        <v>910</v>
      </c>
      <c r="I988" s="32">
        <f t="shared" si="79"/>
        <v>379470</v>
      </c>
      <c r="R988" s="36">
        <v>39078</v>
      </c>
      <c r="S988" s="36" t="s">
        <v>1646</v>
      </c>
      <c r="T988" s="36" t="s">
        <v>1648</v>
      </c>
      <c r="U988" s="36" t="str">
        <f>Table2[[#This Row],[Date]]&amp;Table2[[#This Row],[City]]&amp;Table2[[#This Row],[Product]]</f>
        <v>39078MumbaiBulb</v>
      </c>
      <c r="V988" s="36">
        <v>108</v>
      </c>
    </row>
    <row r="989" spans="1:22" ht="21" x14ac:dyDescent="0.25">
      <c r="A989" s="38">
        <v>39124</v>
      </c>
      <c r="B989" s="38" t="s">
        <v>1652</v>
      </c>
      <c r="C989" s="38" t="s">
        <v>1648</v>
      </c>
      <c r="D989" s="32" t="str">
        <f t="shared" si="75"/>
        <v>39124JaipurBulb</v>
      </c>
      <c r="E989" s="32">
        <f>VLOOKUP($D989,Table2[[Column1]:[Qty]],2,0)</f>
        <v>303</v>
      </c>
      <c r="F989" s="32">
        <f t="shared" si="76"/>
        <v>10</v>
      </c>
      <c r="G989" s="39">
        <f t="shared" si="77"/>
        <v>0.08</v>
      </c>
      <c r="H989" s="32">
        <f t="shared" si="78"/>
        <v>9.2000000000000011</v>
      </c>
      <c r="I989" s="32">
        <f t="shared" si="79"/>
        <v>2787.6000000000004</v>
      </c>
      <c r="R989" s="36">
        <v>39112</v>
      </c>
      <c r="S989" s="36" t="s">
        <v>1653</v>
      </c>
      <c r="T989" s="36" t="s">
        <v>1648</v>
      </c>
      <c r="U989" s="36" t="str">
        <f>Table2[[#This Row],[Date]]&amp;Table2[[#This Row],[City]]&amp;Table2[[#This Row],[Product]]</f>
        <v>39112AgraBulb</v>
      </c>
      <c r="V989" s="36">
        <v>229</v>
      </c>
    </row>
    <row r="990" spans="1:22" ht="21" x14ac:dyDescent="0.25">
      <c r="A990" s="38">
        <v>39124</v>
      </c>
      <c r="B990" s="38" t="s">
        <v>1652</v>
      </c>
      <c r="C990" s="38" t="s">
        <v>1649</v>
      </c>
      <c r="D990" s="32" t="str">
        <f t="shared" si="75"/>
        <v>39124Jaipuriphone</v>
      </c>
      <c r="E990" s="32">
        <f>VLOOKUP($D990,Table2[[Column1]:[Qty]],2,0)</f>
        <v>490</v>
      </c>
      <c r="F990" s="32">
        <f t="shared" si="76"/>
        <v>500</v>
      </c>
      <c r="G990" s="39">
        <f t="shared" si="77"/>
        <v>0.2</v>
      </c>
      <c r="H990" s="32">
        <f t="shared" si="78"/>
        <v>400</v>
      </c>
      <c r="I990" s="32">
        <f t="shared" si="79"/>
        <v>196000</v>
      </c>
      <c r="R990" s="36">
        <v>39187</v>
      </c>
      <c r="S990" s="36" t="s">
        <v>1645</v>
      </c>
      <c r="T990" s="36" t="s">
        <v>1649</v>
      </c>
      <c r="U990" s="36" t="str">
        <f>Table2[[#This Row],[Date]]&amp;Table2[[#This Row],[City]]&amp;Table2[[#This Row],[Product]]</f>
        <v>39187Delhiiphone</v>
      </c>
      <c r="V990" s="36">
        <v>330</v>
      </c>
    </row>
    <row r="991" spans="1:22" ht="21" x14ac:dyDescent="0.25">
      <c r="A991" s="38">
        <v>39124</v>
      </c>
      <c r="B991" s="38" t="s">
        <v>1652</v>
      </c>
      <c r="C991" s="38" t="s">
        <v>1650</v>
      </c>
      <c r="D991" s="32" t="str">
        <f t="shared" si="75"/>
        <v>39124JaipurChair</v>
      </c>
      <c r="E991" s="32">
        <f>VLOOKUP($D991,Table2[[Column1]:[Qty]],2,0)</f>
        <v>479</v>
      </c>
      <c r="F991" s="32">
        <f t="shared" si="76"/>
        <v>200</v>
      </c>
      <c r="G991" s="39">
        <f t="shared" si="77"/>
        <v>0.36</v>
      </c>
      <c r="H991" s="32">
        <f t="shared" si="78"/>
        <v>128</v>
      </c>
      <c r="I991" s="32">
        <f t="shared" si="79"/>
        <v>61312</v>
      </c>
      <c r="R991" s="36">
        <v>39187</v>
      </c>
      <c r="S991" s="36" t="s">
        <v>1645</v>
      </c>
      <c r="T991" s="36" t="s">
        <v>1650</v>
      </c>
      <c r="U991" s="36" t="str">
        <f>Table2[[#This Row],[Date]]&amp;Table2[[#This Row],[City]]&amp;Table2[[#This Row],[Product]]</f>
        <v>39187DelhiChair</v>
      </c>
      <c r="V991" s="36">
        <v>333</v>
      </c>
    </row>
    <row r="992" spans="1:22" ht="21" x14ac:dyDescent="0.25">
      <c r="A992" s="38">
        <v>39124</v>
      </c>
      <c r="B992" s="38" t="s">
        <v>1653</v>
      </c>
      <c r="C992" s="38" t="s">
        <v>1647</v>
      </c>
      <c r="D992" s="32" t="str">
        <f t="shared" si="75"/>
        <v>39124AgraLaptop</v>
      </c>
      <c r="E992" s="32">
        <f>VLOOKUP($D992,Table2[[Column1]:[Qty]],2,0)</f>
        <v>143</v>
      </c>
      <c r="F992" s="32">
        <f t="shared" si="76"/>
        <v>1000</v>
      </c>
      <c r="G992" s="39">
        <f t="shared" si="77"/>
        <v>0.05</v>
      </c>
      <c r="H992" s="32">
        <f t="shared" si="78"/>
        <v>950</v>
      </c>
      <c r="I992" s="32">
        <f t="shared" si="79"/>
        <v>135850</v>
      </c>
      <c r="R992" s="36">
        <v>39094</v>
      </c>
      <c r="S992" s="36" t="s">
        <v>1652</v>
      </c>
      <c r="T992" s="36" t="s">
        <v>1648</v>
      </c>
      <c r="U992" s="36" t="str">
        <f>Table2[[#This Row],[Date]]&amp;Table2[[#This Row],[City]]&amp;Table2[[#This Row],[Product]]</f>
        <v>39094JaipurBulb</v>
      </c>
      <c r="V992" s="36">
        <v>329</v>
      </c>
    </row>
    <row r="993" spans="1:22" ht="21" x14ac:dyDescent="0.25">
      <c r="A993" s="38">
        <v>39124</v>
      </c>
      <c r="B993" s="38" t="s">
        <v>1653</v>
      </c>
      <c r="C993" s="38" t="s">
        <v>1648</v>
      </c>
      <c r="D993" s="32" t="str">
        <f t="shared" si="75"/>
        <v>39124AgraBulb</v>
      </c>
      <c r="E993" s="32">
        <f>VLOOKUP($D993,Table2[[Column1]:[Qty]],2,0)</f>
        <v>249</v>
      </c>
      <c r="F993" s="32">
        <f t="shared" si="76"/>
        <v>10</v>
      </c>
      <c r="G993" s="39">
        <f t="shared" si="77"/>
        <v>0.06</v>
      </c>
      <c r="H993" s="32">
        <f t="shared" si="78"/>
        <v>9.3999999999999986</v>
      </c>
      <c r="I993" s="32">
        <f t="shared" si="79"/>
        <v>2340.5999999999995</v>
      </c>
      <c r="R993" s="36">
        <v>39143</v>
      </c>
      <c r="S993" s="36" t="s">
        <v>1652</v>
      </c>
      <c r="T993" s="36" t="s">
        <v>1647</v>
      </c>
      <c r="U993" s="36" t="str">
        <f>Table2[[#This Row],[Date]]&amp;Table2[[#This Row],[City]]&amp;Table2[[#This Row],[Product]]</f>
        <v>39143JaipurLaptop</v>
      </c>
      <c r="V993" s="36">
        <v>107</v>
      </c>
    </row>
    <row r="994" spans="1:22" ht="21" x14ac:dyDescent="0.25">
      <c r="A994" s="38">
        <v>39124</v>
      </c>
      <c r="B994" s="38" t="s">
        <v>1653</v>
      </c>
      <c r="C994" s="38" t="s">
        <v>1649</v>
      </c>
      <c r="D994" s="32" t="str">
        <f t="shared" si="75"/>
        <v>39124Agraiphone</v>
      </c>
      <c r="E994" s="32">
        <f>VLOOKUP($D994,Table2[[Column1]:[Qty]],2,0)</f>
        <v>462</v>
      </c>
      <c r="F994" s="32">
        <f t="shared" si="76"/>
        <v>500</v>
      </c>
      <c r="G994" s="39">
        <f t="shared" si="77"/>
        <v>0.25</v>
      </c>
      <c r="H994" s="32">
        <f t="shared" si="78"/>
        <v>375</v>
      </c>
      <c r="I994" s="32">
        <f t="shared" si="79"/>
        <v>173250</v>
      </c>
      <c r="R994" s="36">
        <v>39154</v>
      </c>
      <c r="S994" s="36" t="s">
        <v>1653</v>
      </c>
      <c r="T994" s="36" t="s">
        <v>1648</v>
      </c>
      <c r="U994" s="36" t="str">
        <f>Table2[[#This Row],[Date]]&amp;Table2[[#This Row],[City]]&amp;Table2[[#This Row],[Product]]</f>
        <v>39154AgraBulb</v>
      </c>
      <c r="V994" s="36">
        <v>118</v>
      </c>
    </row>
    <row r="995" spans="1:22" ht="21" x14ac:dyDescent="0.25">
      <c r="A995" s="38">
        <v>39124</v>
      </c>
      <c r="B995" s="38" t="s">
        <v>1653</v>
      </c>
      <c r="C995" s="38" t="s">
        <v>1650</v>
      </c>
      <c r="D995" s="32" t="str">
        <f t="shared" si="75"/>
        <v>39124AgraChair</v>
      </c>
      <c r="E995" s="32">
        <f>VLOOKUP($D995,Table2[[Column1]:[Qty]],2,0)</f>
        <v>248</v>
      </c>
      <c r="F995" s="32">
        <f t="shared" si="76"/>
        <v>200</v>
      </c>
      <c r="G995" s="39">
        <f t="shared" si="77"/>
        <v>0.4</v>
      </c>
      <c r="H995" s="32">
        <f t="shared" si="78"/>
        <v>120</v>
      </c>
      <c r="I995" s="32">
        <f t="shared" si="79"/>
        <v>29760</v>
      </c>
      <c r="R995" s="36">
        <v>39189</v>
      </c>
      <c r="S995" s="36" t="s">
        <v>1653</v>
      </c>
      <c r="T995" s="36" t="s">
        <v>1649</v>
      </c>
      <c r="U995" s="36" t="str">
        <f>Table2[[#This Row],[Date]]&amp;Table2[[#This Row],[City]]&amp;Table2[[#This Row],[Product]]</f>
        <v>39189Agraiphone</v>
      </c>
      <c r="V995" s="36">
        <v>213</v>
      </c>
    </row>
    <row r="996" spans="1:22" ht="21" x14ac:dyDescent="0.25">
      <c r="A996" s="38">
        <v>39125</v>
      </c>
      <c r="B996" s="38" t="s">
        <v>1645</v>
      </c>
      <c r="C996" s="38" t="s">
        <v>1647</v>
      </c>
      <c r="D996" s="32" t="str">
        <f t="shared" si="75"/>
        <v>39125DelhiLaptop</v>
      </c>
      <c r="E996" s="32">
        <f>VLOOKUP($D996,Table2[[Column1]:[Qty]],2,0)</f>
        <v>136</v>
      </c>
      <c r="F996" s="32">
        <f t="shared" si="76"/>
        <v>1000</v>
      </c>
      <c r="G996" s="39">
        <f t="shared" si="77"/>
        <v>0.13</v>
      </c>
      <c r="H996" s="32">
        <f t="shared" si="78"/>
        <v>870</v>
      </c>
      <c r="I996" s="32">
        <f t="shared" si="79"/>
        <v>118320</v>
      </c>
      <c r="R996" s="36">
        <v>39113</v>
      </c>
      <c r="S996" s="36" t="s">
        <v>1653</v>
      </c>
      <c r="T996" s="36" t="s">
        <v>1647</v>
      </c>
      <c r="U996" s="36" t="str">
        <f>Table2[[#This Row],[Date]]&amp;Table2[[#This Row],[City]]&amp;Table2[[#This Row],[Product]]</f>
        <v>39113AgraLaptop</v>
      </c>
      <c r="V996" s="36">
        <v>292</v>
      </c>
    </row>
    <row r="997" spans="1:22" ht="21" x14ac:dyDescent="0.25">
      <c r="A997" s="38">
        <v>39125</v>
      </c>
      <c r="B997" s="38" t="s">
        <v>1645</v>
      </c>
      <c r="C997" s="38" t="s">
        <v>1648</v>
      </c>
      <c r="D997" s="32" t="str">
        <f t="shared" si="75"/>
        <v>39125DelhiBulb</v>
      </c>
      <c r="E997" s="32">
        <f>VLOOKUP($D997,Table2[[Column1]:[Qty]],2,0)</f>
        <v>148</v>
      </c>
      <c r="F997" s="32">
        <f t="shared" si="76"/>
        <v>10</v>
      </c>
      <c r="G997" s="39">
        <f t="shared" si="77"/>
        <v>0.09</v>
      </c>
      <c r="H997" s="32">
        <f t="shared" si="78"/>
        <v>9.1</v>
      </c>
      <c r="I997" s="32">
        <f t="shared" si="79"/>
        <v>1346.8</v>
      </c>
      <c r="R997" s="36">
        <v>39185</v>
      </c>
      <c r="S997" s="36" t="s">
        <v>1652</v>
      </c>
      <c r="T997" s="36" t="s">
        <v>1649</v>
      </c>
      <c r="U997" s="36" t="str">
        <f>Table2[[#This Row],[Date]]&amp;Table2[[#This Row],[City]]&amp;Table2[[#This Row],[Product]]</f>
        <v>39185Jaipuriphone</v>
      </c>
      <c r="V997" s="36">
        <v>423</v>
      </c>
    </row>
    <row r="998" spans="1:22" ht="21" x14ac:dyDescent="0.25">
      <c r="A998" s="38">
        <v>39125</v>
      </c>
      <c r="B998" s="38" t="s">
        <v>1645</v>
      </c>
      <c r="C998" s="38" t="s">
        <v>1649</v>
      </c>
      <c r="D998" s="32" t="str">
        <f t="shared" si="75"/>
        <v>39125Delhiiphone</v>
      </c>
      <c r="E998" s="32">
        <f>VLOOKUP($D998,Table2[[Column1]:[Qty]],2,0)</f>
        <v>455</v>
      </c>
      <c r="F998" s="32">
        <f t="shared" si="76"/>
        <v>500</v>
      </c>
      <c r="G998" s="39">
        <f t="shared" si="77"/>
        <v>0.24</v>
      </c>
      <c r="H998" s="32">
        <f t="shared" si="78"/>
        <v>380</v>
      </c>
      <c r="I998" s="32">
        <f t="shared" si="79"/>
        <v>172900</v>
      </c>
      <c r="R998" s="36">
        <v>39123</v>
      </c>
      <c r="S998" s="36" t="s">
        <v>1646</v>
      </c>
      <c r="T998" s="36" t="s">
        <v>1650</v>
      </c>
      <c r="U998" s="36" t="str">
        <f>Table2[[#This Row],[Date]]&amp;Table2[[#This Row],[City]]&amp;Table2[[#This Row],[Product]]</f>
        <v>39123MumbaiChair</v>
      </c>
      <c r="V998" s="36">
        <v>386</v>
      </c>
    </row>
    <row r="999" spans="1:22" ht="21" x14ac:dyDescent="0.25">
      <c r="A999" s="38">
        <v>39125</v>
      </c>
      <c r="B999" s="38" t="s">
        <v>1645</v>
      </c>
      <c r="C999" s="38" t="s">
        <v>1650</v>
      </c>
      <c r="D999" s="32" t="str">
        <f t="shared" si="75"/>
        <v>39125DelhiChair</v>
      </c>
      <c r="E999" s="32">
        <f>VLOOKUP($D999,Table2[[Column1]:[Qty]],2,0)</f>
        <v>304</v>
      </c>
      <c r="F999" s="32">
        <f t="shared" si="76"/>
        <v>200</v>
      </c>
      <c r="G999" s="39">
        <f t="shared" si="77"/>
        <v>0.33</v>
      </c>
      <c r="H999" s="32">
        <f t="shared" si="78"/>
        <v>134</v>
      </c>
      <c r="I999" s="32">
        <f t="shared" si="79"/>
        <v>40736</v>
      </c>
      <c r="R999" s="36">
        <v>39173</v>
      </c>
      <c r="S999" s="36" t="s">
        <v>1645</v>
      </c>
      <c r="T999" s="36" t="s">
        <v>1649</v>
      </c>
      <c r="U999" s="36" t="str">
        <f>Table2[[#This Row],[Date]]&amp;Table2[[#This Row],[City]]&amp;Table2[[#This Row],[Product]]</f>
        <v>39173Delhiiphone</v>
      </c>
      <c r="V999" s="36">
        <v>177</v>
      </c>
    </row>
    <row r="1000" spans="1:22" ht="21" x14ac:dyDescent="0.25">
      <c r="A1000" s="38">
        <v>39125</v>
      </c>
      <c r="B1000" s="38" t="s">
        <v>1646</v>
      </c>
      <c r="C1000" s="38" t="s">
        <v>1647</v>
      </c>
      <c r="D1000" s="32" t="str">
        <f t="shared" si="75"/>
        <v>39125MumbaiLaptop</v>
      </c>
      <c r="E1000" s="32">
        <f>VLOOKUP($D1000,Table2[[Column1]:[Qty]],2,0)</f>
        <v>257</v>
      </c>
      <c r="F1000" s="32">
        <f t="shared" si="76"/>
        <v>1000</v>
      </c>
      <c r="G1000" s="39">
        <f t="shared" si="77"/>
        <v>0.1</v>
      </c>
      <c r="H1000" s="32">
        <f t="shared" si="78"/>
        <v>900</v>
      </c>
      <c r="I1000" s="32">
        <f t="shared" si="79"/>
        <v>231300</v>
      </c>
      <c r="R1000" s="36">
        <v>39081</v>
      </c>
      <c r="S1000" s="36" t="s">
        <v>1652</v>
      </c>
      <c r="T1000" s="36" t="s">
        <v>1650</v>
      </c>
      <c r="U1000" s="36" t="str">
        <f>Table2[[#This Row],[Date]]&amp;Table2[[#This Row],[City]]&amp;Table2[[#This Row],[Product]]</f>
        <v>39081JaipurChair</v>
      </c>
      <c r="V1000" s="36">
        <v>333</v>
      </c>
    </row>
    <row r="1001" spans="1:22" ht="21" x14ac:dyDescent="0.25">
      <c r="A1001" s="38">
        <v>39125</v>
      </c>
      <c r="B1001" s="38" t="s">
        <v>1646</v>
      </c>
      <c r="C1001" s="38" t="s">
        <v>1648</v>
      </c>
      <c r="D1001" s="32" t="str">
        <f t="shared" si="75"/>
        <v>39125MumbaiBulb</v>
      </c>
      <c r="E1001" s="32">
        <f>VLOOKUP($D1001,Table2[[Column1]:[Qty]],2,0)</f>
        <v>125</v>
      </c>
      <c r="F1001" s="32">
        <f t="shared" si="76"/>
        <v>10</v>
      </c>
      <c r="G1001" s="39">
        <f t="shared" si="77"/>
        <v>0.05</v>
      </c>
      <c r="H1001" s="32">
        <f t="shared" si="78"/>
        <v>9.5</v>
      </c>
      <c r="I1001" s="32">
        <f t="shared" si="79"/>
        <v>1187.5</v>
      </c>
      <c r="R1001" s="36">
        <v>39085</v>
      </c>
      <c r="S1001" s="36" t="s">
        <v>1652</v>
      </c>
      <c r="T1001" s="36" t="s">
        <v>1647</v>
      </c>
      <c r="U1001" s="36" t="str">
        <f>Table2[[#This Row],[Date]]&amp;Table2[[#This Row],[City]]&amp;Table2[[#This Row],[Product]]</f>
        <v>39085JaipurLaptop</v>
      </c>
      <c r="V1001" s="36">
        <v>136</v>
      </c>
    </row>
    <row r="1002" spans="1:22" ht="21" x14ac:dyDescent="0.25">
      <c r="A1002" s="38">
        <v>39125</v>
      </c>
      <c r="B1002" s="38" t="s">
        <v>1646</v>
      </c>
      <c r="C1002" s="38" t="s">
        <v>1649</v>
      </c>
      <c r="D1002" s="32" t="str">
        <f t="shared" si="75"/>
        <v>39125Mumbaiiphone</v>
      </c>
      <c r="E1002" s="32">
        <f>VLOOKUP($D1002,Table2[[Column1]:[Qty]],2,0)</f>
        <v>140</v>
      </c>
      <c r="F1002" s="32">
        <f t="shared" si="76"/>
        <v>500</v>
      </c>
      <c r="G1002" s="39">
        <f t="shared" si="77"/>
        <v>0.2</v>
      </c>
      <c r="H1002" s="32">
        <f t="shared" si="78"/>
        <v>400</v>
      </c>
      <c r="I1002" s="32">
        <f t="shared" si="79"/>
        <v>56000</v>
      </c>
      <c r="R1002" s="36">
        <v>39118</v>
      </c>
      <c r="S1002" s="36" t="s">
        <v>1646</v>
      </c>
      <c r="T1002" s="36" t="s">
        <v>1647</v>
      </c>
      <c r="U1002" s="36" t="str">
        <f>Table2[[#This Row],[Date]]&amp;Table2[[#This Row],[City]]&amp;Table2[[#This Row],[Product]]</f>
        <v>39118MumbaiLaptop</v>
      </c>
      <c r="V1002" s="36">
        <v>423</v>
      </c>
    </row>
    <row r="1003" spans="1:22" ht="21" x14ac:dyDescent="0.25">
      <c r="A1003" s="38">
        <v>39125</v>
      </c>
      <c r="B1003" s="38" t="s">
        <v>1646</v>
      </c>
      <c r="C1003" s="38" t="s">
        <v>1650</v>
      </c>
      <c r="D1003" s="32" t="str">
        <f t="shared" si="75"/>
        <v>39125MumbaiChair</v>
      </c>
      <c r="E1003" s="32">
        <f>VLOOKUP($D1003,Table2[[Column1]:[Qty]],2,0)</f>
        <v>300</v>
      </c>
      <c r="F1003" s="32">
        <f t="shared" si="76"/>
        <v>200</v>
      </c>
      <c r="G1003" s="39">
        <f t="shared" si="77"/>
        <v>0.4</v>
      </c>
      <c r="H1003" s="32">
        <f t="shared" si="78"/>
        <v>120</v>
      </c>
      <c r="I1003" s="32">
        <f t="shared" si="79"/>
        <v>36000</v>
      </c>
      <c r="R1003" s="36">
        <v>39068</v>
      </c>
      <c r="S1003" s="36" t="s">
        <v>1645</v>
      </c>
      <c r="T1003" s="36" t="s">
        <v>1648</v>
      </c>
      <c r="U1003" s="36" t="str">
        <f>Table2[[#This Row],[Date]]&amp;Table2[[#This Row],[City]]&amp;Table2[[#This Row],[Product]]</f>
        <v>39068DelhiBulb</v>
      </c>
      <c r="V1003" s="36">
        <v>454</v>
      </c>
    </row>
    <row r="1004" spans="1:22" ht="21" x14ac:dyDescent="0.25">
      <c r="A1004" s="38">
        <v>39125</v>
      </c>
      <c r="B1004" s="38" t="s">
        <v>1652</v>
      </c>
      <c r="C1004" s="38" t="s">
        <v>1647</v>
      </c>
      <c r="D1004" s="32" t="str">
        <f t="shared" si="75"/>
        <v>39125JaipurLaptop</v>
      </c>
      <c r="E1004" s="32">
        <f>VLOOKUP($D1004,Table2[[Column1]:[Qty]],2,0)</f>
        <v>124</v>
      </c>
      <c r="F1004" s="32">
        <f t="shared" si="76"/>
        <v>1000</v>
      </c>
      <c r="G1004" s="39">
        <f t="shared" si="77"/>
        <v>0.09</v>
      </c>
      <c r="H1004" s="32">
        <f t="shared" si="78"/>
        <v>910</v>
      </c>
      <c r="I1004" s="32">
        <f t="shared" si="79"/>
        <v>112840</v>
      </c>
      <c r="R1004" s="36">
        <v>39106</v>
      </c>
      <c r="S1004" s="36" t="s">
        <v>1646</v>
      </c>
      <c r="T1004" s="36" t="s">
        <v>1648</v>
      </c>
      <c r="U1004" s="36" t="str">
        <f>Table2[[#This Row],[Date]]&amp;Table2[[#This Row],[City]]&amp;Table2[[#This Row],[Product]]</f>
        <v>39106MumbaiBulb</v>
      </c>
      <c r="V1004" s="36">
        <v>107</v>
      </c>
    </row>
    <row r="1005" spans="1:22" ht="21" x14ac:dyDescent="0.25">
      <c r="A1005" s="38">
        <v>39125</v>
      </c>
      <c r="B1005" s="38" t="s">
        <v>1652</v>
      </c>
      <c r="C1005" s="38" t="s">
        <v>1648</v>
      </c>
      <c r="D1005" s="32" t="str">
        <f t="shared" si="75"/>
        <v>39125JaipurBulb</v>
      </c>
      <c r="E1005" s="32">
        <f>VLOOKUP($D1005,Table2[[Column1]:[Qty]],2,0)</f>
        <v>465</v>
      </c>
      <c r="F1005" s="32">
        <f t="shared" si="76"/>
        <v>10</v>
      </c>
      <c r="G1005" s="39">
        <f t="shared" si="77"/>
        <v>0.08</v>
      </c>
      <c r="H1005" s="32">
        <f t="shared" si="78"/>
        <v>9.2000000000000011</v>
      </c>
      <c r="I1005" s="32">
        <f t="shared" si="79"/>
        <v>4278.0000000000009</v>
      </c>
      <c r="R1005" s="36">
        <v>39113</v>
      </c>
      <c r="S1005" s="36" t="s">
        <v>1646</v>
      </c>
      <c r="T1005" s="36" t="s">
        <v>1648</v>
      </c>
      <c r="U1005" s="36" t="str">
        <f>Table2[[#This Row],[Date]]&amp;Table2[[#This Row],[City]]&amp;Table2[[#This Row],[Product]]</f>
        <v>39113MumbaiBulb</v>
      </c>
      <c r="V1005" s="36">
        <v>327</v>
      </c>
    </row>
    <row r="1006" spans="1:22" ht="21" x14ac:dyDescent="0.25">
      <c r="A1006" s="38">
        <v>39125</v>
      </c>
      <c r="B1006" s="38" t="s">
        <v>1652</v>
      </c>
      <c r="C1006" s="38" t="s">
        <v>1649</v>
      </c>
      <c r="D1006" s="32" t="str">
        <f t="shared" si="75"/>
        <v>39125Jaipuriphone</v>
      </c>
      <c r="E1006" s="32">
        <f>VLOOKUP($D1006,Table2[[Column1]:[Qty]],2,0)</f>
        <v>115</v>
      </c>
      <c r="F1006" s="32">
        <f t="shared" si="76"/>
        <v>500</v>
      </c>
      <c r="G1006" s="39">
        <f t="shared" si="77"/>
        <v>0.2</v>
      </c>
      <c r="H1006" s="32">
        <f t="shared" si="78"/>
        <v>400</v>
      </c>
      <c r="I1006" s="32">
        <f t="shared" si="79"/>
        <v>46000</v>
      </c>
      <c r="R1006" s="36">
        <v>39125</v>
      </c>
      <c r="S1006" s="36" t="s">
        <v>1653</v>
      </c>
      <c r="T1006" s="36" t="s">
        <v>1648</v>
      </c>
      <c r="U1006" s="36" t="str">
        <f>Table2[[#This Row],[Date]]&amp;Table2[[#This Row],[City]]&amp;Table2[[#This Row],[Product]]</f>
        <v>39125AgraBulb</v>
      </c>
      <c r="V1006" s="36">
        <v>443</v>
      </c>
    </row>
    <row r="1007" spans="1:22" ht="21" x14ac:dyDescent="0.25">
      <c r="A1007" s="38">
        <v>39125</v>
      </c>
      <c r="B1007" s="38" t="s">
        <v>1652</v>
      </c>
      <c r="C1007" s="38" t="s">
        <v>1650</v>
      </c>
      <c r="D1007" s="32" t="str">
        <f t="shared" si="75"/>
        <v>39125JaipurChair</v>
      </c>
      <c r="E1007" s="32">
        <f>VLOOKUP($D1007,Table2[[Column1]:[Qty]],2,0)</f>
        <v>214</v>
      </c>
      <c r="F1007" s="32">
        <f t="shared" si="76"/>
        <v>200</v>
      </c>
      <c r="G1007" s="39">
        <f t="shared" si="77"/>
        <v>0.36</v>
      </c>
      <c r="H1007" s="32">
        <f t="shared" si="78"/>
        <v>128</v>
      </c>
      <c r="I1007" s="32">
        <f t="shared" si="79"/>
        <v>27392</v>
      </c>
      <c r="R1007" s="36">
        <v>39131</v>
      </c>
      <c r="S1007" s="36" t="s">
        <v>1646</v>
      </c>
      <c r="T1007" s="36" t="s">
        <v>1647</v>
      </c>
      <c r="U1007" s="36" t="str">
        <f>Table2[[#This Row],[Date]]&amp;Table2[[#This Row],[City]]&amp;Table2[[#This Row],[Product]]</f>
        <v>39131MumbaiLaptop</v>
      </c>
      <c r="V1007" s="36">
        <v>280</v>
      </c>
    </row>
    <row r="1008" spans="1:22" ht="21" x14ac:dyDescent="0.25">
      <c r="A1008" s="38">
        <v>39125</v>
      </c>
      <c r="B1008" s="38" t="s">
        <v>1653</v>
      </c>
      <c r="C1008" s="38" t="s">
        <v>1647</v>
      </c>
      <c r="D1008" s="32" t="str">
        <f t="shared" si="75"/>
        <v>39125AgraLaptop</v>
      </c>
      <c r="E1008" s="32">
        <f>VLOOKUP($D1008,Table2[[Column1]:[Qty]],2,0)</f>
        <v>127</v>
      </c>
      <c r="F1008" s="32">
        <f t="shared" si="76"/>
        <v>1000</v>
      </c>
      <c r="G1008" s="39">
        <f t="shared" si="77"/>
        <v>0.05</v>
      </c>
      <c r="H1008" s="32">
        <f t="shared" si="78"/>
        <v>950</v>
      </c>
      <c r="I1008" s="32">
        <f t="shared" si="79"/>
        <v>120650</v>
      </c>
      <c r="R1008" s="36">
        <v>39086</v>
      </c>
      <c r="S1008" s="36" t="s">
        <v>1653</v>
      </c>
      <c r="T1008" s="36" t="s">
        <v>1649</v>
      </c>
      <c r="U1008" s="36" t="str">
        <f>Table2[[#This Row],[Date]]&amp;Table2[[#This Row],[City]]&amp;Table2[[#This Row],[Product]]</f>
        <v>39086Agraiphone</v>
      </c>
      <c r="V1008" s="36">
        <v>462</v>
      </c>
    </row>
    <row r="1009" spans="1:22" ht="21" x14ac:dyDescent="0.25">
      <c r="A1009" s="38">
        <v>39125</v>
      </c>
      <c r="B1009" s="38" t="s">
        <v>1653</v>
      </c>
      <c r="C1009" s="38" t="s">
        <v>1648</v>
      </c>
      <c r="D1009" s="32" t="str">
        <f t="shared" si="75"/>
        <v>39125AgraBulb</v>
      </c>
      <c r="E1009" s="32">
        <f>VLOOKUP($D1009,Table2[[Column1]:[Qty]],2,0)</f>
        <v>443</v>
      </c>
      <c r="F1009" s="32">
        <f t="shared" si="76"/>
        <v>10</v>
      </c>
      <c r="G1009" s="39">
        <f t="shared" si="77"/>
        <v>0.06</v>
      </c>
      <c r="H1009" s="32">
        <f t="shared" si="78"/>
        <v>9.3999999999999986</v>
      </c>
      <c r="I1009" s="32">
        <f t="shared" si="79"/>
        <v>4164.2</v>
      </c>
      <c r="R1009" s="36">
        <v>39167</v>
      </c>
      <c r="S1009" s="36" t="s">
        <v>1646</v>
      </c>
      <c r="T1009" s="36" t="s">
        <v>1648</v>
      </c>
      <c r="U1009" s="36" t="str">
        <f>Table2[[#This Row],[Date]]&amp;Table2[[#This Row],[City]]&amp;Table2[[#This Row],[Product]]</f>
        <v>39167MumbaiBulb</v>
      </c>
      <c r="V1009" s="36">
        <v>378</v>
      </c>
    </row>
    <row r="1010" spans="1:22" ht="21" x14ac:dyDescent="0.25">
      <c r="A1010" s="38">
        <v>39125</v>
      </c>
      <c r="B1010" s="38" t="s">
        <v>1653</v>
      </c>
      <c r="C1010" s="38" t="s">
        <v>1649</v>
      </c>
      <c r="D1010" s="32" t="str">
        <f t="shared" si="75"/>
        <v>39125Agraiphone</v>
      </c>
      <c r="E1010" s="32">
        <f>VLOOKUP($D1010,Table2[[Column1]:[Qty]],2,0)</f>
        <v>230</v>
      </c>
      <c r="F1010" s="32">
        <f t="shared" si="76"/>
        <v>500</v>
      </c>
      <c r="G1010" s="39">
        <f t="shared" si="77"/>
        <v>0.25</v>
      </c>
      <c r="H1010" s="32">
        <f t="shared" si="78"/>
        <v>375</v>
      </c>
      <c r="I1010" s="32">
        <f t="shared" si="79"/>
        <v>86250</v>
      </c>
      <c r="R1010" s="36">
        <v>39115</v>
      </c>
      <c r="S1010" s="36" t="s">
        <v>1652</v>
      </c>
      <c r="T1010" s="36" t="s">
        <v>1650</v>
      </c>
      <c r="U1010" s="36" t="str">
        <f>Table2[[#This Row],[Date]]&amp;Table2[[#This Row],[City]]&amp;Table2[[#This Row],[Product]]</f>
        <v>39115JaipurChair</v>
      </c>
      <c r="V1010" s="36">
        <v>186</v>
      </c>
    </row>
    <row r="1011" spans="1:22" ht="21" x14ac:dyDescent="0.25">
      <c r="A1011" s="38">
        <v>39125</v>
      </c>
      <c r="B1011" s="38" t="s">
        <v>1653</v>
      </c>
      <c r="C1011" s="38" t="s">
        <v>1650</v>
      </c>
      <c r="D1011" s="32" t="str">
        <f t="shared" si="75"/>
        <v>39125AgraChair</v>
      </c>
      <c r="E1011" s="32">
        <f>VLOOKUP($D1011,Table2[[Column1]:[Qty]],2,0)</f>
        <v>136</v>
      </c>
      <c r="F1011" s="32">
        <f t="shared" si="76"/>
        <v>200</v>
      </c>
      <c r="G1011" s="39">
        <f t="shared" si="77"/>
        <v>0.4</v>
      </c>
      <c r="H1011" s="32">
        <f t="shared" si="78"/>
        <v>120</v>
      </c>
      <c r="I1011" s="32">
        <f t="shared" si="79"/>
        <v>16320</v>
      </c>
      <c r="R1011" s="36">
        <v>39075</v>
      </c>
      <c r="S1011" s="36" t="s">
        <v>1653</v>
      </c>
      <c r="T1011" s="36" t="s">
        <v>1648</v>
      </c>
      <c r="U1011" s="36" t="str">
        <f>Table2[[#This Row],[Date]]&amp;Table2[[#This Row],[City]]&amp;Table2[[#This Row],[Product]]</f>
        <v>39075AgraBulb</v>
      </c>
      <c r="V1011" s="36">
        <v>362</v>
      </c>
    </row>
    <row r="1012" spans="1:22" ht="21" x14ac:dyDescent="0.25">
      <c r="A1012" s="38">
        <v>39126</v>
      </c>
      <c r="B1012" s="38" t="s">
        <v>1645</v>
      </c>
      <c r="C1012" s="38" t="s">
        <v>1647</v>
      </c>
      <c r="D1012" s="32" t="str">
        <f t="shared" si="75"/>
        <v>39126DelhiLaptop</v>
      </c>
      <c r="E1012" s="32">
        <f>VLOOKUP($D1012,Table2[[Column1]:[Qty]],2,0)</f>
        <v>406</v>
      </c>
      <c r="F1012" s="32">
        <f t="shared" si="76"/>
        <v>1000</v>
      </c>
      <c r="G1012" s="39">
        <f t="shared" si="77"/>
        <v>0.13</v>
      </c>
      <c r="H1012" s="32">
        <f t="shared" si="78"/>
        <v>870</v>
      </c>
      <c r="I1012" s="32">
        <f t="shared" si="79"/>
        <v>353220</v>
      </c>
      <c r="R1012" s="36">
        <v>39130</v>
      </c>
      <c r="S1012" s="36" t="s">
        <v>1653</v>
      </c>
      <c r="T1012" s="36" t="s">
        <v>1650</v>
      </c>
      <c r="U1012" s="36" t="str">
        <f>Table2[[#This Row],[Date]]&amp;Table2[[#This Row],[City]]&amp;Table2[[#This Row],[Product]]</f>
        <v>39130AgraChair</v>
      </c>
      <c r="V1012" s="36">
        <v>232</v>
      </c>
    </row>
    <row r="1013" spans="1:22" ht="21" x14ac:dyDescent="0.25">
      <c r="A1013" s="38">
        <v>39126</v>
      </c>
      <c r="B1013" s="38" t="s">
        <v>1645</v>
      </c>
      <c r="C1013" s="38" t="s">
        <v>1648</v>
      </c>
      <c r="D1013" s="32" t="str">
        <f t="shared" si="75"/>
        <v>39126DelhiBulb</v>
      </c>
      <c r="E1013" s="32">
        <f>VLOOKUP($D1013,Table2[[Column1]:[Qty]],2,0)</f>
        <v>491</v>
      </c>
      <c r="F1013" s="32">
        <f t="shared" si="76"/>
        <v>10</v>
      </c>
      <c r="G1013" s="39">
        <f t="shared" si="77"/>
        <v>0.09</v>
      </c>
      <c r="H1013" s="32">
        <f t="shared" si="78"/>
        <v>9.1</v>
      </c>
      <c r="I1013" s="32">
        <f t="shared" si="79"/>
        <v>4468.0999999999995</v>
      </c>
      <c r="R1013" s="36">
        <v>39141</v>
      </c>
      <c r="S1013" s="36" t="s">
        <v>1653</v>
      </c>
      <c r="T1013" s="36" t="s">
        <v>1649</v>
      </c>
      <c r="U1013" s="36" t="str">
        <f>Table2[[#This Row],[Date]]&amp;Table2[[#This Row],[City]]&amp;Table2[[#This Row],[Product]]</f>
        <v>39141Agraiphone</v>
      </c>
      <c r="V1013" s="36">
        <v>136</v>
      </c>
    </row>
    <row r="1014" spans="1:22" ht="21" x14ac:dyDescent="0.25">
      <c r="A1014" s="38">
        <v>39126</v>
      </c>
      <c r="B1014" s="38" t="s">
        <v>1645</v>
      </c>
      <c r="C1014" s="38" t="s">
        <v>1649</v>
      </c>
      <c r="D1014" s="32" t="str">
        <f t="shared" si="75"/>
        <v>39126Delhiiphone</v>
      </c>
      <c r="E1014" s="32">
        <f>VLOOKUP($D1014,Table2[[Column1]:[Qty]],2,0)</f>
        <v>484</v>
      </c>
      <c r="F1014" s="32">
        <f t="shared" si="76"/>
        <v>500</v>
      </c>
      <c r="G1014" s="39">
        <f t="shared" si="77"/>
        <v>0.24</v>
      </c>
      <c r="H1014" s="32">
        <f t="shared" si="78"/>
        <v>380</v>
      </c>
      <c r="I1014" s="32">
        <f t="shared" si="79"/>
        <v>183920</v>
      </c>
      <c r="R1014" s="36">
        <v>39122</v>
      </c>
      <c r="S1014" s="36" t="s">
        <v>1653</v>
      </c>
      <c r="T1014" s="36" t="s">
        <v>1649</v>
      </c>
      <c r="U1014" s="36" t="str">
        <f>Table2[[#This Row],[Date]]&amp;Table2[[#This Row],[City]]&amp;Table2[[#This Row],[Product]]</f>
        <v>39122Agraiphone</v>
      </c>
      <c r="V1014" s="36">
        <v>188</v>
      </c>
    </row>
    <row r="1015" spans="1:22" ht="21" x14ac:dyDescent="0.25">
      <c r="A1015" s="38">
        <v>39126</v>
      </c>
      <c r="B1015" s="38" t="s">
        <v>1645</v>
      </c>
      <c r="C1015" s="38" t="s">
        <v>1650</v>
      </c>
      <c r="D1015" s="32" t="str">
        <f t="shared" si="75"/>
        <v>39126DelhiChair</v>
      </c>
      <c r="E1015" s="32">
        <f>VLOOKUP($D1015,Table2[[Column1]:[Qty]],2,0)</f>
        <v>267</v>
      </c>
      <c r="F1015" s="32">
        <f t="shared" si="76"/>
        <v>200</v>
      </c>
      <c r="G1015" s="39">
        <f t="shared" si="77"/>
        <v>0.33</v>
      </c>
      <c r="H1015" s="32">
        <f t="shared" si="78"/>
        <v>134</v>
      </c>
      <c r="I1015" s="32">
        <f t="shared" si="79"/>
        <v>35778</v>
      </c>
      <c r="R1015" s="36">
        <v>39130</v>
      </c>
      <c r="S1015" s="36" t="s">
        <v>1646</v>
      </c>
      <c r="T1015" s="36" t="s">
        <v>1647</v>
      </c>
      <c r="U1015" s="36" t="str">
        <f>Table2[[#This Row],[Date]]&amp;Table2[[#This Row],[City]]&amp;Table2[[#This Row],[Product]]</f>
        <v>39130MumbaiLaptop</v>
      </c>
      <c r="V1015" s="36">
        <v>242</v>
      </c>
    </row>
    <row r="1016" spans="1:22" ht="21" x14ac:dyDescent="0.25">
      <c r="A1016" s="38">
        <v>39126</v>
      </c>
      <c r="B1016" s="38" t="s">
        <v>1646</v>
      </c>
      <c r="C1016" s="38" t="s">
        <v>1647</v>
      </c>
      <c r="D1016" s="32" t="str">
        <f t="shared" si="75"/>
        <v>39126MumbaiLaptop</v>
      </c>
      <c r="E1016" s="32">
        <f>VLOOKUP($D1016,Table2[[Column1]:[Qty]],2,0)</f>
        <v>223</v>
      </c>
      <c r="F1016" s="32">
        <f t="shared" si="76"/>
        <v>1000</v>
      </c>
      <c r="G1016" s="39">
        <f t="shared" si="77"/>
        <v>0.1</v>
      </c>
      <c r="H1016" s="32">
        <f t="shared" si="78"/>
        <v>900</v>
      </c>
      <c r="I1016" s="32">
        <f t="shared" si="79"/>
        <v>200700</v>
      </c>
      <c r="R1016" s="36">
        <v>39179</v>
      </c>
      <c r="S1016" s="36" t="s">
        <v>1645</v>
      </c>
      <c r="T1016" s="36" t="s">
        <v>1650</v>
      </c>
      <c r="U1016" s="36" t="str">
        <f>Table2[[#This Row],[Date]]&amp;Table2[[#This Row],[City]]&amp;Table2[[#This Row],[Product]]</f>
        <v>39179DelhiChair</v>
      </c>
      <c r="V1016" s="36">
        <v>201</v>
      </c>
    </row>
    <row r="1017" spans="1:22" ht="21" x14ac:dyDescent="0.25">
      <c r="A1017" s="38">
        <v>39126</v>
      </c>
      <c r="B1017" s="38" t="s">
        <v>1646</v>
      </c>
      <c r="C1017" s="38" t="s">
        <v>1648</v>
      </c>
      <c r="D1017" s="32" t="str">
        <f t="shared" si="75"/>
        <v>39126MumbaiBulb</v>
      </c>
      <c r="E1017" s="32">
        <f>VLOOKUP($D1017,Table2[[Column1]:[Qty]],2,0)</f>
        <v>421</v>
      </c>
      <c r="F1017" s="32">
        <f t="shared" si="76"/>
        <v>10</v>
      </c>
      <c r="G1017" s="39">
        <f t="shared" si="77"/>
        <v>0.05</v>
      </c>
      <c r="H1017" s="32">
        <f t="shared" si="78"/>
        <v>9.5</v>
      </c>
      <c r="I1017" s="32">
        <f t="shared" si="79"/>
        <v>3999.5</v>
      </c>
      <c r="R1017" s="36">
        <v>39149</v>
      </c>
      <c r="S1017" s="36" t="s">
        <v>1646</v>
      </c>
      <c r="T1017" s="36" t="s">
        <v>1650</v>
      </c>
      <c r="U1017" s="36" t="str">
        <f>Table2[[#This Row],[Date]]&amp;Table2[[#This Row],[City]]&amp;Table2[[#This Row],[Product]]</f>
        <v>39149MumbaiChair</v>
      </c>
      <c r="V1017" s="36">
        <v>400</v>
      </c>
    </row>
    <row r="1018" spans="1:22" ht="21" x14ac:dyDescent="0.25">
      <c r="A1018" s="38">
        <v>39126</v>
      </c>
      <c r="B1018" s="38" t="s">
        <v>1646</v>
      </c>
      <c r="C1018" s="38" t="s">
        <v>1649</v>
      </c>
      <c r="D1018" s="32" t="str">
        <f t="shared" si="75"/>
        <v>39126Mumbaiiphone</v>
      </c>
      <c r="E1018" s="32">
        <f>VLOOKUP($D1018,Table2[[Column1]:[Qty]],2,0)</f>
        <v>161</v>
      </c>
      <c r="F1018" s="32">
        <f t="shared" si="76"/>
        <v>500</v>
      </c>
      <c r="G1018" s="39">
        <f t="shared" si="77"/>
        <v>0.2</v>
      </c>
      <c r="H1018" s="32">
        <f t="shared" si="78"/>
        <v>400</v>
      </c>
      <c r="I1018" s="32">
        <f t="shared" si="79"/>
        <v>64400</v>
      </c>
      <c r="R1018" s="36">
        <v>39097</v>
      </c>
      <c r="S1018" s="36" t="s">
        <v>1646</v>
      </c>
      <c r="T1018" s="36" t="s">
        <v>1649</v>
      </c>
      <c r="U1018" s="36" t="str">
        <f>Table2[[#This Row],[Date]]&amp;Table2[[#This Row],[City]]&amp;Table2[[#This Row],[Product]]</f>
        <v>39097Mumbaiiphone</v>
      </c>
      <c r="V1018" s="36">
        <v>157</v>
      </c>
    </row>
    <row r="1019" spans="1:22" ht="21" x14ac:dyDescent="0.25">
      <c r="A1019" s="38">
        <v>39126</v>
      </c>
      <c r="B1019" s="38" t="s">
        <v>1646</v>
      </c>
      <c r="C1019" s="38" t="s">
        <v>1650</v>
      </c>
      <c r="D1019" s="32" t="str">
        <f t="shared" si="75"/>
        <v>39126MumbaiChair</v>
      </c>
      <c r="E1019" s="32">
        <f>VLOOKUP($D1019,Table2[[Column1]:[Qty]],2,0)</f>
        <v>257</v>
      </c>
      <c r="F1019" s="32">
        <f t="shared" si="76"/>
        <v>200</v>
      </c>
      <c r="G1019" s="39">
        <f t="shared" si="77"/>
        <v>0.4</v>
      </c>
      <c r="H1019" s="32">
        <f t="shared" si="78"/>
        <v>120</v>
      </c>
      <c r="I1019" s="32">
        <f t="shared" si="79"/>
        <v>30840</v>
      </c>
      <c r="R1019" s="36">
        <v>39070</v>
      </c>
      <c r="S1019" s="36" t="s">
        <v>1646</v>
      </c>
      <c r="T1019" s="36" t="s">
        <v>1649</v>
      </c>
      <c r="U1019" s="36" t="str">
        <f>Table2[[#This Row],[Date]]&amp;Table2[[#This Row],[City]]&amp;Table2[[#This Row],[Product]]</f>
        <v>39070Mumbaiiphone</v>
      </c>
      <c r="V1019" s="36">
        <v>395</v>
      </c>
    </row>
    <row r="1020" spans="1:22" ht="21" x14ac:dyDescent="0.25">
      <c r="A1020" s="38">
        <v>39126</v>
      </c>
      <c r="B1020" s="38" t="s">
        <v>1652</v>
      </c>
      <c r="C1020" s="38" t="s">
        <v>1647</v>
      </c>
      <c r="D1020" s="32" t="str">
        <f t="shared" si="75"/>
        <v>39126JaipurLaptop</v>
      </c>
      <c r="E1020" s="32">
        <f>VLOOKUP($D1020,Table2[[Column1]:[Qty]],2,0)</f>
        <v>247</v>
      </c>
      <c r="F1020" s="32">
        <f t="shared" si="76"/>
        <v>1000</v>
      </c>
      <c r="G1020" s="39">
        <f t="shared" si="77"/>
        <v>0.09</v>
      </c>
      <c r="H1020" s="32">
        <f t="shared" si="78"/>
        <v>910</v>
      </c>
      <c r="I1020" s="32">
        <f t="shared" si="79"/>
        <v>224770</v>
      </c>
      <c r="R1020" s="36">
        <v>39143</v>
      </c>
      <c r="S1020" s="36" t="s">
        <v>1653</v>
      </c>
      <c r="T1020" s="36" t="s">
        <v>1650</v>
      </c>
      <c r="U1020" s="36" t="str">
        <f>Table2[[#This Row],[Date]]&amp;Table2[[#This Row],[City]]&amp;Table2[[#This Row],[Product]]</f>
        <v>39143AgraChair</v>
      </c>
      <c r="V1020" s="36">
        <v>441</v>
      </c>
    </row>
    <row r="1021" spans="1:22" ht="21" x14ac:dyDescent="0.25">
      <c r="A1021" s="38">
        <v>39126</v>
      </c>
      <c r="B1021" s="38" t="s">
        <v>1652</v>
      </c>
      <c r="C1021" s="38" t="s">
        <v>1648</v>
      </c>
      <c r="D1021" s="32" t="str">
        <f t="shared" si="75"/>
        <v>39126JaipurBulb</v>
      </c>
      <c r="E1021" s="32">
        <f>VLOOKUP($D1021,Table2[[Column1]:[Qty]],2,0)</f>
        <v>212</v>
      </c>
      <c r="F1021" s="32">
        <f t="shared" si="76"/>
        <v>10</v>
      </c>
      <c r="G1021" s="39">
        <f t="shared" si="77"/>
        <v>0.08</v>
      </c>
      <c r="H1021" s="32">
        <f t="shared" si="78"/>
        <v>9.2000000000000011</v>
      </c>
      <c r="I1021" s="32">
        <f t="shared" si="79"/>
        <v>1950.4000000000003</v>
      </c>
      <c r="R1021" s="36">
        <v>39154</v>
      </c>
      <c r="S1021" s="36" t="s">
        <v>1645</v>
      </c>
      <c r="T1021" s="36" t="s">
        <v>1647</v>
      </c>
      <c r="U1021" s="36" t="str">
        <f>Table2[[#This Row],[Date]]&amp;Table2[[#This Row],[City]]&amp;Table2[[#This Row],[Product]]</f>
        <v>39154DelhiLaptop</v>
      </c>
      <c r="V1021" s="36">
        <v>273</v>
      </c>
    </row>
    <row r="1022" spans="1:22" ht="21" x14ac:dyDescent="0.25">
      <c r="A1022" s="38">
        <v>39126</v>
      </c>
      <c r="B1022" s="38" t="s">
        <v>1652</v>
      </c>
      <c r="C1022" s="38" t="s">
        <v>1649</v>
      </c>
      <c r="D1022" s="32" t="str">
        <f t="shared" si="75"/>
        <v>39126Jaipuriphone</v>
      </c>
      <c r="E1022" s="32">
        <f>VLOOKUP($D1022,Table2[[Column1]:[Qty]],2,0)</f>
        <v>440</v>
      </c>
      <c r="F1022" s="32">
        <f t="shared" si="76"/>
        <v>500</v>
      </c>
      <c r="G1022" s="39">
        <f t="shared" si="77"/>
        <v>0.2</v>
      </c>
      <c r="H1022" s="32">
        <f t="shared" si="78"/>
        <v>400</v>
      </c>
      <c r="I1022" s="32">
        <f t="shared" si="79"/>
        <v>176000</v>
      </c>
      <c r="R1022" s="36">
        <v>39101</v>
      </c>
      <c r="S1022" s="36" t="s">
        <v>1653</v>
      </c>
      <c r="T1022" s="36" t="s">
        <v>1650</v>
      </c>
      <c r="U1022" s="36" t="str">
        <f>Table2[[#This Row],[Date]]&amp;Table2[[#This Row],[City]]&amp;Table2[[#This Row],[Product]]</f>
        <v>39101AgraChair</v>
      </c>
      <c r="V1022" s="36">
        <v>188</v>
      </c>
    </row>
    <row r="1023" spans="1:22" ht="21" x14ac:dyDescent="0.25">
      <c r="A1023" s="38">
        <v>39126</v>
      </c>
      <c r="B1023" s="38" t="s">
        <v>1652</v>
      </c>
      <c r="C1023" s="38" t="s">
        <v>1650</v>
      </c>
      <c r="D1023" s="32" t="str">
        <f t="shared" si="75"/>
        <v>39126JaipurChair</v>
      </c>
      <c r="E1023" s="32">
        <f>VLOOKUP($D1023,Table2[[Column1]:[Qty]],2,0)</f>
        <v>230</v>
      </c>
      <c r="F1023" s="32">
        <f t="shared" si="76"/>
        <v>200</v>
      </c>
      <c r="G1023" s="39">
        <f t="shared" si="77"/>
        <v>0.36</v>
      </c>
      <c r="H1023" s="32">
        <f t="shared" si="78"/>
        <v>128</v>
      </c>
      <c r="I1023" s="32">
        <f t="shared" si="79"/>
        <v>29440</v>
      </c>
      <c r="R1023" s="36">
        <v>39172</v>
      </c>
      <c r="S1023" s="36" t="s">
        <v>1645</v>
      </c>
      <c r="T1023" s="36" t="s">
        <v>1648</v>
      </c>
      <c r="U1023" s="36" t="str">
        <f>Table2[[#This Row],[Date]]&amp;Table2[[#This Row],[City]]&amp;Table2[[#This Row],[Product]]</f>
        <v>39172DelhiBulb</v>
      </c>
      <c r="V1023" s="36">
        <v>429</v>
      </c>
    </row>
    <row r="1024" spans="1:22" ht="21" x14ac:dyDescent="0.25">
      <c r="A1024" s="38">
        <v>39126</v>
      </c>
      <c r="B1024" s="38" t="s">
        <v>1653</v>
      </c>
      <c r="C1024" s="38" t="s">
        <v>1647</v>
      </c>
      <c r="D1024" s="32" t="str">
        <f t="shared" si="75"/>
        <v>39126AgraLaptop</v>
      </c>
      <c r="E1024" s="32">
        <f>VLOOKUP($D1024,Table2[[Column1]:[Qty]],2,0)</f>
        <v>136</v>
      </c>
      <c r="F1024" s="32">
        <f t="shared" si="76"/>
        <v>1000</v>
      </c>
      <c r="G1024" s="39">
        <f t="shared" si="77"/>
        <v>0.05</v>
      </c>
      <c r="H1024" s="32">
        <f t="shared" si="78"/>
        <v>950</v>
      </c>
      <c r="I1024" s="32">
        <f t="shared" si="79"/>
        <v>129200</v>
      </c>
      <c r="R1024" s="36">
        <v>39188</v>
      </c>
      <c r="S1024" s="36" t="s">
        <v>1653</v>
      </c>
      <c r="T1024" s="36" t="s">
        <v>1649</v>
      </c>
      <c r="U1024" s="36" t="str">
        <f>Table2[[#This Row],[Date]]&amp;Table2[[#This Row],[City]]&amp;Table2[[#This Row],[Product]]</f>
        <v>39188Agraiphone</v>
      </c>
      <c r="V1024" s="36">
        <v>314</v>
      </c>
    </row>
    <row r="1025" spans="1:22" ht="21" x14ac:dyDescent="0.25">
      <c r="A1025" s="38">
        <v>39126</v>
      </c>
      <c r="B1025" s="38" t="s">
        <v>1653</v>
      </c>
      <c r="C1025" s="38" t="s">
        <v>1648</v>
      </c>
      <c r="D1025" s="32" t="str">
        <f t="shared" si="75"/>
        <v>39126AgraBulb</v>
      </c>
      <c r="E1025" s="32">
        <f>VLOOKUP($D1025,Table2[[Column1]:[Qty]],2,0)</f>
        <v>277</v>
      </c>
      <c r="F1025" s="32">
        <f t="shared" si="76"/>
        <v>10</v>
      </c>
      <c r="G1025" s="39">
        <f t="shared" si="77"/>
        <v>0.06</v>
      </c>
      <c r="H1025" s="32">
        <f t="shared" si="78"/>
        <v>9.3999999999999986</v>
      </c>
      <c r="I1025" s="32">
        <f t="shared" si="79"/>
        <v>2603.7999999999997</v>
      </c>
      <c r="R1025" s="36">
        <v>39069</v>
      </c>
      <c r="S1025" s="36" t="s">
        <v>1645</v>
      </c>
      <c r="T1025" s="36" t="s">
        <v>1649</v>
      </c>
      <c r="U1025" s="36" t="str">
        <f>Table2[[#This Row],[Date]]&amp;Table2[[#This Row],[City]]&amp;Table2[[#This Row],[Product]]</f>
        <v>39069Delhiiphone</v>
      </c>
      <c r="V1025" s="36">
        <v>288</v>
      </c>
    </row>
    <row r="1026" spans="1:22" ht="21" x14ac:dyDescent="0.25">
      <c r="A1026" s="38">
        <v>39126</v>
      </c>
      <c r="B1026" s="38" t="s">
        <v>1653</v>
      </c>
      <c r="C1026" s="38" t="s">
        <v>1649</v>
      </c>
      <c r="D1026" s="32" t="str">
        <f t="shared" si="75"/>
        <v>39126Agraiphone</v>
      </c>
      <c r="E1026" s="32">
        <f>VLOOKUP($D1026,Table2[[Column1]:[Qty]],2,0)</f>
        <v>263</v>
      </c>
      <c r="F1026" s="32">
        <f t="shared" si="76"/>
        <v>500</v>
      </c>
      <c r="G1026" s="39">
        <f t="shared" si="77"/>
        <v>0.25</v>
      </c>
      <c r="H1026" s="32">
        <f t="shared" si="78"/>
        <v>375</v>
      </c>
      <c r="I1026" s="32">
        <f t="shared" si="79"/>
        <v>98625</v>
      </c>
      <c r="R1026" s="36">
        <v>39086</v>
      </c>
      <c r="S1026" s="36" t="s">
        <v>1652</v>
      </c>
      <c r="T1026" s="36" t="s">
        <v>1648</v>
      </c>
      <c r="U1026" s="36" t="str">
        <f>Table2[[#This Row],[Date]]&amp;Table2[[#This Row],[City]]&amp;Table2[[#This Row],[Product]]</f>
        <v>39086JaipurBulb</v>
      </c>
      <c r="V1026" s="36">
        <v>262</v>
      </c>
    </row>
    <row r="1027" spans="1:22" ht="21" x14ac:dyDescent="0.25">
      <c r="A1027" s="38">
        <v>39126</v>
      </c>
      <c r="B1027" s="38" t="s">
        <v>1653</v>
      </c>
      <c r="C1027" s="38" t="s">
        <v>1650</v>
      </c>
      <c r="D1027" s="32" t="str">
        <f t="shared" si="75"/>
        <v>39126AgraChair</v>
      </c>
      <c r="E1027" s="32">
        <f>VLOOKUP($D1027,Table2[[Column1]:[Qty]],2,0)</f>
        <v>142</v>
      </c>
      <c r="F1027" s="32">
        <f t="shared" si="76"/>
        <v>200</v>
      </c>
      <c r="G1027" s="39">
        <f t="shared" si="77"/>
        <v>0.4</v>
      </c>
      <c r="H1027" s="32">
        <f t="shared" si="78"/>
        <v>120</v>
      </c>
      <c r="I1027" s="32">
        <f t="shared" si="79"/>
        <v>17040</v>
      </c>
      <c r="R1027" s="36">
        <v>39110</v>
      </c>
      <c r="S1027" s="36" t="s">
        <v>1653</v>
      </c>
      <c r="T1027" s="36" t="s">
        <v>1648</v>
      </c>
      <c r="U1027" s="36" t="str">
        <f>Table2[[#This Row],[Date]]&amp;Table2[[#This Row],[City]]&amp;Table2[[#This Row],[Product]]</f>
        <v>39110AgraBulb</v>
      </c>
      <c r="V1027" s="36">
        <v>143</v>
      </c>
    </row>
    <row r="1028" spans="1:22" ht="21" x14ac:dyDescent="0.25">
      <c r="A1028" s="38">
        <v>39127</v>
      </c>
      <c r="B1028" s="38" t="s">
        <v>1645</v>
      </c>
      <c r="C1028" s="38" t="s">
        <v>1647</v>
      </c>
      <c r="D1028" s="32" t="str">
        <f t="shared" si="75"/>
        <v>39127DelhiLaptop</v>
      </c>
      <c r="E1028" s="32">
        <f>VLOOKUP($D1028,Table2[[Column1]:[Qty]],2,0)</f>
        <v>185</v>
      </c>
      <c r="F1028" s="32">
        <f t="shared" si="76"/>
        <v>1000</v>
      </c>
      <c r="G1028" s="39">
        <f t="shared" si="77"/>
        <v>0.13</v>
      </c>
      <c r="H1028" s="32">
        <f t="shared" si="78"/>
        <v>870</v>
      </c>
      <c r="I1028" s="32">
        <f t="shared" si="79"/>
        <v>160950</v>
      </c>
      <c r="R1028" s="36">
        <v>39175</v>
      </c>
      <c r="S1028" s="36" t="s">
        <v>1646</v>
      </c>
      <c r="T1028" s="36" t="s">
        <v>1650</v>
      </c>
      <c r="U1028" s="36" t="str">
        <f>Table2[[#This Row],[Date]]&amp;Table2[[#This Row],[City]]&amp;Table2[[#This Row],[Product]]</f>
        <v>39175MumbaiChair</v>
      </c>
      <c r="V1028" s="36">
        <v>154</v>
      </c>
    </row>
    <row r="1029" spans="1:22" ht="21" x14ac:dyDescent="0.25">
      <c r="A1029" s="38">
        <v>39127</v>
      </c>
      <c r="B1029" s="38" t="s">
        <v>1645</v>
      </c>
      <c r="C1029" s="38" t="s">
        <v>1648</v>
      </c>
      <c r="D1029" s="32" t="str">
        <f t="shared" ref="D1029:D1092" si="80">A1029&amp;B1029&amp;C1029</f>
        <v>39127DelhiBulb</v>
      </c>
      <c r="E1029" s="32">
        <f>VLOOKUP($D1029,Table2[[Column1]:[Qty]],2,0)</f>
        <v>222</v>
      </c>
      <c r="F1029" s="32">
        <f t="shared" ref="F1029:F1092" si="81">VLOOKUP($C1029,K$12:L$15,2,FALSE)</f>
        <v>10</v>
      </c>
      <c r="G1029" s="39">
        <f t="shared" ref="G1029:G1092" si="82">INDEX($K$3:$O$7,MATCH($B1029,$K$3:$K$7,0),MATCH($C1029,$K$3:$O$3,0))</f>
        <v>0.09</v>
      </c>
      <c r="H1029" s="32">
        <f t="shared" ref="H1029:H1092" si="83">$F1029*(1-$G1029)</f>
        <v>9.1</v>
      </c>
      <c r="I1029" s="32">
        <f t="shared" ref="I1029:I1092" si="84">$H1029*$E1029</f>
        <v>2020.1999999999998</v>
      </c>
      <c r="R1029" s="36">
        <v>39071</v>
      </c>
      <c r="S1029" s="36" t="s">
        <v>1652</v>
      </c>
      <c r="T1029" s="36" t="s">
        <v>1647</v>
      </c>
      <c r="U1029" s="36" t="str">
        <f>Table2[[#This Row],[Date]]&amp;Table2[[#This Row],[City]]&amp;Table2[[#This Row],[Product]]</f>
        <v>39071JaipurLaptop</v>
      </c>
      <c r="V1029" s="36">
        <v>212</v>
      </c>
    </row>
    <row r="1030" spans="1:22" ht="21" x14ac:dyDescent="0.25">
      <c r="A1030" s="38">
        <v>39127</v>
      </c>
      <c r="B1030" s="38" t="s">
        <v>1645</v>
      </c>
      <c r="C1030" s="38" t="s">
        <v>1649</v>
      </c>
      <c r="D1030" s="32" t="str">
        <f t="shared" si="80"/>
        <v>39127Delhiiphone</v>
      </c>
      <c r="E1030" s="32">
        <f>VLOOKUP($D1030,Table2[[Column1]:[Qty]],2,0)</f>
        <v>407</v>
      </c>
      <c r="F1030" s="32">
        <f t="shared" si="81"/>
        <v>500</v>
      </c>
      <c r="G1030" s="39">
        <f t="shared" si="82"/>
        <v>0.24</v>
      </c>
      <c r="H1030" s="32">
        <f t="shared" si="83"/>
        <v>380</v>
      </c>
      <c r="I1030" s="32">
        <f t="shared" si="84"/>
        <v>154660</v>
      </c>
      <c r="R1030" s="36">
        <v>39106</v>
      </c>
      <c r="S1030" s="36" t="s">
        <v>1645</v>
      </c>
      <c r="T1030" s="36" t="s">
        <v>1650</v>
      </c>
      <c r="U1030" s="36" t="str">
        <f>Table2[[#This Row],[Date]]&amp;Table2[[#This Row],[City]]&amp;Table2[[#This Row],[Product]]</f>
        <v>39106DelhiChair</v>
      </c>
      <c r="V1030" s="36">
        <v>411</v>
      </c>
    </row>
    <row r="1031" spans="1:22" ht="21" x14ac:dyDescent="0.25">
      <c r="A1031" s="38">
        <v>39127</v>
      </c>
      <c r="B1031" s="38" t="s">
        <v>1645</v>
      </c>
      <c r="C1031" s="38" t="s">
        <v>1650</v>
      </c>
      <c r="D1031" s="32" t="str">
        <f t="shared" si="80"/>
        <v>39127DelhiChair</v>
      </c>
      <c r="E1031" s="32">
        <f>VLOOKUP($D1031,Table2[[Column1]:[Qty]],2,0)</f>
        <v>364</v>
      </c>
      <c r="F1031" s="32">
        <f t="shared" si="81"/>
        <v>200</v>
      </c>
      <c r="G1031" s="39">
        <f t="shared" si="82"/>
        <v>0.33</v>
      </c>
      <c r="H1031" s="32">
        <f t="shared" si="83"/>
        <v>134</v>
      </c>
      <c r="I1031" s="32">
        <f t="shared" si="84"/>
        <v>48776</v>
      </c>
      <c r="R1031" s="36">
        <v>39071</v>
      </c>
      <c r="S1031" s="36" t="s">
        <v>1646</v>
      </c>
      <c r="T1031" s="36" t="s">
        <v>1650</v>
      </c>
      <c r="U1031" s="36" t="str">
        <f>Table2[[#This Row],[Date]]&amp;Table2[[#This Row],[City]]&amp;Table2[[#This Row],[Product]]</f>
        <v>39071MumbaiChair</v>
      </c>
      <c r="V1031" s="36">
        <v>430</v>
      </c>
    </row>
    <row r="1032" spans="1:22" ht="21" x14ac:dyDescent="0.25">
      <c r="A1032" s="38">
        <v>39127</v>
      </c>
      <c r="B1032" s="38" t="s">
        <v>1646</v>
      </c>
      <c r="C1032" s="38" t="s">
        <v>1647</v>
      </c>
      <c r="D1032" s="32" t="str">
        <f t="shared" si="80"/>
        <v>39127MumbaiLaptop</v>
      </c>
      <c r="E1032" s="32">
        <f>VLOOKUP($D1032,Table2[[Column1]:[Qty]],2,0)</f>
        <v>115</v>
      </c>
      <c r="F1032" s="32">
        <f t="shared" si="81"/>
        <v>1000</v>
      </c>
      <c r="G1032" s="39">
        <f t="shared" si="82"/>
        <v>0.1</v>
      </c>
      <c r="H1032" s="32">
        <f t="shared" si="83"/>
        <v>900</v>
      </c>
      <c r="I1032" s="32">
        <f t="shared" si="84"/>
        <v>103500</v>
      </c>
      <c r="R1032" s="36">
        <v>39157</v>
      </c>
      <c r="S1032" s="36" t="s">
        <v>1653</v>
      </c>
      <c r="T1032" s="36" t="s">
        <v>1648</v>
      </c>
      <c r="U1032" s="36" t="str">
        <f>Table2[[#This Row],[Date]]&amp;Table2[[#This Row],[City]]&amp;Table2[[#This Row],[Product]]</f>
        <v>39157AgraBulb</v>
      </c>
      <c r="V1032" s="36">
        <v>390</v>
      </c>
    </row>
    <row r="1033" spans="1:22" ht="21" x14ac:dyDescent="0.25">
      <c r="A1033" s="38">
        <v>39127</v>
      </c>
      <c r="B1033" s="38" t="s">
        <v>1646</v>
      </c>
      <c r="C1033" s="38" t="s">
        <v>1648</v>
      </c>
      <c r="D1033" s="32" t="str">
        <f t="shared" si="80"/>
        <v>39127MumbaiBulb</v>
      </c>
      <c r="E1033" s="32">
        <f>VLOOKUP($D1033,Table2[[Column1]:[Qty]],2,0)</f>
        <v>120</v>
      </c>
      <c r="F1033" s="32">
        <f t="shared" si="81"/>
        <v>10</v>
      </c>
      <c r="G1033" s="39">
        <f t="shared" si="82"/>
        <v>0.05</v>
      </c>
      <c r="H1033" s="32">
        <f t="shared" si="83"/>
        <v>9.5</v>
      </c>
      <c r="I1033" s="32">
        <f t="shared" si="84"/>
        <v>1140</v>
      </c>
      <c r="R1033" s="36">
        <v>39068</v>
      </c>
      <c r="S1033" s="36" t="s">
        <v>1652</v>
      </c>
      <c r="T1033" s="36" t="s">
        <v>1648</v>
      </c>
      <c r="U1033" s="36" t="str">
        <f>Table2[[#This Row],[Date]]&amp;Table2[[#This Row],[City]]&amp;Table2[[#This Row],[Product]]</f>
        <v>39068JaipurBulb</v>
      </c>
      <c r="V1033" s="36">
        <v>303</v>
      </c>
    </row>
    <row r="1034" spans="1:22" ht="21" x14ac:dyDescent="0.25">
      <c r="A1034" s="38">
        <v>39127</v>
      </c>
      <c r="B1034" s="38" t="s">
        <v>1646</v>
      </c>
      <c r="C1034" s="38" t="s">
        <v>1649</v>
      </c>
      <c r="D1034" s="32" t="str">
        <f t="shared" si="80"/>
        <v>39127Mumbaiiphone</v>
      </c>
      <c r="E1034" s="32">
        <f>VLOOKUP($D1034,Table2[[Column1]:[Qty]],2,0)</f>
        <v>134</v>
      </c>
      <c r="F1034" s="32">
        <f t="shared" si="81"/>
        <v>500</v>
      </c>
      <c r="G1034" s="39">
        <f t="shared" si="82"/>
        <v>0.2</v>
      </c>
      <c r="H1034" s="32">
        <f t="shared" si="83"/>
        <v>400</v>
      </c>
      <c r="I1034" s="32">
        <f t="shared" si="84"/>
        <v>53600</v>
      </c>
      <c r="R1034" s="36">
        <v>39076</v>
      </c>
      <c r="S1034" s="36" t="s">
        <v>1645</v>
      </c>
      <c r="T1034" s="36" t="s">
        <v>1647</v>
      </c>
      <c r="U1034" s="36" t="str">
        <f>Table2[[#This Row],[Date]]&amp;Table2[[#This Row],[City]]&amp;Table2[[#This Row],[Product]]</f>
        <v>39076DelhiLaptop</v>
      </c>
      <c r="V1034" s="36">
        <v>330</v>
      </c>
    </row>
    <row r="1035" spans="1:22" ht="21" x14ac:dyDescent="0.25">
      <c r="A1035" s="38">
        <v>39127</v>
      </c>
      <c r="B1035" s="38" t="s">
        <v>1646</v>
      </c>
      <c r="C1035" s="38" t="s">
        <v>1650</v>
      </c>
      <c r="D1035" s="32" t="str">
        <f t="shared" si="80"/>
        <v>39127MumbaiChair</v>
      </c>
      <c r="E1035" s="32">
        <f>VLOOKUP($D1035,Table2[[Column1]:[Qty]],2,0)</f>
        <v>424</v>
      </c>
      <c r="F1035" s="32">
        <f t="shared" si="81"/>
        <v>200</v>
      </c>
      <c r="G1035" s="39">
        <f t="shared" si="82"/>
        <v>0.4</v>
      </c>
      <c r="H1035" s="32">
        <f t="shared" si="83"/>
        <v>120</v>
      </c>
      <c r="I1035" s="32">
        <f t="shared" si="84"/>
        <v>50880</v>
      </c>
      <c r="R1035" s="36">
        <v>39098</v>
      </c>
      <c r="S1035" s="36" t="s">
        <v>1646</v>
      </c>
      <c r="T1035" s="36" t="s">
        <v>1647</v>
      </c>
      <c r="U1035" s="36" t="str">
        <f>Table2[[#This Row],[Date]]&amp;Table2[[#This Row],[City]]&amp;Table2[[#This Row],[Product]]</f>
        <v>39098MumbaiLaptop</v>
      </c>
      <c r="V1035" s="36">
        <v>258</v>
      </c>
    </row>
    <row r="1036" spans="1:22" ht="21" x14ac:dyDescent="0.25">
      <c r="A1036" s="38">
        <v>39127</v>
      </c>
      <c r="B1036" s="38" t="s">
        <v>1652</v>
      </c>
      <c r="C1036" s="38" t="s">
        <v>1647</v>
      </c>
      <c r="D1036" s="32" t="str">
        <f t="shared" si="80"/>
        <v>39127JaipurLaptop</v>
      </c>
      <c r="E1036" s="32">
        <f>VLOOKUP($D1036,Table2[[Column1]:[Qty]],2,0)</f>
        <v>134</v>
      </c>
      <c r="F1036" s="32">
        <f t="shared" si="81"/>
        <v>1000</v>
      </c>
      <c r="G1036" s="39">
        <f t="shared" si="82"/>
        <v>0.09</v>
      </c>
      <c r="H1036" s="32">
        <f t="shared" si="83"/>
        <v>910</v>
      </c>
      <c r="I1036" s="32">
        <f t="shared" si="84"/>
        <v>121940</v>
      </c>
      <c r="R1036" s="36">
        <v>39102</v>
      </c>
      <c r="S1036" s="36" t="s">
        <v>1646</v>
      </c>
      <c r="T1036" s="36" t="s">
        <v>1648</v>
      </c>
      <c r="U1036" s="36" t="str">
        <f>Table2[[#This Row],[Date]]&amp;Table2[[#This Row],[City]]&amp;Table2[[#This Row],[Product]]</f>
        <v>39102MumbaiBulb</v>
      </c>
      <c r="V1036" s="36">
        <v>189</v>
      </c>
    </row>
    <row r="1037" spans="1:22" ht="21" x14ac:dyDescent="0.25">
      <c r="A1037" s="38">
        <v>39127</v>
      </c>
      <c r="B1037" s="38" t="s">
        <v>1652</v>
      </c>
      <c r="C1037" s="38" t="s">
        <v>1648</v>
      </c>
      <c r="D1037" s="32" t="str">
        <f t="shared" si="80"/>
        <v>39127JaipurBulb</v>
      </c>
      <c r="E1037" s="32">
        <f>VLOOKUP($D1037,Table2[[Column1]:[Qty]],2,0)</f>
        <v>406</v>
      </c>
      <c r="F1037" s="32">
        <f t="shared" si="81"/>
        <v>10</v>
      </c>
      <c r="G1037" s="39">
        <f t="shared" si="82"/>
        <v>0.08</v>
      </c>
      <c r="H1037" s="32">
        <f t="shared" si="83"/>
        <v>9.2000000000000011</v>
      </c>
      <c r="I1037" s="32">
        <f t="shared" si="84"/>
        <v>3735.2000000000003</v>
      </c>
      <c r="R1037" s="36">
        <v>39178</v>
      </c>
      <c r="S1037" s="36" t="s">
        <v>1645</v>
      </c>
      <c r="T1037" s="36" t="s">
        <v>1649</v>
      </c>
      <c r="U1037" s="36" t="str">
        <f>Table2[[#This Row],[Date]]&amp;Table2[[#This Row],[City]]&amp;Table2[[#This Row],[Product]]</f>
        <v>39178Delhiiphone</v>
      </c>
      <c r="V1037" s="36">
        <v>190</v>
      </c>
    </row>
    <row r="1038" spans="1:22" ht="21" x14ac:dyDescent="0.25">
      <c r="A1038" s="38">
        <v>39127</v>
      </c>
      <c r="B1038" s="38" t="s">
        <v>1652</v>
      </c>
      <c r="C1038" s="38" t="s">
        <v>1649</v>
      </c>
      <c r="D1038" s="32" t="str">
        <f t="shared" si="80"/>
        <v>39127Jaipuriphone</v>
      </c>
      <c r="E1038" s="32">
        <f>VLOOKUP($D1038,Table2[[Column1]:[Qty]],2,0)</f>
        <v>305</v>
      </c>
      <c r="F1038" s="32">
        <f t="shared" si="81"/>
        <v>500</v>
      </c>
      <c r="G1038" s="39">
        <f t="shared" si="82"/>
        <v>0.2</v>
      </c>
      <c r="H1038" s="32">
        <f t="shared" si="83"/>
        <v>400</v>
      </c>
      <c r="I1038" s="32">
        <f t="shared" si="84"/>
        <v>122000</v>
      </c>
      <c r="R1038" s="36">
        <v>39089</v>
      </c>
      <c r="S1038" s="36" t="s">
        <v>1653</v>
      </c>
      <c r="T1038" s="36" t="s">
        <v>1649</v>
      </c>
      <c r="U1038" s="36" t="str">
        <f>Table2[[#This Row],[Date]]&amp;Table2[[#This Row],[City]]&amp;Table2[[#This Row],[Product]]</f>
        <v>39089Agraiphone</v>
      </c>
      <c r="V1038" s="36">
        <v>119</v>
      </c>
    </row>
    <row r="1039" spans="1:22" ht="21" x14ac:dyDescent="0.25">
      <c r="A1039" s="38">
        <v>39127</v>
      </c>
      <c r="B1039" s="38" t="s">
        <v>1652</v>
      </c>
      <c r="C1039" s="38" t="s">
        <v>1650</v>
      </c>
      <c r="D1039" s="32" t="str">
        <f t="shared" si="80"/>
        <v>39127JaipurChair</v>
      </c>
      <c r="E1039" s="32">
        <f>VLOOKUP($D1039,Table2[[Column1]:[Qty]],2,0)</f>
        <v>281</v>
      </c>
      <c r="F1039" s="32">
        <f t="shared" si="81"/>
        <v>200</v>
      </c>
      <c r="G1039" s="39">
        <f t="shared" si="82"/>
        <v>0.36</v>
      </c>
      <c r="H1039" s="32">
        <f t="shared" si="83"/>
        <v>128</v>
      </c>
      <c r="I1039" s="32">
        <f t="shared" si="84"/>
        <v>35968</v>
      </c>
      <c r="R1039" s="36">
        <v>39103</v>
      </c>
      <c r="S1039" s="36" t="s">
        <v>1646</v>
      </c>
      <c r="T1039" s="36" t="s">
        <v>1647</v>
      </c>
      <c r="U1039" s="36" t="str">
        <f>Table2[[#This Row],[Date]]&amp;Table2[[#This Row],[City]]&amp;Table2[[#This Row],[Product]]</f>
        <v>39103MumbaiLaptop</v>
      </c>
      <c r="V1039" s="36">
        <v>184</v>
      </c>
    </row>
    <row r="1040" spans="1:22" ht="21" x14ac:dyDescent="0.25">
      <c r="A1040" s="38">
        <v>39127</v>
      </c>
      <c r="B1040" s="38" t="s">
        <v>1653</v>
      </c>
      <c r="C1040" s="38" t="s">
        <v>1647</v>
      </c>
      <c r="D1040" s="32" t="str">
        <f t="shared" si="80"/>
        <v>39127AgraLaptop</v>
      </c>
      <c r="E1040" s="32">
        <f>VLOOKUP($D1040,Table2[[Column1]:[Qty]],2,0)</f>
        <v>452</v>
      </c>
      <c r="F1040" s="32">
        <f t="shared" si="81"/>
        <v>1000</v>
      </c>
      <c r="G1040" s="39">
        <f t="shared" si="82"/>
        <v>0.05</v>
      </c>
      <c r="H1040" s="32">
        <f t="shared" si="83"/>
        <v>950</v>
      </c>
      <c r="I1040" s="32">
        <f t="shared" si="84"/>
        <v>429400</v>
      </c>
      <c r="R1040" s="36">
        <v>39082</v>
      </c>
      <c r="S1040" s="36" t="s">
        <v>1653</v>
      </c>
      <c r="T1040" s="36" t="s">
        <v>1648</v>
      </c>
      <c r="U1040" s="36" t="str">
        <f>Table2[[#This Row],[Date]]&amp;Table2[[#This Row],[City]]&amp;Table2[[#This Row],[Product]]</f>
        <v>39082AgraBulb</v>
      </c>
      <c r="V1040" s="36">
        <v>388</v>
      </c>
    </row>
    <row r="1041" spans="1:22" ht="21" x14ac:dyDescent="0.25">
      <c r="A1041" s="38">
        <v>39127</v>
      </c>
      <c r="B1041" s="38" t="s">
        <v>1653</v>
      </c>
      <c r="C1041" s="38" t="s">
        <v>1648</v>
      </c>
      <c r="D1041" s="32" t="str">
        <f t="shared" si="80"/>
        <v>39127AgraBulb</v>
      </c>
      <c r="E1041" s="32">
        <f>VLOOKUP($D1041,Table2[[Column1]:[Qty]],2,0)</f>
        <v>424</v>
      </c>
      <c r="F1041" s="32">
        <f t="shared" si="81"/>
        <v>10</v>
      </c>
      <c r="G1041" s="39">
        <f t="shared" si="82"/>
        <v>0.06</v>
      </c>
      <c r="H1041" s="32">
        <f t="shared" si="83"/>
        <v>9.3999999999999986</v>
      </c>
      <c r="I1041" s="32">
        <f t="shared" si="84"/>
        <v>3985.5999999999995</v>
      </c>
      <c r="R1041" s="36">
        <v>39085</v>
      </c>
      <c r="S1041" s="36" t="s">
        <v>1653</v>
      </c>
      <c r="T1041" s="36" t="s">
        <v>1647</v>
      </c>
      <c r="U1041" s="36" t="str">
        <f>Table2[[#This Row],[Date]]&amp;Table2[[#This Row],[City]]&amp;Table2[[#This Row],[Product]]</f>
        <v>39085AgraLaptop</v>
      </c>
      <c r="V1041" s="36">
        <v>454</v>
      </c>
    </row>
    <row r="1042" spans="1:22" ht="21" x14ac:dyDescent="0.25">
      <c r="A1042" s="38">
        <v>39127</v>
      </c>
      <c r="B1042" s="38" t="s">
        <v>1653</v>
      </c>
      <c r="C1042" s="38" t="s">
        <v>1649</v>
      </c>
      <c r="D1042" s="32" t="str">
        <f t="shared" si="80"/>
        <v>39127Agraiphone</v>
      </c>
      <c r="E1042" s="32">
        <f>VLOOKUP($D1042,Table2[[Column1]:[Qty]],2,0)</f>
        <v>368</v>
      </c>
      <c r="F1042" s="32">
        <f t="shared" si="81"/>
        <v>500</v>
      </c>
      <c r="G1042" s="39">
        <f t="shared" si="82"/>
        <v>0.25</v>
      </c>
      <c r="H1042" s="32">
        <f t="shared" si="83"/>
        <v>375</v>
      </c>
      <c r="I1042" s="32">
        <f t="shared" si="84"/>
        <v>138000</v>
      </c>
      <c r="R1042" s="36">
        <v>39107</v>
      </c>
      <c r="S1042" s="36" t="s">
        <v>1645</v>
      </c>
      <c r="T1042" s="36" t="s">
        <v>1649</v>
      </c>
      <c r="U1042" s="36" t="str">
        <f>Table2[[#This Row],[Date]]&amp;Table2[[#This Row],[City]]&amp;Table2[[#This Row],[Product]]</f>
        <v>39107Delhiiphone</v>
      </c>
      <c r="V1042" s="36">
        <v>262</v>
      </c>
    </row>
    <row r="1043" spans="1:22" ht="21" x14ac:dyDescent="0.25">
      <c r="A1043" s="38">
        <v>39127</v>
      </c>
      <c r="B1043" s="38" t="s">
        <v>1653</v>
      </c>
      <c r="C1043" s="38" t="s">
        <v>1650</v>
      </c>
      <c r="D1043" s="32" t="str">
        <f t="shared" si="80"/>
        <v>39127AgraChair</v>
      </c>
      <c r="E1043" s="32">
        <f>VLOOKUP($D1043,Table2[[Column1]:[Qty]],2,0)</f>
        <v>486</v>
      </c>
      <c r="F1043" s="32">
        <f t="shared" si="81"/>
        <v>200</v>
      </c>
      <c r="G1043" s="39">
        <f t="shared" si="82"/>
        <v>0.4</v>
      </c>
      <c r="H1043" s="32">
        <f t="shared" si="83"/>
        <v>120</v>
      </c>
      <c r="I1043" s="32">
        <f t="shared" si="84"/>
        <v>58320</v>
      </c>
      <c r="R1043" s="36">
        <v>39122</v>
      </c>
      <c r="S1043" s="36" t="s">
        <v>1653</v>
      </c>
      <c r="T1043" s="36" t="s">
        <v>1650</v>
      </c>
      <c r="U1043" s="36" t="str">
        <f>Table2[[#This Row],[Date]]&amp;Table2[[#This Row],[City]]&amp;Table2[[#This Row],[Product]]</f>
        <v>39122AgraChair</v>
      </c>
      <c r="V1043" s="36">
        <v>252</v>
      </c>
    </row>
    <row r="1044" spans="1:22" ht="21" x14ac:dyDescent="0.25">
      <c r="A1044" s="38">
        <v>39128</v>
      </c>
      <c r="B1044" s="38" t="s">
        <v>1645</v>
      </c>
      <c r="C1044" s="38" t="s">
        <v>1647</v>
      </c>
      <c r="D1044" s="32" t="str">
        <f t="shared" si="80"/>
        <v>39128DelhiLaptop</v>
      </c>
      <c r="E1044" s="32">
        <f>VLOOKUP($D1044,Table2[[Column1]:[Qty]],2,0)</f>
        <v>320</v>
      </c>
      <c r="F1044" s="32">
        <f t="shared" si="81"/>
        <v>1000</v>
      </c>
      <c r="G1044" s="39">
        <f t="shared" si="82"/>
        <v>0.13</v>
      </c>
      <c r="H1044" s="32">
        <f t="shared" si="83"/>
        <v>870</v>
      </c>
      <c r="I1044" s="32">
        <f t="shared" si="84"/>
        <v>278400</v>
      </c>
      <c r="R1044" s="36">
        <v>39124</v>
      </c>
      <c r="S1044" s="36" t="s">
        <v>1652</v>
      </c>
      <c r="T1044" s="36" t="s">
        <v>1648</v>
      </c>
      <c r="U1044" s="36" t="str">
        <f>Table2[[#This Row],[Date]]&amp;Table2[[#This Row],[City]]&amp;Table2[[#This Row],[Product]]</f>
        <v>39124JaipurBulb</v>
      </c>
      <c r="V1044" s="36">
        <v>303</v>
      </c>
    </row>
    <row r="1045" spans="1:22" ht="21" x14ac:dyDescent="0.25">
      <c r="A1045" s="38">
        <v>39128</v>
      </c>
      <c r="B1045" s="38" t="s">
        <v>1645</v>
      </c>
      <c r="C1045" s="38" t="s">
        <v>1648</v>
      </c>
      <c r="D1045" s="32" t="str">
        <f t="shared" si="80"/>
        <v>39128DelhiBulb</v>
      </c>
      <c r="E1045" s="32">
        <f>VLOOKUP($D1045,Table2[[Column1]:[Qty]],2,0)</f>
        <v>407</v>
      </c>
      <c r="F1045" s="32">
        <f t="shared" si="81"/>
        <v>10</v>
      </c>
      <c r="G1045" s="39">
        <f t="shared" si="82"/>
        <v>0.09</v>
      </c>
      <c r="H1045" s="32">
        <f t="shared" si="83"/>
        <v>9.1</v>
      </c>
      <c r="I1045" s="32">
        <f t="shared" si="84"/>
        <v>3703.7</v>
      </c>
      <c r="R1045" s="36">
        <v>39074</v>
      </c>
      <c r="S1045" s="36" t="s">
        <v>1645</v>
      </c>
      <c r="T1045" s="36" t="s">
        <v>1649</v>
      </c>
      <c r="U1045" s="36" t="str">
        <f>Table2[[#This Row],[Date]]&amp;Table2[[#This Row],[City]]&amp;Table2[[#This Row],[Product]]</f>
        <v>39074Delhiiphone</v>
      </c>
      <c r="V1045" s="36">
        <v>146</v>
      </c>
    </row>
    <row r="1046" spans="1:22" ht="21" x14ac:dyDescent="0.25">
      <c r="A1046" s="38">
        <v>39128</v>
      </c>
      <c r="B1046" s="38" t="s">
        <v>1645</v>
      </c>
      <c r="C1046" s="38" t="s">
        <v>1649</v>
      </c>
      <c r="D1046" s="32" t="str">
        <f t="shared" si="80"/>
        <v>39128Delhiiphone</v>
      </c>
      <c r="E1046" s="32">
        <f>VLOOKUP($D1046,Table2[[Column1]:[Qty]],2,0)</f>
        <v>385</v>
      </c>
      <c r="F1046" s="32">
        <f t="shared" si="81"/>
        <v>500</v>
      </c>
      <c r="G1046" s="39">
        <f t="shared" si="82"/>
        <v>0.24</v>
      </c>
      <c r="H1046" s="32">
        <f t="shared" si="83"/>
        <v>380</v>
      </c>
      <c r="I1046" s="32">
        <f t="shared" si="84"/>
        <v>146300</v>
      </c>
      <c r="R1046" s="36">
        <v>39155</v>
      </c>
      <c r="S1046" s="36" t="s">
        <v>1646</v>
      </c>
      <c r="T1046" s="36" t="s">
        <v>1649</v>
      </c>
      <c r="U1046" s="36" t="str">
        <f>Table2[[#This Row],[Date]]&amp;Table2[[#This Row],[City]]&amp;Table2[[#This Row],[Product]]</f>
        <v>39155Mumbaiiphone</v>
      </c>
      <c r="V1046" s="36">
        <v>386</v>
      </c>
    </row>
    <row r="1047" spans="1:22" ht="21" x14ac:dyDescent="0.25">
      <c r="A1047" s="38">
        <v>39128</v>
      </c>
      <c r="B1047" s="38" t="s">
        <v>1645</v>
      </c>
      <c r="C1047" s="38" t="s">
        <v>1650</v>
      </c>
      <c r="D1047" s="32" t="str">
        <f t="shared" si="80"/>
        <v>39128DelhiChair</v>
      </c>
      <c r="E1047" s="32">
        <f>VLOOKUP($D1047,Table2[[Column1]:[Qty]],2,0)</f>
        <v>500</v>
      </c>
      <c r="F1047" s="32">
        <f t="shared" si="81"/>
        <v>200</v>
      </c>
      <c r="G1047" s="39">
        <f t="shared" si="82"/>
        <v>0.33</v>
      </c>
      <c r="H1047" s="32">
        <f t="shared" si="83"/>
        <v>134</v>
      </c>
      <c r="I1047" s="32">
        <f t="shared" si="84"/>
        <v>67000</v>
      </c>
      <c r="R1047" s="36">
        <v>39067</v>
      </c>
      <c r="S1047" s="36" t="s">
        <v>1652</v>
      </c>
      <c r="T1047" s="36" t="s">
        <v>1649</v>
      </c>
      <c r="U1047" s="36" t="str">
        <f>Table2[[#This Row],[Date]]&amp;Table2[[#This Row],[City]]&amp;Table2[[#This Row],[Product]]</f>
        <v>39067Jaipuriphone</v>
      </c>
      <c r="V1047" s="36">
        <v>208</v>
      </c>
    </row>
    <row r="1048" spans="1:22" ht="21" x14ac:dyDescent="0.25">
      <c r="A1048" s="38">
        <v>39128</v>
      </c>
      <c r="B1048" s="38" t="s">
        <v>1646</v>
      </c>
      <c r="C1048" s="38" t="s">
        <v>1647</v>
      </c>
      <c r="D1048" s="32" t="str">
        <f t="shared" si="80"/>
        <v>39128MumbaiLaptop</v>
      </c>
      <c r="E1048" s="32">
        <f>VLOOKUP($D1048,Table2[[Column1]:[Qty]],2,0)</f>
        <v>409</v>
      </c>
      <c r="F1048" s="32">
        <f t="shared" si="81"/>
        <v>1000</v>
      </c>
      <c r="G1048" s="39">
        <f t="shared" si="82"/>
        <v>0.1</v>
      </c>
      <c r="H1048" s="32">
        <f t="shared" si="83"/>
        <v>900</v>
      </c>
      <c r="I1048" s="32">
        <f t="shared" si="84"/>
        <v>368100</v>
      </c>
      <c r="R1048" s="36">
        <v>39074</v>
      </c>
      <c r="S1048" s="36" t="s">
        <v>1646</v>
      </c>
      <c r="T1048" s="36" t="s">
        <v>1647</v>
      </c>
      <c r="U1048" s="36" t="str">
        <f>Table2[[#This Row],[Date]]&amp;Table2[[#This Row],[City]]&amp;Table2[[#This Row],[Product]]</f>
        <v>39074MumbaiLaptop</v>
      </c>
      <c r="V1048" s="36">
        <v>373</v>
      </c>
    </row>
    <row r="1049" spans="1:22" ht="21" x14ac:dyDescent="0.25">
      <c r="A1049" s="38">
        <v>39128</v>
      </c>
      <c r="B1049" s="38" t="s">
        <v>1646</v>
      </c>
      <c r="C1049" s="38" t="s">
        <v>1648</v>
      </c>
      <c r="D1049" s="32" t="str">
        <f t="shared" si="80"/>
        <v>39128MumbaiBulb</v>
      </c>
      <c r="E1049" s="32">
        <f>VLOOKUP($D1049,Table2[[Column1]:[Qty]],2,0)</f>
        <v>354</v>
      </c>
      <c r="F1049" s="32">
        <f t="shared" si="81"/>
        <v>10</v>
      </c>
      <c r="G1049" s="39">
        <f t="shared" si="82"/>
        <v>0.05</v>
      </c>
      <c r="H1049" s="32">
        <f t="shared" si="83"/>
        <v>9.5</v>
      </c>
      <c r="I1049" s="32">
        <f t="shared" si="84"/>
        <v>3363</v>
      </c>
      <c r="R1049" s="36">
        <v>39185</v>
      </c>
      <c r="S1049" s="36" t="s">
        <v>1653</v>
      </c>
      <c r="T1049" s="36" t="s">
        <v>1648</v>
      </c>
      <c r="U1049" s="36" t="str">
        <f>Table2[[#This Row],[Date]]&amp;Table2[[#This Row],[City]]&amp;Table2[[#This Row],[Product]]</f>
        <v>39185AgraBulb</v>
      </c>
      <c r="V1049" s="36">
        <v>281</v>
      </c>
    </row>
    <row r="1050" spans="1:22" ht="21" x14ac:dyDescent="0.25">
      <c r="A1050" s="38">
        <v>39128</v>
      </c>
      <c r="B1050" s="38" t="s">
        <v>1646</v>
      </c>
      <c r="C1050" s="38" t="s">
        <v>1649</v>
      </c>
      <c r="D1050" s="32" t="str">
        <f t="shared" si="80"/>
        <v>39128Mumbaiiphone</v>
      </c>
      <c r="E1050" s="32">
        <f>VLOOKUP($D1050,Table2[[Column1]:[Qty]],2,0)</f>
        <v>338</v>
      </c>
      <c r="F1050" s="32">
        <f t="shared" si="81"/>
        <v>500</v>
      </c>
      <c r="G1050" s="39">
        <f t="shared" si="82"/>
        <v>0.2</v>
      </c>
      <c r="H1050" s="32">
        <f t="shared" si="83"/>
        <v>400</v>
      </c>
      <c r="I1050" s="32">
        <f t="shared" si="84"/>
        <v>135200</v>
      </c>
      <c r="R1050" s="36">
        <v>39116</v>
      </c>
      <c r="S1050" s="36" t="s">
        <v>1653</v>
      </c>
      <c r="T1050" s="36" t="s">
        <v>1648</v>
      </c>
      <c r="U1050" s="36" t="str">
        <f>Table2[[#This Row],[Date]]&amp;Table2[[#This Row],[City]]&amp;Table2[[#This Row],[Product]]</f>
        <v>39116AgraBulb</v>
      </c>
      <c r="V1050" s="36">
        <v>382</v>
      </c>
    </row>
    <row r="1051" spans="1:22" ht="21" x14ac:dyDescent="0.25">
      <c r="A1051" s="38">
        <v>39128</v>
      </c>
      <c r="B1051" s="38" t="s">
        <v>1646</v>
      </c>
      <c r="C1051" s="38" t="s">
        <v>1650</v>
      </c>
      <c r="D1051" s="32" t="str">
        <f t="shared" si="80"/>
        <v>39128MumbaiChair</v>
      </c>
      <c r="E1051" s="32">
        <f>VLOOKUP($D1051,Table2[[Column1]:[Qty]],2,0)</f>
        <v>174</v>
      </c>
      <c r="F1051" s="32">
        <f t="shared" si="81"/>
        <v>200</v>
      </c>
      <c r="G1051" s="39">
        <f t="shared" si="82"/>
        <v>0.4</v>
      </c>
      <c r="H1051" s="32">
        <f t="shared" si="83"/>
        <v>120</v>
      </c>
      <c r="I1051" s="32">
        <f t="shared" si="84"/>
        <v>20880</v>
      </c>
      <c r="R1051" s="36">
        <v>39140</v>
      </c>
      <c r="S1051" s="36" t="s">
        <v>1645</v>
      </c>
      <c r="T1051" s="36" t="s">
        <v>1649</v>
      </c>
      <c r="U1051" s="36" t="str">
        <f>Table2[[#This Row],[Date]]&amp;Table2[[#This Row],[City]]&amp;Table2[[#This Row],[Product]]</f>
        <v>39140Delhiiphone</v>
      </c>
      <c r="V1051" s="36">
        <v>346</v>
      </c>
    </row>
    <row r="1052" spans="1:22" ht="21" x14ac:dyDescent="0.25">
      <c r="A1052" s="38">
        <v>39128</v>
      </c>
      <c r="B1052" s="38" t="s">
        <v>1652</v>
      </c>
      <c r="C1052" s="38" t="s">
        <v>1647</v>
      </c>
      <c r="D1052" s="32" t="str">
        <f t="shared" si="80"/>
        <v>39128JaipurLaptop</v>
      </c>
      <c r="E1052" s="32">
        <f>VLOOKUP($D1052,Table2[[Column1]:[Qty]],2,0)</f>
        <v>152</v>
      </c>
      <c r="F1052" s="32">
        <f t="shared" si="81"/>
        <v>1000</v>
      </c>
      <c r="G1052" s="39">
        <f t="shared" si="82"/>
        <v>0.09</v>
      </c>
      <c r="H1052" s="32">
        <f t="shared" si="83"/>
        <v>910</v>
      </c>
      <c r="I1052" s="32">
        <f t="shared" si="84"/>
        <v>138320</v>
      </c>
      <c r="R1052" s="36">
        <v>39152</v>
      </c>
      <c r="S1052" s="36" t="s">
        <v>1653</v>
      </c>
      <c r="T1052" s="36" t="s">
        <v>1648</v>
      </c>
      <c r="U1052" s="36" t="str">
        <f>Table2[[#This Row],[Date]]&amp;Table2[[#This Row],[City]]&amp;Table2[[#This Row],[Product]]</f>
        <v>39152AgraBulb</v>
      </c>
      <c r="V1052" s="36">
        <v>165</v>
      </c>
    </row>
    <row r="1053" spans="1:22" ht="21" x14ac:dyDescent="0.25">
      <c r="A1053" s="38">
        <v>39128</v>
      </c>
      <c r="B1053" s="38" t="s">
        <v>1652</v>
      </c>
      <c r="C1053" s="38" t="s">
        <v>1648</v>
      </c>
      <c r="D1053" s="32" t="str">
        <f t="shared" si="80"/>
        <v>39128JaipurBulb</v>
      </c>
      <c r="E1053" s="32">
        <f>VLOOKUP($D1053,Table2[[Column1]:[Qty]],2,0)</f>
        <v>294</v>
      </c>
      <c r="F1053" s="32">
        <f t="shared" si="81"/>
        <v>10</v>
      </c>
      <c r="G1053" s="39">
        <f t="shared" si="82"/>
        <v>0.08</v>
      </c>
      <c r="H1053" s="32">
        <f t="shared" si="83"/>
        <v>9.2000000000000011</v>
      </c>
      <c r="I1053" s="32">
        <f t="shared" si="84"/>
        <v>2704.8</v>
      </c>
      <c r="R1053" s="36">
        <v>39085</v>
      </c>
      <c r="S1053" s="36" t="s">
        <v>1652</v>
      </c>
      <c r="T1053" s="36" t="s">
        <v>1649</v>
      </c>
      <c r="U1053" s="36" t="str">
        <f>Table2[[#This Row],[Date]]&amp;Table2[[#This Row],[City]]&amp;Table2[[#This Row],[Product]]</f>
        <v>39085Jaipuriphone</v>
      </c>
      <c r="V1053" s="36">
        <v>157</v>
      </c>
    </row>
    <row r="1054" spans="1:22" ht="21" x14ac:dyDescent="0.25">
      <c r="A1054" s="38">
        <v>39128</v>
      </c>
      <c r="B1054" s="38" t="s">
        <v>1652</v>
      </c>
      <c r="C1054" s="38" t="s">
        <v>1649</v>
      </c>
      <c r="D1054" s="32" t="str">
        <f t="shared" si="80"/>
        <v>39128Jaipuriphone</v>
      </c>
      <c r="E1054" s="32">
        <f>VLOOKUP($D1054,Table2[[Column1]:[Qty]],2,0)</f>
        <v>440</v>
      </c>
      <c r="F1054" s="32">
        <f t="shared" si="81"/>
        <v>500</v>
      </c>
      <c r="G1054" s="39">
        <f t="shared" si="82"/>
        <v>0.2</v>
      </c>
      <c r="H1054" s="32">
        <f t="shared" si="83"/>
        <v>400</v>
      </c>
      <c r="I1054" s="32">
        <f t="shared" si="84"/>
        <v>176000</v>
      </c>
      <c r="R1054" s="36">
        <v>39099</v>
      </c>
      <c r="S1054" s="36" t="s">
        <v>1646</v>
      </c>
      <c r="T1054" s="36" t="s">
        <v>1650</v>
      </c>
      <c r="U1054" s="36" t="str">
        <f>Table2[[#This Row],[Date]]&amp;Table2[[#This Row],[City]]&amp;Table2[[#This Row],[Product]]</f>
        <v>39099MumbaiChair</v>
      </c>
      <c r="V1054" s="36">
        <v>304</v>
      </c>
    </row>
    <row r="1055" spans="1:22" ht="21" x14ac:dyDescent="0.25">
      <c r="A1055" s="38">
        <v>39128</v>
      </c>
      <c r="B1055" s="38" t="s">
        <v>1652</v>
      </c>
      <c r="C1055" s="38" t="s">
        <v>1650</v>
      </c>
      <c r="D1055" s="32" t="str">
        <f t="shared" si="80"/>
        <v>39128JaipurChair</v>
      </c>
      <c r="E1055" s="32">
        <f>VLOOKUP($D1055,Table2[[Column1]:[Qty]],2,0)</f>
        <v>203</v>
      </c>
      <c r="F1055" s="32">
        <f t="shared" si="81"/>
        <v>200</v>
      </c>
      <c r="G1055" s="39">
        <f t="shared" si="82"/>
        <v>0.36</v>
      </c>
      <c r="H1055" s="32">
        <f t="shared" si="83"/>
        <v>128</v>
      </c>
      <c r="I1055" s="32">
        <f t="shared" si="84"/>
        <v>25984</v>
      </c>
      <c r="R1055" s="36">
        <v>39077</v>
      </c>
      <c r="S1055" s="36" t="s">
        <v>1653</v>
      </c>
      <c r="T1055" s="36" t="s">
        <v>1650</v>
      </c>
      <c r="U1055" s="36" t="str">
        <f>Table2[[#This Row],[Date]]&amp;Table2[[#This Row],[City]]&amp;Table2[[#This Row],[Product]]</f>
        <v>39077AgraChair</v>
      </c>
      <c r="V1055" s="36">
        <v>273</v>
      </c>
    </row>
    <row r="1056" spans="1:22" ht="21" x14ac:dyDescent="0.25">
      <c r="A1056" s="38">
        <v>39128</v>
      </c>
      <c r="B1056" s="38" t="s">
        <v>1653</v>
      </c>
      <c r="C1056" s="38" t="s">
        <v>1647</v>
      </c>
      <c r="D1056" s="32" t="str">
        <f t="shared" si="80"/>
        <v>39128AgraLaptop</v>
      </c>
      <c r="E1056" s="32">
        <f>VLOOKUP($D1056,Table2[[Column1]:[Qty]],2,0)</f>
        <v>354</v>
      </c>
      <c r="F1056" s="32">
        <f t="shared" si="81"/>
        <v>1000</v>
      </c>
      <c r="G1056" s="39">
        <f t="shared" si="82"/>
        <v>0.05</v>
      </c>
      <c r="H1056" s="32">
        <f t="shared" si="83"/>
        <v>950</v>
      </c>
      <c r="I1056" s="32">
        <f t="shared" si="84"/>
        <v>336300</v>
      </c>
      <c r="R1056" s="36">
        <v>39090</v>
      </c>
      <c r="S1056" s="36" t="s">
        <v>1652</v>
      </c>
      <c r="T1056" s="36" t="s">
        <v>1648</v>
      </c>
      <c r="U1056" s="36" t="str">
        <f>Table2[[#This Row],[Date]]&amp;Table2[[#This Row],[City]]&amp;Table2[[#This Row],[Product]]</f>
        <v>39090JaipurBulb</v>
      </c>
      <c r="V1056" s="36">
        <v>390</v>
      </c>
    </row>
    <row r="1057" spans="1:22" ht="21" x14ac:dyDescent="0.25">
      <c r="A1057" s="38">
        <v>39128</v>
      </c>
      <c r="B1057" s="38" t="s">
        <v>1653</v>
      </c>
      <c r="C1057" s="38" t="s">
        <v>1648</v>
      </c>
      <c r="D1057" s="32" t="str">
        <f t="shared" si="80"/>
        <v>39128AgraBulb</v>
      </c>
      <c r="E1057" s="32">
        <f>VLOOKUP($D1057,Table2[[Column1]:[Qty]],2,0)</f>
        <v>282</v>
      </c>
      <c r="F1057" s="32">
        <f t="shared" si="81"/>
        <v>10</v>
      </c>
      <c r="G1057" s="39">
        <f t="shared" si="82"/>
        <v>0.06</v>
      </c>
      <c r="H1057" s="32">
        <f t="shared" si="83"/>
        <v>9.3999999999999986</v>
      </c>
      <c r="I1057" s="32">
        <f t="shared" si="84"/>
        <v>2650.7999999999997</v>
      </c>
      <c r="R1057" s="36">
        <v>39164</v>
      </c>
      <c r="S1057" s="36" t="s">
        <v>1653</v>
      </c>
      <c r="T1057" s="36" t="s">
        <v>1650</v>
      </c>
      <c r="U1057" s="36" t="str">
        <f>Table2[[#This Row],[Date]]&amp;Table2[[#This Row],[City]]&amp;Table2[[#This Row],[Product]]</f>
        <v>39164AgraChair</v>
      </c>
      <c r="V1057" s="36">
        <v>371</v>
      </c>
    </row>
    <row r="1058" spans="1:22" ht="21" x14ac:dyDescent="0.25">
      <c r="A1058" s="38">
        <v>39128</v>
      </c>
      <c r="B1058" s="38" t="s">
        <v>1653</v>
      </c>
      <c r="C1058" s="38" t="s">
        <v>1649</v>
      </c>
      <c r="D1058" s="32" t="str">
        <f t="shared" si="80"/>
        <v>39128Agraiphone</v>
      </c>
      <c r="E1058" s="32">
        <f>VLOOKUP($D1058,Table2[[Column1]:[Qty]],2,0)</f>
        <v>301</v>
      </c>
      <c r="F1058" s="32">
        <f t="shared" si="81"/>
        <v>500</v>
      </c>
      <c r="G1058" s="39">
        <f t="shared" si="82"/>
        <v>0.25</v>
      </c>
      <c r="H1058" s="32">
        <f t="shared" si="83"/>
        <v>375</v>
      </c>
      <c r="I1058" s="32">
        <f t="shared" si="84"/>
        <v>112875</v>
      </c>
      <c r="R1058" s="36">
        <v>39176</v>
      </c>
      <c r="S1058" s="36" t="s">
        <v>1646</v>
      </c>
      <c r="T1058" s="36" t="s">
        <v>1649</v>
      </c>
      <c r="U1058" s="36" t="str">
        <f>Table2[[#This Row],[Date]]&amp;Table2[[#This Row],[City]]&amp;Table2[[#This Row],[Product]]</f>
        <v>39176Mumbaiiphone</v>
      </c>
      <c r="V1058" s="36">
        <v>441</v>
      </c>
    </row>
    <row r="1059" spans="1:22" ht="21" x14ac:dyDescent="0.25">
      <c r="A1059" s="38">
        <v>39128</v>
      </c>
      <c r="B1059" s="38" t="s">
        <v>1653</v>
      </c>
      <c r="C1059" s="38" t="s">
        <v>1650</v>
      </c>
      <c r="D1059" s="32" t="str">
        <f t="shared" si="80"/>
        <v>39128AgraChair</v>
      </c>
      <c r="E1059" s="32">
        <f>VLOOKUP($D1059,Table2[[Column1]:[Qty]],2,0)</f>
        <v>110</v>
      </c>
      <c r="F1059" s="32">
        <f t="shared" si="81"/>
        <v>200</v>
      </c>
      <c r="G1059" s="39">
        <f t="shared" si="82"/>
        <v>0.4</v>
      </c>
      <c r="H1059" s="32">
        <f t="shared" si="83"/>
        <v>120</v>
      </c>
      <c r="I1059" s="32">
        <f t="shared" si="84"/>
        <v>13200</v>
      </c>
      <c r="R1059" s="36">
        <v>39099</v>
      </c>
      <c r="S1059" s="36" t="s">
        <v>1646</v>
      </c>
      <c r="T1059" s="36" t="s">
        <v>1648</v>
      </c>
      <c r="U1059" s="36" t="str">
        <f>Table2[[#This Row],[Date]]&amp;Table2[[#This Row],[City]]&amp;Table2[[#This Row],[Product]]</f>
        <v>39099MumbaiBulb</v>
      </c>
      <c r="V1059" s="36">
        <v>368</v>
      </c>
    </row>
    <row r="1060" spans="1:22" ht="21" x14ac:dyDescent="0.25">
      <c r="A1060" s="38">
        <v>39129</v>
      </c>
      <c r="B1060" s="38" t="s">
        <v>1645</v>
      </c>
      <c r="C1060" s="38" t="s">
        <v>1647</v>
      </c>
      <c r="D1060" s="32" t="str">
        <f t="shared" si="80"/>
        <v>39129DelhiLaptop</v>
      </c>
      <c r="E1060" s="32">
        <f>VLOOKUP($D1060,Table2[[Column1]:[Qty]],2,0)</f>
        <v>251</v>
      </c>
      <c r="F1060" s="32">
        <f t="shared" si="81"/>
        <v>1000</v>
      </c>
      <c r="G1060" s="39">
        <f t="shared" si="82"/>
        <v>0.13</v>
      </c>
      <c r="H1060" s="32">
        <f t="shared" si="83"/>
        <v>870</v>
      </c>
      <c r="I1060" s="32">
        <f t="shared" si="84"/>
        <v>218370</v>
      </c>
      <c r="R1060" s="36">
        <v>39103</v>
      </c>
      <c r="S1060" s="36" t="s">
        <v>1646</v>
      </c>
      <c r="T1060" s="36" t="s">
        <v>1649</v>
      </c>
      <c r="U1060" s="36" t="str">
        <f>Table2[[#This Row],[Date]]&amp;Table2[[#This Row],[City]]&amp;Table2[[#This Row],[Product]]</f>
        <v>39103Mumbaiiphone</v>
      </c>
      <c r="V1060" s="36">
        <v>370</v>
      </c>
    </row>
    <row r="1061" spans="1:22" ht="21" x14ac:dyDescent="0.25">
      <c r="A1061" s="38">
        <v>39129</v>
      </c>
      <c r="B1061" s="38" t="s">
        <v>1645</v>
      </c>
      <c r="C1061" s="38" t="s">
        <v>1648</v>
      </c>
      <c r="D1061" s="32" t="str">
        <f t="shared" si="80"/>
        <v>39129DelhiBulb</v>
      </c>
      <c r="E1061" s="32">
        <f>VLOOKUP($D1061,Table2[[Column1]:[Qty]],2,0)</f>
        <v>431</v>
      </c>
      <c r="F1061" s="32">
        <f t="shared" si="81"/>
        <v>10</v>
      </c>
      <c r="G1061" s="39">
        <f t="shared" si="82"/>
        <v>0.09</v>
      </c>
      <c r="H1061" s="32">
        <f t="shared" si="83"/>
        <v>9.1</v>
      </c>
      <c r="I1061" s="32">
        <f t="shared" si="84"/>
        <v>3922.1</v>
      </c>
      <c r="R1061" s="36">
        <v>39126</v>
      </c>
      <c r="S1061" s="36" t="s">
        <v>1653</v>
      </c>
      <c r="T1061" s="36" t="s">
        <v>1649</v>
      </c>
      <c r="U1061" s="36" t="str">
        <f>Table2[[#This Row],[Date]]&amp;Table2[[#This Row],[City]]&amp;Table2[[#This Row],[Product]]</f>
        <v>39126Agraiphone</v>
      </c>
      <c r="V1061" s="36">
        <v>263</v>
      </c>
    </row>
    <row r="1062" spans="1:22" ht="21" x14ac:dyDescent="0.25">
      <c r="A1062" s="38">
        <v>39129</v>
      </c>
      <c r="B1062" s="38" t="s">
        <v>1645</v>
      </c>
      <c r="C1062" s="38" t="s">
        <v>1649</v>
      </c>
      <c r="D1062" s="32" t="str">
        <f t="shared" si="80"/>
        <v>39129Delhiiphone</v>
      </c>
      <c r="E1062" s="32">
        <f>VLOOKUP($D1062,Table2[[Column1]:[Qty]],2,0)</f>
        <v>298</v>
      </c>
      <c r="F1062" s="32">
        <f t="shared" si="81"/>
        <v>500</v>
      </c>
      <c r="G1062" s="39">
        <f t="shared" si="82"/>
        <v>0.24</v>
      </c>
      <c r="H1062" s="32">
        <f t="shared" si="83"/>
        <v>380</v>
      </c>
      <c r="I1062" s="32">
        <f t="shared" si="84"/>
        <v>113240</v>
      </c>
      <c r="R1062" s="36">
        <v>39131</v>
      </c>
      <c r="S1062" s="36" t="s">
        <v>1652</v>
      </c>
      <c r="T1062" s="36" t="s">
        <v>1649</v>
      </c>
      <c r="U1062" s="36" t="str">
        <f>Table2[[#This Row],[Date]]&amp;Table2[[#This Row],[City]]&amp;Table2[[#This Row],[Product]]</f>
        <v>39131Jaipuriphone</v>
      </c>
      <c r="V1062" s="36">
        <v>420</v>
      </c>
    </row>
    <row r="1063" spans="1:22" ht="21" x14ac:dyDescent="0.25">
      <c r="A1063" s="38">
        <v>39129</v>
      </c>
      <c r="B1063" s="38" t="s">
        <v>1645</v>
      </c>
      <c r="C1063" s="38" t="s">
        <v>1650</v>
      </c>
      <c r="D1063" s="32" t="str">
        <f t="shared" si="80"/>
        <v>39129DelhiChair</v>
      </c>
      <c r="E1063" s="32">
        <f>VLOOKUP($D1063,Table2[[Column1]:[Qty]],2,0)</f>
        <v>483</v>
      </c>
      <c r="F1063" s="32">
        <f t="shared" si="81"/>
        <v>200</v>
      </c>
      <c r="G1063" s="39">
        <f t="shared" si="82"/>
        <v>0.33</v>
      </c>
      <c r="H1063" s="32">
        <f t="shared" si="83"/>
        <v>134</v>
      </c>
      <c r="I1063" s="32">
        <f t="shared" si="84"/>
        <v>64722</v>
      </c>
      <c r="R1063" s="36">
        <v>39140</v>
      </c>
      <c r="S1063" s="36" t="s">
        <v>1653</v>
      </c>
      <c r="T1063" s="36" t="s">
        <v>1649</v>
      </c>
      <c r="U1063" s="36" t="str">
        <f>Table2[[#This Row],[Date]]&amp;Table2[[#This Row],[City]]&amp;Table2[[#This Row],[Product]]</f>
        <v>39140Agraiphone</v>
      </c>
      <c r="V1063" s="36">
        <v>450</v>
      </c>
    </row>
    <row r="1064" spans="1:22" ht="21" x14ac:dyDescent="0.25">
      <c r="A1064" s="38">
        <v>39129</v>
      </c>
      <c r="B1064" s="38" t="s">
        <v>1646</v>
      </c>
      <c r="C1064" s="38" t="s">
        <v>1647</v>
      </c>
      <c r="D1064" s="32" t="str">
        <f t="shared" si="80"/>
        <v>39129MumbaiLaptop</v>
      </c>
      <c r="E1064" s="32">
        <f>VLOOKUP($D1064,Table2[[Column1]:[Qty]],2,0)</f>
        <v>355</v>
      </c>
      <c r="F1064" s="32">
        <f t="shared" si="81"/>
        <v>1000</v>
      </c>
      <c r="G1064" s="39">
        <f t="shared" si="82"/>
        <v>0.1</v>
      </c>
      <c r="H1064" s="32">
        <f t="shared" si="83"/>
        <v>900</v>
      </c>
      <c r="I1064" s="32">
        <f t="shared" si="84"/>
        <v>319500</v>
      </c>
      <c r="R1064" s="36">
        <v>39074</v>
      </c>
      <c r="S1064" s="36" t="s">
        <v>1646</v>
      </c>
      <c r="T1064" s="36" t="s">
        <v>1648</v>
      </c>
      <c r="U1064" s="36" t="str">
        <f>Table2[[#This Row],[Date]]&amp;Table2[[#This Row],[City]]&amp;Table2[[#This Row],[Product]]</f>
        <v>39074MumbaiBulb</v>
      </c>
      <c r="V1064" s="36">
        <v>172</v>
      </c>
    </row>
    <row r="1065" spans="1:22" ht="21" x14ac:dyDescent="0.25">
      <c r="A1065" s="38">
        <v>39129</v>
      </c>
      <c r="B1065" s="38" t="s">
        <v>1646</v>
      </c>
      <c r="C1065" s="38" t="s">
        <v>1648</v>
      </c>
      <c r="D1065" s="32" t="str">
        <f t="shared" si="80"/>
        <v>39129MumbaiBulb</v>
      </c>
      <c r="E1065" s="32">
        <f>VLOOKUP($D1065,Table2[[Column1]:[Qty]],2,0)</f>
        <v>469</v>
      </c>
      <c r="F1065" s="32">
        <f t="shared" si="81"/>
        <v>10</v>
      </c>
      <c r="G1065" s="39">
        <f t="shared" si="82"/>
        <v>0.05</v>
      </c>
      <c r="H1065" s="32">
        <f t="shared" si="83"/>
        <v>9.5</v>
      </c>
      <c r="I1065" s="32">
        <f t="shared" si="84"/>
        <v>4455.5</v>
      </c>
      <c r="R1065" s="36">
        <v>39072</v>
      </c>
      <c r="S1065" s="36" t="s">
        <v>1652</v>
      </c>
      <c r="T1065" s="36" t="s">
        <v>1647</v>
      </c>
      <c r="U1065" s="36" t="str">
        <f>Table2[[#This Row],[Date]]&amp;Table2[[#This Row],[City]]&amp;Table2[[#This Row],[Product]]</f>
        <v>39072JaipurLaptop</v>
      </c>
      <c r="V1065" s="36">
        <v>272</v>
      </c>
    </row>
    <row r="1066" spans="1:22" ht="21" x14ac:dyDescent="0.25">
      <c r="A1066" s="38">
        <v>39129</v>
      </c>
      <c r="B1066" s="38" t="s">
        <v>1646</v>
      </c>
      <c r="C1066" s="38" t="s">
        <v>1649</v>
      </c>
      <c r="D1066" s="32" t="str">
        <f t="shared" si="80"/>
        <v>39129Mumbaiiphone</v>
      </c>
      <c r="E1066" s="32">
        <f>VLOOKUP($D1066,Table2[[Column1]:[Qty]],2,0)</f>
        <v>100</v>
      </c>
      <c r="F1066" s="32">
        <f t="shared" si="81"/>
        <v>500</v>
      </c>
      <c r="G1066" s="39">
        <f t="shared" si="82"/>
        <v>0.2</v>
      </c>
      <c r="H1066" s="32">
        <f t="shared" si="83"/>
        <v>400</v>
      </c>
      <c r="I1066" s="32">
        <f t="shared" si="84"/>
        <v>40000</v>
      </c>
      <c r="R1066" s="36">
        <v>39083</v>
      </c>
      <c r="S1066" s="36" t="s">
        <v>1646</v>
      </c>
      <c r="T1066" s="36" t="s">
        <v>1647</v>
      </c>
      <c r="U1066" s="36" t="str">
        <f>Table2[[#This Row],[Date]]&amp;Table2[[#This Row],[City]]&amp;Table2[[#This Row],[Product]]</f>
        <v>39083MumbaiLaptop</v>
      </c>
      <c r="V1066" s="36">
        <v>328</v>
      </c>
    </row>
    <row r="1067" spans="1:22" ht="21" x14ac:dyDescent="0.25">
      <c r="A1067" s="38">
        <v>39129</v>
      </c>
      <c r="B1067" s="38" t="s">
        <v>1646</v>
      </c>
      <c r="C1067" s="38" t="s">
        <v>1650</v>
      </c>
      <c r="D1067" s="32" t="str">
        <f t="shared" si="80"/>
        <v>39129MumbaiChair</v>
      </c>
      <c r="E1067" s="32">
        <f>VLOOKUP($D1067,Table2[[Column1]:[Qty]],2,0)</f>
        <v>301</v>
      </c>
      <c r="F1067" s="32">
        <f t="shared" si="81"/>
        <v>200</v>
      </c>
      <c r="G1067" s="39">
        <f t="shared" si="82"/>
        <v>0.4</v>
      </c>
      <c r="H1067" s="32">
        <f t="shared" si="83"/>
        <v>120</v>
      </c>
      <c r="I1067" s="32">
        <f t="shared" si="84"/>
        <v>36120</v>
      </c>
      <c r="R1067" s="36">
        <v>39161</v>
      </c>
      <c r="S1067" s="36" t="s">
        <v>1645</v>
      </c>
      <c r="T1067" s="36" t="s">
        <v>1650</v>
      </c>
      <c r="U1067" s="36" t="str">
        <f>Table2[[#This Row],[Date]]&amp;Table2[[#This Row],[City]]&amp;Table2[[#This Row],[Product]]</f>
        <v>39161DelhiChair</v>
      </c>
      <c r="V1067" s="36">
        <v>281</v>
      </c>
    </row>
    <row r="1068" spans="1:22" ht="21" x14ac:dyDescent="0.25">
      <c r="A1068" s="38">
        <v>39129</v>
      </c>
      <c r="B1068" s="38" t="s">
        <v>1652</v>
      </c>
      <c r="C1068" s="38" t="s">
        <v>1647</v>
      </c>
      <c r="D1068" s="32" t="str">
        <f t="shared" si="80"/>
        <v>39129JaipurLaptop</v>
      </c>
      <c r="E1068" s="32">
        <f>VLOOKUP($D1068,Table2[[Column1]:[Qty]],2,0)</f>
        <v>472</v>
      </c>
      <c r="F1068" s="32">
        <f t="shared" si="81"/>
        <v>1000</v>
      </c>
      <c r="G1068" s="39">
        <f t="shared" si="82"/>
        <v>0.09</v>
      </c>
      <c r="H1068" s="32">
        <f t="shared" si="83"/>
        <v>910</v>
      </c>
      <c r="I1068" s="32">
        <f t="shared" si="84"/>
        <v>429520</v>
      </c>
      <c r="R1068" s="36">
        <v>39164</v>
      </c>
      <c r="S1068" s="36" t="s">
        <v>1653</v>
      </c>
      <c r="T1068" s="36" t="s">
        <v>1648</v>
      </c>
      <c r="U1068" s="36" t="str">
        <f>Table2[[#This Row],[Date]]&amp;Table2[[#This Row],[City]]&amp;Table2[[#This Row],[Product]]</f>
        <v>39164AgraBulb</v>
      </c>
      <c r="V1068" s="36">
        <v>268</v>
      </c>
    </row>
    <row r="1069" spans="1:22" ht="21" x14ac:dyDescent="0.25">
      <c r="A1069" s="38">
        <v>39129</v>
      </c>
      <c r="B1069" s="38" t="s">
        <v>1652</v>
      </c>
      <c r="C1069" s="38" t="s">
        <v>1648</v>
      </c>
      <c r="D1069" s="32" t="str">
        <f t="shared" si="80"/>
        <v>39129JaipurBulb</v>
      </c>
      <c r="E1069" s="32">
        <f>VLOOKUP($D1069,Table2[[Column1]:[Qty]],2,0)</f>
        <v>113</v>
      </c>
      <c r="F1069" s="32">
        <f t="shared" si="81"/>
        <v>10</v>
      </c>
      <c r="G1069" s="39">
        <f t="shared" si="82"/>
        <v>0.08</v>
      </c>
      <c r="H1069" s="32">
        <f t="shared" si="83"/>
        <v>9.2000000000000011</v>
      </c>
      <c r="I1069" s="32">
        <f t="shared" si="84"/>
        <v>1039.6000000000001</v>
      </c>
      <c r="R1069" s="36">
        <v>39089</v>
      </c>
      <c r="S1069" s="36" t="s">
        <v>1646</v>
      </c>
      <c r="T1069" s="36" t="s">
        <v>1650</v>
      </c>
      <c r="U1069" s="36" t="str">
        <f>Table2[[#This Row],[Date]]&amp;Table2[[#This Row],[City]]&amp;Table2[[#This Row],[Product]]</f>
        <v>39089MumbaiChair</v>
      </c>
      <c r="V1069" s="36">
        <v>125</v>
      </c>
    </row>
    <row r="1070" spans="1:22" ht="21" x14ac:dyDescent="0.25">
      <c r="A1070" s="38">
        <v>39129</v>
      </c>
      <c r="B1070" s="38" t="s">
        <v>1652</v>
      </c>
      <c r="C1070" s="38" t="s">
        <v>1649</v>
      </c>
      <c r="D1070" s="32" t="str">
        <f t="shared" si="80"/>
        <v>39129Jaipuriphone</v>
      </c>
      <c r="E1070" s="32">
        <f>VLOOKUP($D1070,Table2[[Column1]:[Qty]],2,0)</f>
        <v>447</v>
      </c>
      <c r="F1070" s="32">
        <f t="shared" si="81"/>
        <v>500</v>
      </c>
      <c r="G1070" s="39">
        <f t="shared" si="82"/>
        <v>0.2</v>
      </c>
      <c r="H1070" s="32">
        <f t="shared" si="83"/>
        <v>400</v>
      </c>
      <c r="I1070" s="32">
        <f t="shared" si="84"/>
        <v>178800</v>
      </c>
      <c r="R1070" s="36">
        <v>39165</v>
      </c>
      <c r="S1070" s="36" t="s">
        <v>1652</v>
      </c>
      <c r="T1070" s="36" t="s">
        <v>1648</v>
      </c>
      <c r="U1070" s="36" t="str">
        <f>Table2[[#This Row],[Date]]&amp;Table2[[#This Row],[City]]&amp;Table2[[#This Row],[Product]]</f>
        <v>39165JaipurBulb</v>
      </c>
      <c r="V1070" s="36">
        <v>462</v>
      </c>
    </row>
    <row r="1071" spans="1:22" ht="21" x14ac:dyDescent="0.25">
      <c r="A1071" s="38">
        <v>39129</v>
      </c>
      <c r="B1071" s="38" t="s">
        <v>1652</v>
      </c>
      <c r="C1071" s="38" t="s">
        <v>1650</v>
      </c>
      <c r="D1071" s="32" t="str">
        <f t="shared" si="80"/>
        <v>39129JaipurChair</v>
      </c>
      <c r="E1071" s="32">
        <f>VLOOKUP($D1071,Table2[[Column1]:[Qty]],2,0)</f>
        <v>190</v>
      </c>
      <c r="F1071" s="32">
        <f t="shared" si="81"/>
        <v>200</v>
      </c>
      <c r="G1071" s="39">
        <f t="shared" si="82"/>
        <v>0.36</v>
      </c>
      <c r="H1071" s="32">
        <f t="shared" si="83"/>
        <v>128</v>
      </c>
      <c r="I1071" s="32">
        <f t="shared" si="84"/>
        <v>24320</v>
      </c>
      <c r="R1071" s="36">
        <v>39065</v>
      </c>
      <c r="S1071" s="36" t="s">
        <v>1645</v>
      </c>
      <c r="T1071" s="36" t="s">
        <v>1648</v>
      </c>
      <c r="U1071" s="36" t="str">
        <f>Table2[[#This Row],[Date]]&amp;Table2[[#This Row],[City]]&amp;Table2[[#This Row],[Product]]</f>
        <v>39065DelhiBulb</v>
      </c>
      <c r="V1071" s="36">
        <v>434</v>
      </c>
    </row>
    <row r="1072" spans="1:22" ht="21" x14ac:dyDescent="0.25">
      <c r="A1072" s="38">
        <v>39129</v>
      </c>
      <c r="B1072" s="38" t="s">
        <v>1653</v>
      </c>
      <c r="C1072" s="38" t="s">
        <v>1647</v>
      </c>
      <c r="D1072" s="32" t="str">
        <f t="shared" si="80"/>
        <v>39129AgraLaptop</v>
      </c>
      <c r="E1072" s="32">
        <f>VLOOKUP($D1072,Table2[[Column1]:[Qty]],2,0)</f>
        <v>337</v>
      </c>
      <c r="F1072" s="32">
        <f t="shared" si="81"/>
        <v>1000</v>
      </c>
      <c r="G1072" s="39">
        <f t="shared" si="82"/>
        <v>0.05</v>
      </c>
      <c r="H1072" s="32">
        <f t="shared" si="83"/>
        <v>950</v>
      </c>
      <c r="I1072" s="32">
        <f t="shared" si="84"/>
        <v>320150</v>
      </c>
      <c r="R1072" s="36">
        <v>39086</v>
      </c>
      <c r="S1072" s="36" t="s">
        <v>1645</v>
      </c>
      <c r="T1072" s="36" t="s">
        <v>1650</v>
      </c>
      <c r="U1072" s="36" t="str">
        <f>Table2[[#This Row],[Date]]&amp;Table2[[#This Row],[City]]&amp;Table2[[#This Row],[Product]]</f>
        <v>39086DelhiChair</v>
      </c>
      <c r="V1072" s="36">
        <v>272</v>
      </c>
    </row>
    <row r="1073" spans="1:22" ht="21" x14ac:dyDescent="0.25">
      <c r="A1073" s="38">
        <v>39129</v>
      </c>
      <c r="B1073" s="38" t="s">
        <v>1653</v>
      </c>
      <c r="C1073" s="38" t="s">
        <v>1648</v>
      </c>
      <c r="D1073" s="32" t="str">
        <f t="shared" si="80"/>
        <v>39129AgraBulb</v>
      </c>
      <c r="E1073" s="32">
        <f>VLOOKUP($D1073,Table2[[Column1]:[Qty]],2,0)</f>
        <v>284</v>
      </c>
      <c r="F1073" s="32">
        <f t="shared" si="81"/>
        <v>10</v>
      </c>
      <c r="G1073" s="39">
        <f t="shared" si="82"/>
        <v>0.06</v>
      </c>
      <c r="H1073" s="32">
        <f t="shared" si="83"/>
        <v>9.3999999999999986</v>
      </c>
      <c r="I1073" s="32">
        <f t="shared" si="84"/>
        <v>2669.5999999999995</v>
      </c>
      <c r="R1073" s="36">
        <v>39090</v>
      </c>
      <c r="S1073" s="36" t="s">
        <v>1645</v>
      </c>
      <c r="T1073" s="36" t="s">
        <v>1650</v>
      </c>
      <c r="U1073" s="36" t="str">
        <f>Table2[[#This Row],[Date]]&amp;Table2[[#This Row],[City]]&amp;Table2[[#This Row],[Product]]</f>
        <v>39090DelhiChair</v>
      </c>
      <c r="V1073" s="36">
        <v>283</v>
      </c>
    </row>
    <row r="1074" spans="1:22" ht="21" x14ac:dyDescent="0.25">
      <c r="A1074" s="38">
        <v>39129</v>
      </c>
      <c r="B1074" s="38" t="s">
        <v>1653</v>
      </c>
      <c r="C1074" s="38" t="s">
        <v>1649</v>
      </c>
      <c r="D1074" s="32" t="str">
        <f t="shared" si="80"/>
        <v>39129Agraiphone</v>
      </c>
      <c r="E1074" s="32">
        <f>VLOOKUP($D1074,Table2[[Column1]:[Qty]],2,0)</f>
        <v>336</v>
      </c>
      <c r="F1074" s="32">
        <f t="shared" si="81"/>
        <v>500</v>
      </c>
      <c r="G1074" s="39">
        <f t="shared" si="82"/>
        <v>0.25</v>
      </c>
      <c r="H1074" s="32">
        <f t="shared" si="83"/>
        <v>375</v>
      </c>
      <c r="I1074" s="32">
        <f t="shared" si="84"/>
        <v>126000</v>
      </c>
      <c r="R1074" s="36">
        <v>39102</v>
      </c>
      <c r="S1074" s="36" t="s">
        <v>1652</v>
      </c>
      <c r="T1074" s="36" t="s">
        <v>1647</v>
      </c>
      <c r="U1074" s="36" t="str">
        <f>Table2[[#This Row],[Date]]&amp;Table2[[#This Row],[City]]&amp;Table2[[#This Row],[Product]]</f>
        <v>39102JaipurLaptop</v>
      </c>
      <c r="V1074" s="36">
        <v>417</v>
      </c>
    </row>
    <row r="1075" spans="1:22" ht="21" x14ac:dyDescent="0.25">
      <c r="A1075" s="38">
        <v>39129</v>
      </c>
      <c r="B1075" s="38" t="s">
        <v>1653</v>
      </c>
      <c r="C1075" s="38" t="s">
        <v>1650</v>
      </c>
      <c r="D1075" s="32" t="str">
        <f t="shared" si="80"/>
        <v>39129AgraChair</v>
      </c>
      <c r="E1075" s="32">
        <f>VLOOKUP($D1075,Table2[[Column1]:[Qty]],2,0)</f>
        <v>454</v>
      </c>
      <c r="F1075" s="32">
        <f t="shared" si="81"/>
        <v>200</v>
      </c>
      <c r="G1075" s="39">
        <f t="shared" si="82"/>
        <v>0.4</v>
      </c>
      <c r="H1075" s="32">
        <f t="shared" si="83"/>
        <v>120</v>
      </c>
      <c r="I1075" s="32">
        <f t="shared" si="84"/>
        <v>54480</v>
      </c>
      <c r="R1075" s="36">
        <v>39109</v>
      </c>
      <c r="S1075" s="36" t="s">
        <v>1652</v>
      </c>
      <c r="T1075" s="36" t="s">
        <v>1647</v>
      </c>
      <c r="U1075" s="36" t="str">
        <f>Table2[[#This Row],[Date]]&amp;Table2[[#This Row],[City]]&amp;Table2[[#This Row],[Product]]</f>
        <v>39109JaipurLaptop</v>
      </c>
      <c r="V1075" s="36">
        <v>195</v>
      </c>
    </row>
    <row r="1076" spans="1:22" ht="21" x14ac:dyDescent="0.25">
      <c r="A1076" s="38">
        <v>39130</v>
      </c>
      <c r="B1076" s="38" t="s">
        <v>1645</v>
      </c>
      <c r="C1076" s="38" t="s">
        <v>1647</v>
      </c>
      <c r="D1076" s="32" t="str">
        <f t="shared" si="80"/>
        <v>39130DelhiLaptop</v>
      </c>
      <c r="E1076" s="32">
        <f>VLOOKUP($D1076,Table2[[Column1]:[Qty]],2,0)</f>
        <v>196</v>
      </c>
      <c r="F1076" s="32">
        <f t="shared" si="81"/>
        <v>1000</v>
      </c>
      <c r="G1076" s="39">
        <f t="shared" si="82"/>
        <v>0.13</v>
      </c>
      <c r="H1076" s="32">
        <f t="shared" si="83"/>
        <v>870</v>
      </c>
      <c r="I1076" s="32">
        <f t="shared" si="84"/>
        <v>170520</v>
      </c>
      <c r="R1076" s="36">
        <v>39074</v>
      </c>
      <c r="S1076" s="36" t="s">
        <v>1646</v>
      </c>
      <c r="T1076" s="36" t="s">
        <v>1649</v>
      </c>
      <c r="U1076" s="36" t="str">
        <f>Table2[[#This Row],[Date]]&amp;Table2[[#This Row],[City]]&amp;Table2[[#This Row],[Product]]</f>
        <v>39074Mumbaiiphone</v>
      </c>
      <c r="V1076" s="36">
        <v>282</v>
      </c>
    </row>
    <row r="1077" spans="1:22" ht="21" x14ac:dyDescent="0.25">
      <c r="A1077" s="38">
        <v>39130</v>
      </c>
      <c r="B1077" s="38" t="s">
        <v>1645</v>
      </c>
      <c r="C1077" s="38" t="s">
        <v>1648</v>
      </c>
      <c r="D1077" s="32" t="str">
        <f t="shared" si="80"/>
        <v>39130DelhiBulb</v>
      </c>
      <c r="E1077" s="32">
        <f>VLOOKUP($D1077,Table2[[Column1]:[Qty]],2,0)</f>
        <v>381</v>
      </c>
      <c r="F1077" s="32">
        <f t="shared" si="81"/>
        <v>10</v>
      </c>
      <c r="G1077" s="39">
        <f t="shared" si="82"/>
        <v>0.09</v>
      </c>
      <c r="H1077" s="32">
        <f t="shared" si="83"/>
        <v>9.1</v>
      </c>
      <c r="I1077" s="32">
        <f t="shared" si="84"/>
        <v>3467.1</v>
      </c>
      <c r="R1077" s="36">
        <v>39163</v>
      </c>
      <c r="S1077" s="36" t="s">
        <v>1645</v>
      </c>
      <c r="T1077" s="36" t="s">
        <v>1650</v>
      </c>
      <c r="U1077" s="36" t="str">
        <f>Table2[[#This Row],[Date]]&amp;Table2[[#This Row],[City]]&amp;Table2[[#This Row],[Product]]</f>
        <v>39163DelhiChair</v>
      </c>
      <c r="V1077" s="36">
        <v>194</v>
      </c>
    </row>
    <row r="1078" spans="1:22" ht="21" x14ac:dyDescent="0.25">
      <c r="A1078" s="38">
        <v>39130</v>
      </c>
      <c r="B1078" s="38" t="s">
        <v>1645</v>
      </c>
      <c r="C1078" s="38" t="s">
        <v>1649</v>
      </c>
      <c r="D1078" s="32" t="str">
        <f t="shared" si="80"/>
        <v>39130Delhiiphone</v>
      </c>
      <c r="E1078" s="32">
        <f>VLOOKUP($D1078,Table2[[Column1]:[Qty]],2,0)</f>
        <v>273</v>
      </c>
      <c r="F1078" s="32">
        <f t="shared" si="81"/>
        <v>500</v>
      </c>
      <c r="G1078" s="39">
        <f t="shared" si="82"/>
        <v>0.24</v>
      </c>
      <c r="H1078" s="32">
        <f t="shared" si="83"/>
        <v>380</v>
      </c>
      <c r="I1078" s="32">
        <f t="shared" si="84"/>
        <v>103740</v>
      </c>
      <c r="R1078" s="36">
        <v>39067</v>
      </c>
      <c r="S1078" s="36" t="s">
        <v>1645</v>
      </c>
      <c r="T1078" s="36" t="s">
        <v>1649</v>
      </c>
      <c r="U1078" s="36" t="str">
        <f>Table2[[#This Row],[Date]]&amp;Table2[[#This Row],[City]]&amp;Table2[[#This Row],[Product]]</f>
        <v>39067Delhiiphone</v>
      </c>
      <c r="V1078" s="36">
        <v>347</v>
      </c>
    </row>
    <row r="1079" spans="1:22" ht="21" x14ac:dyDescent="0.25">
      <c r="A1079" s="38">
        <v>39130</v>
      </c>
      <c r="B1079" s="38" t="s">
        <v>1645</v>
      </c>
      <c r="C1079" s="38" t="s">
        <v>1650</v>
      </c>
      <c r="D1079" s="32" t="str">
        <f t="shared" si="80"/>
        <v>39130DelhiChair</v>
      </c>
      <c r="E1079" s="32">
        <f>VLOOKUP($D1079,Table2[[Column1]:[Qty]],2,0)</f>
        <v>108</v>
      </c>
      <c r="F1079" s="32">
        <f t="shared" si="81"/>
        <v>200</v>
      </c>
      <c r="G1079" s="39">
        <f t="shared" si="82"/>
        <v>0.33</v>
      </c>
      <c r="H1079" s="32">
        <f t="shared" si="83"/>
        <v>134</v>
      </c>
      <c r="I1079" s="32">
        <f t="shared" si="84"/>
        <v>14472</v>
      </c>
      <c r="R1079" s="36">
        <v>39164</v>
      </c>
      <c r="S1079" s="36" t="s">
        <v>1645</v>
      </c>
      <c r="T1079" s="36" t="s">
        <v>1647</v>
      </c>
      <c r="U1079" s="36" t="str">
        <f>Table2[[#This Row],[Date]]&amp;Table2[[#This Row],[City]]&amp;Table2[[#This Row],[Product]]</f>
        <v>39164DelhiLaptop</v>
      </c>
      <c r="V1079" s="36">
        <v>386</v>
      </c>
    </row>
    <row r="1080" spans="1:22" ht="21" x14ac:dyDescent="0.25">
      <c r="A1080" s="38">
        <v>39130</v>
      </c>
      <c r="B1080" s="38" t="s">
        <v>1646</v>
      </c>
      <c r="C1080" s="38" t="s">
        <v>1647</v>
      </c>
      <c r="D1080" s="32" t="str">
        <f t="shared" si="80"/>
        <v>39130MumbaiLaptop</v>
      </c>
      <c r="E1080" s="32">
        <f>VLOOKUP($D1080,Table2[[Column1]:[Qty]],2,0)</f>
        <v>242</v>
      </c>
      <c r="F1080" s="32">
        <f t="shared" si="81"/>
        <v>1000</v>
      </c>
      <c r="G1080" s="39">
        <f t="shared" si="82"/>
        <v>0.1</v>
      </c>
      <c r="H1080" s="32">
        <f t="shared" si="83"/>
        <v>900</v>
      </c>
      <c r="I1080" s="32">
        <f t="shared" si="84"/>
        <v>217800</v>
      </c>
      <c r="R1080" s="36">
        <v>39098</v>
      </c>
      <c r="S1080" s="36" t="s">
        <v>1653</v>
      </c>
      <c r="T1080" s="36" t="s">
        <v>1648</v>
      </c>
      <c r="U1080" s="36" t="str">
        <f>Table2[[#This Row],[Date]]&amp;Table2[[#This Row],[City]]&amp;Table2[[#This Row],[Product]]</f>
        <v>39098AgraBulb</v>
      </c>
      <c r="V1080" s="36">
        <v>459</v>
      </c>
    </row>
    <row r="1081" spans="1:22" ht="21" x14ac:dyDescent="0.25">
      <c r="A1081" s="38">
        <v>39130</v>
      </c>
      <c r="B1081" s="38" t="s">
        <v>1646</v>
      </c>
      <c r="C1081" s="38" t="s">
        <v>1648</v>
      </c>
      <c r="D1081" s="32" t="str">
        <f t="shared" si="80"/>
        <v>39130MumbaiBulb</v>
      </c>
      <c r="E1081" s="32">
        <f>VLOOKUP($D1081,Table2[[Column1]:[Qty]],2,0)</f>
        <v>368</v>
      </c>
      <c r="F1081" s="32">
        <f t="shared" si="81"/>
        <v>10</v>
      </c>
      <c r="G1081" s="39">
        <f t="shared" si="82"/>
        <v>0.05</v>
      </c>
      <c r="H1081" s="32">
        <f t="shared" si="83"/>
        <v>9.5</v>
      </c>
      <c r="I1081" s="32">
        <f t="shared" si="84"/>
        <v>3496</v>
      </c>
      <c r="R1081" s="36">
        <v>39165</v>
      </c>
      <c r="S1081" s="36" t="s">
        <v>1652</v>
      </c>
      <c r="T1081" s="36" t="s">
        <v>1649</v>
      </c>
      <c r="U1081" s="36" t="str">
        <f>Table2[[#This Row],[Date]]&amp;Table2[[#This Row],[City]]&amp;Table2[[#This Row],[Product]]</f>
        <v>39165Jaipuriphone</v>
      </c>
      <c r="V1081" s="36">
        <v>408</v>
      </c>
    </row>
    <row r="1082" spans="1:22" ht="21" x14ac:dyDescent="0.25">
      <c r="A1082" s="38">
        <v>39130</v>
      </c>
      <c r="B1082" s="38" t="s">
        <v>1646</v>
      </c>
      <c r="C1082" s="38" t="s">
        <v>1649</v>
      </c>
      <c r="D1082" s="32" t="str">
        <f t="shared" si="80"/>
        <v>39130Mumbaiiphone</v>
      </c>
      <c r="E1082" s="32">
        <f>VLOOKUP($D1082,Table2[[Column1]:[Qty]],2,0)</f>
        <v>344</v>
      </c>
      <c r="F1082" s="32">
        <f t="shared" si="81"/>
        <v>500</v>
      </c>
      <c r="G1082" s="39">
        <f t="shared" si="82"/>
        <v>0.2</v>
      </c>
      <c r="H1082" s="32">
        <f t="shared" si="83"/>
        <v>400</v>
      </c>
      <c r="I1082" s="32">
        <f t="shared" si="84"/>
        <v>137600</v>
      </c>
      <c r="R1082" s="36">
        <v>39121</v>
      </c>
      <c r="S1082" s="36" t="s">
        <v>1652</v>
      </c>
      <c r="T1082" s="36" t="s">
        <v>1647</v>
      </c>
      <c r="U1082" s="36" t="str">
        <f>Table2[[#This Row],[Date]]&amp;Table2[[#This Row],[City]]&amp;Table2[[#This Row],[Product]]</f>
        <v>39121JaipurLaptop</v>
      </c>
      <c r="V1082" s="36">
        <v>265</v>
      </c>
    </row>
    <row r="1083" spans="1:22" ht="21" x14ac:dyDescent="0.25">
      <c r="A1083" s="38">
        <v>39130</v>
      </c>
      <c r="B1083" s="38" t="s">
        <v>1646</v>
      </c>
      <c r="C1083" s="38" t="s">
        <v>1650</v>
      </c>
      <c r="D1083" s="32" t="str">
        <f t="shared" si="80"/>
        <v>39130MumbaiChair</v>
      </c>
      <c r="E1083" s="32">
        <f>VLOOKUP($D1083,Table2[[Column1]:[Qty]],2,0)</f>
        <v>106</v>
      </c>
      <c r="F1083" s="32">
        <f t="shared" si="81"/>
        <v>200</v>
      </c>
      <c r="G1083" s="39">
        <f t="shared" si="82"/>
        <v>0.4</v>
      </c>
      <c r="H1083" s="32">
        <f t="shared" si="83"/>
        <v>120</v>
      </c>
      <c r="I1083" s="32">
        <f t="shared" si="84"/>
        <v>12720</v>
      </c>
      <c r="R1083" s="36">
        <v>39127</v>
      </c>
      <c r="S1083" s="36" t="s">
        <v>1653</v>
      </c>
      <c r="T1083" s="36" t="s">
        <v>1648</v>
      </c>
      <c r="U1083" s="36" t="str">
        <f>Table2[[#This Row],[Date]]&amp;Table2[[#This Row],[City]]&amp;Table2[[#This Row],[Product]]</f>
        <v>39127AgraBulb</v>
      </c>
      <c r="V1083" s="36">
        <v>424</v>
      </c>
    </row>
    <row r="1084" spans="1:22" ht="21" x14ac:dyDescent="0.25">
      <c r="A1084" s="38">
        <v>39130</v>
      </c>
      <c r="B1084" s="38" t="s">
        <v>1652</v>
      </c>
      <c r="C1084" s="38" t="s">
        <v>1647</v>
      </c>
      <c r="D1084" s="32" t="str">
        <f t="shared" si="80"/>
        <v>39130JaipurLaptop</v>
      </c>
      <c r="E1084" s="32">
        <f>VLOOKUP($D1084,Table2[[Column1]:[Qty]],2,0)</f>
        <v>413</v>
      </c>
      <c r="F1084" s="32">
        <f t="shared" si="81"/>
        <v>1000</v>
      </c>
      <c r="G1084" s="39">
        <f t="shared" si="82"/>
        <v>0.09</v>
      </c>
      <c r="H1084" s="32">
        <f t="shared" si="83"/>
        <v>910</v>
      </c>
      <c r="I1084" s="32">
        <f t="shared" si="84"/>
        <v>375830</v>
      </c>
      <c r="R1084" s="36">
        <v>39158</v>
      </c>
      <c r="S1084" s="36" t="s">
        <v>1652</v>
      </c>
      <c r="T1084" s="36" t="s">
        <v>1648</v>
      </c>
      <c r="U1084" s="36" t="str">
        <f>Table2[[#This Row],[Date]]&amp;Table2[[#This Row],[City]]&amp;Table2[[#This Row],[Product]]</f>
        <v>39158JaipurBulb</v>
      </c>
      <c r="V1084" s="36">
        <v>438</v>
      </c>
    </row>
    <row r="1085" spans="1:22" ht="21" x14ac:dyDescent="0.25">
      <c r="A1085" s="38">
        <v>39130</v>
      </c>
      <c r="B1085" s="38" t="s">
        <v>1652</v>
      </c>
      <c r="C1085" s="38" t="s">
        <v>1648</v>
      </c>
      <c r="D1085" s="32" t="str">
        <f t="shared" si="80"/>
        <v>39130JaipurBulb</v>
      </c>
      <c r="E1085" s="32">
        <f>VLOOKUP($D1085,Table2[[Column1]:[Qty]],2,0)</f>
        <v>377</v>
      </c>
      <c r="F1085" s="32">
        <f t="shared" si="81"/>
        <v>10</v>
      </c>
      <c r="G1085" s="39">
        <f t="shared" si="82"/>
        <v>0.08</v>
      </c>
      <c r="H1085" s="32">
        <f t="shared" si="83"/>
        <v>9.2000000000000011</v>
      </c>
      <c r="I1085" s="32">
        <f t="shared" si="84"/>
        <v>3468.4000000000005</v>
      </c>
      <c r="R1085" s="36">
        <v>39170</v>
      </c>
      <c r="S1085" s="36" t="s">
        <v>1652</v>
      </c>
      <c r="T1085" s="36" t="s">
        <v>1650</v>
      </c>
      <c r="U1085" s="36" t="str">
        <f>Table2[[#This Row],[Date]]&amp;Table2[[#This Row],[City]]&amp;Table2[[#This Row],[Product]]</f>
        <v>39170JaipurChair</v>
      </c>
      <c r="V1085" s="36">
        <v>479</v>
      </c>
    </row>
    <row r="1086" spans="1:22" ht="21" x14ac:dyDescent="0.25">
      <c r="A1086" s="38">
        <v>39130</v>
      </c>
      <c r="B1086" s="38" t="s">
        <v>1652</v>
      </c>
      <c r="C1086" s="38" t="s">
        <v>1649</v>
      </c>
      <c r="D1086" s="32" t="str">
        <f t="shared" si="80"/>
        <v>39130Jaipuriphone</v>
      </c>
      <c r="E1086" s="32">
        <f>VLOOKUP($D1086,Table2[[Column1]:[Qty]],2,0)</f>
        <v>297</v>
      </c>
      <c r="F1086" s="32">
        <f t="shared" si="81"/>
        <v>500</v>
      </c>
      <c r="G1086" s="39">
        <f t="shared" si="82"/>
        <v>0.2</v>
      </c>
      <c r="H1086" s="32">
        <f t="shared" si="83"/>
        <v>400</v>
      </c>
      <c r="I1086" s="32">
        <f t="shared" si="84"/>
        <v>118800</v>
      </c>
      <c r="R1086" s="36">
        <v>39130</v>
      </c>
      <c r="S1086" s="36" t="s">
        <v>1645</v>
      </c>
      <c r="T1086" s="36" t="s">
        <v>1650</v>
      </c>
      <c r="U1086" s="36" t="str">
        <f>Table2[[#This Row],[Date]]&amp;Table2[[#This Row],[City]]&amp;Table2[[#This Row],[Product]]</f>
        <v>39130DelhiChair</v>
      </c>
      <c r="V1086" s="36">
        <v>108</v>
      </c>
    </row>
    <row r="1087" spans="1:22" ht="21" x14ac:dyDescent="0.25">
      <c r="A1087" s="38">
        <v>39130</v>
      </c>
      <c r="B1087" s="38" t="s">
        <v>1652</v>
      </c>
      <c r="C1087" s="38" t="s">
        <v>1650</v>
      </c>
      <c r="D1087" s="32" t="str">
        <f t="shared" si="80"/>
        <v>39130JaipurChair</v>
      </c>
      <c r="E1087" s="32">
        <f>VLOOKUP($D1087,Table2[[Column1]:[Qty]],2,0)</f>
        <v>457</v>
      </c>
      <c r="F1087" s="32">
        <f t="shared" si="81"/>
        <v>200</v>
      </c>
      <c r="G1087" s="39">
        <f t="shared" si="82"/>
        <v>0.36</v>
      </c>
      <c r="H1087" s="32">
        <f t="shared" si="83"/>
        <v>128</v>
      </c>
      <c r="I1087" s="32">
        <f t="shared" si="84"/>
        <v>58496</v>
      </c>
      <c r="R1087" s="36">
        <v>39107</v>
      </c>
      <c r="S1087" s="36" t="s">
        <v>1653</v>
      </c>
      <c r="T1087" s="36" t="s">
        <v>1648</v>
      </c>
      <c r="U1087" s="36" t="str">
        <f>Table2[[#This Row],[Date]]&amp;Table2[[#This Row],[City]]&amp;Table2[[#This Row],[Product]]</f>
        <v>39107AgraBulb</v>
      </c>
      <c r="V1087" s="36">
        <v>246</v>
      </c>
    </row>
    <row r="1088" spans="1:22" ht="21" x14ac:dyDescent="0.25">
      <c r="A1088" s="38">
        <v>39130</v>
      </c>
      <c r="B1088" s="38" t="s">
        <v>1653</v>
      </c>
      <c r="C1088" s="38" t="s">
        <v>1647</v>
      </c>
      <c r="D1088" s="32" t="str">
        <f t="shared" si="80"/>
        <v>39130AgraLaptop</v>
      </c>
      <c r="E1088" s="32">
        <f>VLOOKUP($D1088,Table2[[Column1]:[Qty]],2,0)</f>
        <v>488</v>
      </c>
      <c r="F1088" s="32">
        <f t="shared" si="81"/>
        <v>1000</v>
      </c>
      <c r="G1088" s="39">
        <f t="shared" si="82"/>
        <v>0.05</v>
      </c>
      <c r="H1088" s="32">
        <f t="shared" si="83"/>
        <v>950</v>
      </c>
      <c r="I1088" s="32">
        <f t="shared" si="84"/>
        <v>463600</v>
      </c>
      <c r="R1088" s="36">
        <v>39090</v>
      </c>
      <c r="S1088" s="36" t="s">
        <v>1653</v>
      </c>
      <c r="T1088" s="36" t="s">
        <v>1647</v>
      </c>
      <c r="U1088" s="36" t="str">
        <f>Table2[[#This Row],[Date]]&amp;Table2[[#This Row],[City]]&amp;Table2[[#This Row],[Product]]</f>
        <v>39090AgraLaptop</v>
      </c>
      <c r="V1088" s="36">
        <v>473</v>
      </c>
    </row>
    <row r="1089" spans="1:22" ht="21" x14ac:dyDescent="0.25">
      <c r="A1089" s="38">
        <v>39130</v>
      </c>
      <c r="B1089" s="38" t="s">
        <v>1653</v>
      </c>
      <c r="C1089" s="38" t="s">
        <v>1648</v>
      </c>
      <c r="D1089" s="32" t="str">
        <f t="shared" si="80"/>
        <v>39130AgraBulb</v>
      </c>
      <c r="E1089" s="32">
        <f>VLOOKUP($D1089,Table2[[Column1]:[Qty]],2,0)</f>
        <v>318</v>
      </c>
      <c r="F1089" s="32">
        <f t="shared" si="81"/>
        <v>10</v>
      </c>
      <c r="G1089" s="39">
        <f t="shared" si="82"/>
        <v>0.06</v>
      </c>
      <c r="H1089" s="32">
        <f t="shared" si="83"/>
        <v>9.3999999999999986</v>
      </c>
      <c r="I1089" s="32">
        <f t="shared" si="84"/>
        <v>2989.1999999999994</v>
      </c>
      <c r="R1089" s="36">
        <v>39100</v>
      </c>
      <c r="S1089" s="36" t="s">
        <v>1653</v>
      </c>
      <c r="T1089" s="36" t="s">
        <v>1649</v>
      </c>
      <c r="U1089" s="36" t="str">
        <f>Table2[[#This Row],[Date]]&amp;Table2[[#This Row],[City]]&amp;Table2[[#This Row],[Product]]</f>
        <v>39100Agraiphone</v>
      </c>
      <c r="V1089" s="36">
        <v>417</v>
      </c>
    </row>
    <row r="1090" spans="1:22" ht="21" x14ac:dyDescent="0.25">
      <c r="A1090" s="38">
        <v>39130</v>
      </c>
      <c r="B1090" s="38" t="s">
        <v>1653</v>
      </c>
      <c r="C1090" s="38" t="s">
        <v>1649</v>
      </c>
      <c r="D1090" s="32" t="str">
        <f t="shared" si="80"/>
        <v>39130Agraiphone</v>
      </c>
      <c r="E1090" s="32">
        <f>VLOOKUP($D1090,Table2[[Column1]:[Qty]],2,0)</f>
        <v>338</v>
      </c>
      <c r="F1090" s="32">
        <f t="shared" si="81"/>
        <v>500</v>
      </c>
      <c r="G1090" s="39">
        <f t="shared" si="82"/>
        <v>0.25</v>
      </c>
      <c r="H1090" s="32">
        <f t="shared" si="83"/>
        <v>375</v>
      </c>
      <c r="I1090" s="32">
        <f t="shared" si="84"/>
        <v>126750</v>
      </c>
      <c r="R1090" s="36">
        <v>39088</v>
      </c>
      <c r="S1090" s="36" t="s">
        <v>1646</v>
      </c>
      <c r="T1090" s="36" t="s">
        <v>1650</v>
      </c>
      <c r="U1090" s="36" t="str">
        <f>Table2[[#This Row],[Date]]&amp;Table2[[#This Row],[City]]&amp;Table2[[#This Row],[Product]]</f>
        <v>39088MumbaiChair</v>
      </c>
      <c r="V1090" s="36">
        <v>272</v>
      </c>
    </row>
    <row r="1091" spans="1:22" ht="21" x14ac:dyDescent="0.25">
      <c r="A1091" s="38">
        <v>39130</v>
      </c>
      <c r="B1091" s="38" t="s">
        <v>1653</v>
      </c>
      <c r="C1091" s="38" t="s">
        <v>1650</v>
      </c>
      <c r="D1091" s="32" t="str">
        <f t="shared" si="80"/>
        <v>39130AgraChair</v>
      </c>
      <c r="E1091" s="32">
        <f>VLOOKUP($D1091,Table2[[Column1]:[Qty]],2,0)</f>
        <v>232</v>
      </c>
      <c r="F1091" s="32">
        <f t="shared" si="81"/>
        <v>200</v>
      </c>
      <c r="G1091" s="39">
        <f t="shared" si="82"/>
        <v>0.4</v>
      </c>
      <c r="H1091" s="32">
        <f t="shared" si="83"/>
        <v>120</v>
      </c>
      <c r="I1091" s="32">
        <f t="shared" si="84"/>
        <v>27840</v>
      </c>
      <c r="R1091" s="36">
        <v>39102</v>
      </c>
      <c r="S1091" s="36" t="s">
        <v>1652</v>
      </c>
      <c r="T1091" s="36" t="s">
        <v>1648</v>
      </c>
      <c r="U1091" s="36" t="str">
        <f>Table2[[#This Row],[Date]]&amp;Table2[[#This Row],[City]]&amp;Table2[[#This Row],[Product]]</f>
        <v>39102JaipurBulb</v>
      </c>
      <c r="V1091" s="36">
        <v>218</v>
      </c>
    </row>
    <row r="1092" spans="1:22" ht="21" x14ac:dyDescent="0.25">
      <c r="A1092" s="38">
        <v>39131</v>
      </c>
      <c r="B1092" s="38" t="s">
        <v>1645</v>
      </c>
      <c r="C1092" s="38" t="s">
        <v>1647</v>
      </c>
      <c r="D1092" s="32" t="str">
        <f t="shared" si="80"/>
        <v>39131DelhiLaptop</v>
      </c>
      <c r="E1092" s="32">
        <f>VLOOKUP($D1092,Table2[[Column1]:[Qty]],2,0)</f>
        <v>174</v>
      </c>
      <c r="F1092" s="32">
        <f t="shared" si="81"/>
        <v>1000</v>
      </c>
      <c r="G1092" s="39">
        <f t="shared" si="82"/>
        <v>0.13</v>
      </c>
      <c r="H1092" s="32">
        <f t="shared" si="83"/>
        <v>870</v>
      </c>
      <c r="I1092" s="32">
        <f t="shared" si="84"/>
        <v>151380</v>
      </c>
      <c r="R1092" s="36">
        <v>39133</v>
      </c>
      <c r="S1092" s="36" t="s">
        <v>1645</v>
      </c>
      <c r="T1092" s="36" t="s">
        <v>1647</v>
      </c>
      <c r="U1092" s="36" t="str">
        <f>Table2[[#This Row],[Date]]&amp;Table2[[#This Row],[City]]&amp;Table2[[#This Row],[Product]]</f>
        <v>39133DelhiLaptop</v>
      </c>
      <c r="V1092" s="36">
        <v>148</v>
      </c>
    </row>
    <row r="1093" spans="1:22" ht="21" x14ac:dyDescent="0.25">
      <c r="A1093" s="38">
        <v>39131</v>
      </c>
      <c r="B1093" s="38" t="s">
        <v>1645</v>
      </c>
      <c r="C1093" s="38" t="s">
        <v>1648</v>
      </c>
      <c r="D1093" s="32" t="str">
        <f t="shared" ref="D1093:D1156" si="85">A1093&amp;B1093&amp;C1093</f>
        <v>39131DelhiBulb</v>
      </c>
      <c r="E1093" s="32">
        <f>VLOOKUP($D1093,Table2[[Column1]:[Qty]],2,0)</f>
        <v>402</v>
      </c>
      <c r="F1093" s="32">
        <f t="shared" ref="F1093:F1156" si="86">VLOOKUP($C1093,K$12:L$15,2,FALSE)</f>
        <v>10</v>
      </c>
      <c r="G1093" s="39">
        <f t="shared" ref="G1093:G1156" si="87">INDEX($K$3:$O$7,MATCH($B1093,$K$3:$K$7,0),MATCH($C1093,$K$3:$O$3,0))</f>
        <v>0.09</v>
      </c>
      <c r="H1093" s="32">
        <f t="shared" ref="H1093:H1156" si="88">$F1093*(1-$G1093)</f>
        <v>9.1</v>
      </c>
      <c r="I1093" s="32">
        <f t="shared" ref="I1093:I1156" si="89">$H1093*$E1093</f>
        <v>3658.2</v>
      </c>
      <c r="R1093" s="36">
        <v>39139</v>
      </c>
      <c r="S1093" s="36" t="s">
        <v>1645</v>
      </c>
      <c r="T1093" s="36" t="s">
        <v>1650</v>
      </c>
      <c r="U1093" s="36" t="str">
        <f>Table2[[#This Row],[Date]]&amp;Table2[[#This Row],[City]]&amp;Table2[[#This Row],[Product]]</f>
        <v>39139DelhiChair</v>
      </c>
      <c r="V1093" s="36">
        <v>151</v>
      </c>
    </row>
    <row r="1094" spans="1:22" ht="21" x14ac:dyDescent="0.25">
      <c r="A1094" s="38">
        <v>39131</v>
      </c>
      <c r="B1094" s="38" t="s">
        <v>1645</v>
      </c>
      <c r="C1094" s="38" t="s">
        <v>1649</v>
      </c>
      <c r="D1094" s="32" t="str">
        <f t="shared" si="85"/>
        <v>39131Delhiiphone</v>
      </c>
      <c r="E1094" s="32">
        <f>VLOOKUP($D1094,Table2[[Column1]:[Qty]],2,0)</f>
        <v>322</v>
      </c>
      <c r="F1094" s="32">
        <f t="shared" si="86"/>
        <v>500</v>
      </c>
      <c r="G1094" s="39">
        <f t="shared" si="87"/>
        <v>0.24</v>
      </c>
      <c r="H1094" s="32">
        <f t="shared" si="88"/>
        <v>380</v>
      </c>
      <c r="I1094" s="32">
        <f t="shared" si="89"/>
        <v>122360</v>
      </c>
      <c r="R1094" s="36">
        <v>39122</v>
      </c>
      <c r="S1094" s="36" t="s">
        <v>1653</v>
      </c>
      <c r="T1094" s="36" t="s">
        <v>1648</v>
      </c>
      <c r="U1094" s="36" t="str">
        <f>Table2[[#This Row],[Date]]&amp;Table2[[#This Row],[City]]&amp;Table2[[#This Row],[Product]]</f>
        <v>39122AgraBulb</v>
      </c>
      <c r="V1094" s="36">
        <v>215</v>
      </c>
    </row>
    <row r="1095" spans="1:22" ht="21" x14ac:dyDescent="0.25">
      <c r="A1095" s="38">
        <v>39131</v>
      </c>
      <c r="B1095" s="38" t="s">
        <v>1645</v>
      </c>
      <c r="C1095" s="38" t="s">
        <v>1650</v>
      </c>
      <c r="D1095" s="32" t="str">
        <f t="shared" si="85"/>
        <v>39131DelhiChair</v>
      </c>
      <c r="E1095" s="32">
        <f>VLOOKUP($D1095,Table2[[Column1]:[Qty]],2,0)</f>
        <v>288</v>
      </c>
      <c r="F1095" s="32">
        <f t="shared" si="86"/>
        <v>200</v>
      </c>
      <c r="G1095" s="39">
        <f t="shared" si="87"/>
        <v>0.33</v>
      </c>
      <c r="H1095" s="32">
        <f t="shared" si="88"/>
        <v>134</v>
      </c>
      <c r="I1095" s="32">
        <f t="shared" si="89"/>
        <v>38592</v>
      </c>
      <c r="R1095" s="36">
        <v>39064</v>
      </c>
      <c r="S1095" s="36" t="s">
        <v>1652</v>
      </c>
      <c r="T1095" s="36" t="s">
        <v>1649</v>
      </c>
      <c r="U1095" s="36" t="str">
        <f>Table2[[#This Row],[Date]]&amp;Table2[[#This Row],[City]]&amp;Table2[[#This Row],[Product]]</f>
        <v>39064Jaipuriphone</v>
      </c>
      <c r="V1095" s="36">
        <v>111</v>
      </c>
    </row>
    <row r="1096" spans="1:22" ht="21" x14ac:dyDescent="0.25">
      <c r="A1096" s="38">
        <v>39131</v>
      </c>
      <c r="B1096" s="38" t="s">
        <v>1646</v>
      </c>
      <c r="C1096" s="38" t="s">
        <v>1647</v>
      </c>
      <c r="D1096" s="32" t="str">
        <f t="shared" si="85"/>
        <v>39131MumbaiLaptop</v>
      </c>
      <c r="E1096" s="32">
        <f>VLOOKUP($D1096,Table2[[Column1]:[Qty]],2,0)</f>
        <v>280</v>
      </c>
      <c r="F1096" s="32">
        <f t="shared" si="86"/>
        <v>1000</v>
      </c>
      <c r="G1096" s="39">
        <f t="shared" si="87"/>
        <v>0.1</v>
      </c>
      <c r="H1096" s="32">
        <f t="shared" si="88"/>
        <v>900</v>
      </c>
      <c r="I1096" s="32">
        <f t="shared" si="89"/>
        <v>252000</v>
      </c>
      <c r="R1096" s="36">
        <v>39104</v>
      </c>
      <c r="S1096" s="36" t="s">
        <v>1646</v>
      </c>
      <c r="T1096" s="36" t="s">
        <v>1650</v>
      </c>
      <c r="U1096" s="36" t="str">
        <f>Table2[[#This Row],[Date]]&amp;Table2[[#This Row],[City]]&amp;Table2[[#This Row],[Product]]</f>
        <v>39104MumbaiChair</v>
      </c>
      <c r="V1096" s="36">
        <v>392</v>
      </c>
    </row>
    <row r="1097" spans="1:22" ht="21" x14ac:dyDescent="0.25">
      <c r="A1097" s="38">
        <v>39131</v>
      </c>
      <c r="B1097" s="38" t="s">
        <v>1646</v>
      </c>
      <c r="C1097" s="38" t="s">
        <v>1648</v>
      </c>
      <c r="D1097" s="32" t="str">
        <f t="shared" si="85"/>
        <v>39131MumbaiBulb</v>
      </c>
      <c r="E1097" s="32">
        <f>VLOOKUP($D1097,Table2[[Column1]:[Qty]],2,0)</f>
        <v>107</v>
      </c>
      <c r="F1097" s="32">
        <f t="shared" si="86"/>
        <v>10</v>
      </c>
      <c r="G1097" s="39">
        <f t="shared" si="87"/>
        <v>0.05</v>
      </c>
      <c r="H1097" s="32">
        <f t="shared" si="88"/>
        <v>9.5</v>
      </c>
      <c r="I1097" s="32">
        <f t="shared" si="89"/>
        <v>1016.5</v>
      </c>
      <c r="R1097" s="36">
        <v>39072</v>
      </c>
      <c r="S1097" s="36" t="s">
        <v>1645</v>
      </c>
      <c r="T1097" s="36" t="s">
        <v>1650</v>
      </c>
      <c r="U1097" s="36" t="str">
        <f>Table2[[#This Row],[Date]]&amp;Table2[[#This Row],[City]]&amp;Table2[[#This Row],[Product]]</f>
        <v>39072DelhiChair</v>
      </c>
      <c r="V1097" s="36">
        <v>304</v>
      </c>
    </row>
    <row r="1098" spans="1:22" ht="21" x14ac:dyDescent="0.25">
      <c r="A1098" s="38">
        <v>39131</v>
      </c>
      <c r="B1098" s="38" t="s">
        <v>1646</v>
      </c>
      <c r="C1098" s="38" t="s">
        <v>1649</v>
      </c>
      <c r="D1098" s="32" t="str">
        <f t="shared" si="85"/>
        <v>39131Mumbaiiphone</v>
      </c>
      <c r="E1098" s="32">
        <f>VLOOKUP($D1098,Table2[[Column1]:[Qty]],2,0)</f>
        <v>472</v>
      </c>
      <c r="F1098" s="32">
        <f t="shared" si="86"/>
        <v>500</v>
      </c>
      <c r="G1098" s="39">
        <f t="shared" si="87"/>
        <v>0.2</v>
      </c>
      <c r="H1098" s="32">
        <f t="shared" si="88"/>
        <v>400</v>
      </c>
      <c r="I1098" s="32">
        <f t="shared" si="89"/>
        <v>188800</v>
      </c>
      <c r="R1098" s="36">
        <v>39128</v>
      </c>
      <c r="S1098" s="36" t="s">
        <v>1653</v>
      </c>
      <c r="T1098" s="36" t="s">
        <v>1650</v>
      </c>
      <c r="U1098" s="36" t="str">
        <f>Table2[[#This Row],[Date]]&amp;Table2[[#This Row],[City]]&amp;Table2[[#This Row],[Product]]</f>
        <v>39128AgraChair</v>
      </c>
      <c r="V1098" s="36">
        <v>110</v>
      </c>
    </row>
    <row r="1099" spans="1:22" ht="21" x14ac:dyDescent="0.25">
      <c r="A1099" s="38">
        <v>39131</v>
      </c>
      <c r="B1099" s="38" t="s">
        <v>1646</v>
      </c>
      <c r="C1099" s="38" t="s">
        <v>1650</v>
      </c>
      <c r="D1099" s="32" t="str">
        <f t="shared" si="85"/>
        <v>39131MumbaiChair</v>
      </c>
      <c r="E1099" s="32">
        <f>VLOOKUP($D1099,Table2[[Column1]:[Qty]],2,0)</f>
        <v>460</v>
      </c>
      <c r="F1099" s="32">
        <f t="shared" si="86"/>
        <v>200</v>
      </c>
      <c r="G1099" s="39">
        <f t="shared" si="87"/>
        <v>0.4</v>
      </c>
      <c r="H1099" s="32">
        <f t="shared" si="88"/>
        <v>120</v>
      </c>
      <c r="I1099" s="32">
        <f t="shared" si="89"/>
        <v>55200</v>
      </c>
      <c r="R1099" s="36">
        <v>39106</v>
      </c>
      <c r="S1099" s="36" t="s">
        <v>1645</v>
      </c>
      <c r="T1099" s="36" t="s">
        <v>1649</v>
      </c>
      <c r="U1099" s="36" t="str">
        <f>Table2[[#This Row],[Date]]&amp;Table2[[#This Row],[City]]&amp;Table2[[#This Row],[Product]]</f>
        <v>39106Delhiiphone</v>
      </c>
      <c r="V1099" s="36">
        <v>410</v>
      </c>
    </row>
    <row r="1100" spans="1:22" ht="21" x14ac:dyDescent="0.25">
      <c r="A1100" s="38">
        <v>39131</v>
      </c>
      <c r="B1100" s="38" t="s">
        <v>1652</v>
      </c>
      <c r="C1100" s="38" t="s">
        <v>1647</v>
      </c>
      <c r="D1100" s="32" t="str">
        <f t="shared" si="85"/>
        <v>39131JaipurLaptop</v>
      </c>
      <c r="E1100" s="32">
        <f>VLOOKUP($D1100,Table2[[Column1]:[Qty]],2,0)</f>
        <v>185</v>
      </c>
      <c r="F1100" s="32">
        <f t="shared" si="86"/>
        <v>1000</v>
      </c>
      <c r="G1100" s="39">
        <f t="shared" si="87"/>
        <v>0.09</v>
      </c>
      <c r="H1100" s="32">
        <f t="shared" si="88"/>
        <v>910</v>
      </c>
      <c r="I1100" s="32">
        <f t="shared" si="89"/>
        <v>168350</v>
      </c>
      <c r="R1100" s="36">
        <v>39067</v>
      </c>
      <c r="S1100" s="36" t="s">
        <v>1646</v>
      </c>
      <c r="T1100" s="36" t="s">
        <v>1650</v>
      </c>
      <c r="U1100" s="36" t="str">
        <f>Table2[[#This Row],[Date]]&amp;Table2[[#This Row],[City]]&amp;Table2[[#This Row],[Product]]</f>
        <v>39067MumbaiChair</v>
      </c>
      <c r="V1100" s="36">
        <v>241</v>
      </c>
    </row>
    <row r="1101" spans="1:22" ht="21" x14ac:dyDescent="0.25">
      <c r="A1101" s="38">
        <v>39131</v>
      </c>
      <c r="B1101" s="38" t="s">
        <v>1652</v>
      </c>
      <c r="C1101" s="38" t="s">
        <v>1648</v>
      </c>
      <c r="D1101" s="32" t="str">
        <f t="shared" si="85"/>
        <v>39131JaipurBulb</v>
      </c>
      <c r="E1101" s="32">
        <f>VLOOKUP($D1101,Table2[[Column1]:[Qty]],2,0)</f>
        <v>394</v>
      </c>
      <c r="F1101" s="32">
        <f t="shared" si="86"/>
        <v>10</v>
      </c>
      <c r="G1101" s="39">
        <f t="shared" si="87"/>
        <v>0.08</v>
      </c>
      <c r="H1101" s="32">
        <f t="shared" si="88"/>
        <v>9.2000000000000011</v>
      </c>
      <c r="I1101" s="32">
        <f t="shared" si="89"/>
        <v>3624.8000000000006</v>
      </c>
      <c r="R1101" s="36">
        <v>39068</v>
      </c>
      <c r="S1101" s="36" t="s">
        <v>1652</v>
      </c>
      <c r="T1101" s="36" t="s">
        <v>1647</v>
      </c>
      <c r="U1101" s="36" t="str">
        <f>Table2[[#This Row],[Date]]&amp;Table2[[#This Row],[City]]&amp;Table2[[#This Row],[Product]]</f>
        <v>39068JaipurLaptop</v>
      </c>
      <c r="V1101" s="36">
        <v>497</v>
      </c>
    </row>
    <row r="1102" spans="1:22" ht="21" x14ac:dyDescent="0.25">
      <c r="A1102" s="38">
        <v>39131</v>
      </c>
      <c r="B1102" s="38" t="s">
        <v>1652</v>
      </c>
      <c r="C1102" s="38" t="s">
        <v>1649</v>
      </c>
      <c r="D1102" s="32" t="str">
        <f t="shared" si="85"/>
        <v>39131Jaipuriphone</v>
      </c>
      <c r="E1102" s="32">
        <f>VLOOKUP($D1102,Table2[[Column1]:[Qty]],2,0)</f>
        <v>420</v>
      </c>
      <c r="F1102" s="32">
        <f t="shared" si="86"/>
        <v>500</v>
      </c>
      <c r="G1102" s="39">
        <f t="shared" si="87"/>
        <v>0.2</v>
      </c>
      <c r="H1102" s="32">
        <f t="shared" si="88"/>
        <v>400</v>
      </c>
      <c r="I1102" s="32">
        <f t="shared" si="89"/>
        <v>168000</v>
      </c>
      <c r="R1102" s="36">
        <v>39111</v>
      </c>
      <c r="S1102" s="36" t="s">
        <v>1652</v>
      </c>
      <c r="T1102" s="36" t="s">
        <v>1650</v>
      </c>
      <c r="U1102" s="36" t="str">
        <f>Table2[[#This Row],[Date]]&amp;Table2[[#This Row],[City]]&amp;Table2[[#This Row],[Product]]</f>
        <v>39111JaipurChair</v>
      </c>
      <c r="V1102" s="36">
        <v>215</v>
      </c>
    </row>
    <row r="1103" spans="1:22" ht="21" x14ac:dyDescent="0.25">
      <c r="A1103" s="38">
        <v>39131</v>
      </c>
      <c r="B1103" s="38" t="s">
        <v>1652</v>
      </c>
      <c r="C1103" s="38" t="s">
        <v>1650</v>
      </c>
      <c r="D1103" s="32" t="str">
        <f t="shared" si="85"/>
        <v>39131JaipurChair</v>
      </c>
      <c r="E1103" s="32">
        <f>VLOOKUP($D1103,Table2[[Column1]:[Qty]],2,0)</f>
        <v>309</v>
      </c>
      <c r="F1103" s="32">
        <f t="shared" si="86"/>
        <v>200</v>
      </c>
      <c r="G1103" s="39">
        <f t="shared" si="87"/>
        <v>0.36</v>
      </c>
      <c r="H1103" s="32">
        <f t="shared" si="88"/>
        <v>128</v>
      </c>
      <c r="I1103" s="32">
        <f t="shared" si="89"/>
        <v>39552</v>
      </c>
      <c r="R1103" s="36">
        <v>39142</v>
      </c>
      <c r="S1103" s="36" t="s">
        <v>1652</v>
      </c>
      <c r="T1103" s="36" t="s">
        <v>1649</v>
      </c>
      <c r="U1103" s="36" t="str">
        <f>Table2[[#This Row],[Date]]&amp;Table2[[#This Row],[City]]&amp;Table2[[#This Row],[Product]]</f>
        <v>39142Jaipuriphone</v>
      </c>
      <c r="V1103" s="36">
        <v>118</v>
      </c>
    </row>
    <row r="1104" spans="1:22" ht="21" x14ac:dyDescent="0.25">
      <c r="A1104" s="38">
        <v>39131</v>
      </c>
      <c r="B1104" s="38" t="s">
        <v>1653</v>
      </c>
      <c r="C1104" s="38" t="s">
        <v>1647</v>
      </c>
      <c r="D1104" s="32" t="str">
        <f t="shared" si="85"/>
        <v>39131AgraLaptop</v>
      </c>
      <c r="E1104" s="32">
        <f>VLOOKUP($D1104,Table2[[Column1]:[Qty]],2,0)</f>
        <v>193</v>
      </c>
      <c r="F1104" s="32">
        <f t="shared" si="86"/>
        <v>1000</v>
      </c>
      <c r="G1104" s="39">
        <f t="shared" si="87"/>
        <v>0.05</v>
      </c>
      <c r="H1104" s="32">
        <f t="shared" si="88"/>
        <v>950</v>
      </c>
      <c r="I1104" s="32">
        <f t="shared" si="89"/>
        <v>183350</v>
      </c>
      <c r="R1104" s="36">
        <v>39152</v>
      </c>
      <c r="S1104" s="36" t="s">
        <v>1652</v>
      </c>
      <c r="T1104" s="36" t="s">
        <v>1648</v>
      </c>
      <c r="U1104" s="36" t="str">
        <f>Table2[[#This Row],[Date]]&amp;Table2[[#This Row],[City]]&amp;Table2[[#This Row],[Product]]</f>
        <v>39152JaipurBulb</v>
      </c>
      <c r="V1104" s="36">
        <v>320</v>
      </c>
    </row>
    <row r="1105" spans="1:22" ht="21" x14ac:dyDescent="0.25">
      <c r="A1105" s="38">
        <v>39131</v>
      </c>
      <c r="B1105" s="38" t="s">
        <v>1653</v>
      </c>
      <c r="C1105" s="38" t="s">
        <v>1648</v>
      </c>
      <c r="D1105" s="32" t="str">
        <f t="shared" si="85"/>
        <v>39131AgraBulb</v>
      </c>
      <c r="E1105" s="32">
        <f>VLOOKUP($D1105,Table2[[Column1]:[Qty]],2,0)</f>
        <v>487</v>
      </c>
      <c r="F1105" s="32">
        <f t="shared" si="86"/>
        <v>10</v>
      </c>
      <c r="G1105" s="39">
        <f t="shared" si="87"/>
        <v>0.06</v>
      </c>
      <c r="H1105" s="32">
        <f t="shared" si="88"/>
        <v>9.3999999999999986</v>
      </c>
      <c r="I1105" s="32">
        <f t="shared" si="89"/>
        <v>4577.7999999999993</v>
      </c>
      <c r="R1105" s="36">
        <v>39111</v>
      </c>
      <c r="S1105" s="36" t="s">
        <v>1645</v>
      </c>
      <c r="T1105" s="36" t="s">
        <v>1648</v>
      </c>
      <c r="U1105" s="36" t="str">
        <f>Table2[[#This Row],[Date]]&amp;Table2[[#This Row],[City]]&amp;Table2[[#This Row],[Product]]</f>
        <v>39111DelhiBulb</v>
      </c>
      <c r="V1105" s="36">
        <v>147</v>
      </c>
    </row>
    <row r="1106" spans="1:22" ht="21" x14ac:dyDescent="0.25">
      <c r="A1106" s="38">
        <v>39131</v>
      </c>
      <c r="B1106" s="38" t="s">
        <v>1653</v>
      </c>
      <c r="C1106" s="38" t="s">
        <v>1649</v>
      </c>
      <c r="D1106" s="32" t="str">
        <f t="shared" si="85"/>
        <v>39131Agraiphone</v>
      </c>
      <c r="E1106" s="32">
        <f>VLOOKUP($D1106,Table2[[Column1]:[Qty]],2,0)</f>
        <v>310</v>
      </c>
      <c r="F1106" s="32">
        <f t="shared" si="86"/>
        <v>500</v>
      </c>
      <c r="G1106" s="39">
        <f t="shared" si="87"/>
        <v>0.25</v>
      </c>
      <c r="H1106" s="32">
        <f t="shared" si="88"/>
        <v>375</v>
      </c>
      <c r="I1106" s="32">
        <f t="shared" si="89"/>
        <v>116250</v>
      </c>
      <c r="R1106" s="36">
        <v>39105</v>
      </c>
      <c r="S1106" s="36" t="s">
        <v>1653</v>
      </c>
      <c r="T1106" s="36" t="s">
        <v>1649</v>
      </c>
      <c r="U1106" s="36" t="str">
        <f>Table2[[#This Row],[Date]]&amp;Table2[[#This Row],[City]]&amp;Table2[[#This Row],[Product]]</f>
        <v>39105Agraiphone</v>
      </c>
      <c r="V1106" s="36">
        <v>376</v>
      </c>
    </row>
    <row r="1107" spans="1:22" ht="21" x14ac:dyDescent="0.25">
      <c r="A1107" s="38">
        <v>39131</v>
      </c>
      <c r="B1107" s="38" t="s">
        <v>1653</v>
      </c>
      <c r="C1107" s="38" t="s">
        <v>1650</v>
      </c>
      <c r="D1107" s="32" t="str">
        <f t="shared" si="85"/>
        <v>39131AgraChair</v>
      </c>
      <c r="E1107" s="32">
        <f>VLOOKUP($D1107,Table2[[Column1]:[Qty]],2,0)</f>
        <v>309</v>
      </c>
      <c r="F1107" s="32">
        <f t="shared" si="86"/>
        <v>200</v>
      </c>
      <c r="G1107" s="39">
        <f t="shared" si="87"/>
        <v>0.4</v>
      </c>
      <c r="H1107" s="32">
        <f t="shared" si="88"/>
        <v>120</v>
      </c>
      <c r="I1107" s="32">
        <f t="shared" si="89"/>
        <v>37080</v>
      </c>
      <c r="R1107" s="36">
        <v>39067</v>
      </c>
      <c r="S1107" s="36" t="s">
        <v>1652</v>
      </c>
      <c r="T1107" s="36" t="s">
        <v>1650</v>
      </c>
      <c r="U1107" s="36" t="str">
        <f>Table2[[#This Row],[Date]]&amp;Table2[[#This Row],[City]]&amp;Table2[[#This Row],[Product]]</f>
        <v>39067JaipurChair</v>
      </c>
      <c r="V1107" s="36">
        <v>396</v>
      </c>
    </row>
    <row r="1108" spans="1:22" ht="21" x14ac:dyDescent="0.25">
      <c r="A1108" s="38">
        <v>39132</v>
      </c>
      <c r="B1108" s="38" t="s">
        <v>1645</v>
      </c>
      <c r="C1108" s="38" t="s">
        <v>1647</v>
      </c>
      <c r="D1108" s="32" t="str">
        <f t="shared" si="85"/>
        <v>39132DelhiLaptop</v>
      </c>
      <c r="E1108" s="32">
        <f>VLOOKUP($D1108,Table2[[Column1]:[Qty]],2,0)</f>
        <v>335</v>
      </c>
      <c r="F1108" s="32">
        <f t="shared" si="86"/>
        <v>1000</v>
      </c>
      <c r="G1108" s="39">
        <f t="shared" si="87"/>
        <v>0.13</v>
      </c>
      <c r="H1108" s="32">
        <f t="shared" si="88"/>
        <v>870</v>
      </c>
      <c r="I1108" s="32">
        <f t="shared" si="89"/>
        <v>291450</v>
      </c>
      <c r="R1108" s="36">
        <v>39180</v>
      </c>
      <c r="S1108" s="36" t="s">
        <v>1646</v>
      </c>
      <c r="T1108" s="36" t="s">
        <v>1647</v>
      </c>
      <c r="U1108" s="36" t="str">
        <f>Table2[[#This Row],[Date]]&amp;Table2[[#This Row],[City]]&amp;Table2[[#This Row],[Product]]</f>
        <v>39180MumbaiLaptop</v>
      </c>
      <c r="V1108" s="36">
        <v>159</v>
      </c>
    </row>
    <row r="1109" spans="1:22" ht="21" x14ac:dyDescent="0.25">
      <c r="A1109" s="38">
        <v>39132</v>
      </c>
      <c r="B1109" s="38" t="s">
        <v>1645</v>
      </c>
      <c r="C1109" s="38" t="s">
        <v>1648</v>
      </c>
      <c r="D1109" s="32" t="str">
        <f t="shared" si="85"/>
        <v>39132DelhiBulb</v>
      </c>
      <c r="E1109" s="32">
        <f>VLOOKUP($D1109,Table2[[Column1]:[Qty]],2,0)</f>
        <v>332</v>
      </c>
      <c r="F1109" s="32">
        <f t="shared" si="86"/>
        <v>10</v>
      </c>
      <c r="G1109" s="39">
        <f t="shared" si="87"/>
        <v>0.09</v>
      </c>
      <c r="H1109" s="32">
        <f t="shared" si="88"/>
        <v>9.1</v>
      </c>
      <c r="I1109" s="32">
        <f t="shared" si="89"/>
        <v>3021.2</v>
      </c>
      <c r="R1109" s="36">
        <v>39075</v>
      </c>
      <c r="S1109" s="36" t="s">
        <v>1653</v>
      </c>
      <c r="T1109" s="36" t="s">
        <v>1650</v>
      </c>
      <c r="U1109" s="36" t="str">
        <f>Table2[[#This Row],[Date]]&amp;Table2[[#This Row],[City]]&amp;Table2[[#This Row],[Product]]</f>
        <v>39075AgraChair</v>
      </c>
      <c r="V1109" s="36">
        <v>230</v>
      </c>
    </row>
    <row r="1110" spans="1:22" ht="21" x14ac:dyDescent="0.25">
      <c r="A1110" s="38">
        <v>39132</v>
      </c>
      <c r="B1110" s="38" t="s">
        <v>1645</v>
      </c>
      <c r="C1110" s="38" t="s">
        <v>1649</v>
      </c>
      <c r="D1110" s="32" t="str">
        <f t="shared" si="85"/>
        <v>39132Delhiiphone</v>
      </c>
      <c r="E1110" s="32">
        <f>VLOOKUP($D1110,Table2[[Column1]:[Qty]],2,0)</f>
        <v>325</v>
      </c>
      <c r="F1110" s="32">
        <f t="shared" si="86"/>
        <v>500</v>
      </c>
      <c r="G1110" s="39">
        <f t="shared" si="87"/>
        <v>0.24</v>
      </c>
      <c r="H1110" s="32">
        <f t="shared" si="88"/>
        <v>380</v>
      </c>
      <c r="I1110" s="32">
        <f t="shared" si="89"/>
        <v>123500</v>
      </c>
      <c r="R1110" s="36">
        <v>39080</v>
      </c>
      <c r="S1110" s="36" t="s">
        <v>1652</v>
      </c>
      <c r="T1110" s="36" t="s">
        <v>1648</v>
      </c>
      <c r="U1110" s="36" t="str">
        <f>Table2[[#This Row],[Date]]&amp;Table2[[#This Row],[City]]&amp;Table2[[#This Row],[Product]]</f>
        <v>39080JaipurBulb</v>
      </c>
      <c r="V1110" s="36">
        <v>471</v>
      </c>
    </row>
    <row r="1111" spans="1:22" ht="21" x14ac:dyDescent="0.25">
      <c r="A1111" s="38">
        <v>39132</v>
      </c>
      <c r="B1111" s="38" t="s">
        <v>1645</v>
      </c>
      <c r="C1111" s="38" t="s">
        <v>1650</v>
      </c>
      <c r="D1111" s="32" t="str">
        <f t="shared" si="85"/>
        <v>39132DelhiChair</v>
      </c>
      <c r="E1111" s="32">
        <f>VLOOKUP($D1111,Table2[[Column1]:[Qty]],2,0)</f>
        <v>225</v>
      </c>
      <c r="F1111" s="32">
        <f t="shared" si="86"/>
        <v>200</v>
      </c>
      <c r="G1111" s="39">
        <f t="shared" si="87"/>
        <v>0.33</v>
      </c>
      <c r="H1111" s="32">
        <f t="shared" si="88"/>
        <v>134</v>
      </c>
      <c r="I1111" s="32">
        <f t="shared" si="89"/>
        <v>30150</v>
      </c>
      <c r="R1111" s="36">
        <v>39101</v>
      </c>
      <c r="S1111" s="36" t="s">
        <v>1646</v>
      </c>
      <c r="T1111" s="36" t="s">
        <v>1647</v>
      </c>
      <c r="U1111" s="36" t="str">
        <f>Table2[[#This Row],[Date]]&amp;Table2[[#This Row],[City]]&amp;Table2[[#This Row],[Product]]</f>
        <v>39101MumbaiLaptop</v>
      </c>
      <c r="V1111" s="36">
        <v>134</v>
      </c>
    </row>
    <row r="1112" spans="1:22" ht="21" x14ac:dyDescent="0.25">
      <c r="A1112" s="38">
        <v>39132</v>
      </c>
      <c r="B1112" s="38" t="s">
        <v>1646</v>
      </c>
      <c r="C1112" s="38" t="s">
        <v>1647</v>
      </c>
      <c r="D1112" s="32" t="str">
        <f t="shared" si="85"/>
        <v>39132MumbaiLaptop</v>
      </c>
      <c r="E1112" s="32">
        <f>VLOOKUP($D1112,Table2[[Column1]:[Qty]],2,0)</f>
        <v>358</v>
      </c>
      <c r="F1112" s="32">
        <f t="shared" si="86"/>
        <v>1000</v>
      </c>
      <c r="G1112" s="39">
        <f t="shared" si="87"/>
        <v>0.1</v>
      </c>
      <c r="H1112" s="32">
        <f t="shared" si="88"/>
        <v>900</v>
      </c>
      <c r="I1112" s="32">
        <f t="shared" si="89"/>
        <v>322200</v>
      </c>
      <c r="R1112" s="36">
        <v>39118</v>
      </c>
      <c r="S1112" s="36" t="s">
        <v>1652</v>
      </c>
      <c r="T1112" s="36" t="s">
        <v>1647</v>
      </c>
      <c r="U1112" s="36" t="str">
        <f>Table2[[#This Row],[Date]]&amp;Table2[[#This Row],[City]]&amp;Table2[[#This Row],[Product]]</f>
        <v>39118JaipurLaptop</v>
      </c>
      <c r="V1112" s="36">
        <v>138</v>
      </c>
    </row>
    <row r="1113" spans="1:22" ht="21" x14ac:dyDescent="0.25">
      <c r="A1113" s="38">
        <v>39132</v>
      </c>
      <c r="B1113" s="38" t="s">
        <v>1646</v>
      </c>
      <c r="C1113" s="38" t="s">
        <v>1648</v>
      </c>
      <c r="D1113" s="32" t="str">
        <f t="shared" si="85"/>
        <v>39132MumbaiBulb</v>
      </c>
      <c r="E1113" s="32">
        <f>VLOOKUP($D1113,Table2[[Column1]:[Qty]],2,0)</f>
        <v>457</v>
      </c>
      <c r="F1113" s="32">
        <f t="shared" si="86"/>
        <v>10</v>
      </c>
      <c r="G1113" s="39">
        <f t="shared" si="87"/>
        <v>0.05</v>
      </c>
      <c r="H1113" s="32">
        <f t="shared" si="88"/>
        <v>9.5</v>
      </c>
      <c r="I1113" s="32">
        <f t="shared" si="89"/>
        <v>4341.5</v>
      </c>
      <c r="R1113" s="36">
        <v>39082</v>
      </c>
      <c r="S1113" s="36" t="s">
        <v>1653</v>
      </c>
      <c r="T1113" s="36" t="s">
        <v>1647</v>
      </c>
      <c r="U1113" s="36" t="str">
        <f>Table2[[#This Row],[Date]]&amp;Table2[[#This Row],[City]]&amp;Table2[[#This Row],[Product]]</f>
        <v>39082AgraLaptop</v>
      </c>
      <c r="V1113" s="36">
        <v>333</v>
      </c>
    </row>
    <row r="1114" spans="1:22" ht="21" x14ac:dyDescent="0.25">
      <c r="A1114" s="38">
        <v>39132</v>
      </c>
      <c r="B1114" s="38" t="s">
        <v>1646</v>
      </c>
      <c r="C1114" s="38" t="s">
        <v>1649</v>
      </c>
      <c r="D1114" s="32" t="str">
        <f t="shared" si="85"/>
        <v>39132Mumbaiiphone</v>
      </c>
      <c r="E1114" s="32">
        <f>VLOOKUP($D1114,Table2[[Column1]:[Qty]],2,0)</f>
        <v>163</v>
      </c>
      <c r="F1114" s="32">
        <f t="shared" si="86"/>
        <v>500</v>
      </c>
      <c r="G1114" s="39">
        <f t="shared" si="87"/>
        <v>0.2</v>
      </c>
      <c r="H1114" s="32">
        <f t="shared" si="88"/>
        <v>400</v>
      </c>
      <c r="I1114" s="32">
        <f t="shared" si="89"/>
        <v>65200</v>
      </c>
      <c r="R1114" s="36">
        <v>39097</v>
      </c>
      <c r="S1114" s="36" t="s">
        <v>1646</v>
      </c>
      <c r="T1114" s="36" t="s">
        <v>1648</v>
      </c>
      <c r="U1114" s="36" t="str">
        <f>Table2[[#This Row],[Date]]&amp;Table2[[#This Row],[City]]&amp;Table2[[#This Row],[Product]]</f>
        <v>39097MumbaiBulb</v>
      </c>
      <c r="V1114" s="36">
        <v>101</v>
      </c>
    </row>
    <row r="1115" spans="1:22" ht="21" x14ac:dyDescent="0.25">
      <c r="A1115" s="38">
        <v>39132</v>
      </c>
      <c r="B1115" s="38" t="s">
        <v>1646</v>
      </c>
      <c r="C1115" s="38" t="s">
        <v>1650</v>
      </c>
      <c r="D1115" s="32" t="str">
        <f t="shared" si="85"/>
        <v>39132MumbaiChair</v>
      </c>
      <c r="E1115" s="32">
        <f>VLOOKUP($D1115,Table2[[Column1]:[Qty]],2,0)</f>
        <v>180</v>
      </c>
      <c r="F1115" s="32">
        <f t="shared" si="86"/>
        <v>200</v>
      </c>
      <c r="G1115" s="39">
        <f t="shared" si="87"/>
        <v>0.4</v>
      </c>
      <c r="H1115" s="32">
        <f t="shared" si="88"/>
        <v>120</v>
      </c>
      <c r="I1115" s="32">
        <f t="shared" si="89"/>
        <v>21600</v>
      </c>
      <c r="R1115" s="36">
        <v>39105</v>
      </c>
      <c r="S1115" s="36" t="s">
        <v>1653</v>
      </c>
      <c r="T1115" s="36" t="s">
        <v>1650</v>
      </c>
      <c r="U1115" s="36" t="str">
        <f>Table2[[#This Row],[Date]]&amp;Table2[[#This Row],[City]]&amp;Table2[[#This Row],[Product]]</f>
        <v>39105AgraChair</v>
      </c>
      <c r="V1115" s="36">
        <v>244</v>
      </c>
    </row>
    <row r="1116" spans="1:22" ht="21" x14ac:dyDescent="0.25">
      <c r="A1116" s="38">
        <v>39132</v>
      </c>
      <c r="B1116" s="38" t="s">
        <v>1652</v>
      </c>
      <c r="C1116" s="38" t="s">
        <v>1647</v>
      </c>
      <c r="D1116" s="32" t="str">
        <f t="shared" si="85"/>
        <v>39132JaipurLaptop</v>
      </c>
      <c r="E1116" s="32">
        <f>VLOOKUP($D1116,Table2[[Column1]:[Qty]],2,0)</f>
        <v>227</v>
      </c>
      <c r="F1116" s="32">
        <f t="shared" si="86"/>
        <v>1000</v>
      </c>
      <c r="G1116" s="39">
        <f t="shared" si="87"/>
        <v>0.09</v>
      </c>
      <c r="H1116" s="32">
        <f t="shared" si="88"/>
        <v>910</v>
      </c>
      <c r="I1116" s="32">
        <f t="shared" si="89"/>
        <v>206570</v>
      </c>
      <c r="R1116" s="36">
        <v>39136</v>
      </c>
      <c r="S1116" s="36" t="s">
        <v>1645</v>
      </c>
      <c r="T1116" s="36" t="s">
        <v>1649</v>
      </c>
      <c r="U1116" s="36" t="str">
        <f>Table2[[#This Row],[Date]]&amp;Table2[[#This Row],[City]]&amp;Table2[[#This Row],[Product]]</f>
        <v>39136Delhiiphone</v>
      </c>
      <c r="V1116" s="36">
        <v>175</v>
      </c>
    </row>
    <row r="1117" spans="1:22" ht="21" x14ac:dyDescent="0.25">
      <c r="A1117" s="38">
        <v>39132</v>
      </c>
      <c r="B1117" s="38" t="s">
        <v>1652</v>
      </c>
      <c r="C1117" s="38" t="s">
        <v>1648</v>
      </c>
      <c r="D1117" s="32" t="str">
        <f t="shared" si="85"/>
        <v>39132JaipurBulb</v>
      </c>
      <c r="E1117" s="32">
        <f>VLOOKUP($D1117,Table2[[Column1]:[Qty]],2,0)</f>
        <v>150</v>
      </c>
      <c r="F1117" s="32">
        <f t="shared" si="86"/>
        <v>10</v>
      </c>
      <c r="G1117" s="39">
        <f t="shared" si="87"/>
        <v>0.08</v>
      </c>
      <c r="H1117" s="32">
        <f t="shared" si="88"/>
        <v>9.2000000000000011</v>
      </c>
      <c r="I1117" s="32">
        <f t="shared" si="89"/>
        <v>1380.0000000000002</v>
      </c>
      <c r="R1117" s="36">
        <v>39090</v>
      </c>
      <c r="S1117" s="36" t="s">
        <v>1652</v>
      </c>
      <c r="T1117" s="36" t="s">
        <v>1649</v>
      </c>
      <c r="U1117" s="36" t="str">
        <f>Table2[[#This Row],[Date]]&amp;Table2[[#This Row],[City]]&amp;Table2[[#This Row],[Product]]</f>
        <v>39090Jaipuriphone</v>
      </c>
      <c r="V1117" s="36">
        <v>221</v>
      </c>
    </row>
    <row r="1118" spans="1:22" ht="21" x14ac:dyDescent="0.25">
      <c r="A1118" s="38">
        <v>39132</v>
      </c>
      <c r="B1118" s="38" t="s">
        <v>1652</v>
      </c>
      <c r="C1118" s="38" t="s">
        <v>1649</v>
      </c>
      <c r="D1118" s="32" t="str">
        <f t="shared" si="85"/>
        <v>39132Jaipuriphone</v>
      </c>
      <c r="E1118" s="32">
        <f>VLOOKUP($D1118,Table2[[Column1]:[Qty]],2,0)</f>
        <v>140</v>
      </c>
      <c r="F1118" s="32">
        <f t="shared" si="86"/>
        <v>500</v>
      </c>
      <c r="G1118" s="39">
        <f t="shared" si="87"/>
        <v>0.2</v>
      </c>
      <c r="H1118" s="32">
        <f t="shared" si="88"/>
        <v>400</v>
      </c>
      <c r="I1118" s="32">
        <f t="shared" si="89"/>
        <v>56000</v>
      </c>
      <c r="R1118" s="36">
        <v>39164</v>
      </c>
      <c r="S1118" s="36" t="s">
        <v>1652</v>
      </c>
      <c r="T1118" s="36" t="s">
        <v>1647</v>
      </c>
      <c r="U1118" s="36" t="str">
        <f>Table2[[#This Row],[Date]]&amp;Table2[[#This Row],[City]]&amp;Table2[[#This Row],[Product]]</f>
        <v>39164JaipurLaptop</v>
      </c>
      <c r="V1118" s="36">
        <v>104</v>
      </c>
    </row>
    <row r="1119" spans="1:22" ht="21" x14ac:dyDescent="0.25">
      <c r="A1119" s="38">
        <v>39132</v>
      </c>
      <c r="B1119" s="38" t="s">
        <v>1652</v>
      </c>
      <c r="C1119" s="38" t="s">
        <v>1650</v>
      </c>
      <c r="D1119" s="32" t="str">
        <f t="shared" si="85"/>
        <v>39132JaipurChair</v>
      </c>
      <c r="E1119" s="32">
        <f>VLOOKUP($D1119,Table2[[Column1]:[Qty]],2,0)</f>
        <v>293</v>
      </c>
      <c r="F1119" s="32">
        <f t="shared" si="86"/>
        <v>200</v>
      </c>
      <c r="G1119" s="39">
        <f t="shared" si="87"/>
        <v>0.36</v>
      </c>
      <c r="H1119" s="32">
        <f t="shared" si="88"/>
        <v>128</v>
      </c>
      <c r="I1119" s="32">
        <f t="shared" si="89"/>
        <v>37504</v>
      </c>
      <c r="R1119" s="36">
        <v>39096</v>
      </c>
      <c r="S1119" s="36" t="s">
        <v>1653</v>
      </c>
      <c r="T1119" s="36" t="s">
        <v>1647</v>
      </c>
      <c r="U1119" s="36" t="str">
        <f>Table2[[#This Row],[Date]]&amp;Table2[[#This Row],[City]]&amp;Table2[[#This Row],[Product]]</f>
        <v>39096AgraLaptop</v>
      </c>
      <c r="V1119" s="36">
        <v>300</v>
      </c>
    </row>
    <row r="1120" spans="1:22" ht="21" x14ac:dyDescent="0.25">
      <c r="A1120" s="38">
        <v>39132</v>
      </c>
      <c r="B1120" s="38" t="s">
        <v>1653</v>
      </c>
      <c r="C1120" s="38" t="s">
        <v>1647</v>
      </c>
      <c r="D1120" s="32" t="str">
        <f t="shared" si="85"/>
        <v>39132AgraLaptop</v>
      </c>
      <c r="E1120" s="32">
        <f>VLOOKUP($D1120,Table2[[Column1]:[Qty]],2,0)</f>
        <v>187</v>
      </c>
      <c r="F1120" s="32">
        <f t="shared" si="86"/>
        <v>1000</v>
      </c>
      <c r="G1120" s="39">
        <f t="shared" si="87"/>
        <v>0.05</v>
      </c>
      <c r="H1120" s="32">
        <f t="shared" si="88"/>
        <v>950</v>
      </c>
      <c r="I1120" s="32">
        <f t="shared" si="89"/>
        <v>177650</v>
      </c>
      <c r="R1120" s="36">
        <v>39078</v>
      </c>
      <c r="S1120" s="36" t="s">
        <v>1646</v>
      </c>
      <c r="T1120" s="36" t="s">
        <v>1649</v>
      </c>
      <c r="U1120" s="36" t="str">
        <f>Table2[[#This Row],[Date]]&amp;Table2[[#This Row],[City]]&amp;Table2[[#This Row],[Product]]</f>
        <v>39078Mumbaiiphone</v>
      </c>
      <c r="V1120" s="36">
        <v>324</v>
      </c>
    </row>
    <row r="1121" spans="1:22" ht="21" x14ac:dyDescent="0.25">
      <c r="A1121" s="38">
        <v>39132</v>
      </c>
      <c r="B1121" s="38" t="s">
        <v>1653</v>
      </c>
      <c r="C1121" s="38" t="s">
        <v>1648</v>
      </c>
      <c r="D1121" s="32" t="str">
        <f t="shared" si="85"/>
        <v>39132AgraBulb</v>
      </c>
      <c r="E1121" s="32">
        <f>VLOOKUP($D1121,Table2[[Column1]:[Qty]],2,0)</f>
        <v>378</v>
      </c>
      <c r="F1121" s="32">
        <f t="shared" si="86"/>
        <v>10</v>
      </c>
      <c r="G1121" s="39">
        <f t="shared" si="87"/>
        <v>0.06</v>
      </c>
      <c r="H1121" s="32">
        <f t="shared" si="88"/>
        <v>9.3999999999999986</v>
      </c>
      <c r="I1121" s="32">
        <f t="shared" si="89"/>
        <v>3553.1999999999994</v>
      </c>
      <c r="R1121" s="36">
        <v>39158</v>
      </c>
      <c r="S1121" s="36" t="s">
        <v>1645</v>
      </c>
      <c r="T1121" s="36" t="s">
        <v>1650</v>
      </c>
      <c r="U1121" s="36" t="str">
        <f>Table2[[#This Row],[Date]]&amp;Table2[[#This Row],[City]]&amp;Table2[[#This Row],[Product]]</f>
        <v>39158DelhiChair</v>
      </c>
      <c r="V1121" s="36">
        <v>451</v>
      </c>
    </row>
    <row r="1122" spans="1:22" ht="21" x14ac:dyDescent="0.25">
      <c r="A1122" s="38">
        <v>39132</v>
      </c>
      <c r="B1122" s="38" t="s">
        <v>1653</v>
      </c>
      <c r="C1122" s="38" t="s">
        <v>1649</v>
      </c>
      <c r="D1122" s="32" t="str">
        <f t="shared" si="85"/>
        <v>39132Agraiphone</v>
      </c>
      <c r="E1122" s="32">
        <f>VLOOKUP($D1122,Table2[[Column1]:[Qty]],2,0)</f>
        <v>349</v>
      </c>
      <c r="F1122" s="32">
        <f t="shared" si="86"/>
        <v>500</v>
      </c>
      <c r="G1122" s="39">
        <f t="shared" si="87"/>
        <v>0.25</v>
      </c>
      <c r="H1122" s="32">
        <f t="shared" si="88"/>
        <v>375</v>
      </c>
      <c r="I1122" s="32">
        <f t="shared" si="89"/>
        <v>130875</v>
      </c>
      <c r="R1122" s="36">
        <v>39079</v>
      </c>
      <c r="S1122" s="36" t="s">
        <v>1645</v>
      </c>
      <c r="T1122" s="36" t="s">
        <v>1649</v>
      </c>
      <c r="U1122" s="36" t="str">
        <f>Table2[[#This Row],[Date]]&amp;Table2[[#This Row],[City]]&amp;Table2[[#This Row],[Product]]</f>
        <v>39079Delhiiphone</v>
      </c>
      <c r="V1122" s="36">
        <v>286</v>
      </c>
    </row>
    <row r="1123" spans="1:22" ht="21" x14ac:dyDescent="0.25">
      <c r="A1123" s="38">
        <v>39132</v>
      </c>
      <c r="B1123" s="38" t="s">
        <v>1653</v>
      </c>
      <c r="C1123" s="38" t="s">
        <v>1650</v>
      </c>
      <c r="D1123" s="32" t="str">
        <f t="shared" si="85"/>
        <v>39132AgraChair</v>
      </c>
      <c r="E1123" s="32">
        <f>VLOOKUP($D1123,Table2[[Column1]:[Qty]],2,0)</f>
        <v>253</v>
      </c>
      <c r="F1123" s="32">
        <f t="shared" si="86"/>
        <v>200</v>
      </c>
      <c r="G1123" s="39">
        <f t="shared" si="87"/>
        <v>0.4</v>
      </c>
      <c r="H1123" s="32">
        <f t="shared" si="88"/>
        <v>120</v>
      </c>
      <c r="I1123" s="32">
        <f t="shared" si="89"/>
        <v>30360</v>
      </c>
      <c r="R1123" s="36">
        <v>39088</v>
      </c>
      <c r="S1123" s="36" t="s">
        <v>1645</v>
      </c>
      <c r="T1123" s="36" t="s">
        <v>1649</v>
      </c>
      <c r="U1123" s="36" t="str">
        <f>Table2[[#This Row],[Date]]&amp;Table2[[#This Row],[City]]&amp;Table2[[#This Row],[Product]]</f>
        <v>39088Delhiiphone</v>
      </c>
      <c r="V1123" s="36">
        <v>362</v>
      </c>
    </row>
    <row r="1124" spans="1:22" ht="21" x14ac:dyDescent="0.25">
      <c r="A1124" s="38">
        <v>39133</v>
      </c>
      <c r="B1124" s="38" t="s">
        <v>1645</v>
      </c>
      <c r="C1124" s="38" t="s">
        <v>1647</v>
      </c>
      <c r="D1124" s="32" t="str">
        <f t="shared" si="85"/>
        <v>39133DelhiLaptop</v>
      </c>
      <c r="E1124" s="32">
        <f>VLOOKUP($D1124,Table2[[Column1]:[Qty]],2,0)</f>
        <v>148</v>
      </c>
      <c r="F1124" s="32">
        <f t="shared" si="86"/>
        <v>1000</v>
      </c>
      <c r="G1124" s="39">
        <f t="shared" si="87"/>
        <v>0.13</v>
      </c>
      <c r="H1124" s="32">
        <f t="shared" si="88"/>
        <v>870</v>
      </c>
      <c r="I1124" s="32">
        <f t="shared" si="89"/>
        <v>128760</v>
      </c>
      <c r="R1124" s="36">
        <v>39191</v>
      </c>
      <c r="S1124" s="36" t="s">
        <v>1645</v>
      </c>
      <c r="T1124" s="36" t="s">
        <v>1649</v>
      </c>
      <c r="U1124" s="36" t="str">
        <f>Table2[[#This Row],[Date]]&amp;Table2[[#This Row],[City]]&amp;Table2[[#This Row],[Product]]</f>
        <v>39191Delhiiphone</v>
      </c>
      <c r="V1124" s="36">
        <v>116</v>
      </c>
    </row>
    <row r="1125" spans="1:22" ht="21" x14ac:dyDescent="0.25">
      <c r="A1125" s="38">
        <v>39133</v>
      </c>
      <c r="B1125" s="38" t="s">
        <v>1645</v>
      </c>
      <c r="C1125" s="38" t="s">
        <v>1648</v>
      </c>
      <c r="D1125" s="32" t="str">
        <f t="shared" si="85"/>
        <v>39133DelhiBulb</v>
      </c>
      <c r="E1125" s="32">
        <f>VLOOKUP($D1125,Table2[[Column1]:[Qty]],2,0)</f>
        <v>329</v>
      </c>
      <c r="F1125" s="32">
        <f t="shared" si="86"/>
        <v>10</v>
      </c>
      <c r="G1125" s="39">
        <f t="shared" si="87"/>
        <v>0.09</v>
      </c>
      <c r="H1125" s="32">
        <f t="shared" si="88"/>
        <v>9.1</v>
      </c>
      <c r="I1125" s="32">
        <f t="shared" si="89"/>
        <v>2993.9</v>
      </c>
      <c r="R1125" s="36">
        <v>39064</v>
      </c>
      <c r="S1125" s="36" t="s">
        <v>1653</v>
      </c>
      <c r="T1125" s="36" t="s">
        <v>1648</v>
      </c>
      <c r="U1125" s="36" t="str">
        <f>Table2[[#This Row],[Date]]&amp;Table2[[#This Row],[City]]&amp;Table2[[#This Row],[Product]]</f>
        <v>39064AgraBulb</v>
      </c>
      <c r="V1125" s="36">
        <v>244</v>
      </c>
    </row>
    <row r="1126" spans="1:22" ht="21" x14ac:dyDescent="0.25">
      <c r="A1126" s="38">
        <v>39133</v>
      </c>
      <c r="B1126" s="38" t="s">
        <v>1645</v>
      </c>
      <c r="C1126" s="38" t="s">
        <v>1649</v>
      </c>
      <c r="D1126" s="32" t="str">
        <f t="shared" si="85"/>
        <v>39133Delhiiphone</v>
      </c>
      <c r="E1126" s="32">
        <f>VLOOKUP($D1126,Table2[[Column1]:[Qty]],2,0)</f>
        <v>184</v>
      </c>
      <c r="F1126" s="32">
        <f t="shared" si="86"/>
        <v>500</v>
      </c>
      <c r="G1126" s="39">
        <f t="shared" si="87"/>
        <v>0.24</v>
      </c>
      <c r="H1126" s="32">
        <f t="shared" si="88"/>
        <v>380</v>
      </c>
      <c r="I1126" s="32">
        <f t="shared" si="89"/>
        <v>69920</v>
      </c>
      <c r="R1126" s="36">
        <v>39158</v>
      </c>
      <c r="S1126" s="36" t="s">
        <v>1652</v>
      </c>
      <c r="T1126" s="36" t="s">
        <v>1647</v>
      </c>
      <c r="U1126" s="36" t="str">
        <f>Table2[[#This Row],[Date]]&amp;Table2[[#This Row],[City]]&amp;Table2[[#This Row],[Product]]</f>
        <v>39158JaipurLaptop</v>
      </c>
      <c r="V1126" s="36">
        <v>353</v>
      </c>
    </row>
    <row r="1127" spans="1:22" ht="21" x14ac:dyDescent="0.25">
      <c r="A1127" s="38">
        <v>39133</v>
      </c>
      <c r="B1127" s="38" t="s">
        <v>1645</v>
      </c>
      <c r="C1127" s="38" t="s">
        <v>1650</v>
      </c>
      <c r="D1127" s="32" t="str">
        <f t="shared" si="85"/>
        <v>39133DelhiChair</v>
      </c>
      <c r="E1127" s="32">
        <f>VLOOKUP($D1127,Table2[[Column1]:[Qty]],2,0)</f>
        <v>486</v>
      </c>
      <c r="F1127" s="32">
        <f t="shared" si="86"/>
        <v>200</v>
      </c>
      <c r="G1127" s="39">
        <f t="shared" si="87"/>
        <v>0.33</v>
      </c>
      <c r="H1127" s="32">
        <f t="shared" si="88"/>
        <v>134</v>
      </c>
      <c r="I1127" s="32">
        <f t="shared" si="89"/>
        <v>65124</v>
      </c>
      <c r="R1127" s="36">
        <v>39076</v>
      </c>
      <c r="S1127" s="36" t="s">
        <v>1652</v>
      </c>
      <c r="T1127" s="36" t="s">
        <v>1650</v>
      </c>
      <c r="U1127" s="36" t="str">
        <f>Table2[[#This Row],[Date]]&amp;Table2[[#This Row],[City]]&amp;Table2[[#This Row],[Product]]</f>
        <v>39076JaipurChair</v>
      </c>
      <c r="V1127" s="36">
        <v>143</v>
      </c>
    </row>
    <row r="1128" spans="1:22" ht="21" x14ac:dyDescent="0.25">
      <c r="A1128" s="38">
        <v>39133</v>
      </c>
      <c r="B1128" s="38" t="s">
        <v>1646</v>
      </c>
      <c r="C1128" s="38" t="s">
        <v>1647</v>
      </c>
      <c r="D1128" s="32" t="str">
        <f t="shared" si="85"/>
        <v>39133MumbaiLaptop</v>
      </c>
      <c r="E1128" s="32">
        <f>VLOOKUP($D1128,Table2[[Column1]:[Qty]],2,0)</f>
        <v>156</v>
      </c>
      <c r="F1128" s="32">
        <f t="shared" si="86"/>
        <v>1000</v>
      </c>
      <c r="G1128" s="39">
        <f t="shared" si="87"/>
        <v>0.1</v>
      </c>
      <c r="H1128" s="32">
        <f t="shared" si="88"/>
        <v>900</v>
      </c>
      <c r="I1128" s="32">
        <f t="shared" si="89"/>
        <v>140400</v>
      </c>
      <c r="R1128" s="36">
        <v>39110</v>
      </c>
      <c r="S1128" s="36" t="s">
        <v>1653</v>
      </c>
      <c r="T1128" s="36" t="s">
        <v>1649</v>
      </c>
      <c r="U1128" s="36" t="str">
        <f>Table2[[#This Row],[Date]]&amp;Table2[[#This Row],[City]]&amp;Table2[[#This Row],[Product]]</f>
        <v>39110Agraiphone</v>
      </c>
      <c r="V1128" s="36">
        <v>404</v>
      </c>
    </row>
    <row r="1129" spans="1:22" ht="21" x14ac:dyDescent="0.25">
      <c r="A1129" s="38">
        <v>39133</v>
      </c>
      <c r="B1129" s="38" t="s">
        <v>1646</v>
      </c>
      <c r="C1129" s="38" t="s">
        <v>1648</v>
      </c>
      <c r="D1129" s="32" t="str">
        <f t="shared" si="85"/>
        <v>39133MumbaiBulb</v>
      </c>
      <c r="E1129" s="32">
        <f>VLOOKUP($D1129,Table2[[Column1]:[Qty]],2,0)</f>
        <v>272</v>
      </c>
      <c r="F1129" s="32">
        <f t="shared" si="86"/>
        <v>10</v>
      </c>
      <c r="G1129" s="39">
        <f t="shared" si="87"/>
        <v>0.05</v>
      </c>
      <c r="H1129" s="32">
        <f t="shared" si="88"/>
        <v>9.5</v>
      </c>
      <c r="I1129" s="32">
        <f t="shared" si="89"/>
        <v>2584</v>
      </c>
      <c r="R1129" s="36">
        <v>39173</v>
      </c>
      <c r="S1129" s="36" t="s">
        <v>1652</v>
      </c>
      <c r="T1129" s="36" t="s">
        <v>1649</v>
      </c>
      <c r="U1129" s="36" t="str">
        <f>Table2[[#This Row],[Date]]&amp;Table2[[#This Row],[City]]&amp;Table2[[#This Row],[Product]]</f>
        <v>39173Jaipuriphone</v>
      </c>
      <c r="V1129" s="36">
        <v>382</v>
      </c>
    </row>
    <row r="1130" spans="1:22" ht="21" x14ac:dyDescent="0.25">
      <c r="A1130" s="38">
        <v>39133</v>
      </c>
      <c r="B1130" s="38" t="s">
        <v>1646</v>
      </c>
      <c r="C1130" s="38" t="s">
        <v>1649</v>
      </c>
      <c r="D1130" s="32" t="str">
        <f t="shared" si="85"/>
        <v>39133Mumbaiiphone</v>
      </c>
      <c r="E1130" s="32">
        <f>VLOOKUP($D1130,Table2[[Column1]:[Qty]],2,0)</f>
        <v>301</v>
      </c>
      <c r="F1130" s="32">
        <f t="shared" si="86"/>
        <v>500</v>
      </c>
      <c r="G1130" s="39">
        <f t="shared" si="87"/>
        <v>0.2</v>
      </c>
      <c r="H1130" s="32">
        <f t="shared" si="88"/>
        <v>400</v>
      </c>
      <c r="I1130" s="32">
        <f t="shared" si="89"/>
        <v>120400</v>
      </c>
      <c r="R1130" s="36">
        <v>39099</v>
      </c>
      <c r="S1130" s="36" t="s">
        <v>1652</v>
      </c>
      <c r="T1130" s="36" t="s">
        <v>1650</v>
      </c>
      <c r="U1130" s="36" t="str">
        <f>Table2[[#This Row],[Date]]&amp;Table2[[#This Row],[City]]&amp;Table2[[#This Row],[Product]]</f>
        <v>39099JaipurChair</v>
      </c>
      <c r="V1130" s="36">
        <v>141</v>
      </c>
    </row>
    <row r="1131" spans="1:22" ht="21" x14ac:dyDescent="0.25">
      <c r="A1131" s="38">
        <v>39133</v>
      </c>
      <c r="B1131" s="38" t="s">
        <v>1646</v>
      </c>
      <c r="C1131" s="38" t="s">
        <v>1650</v>
      </c>
      <c r="D1131" s="32" t="str">
        <f t="shared" si="85"/>
        <v>39133MumbaiChair</v>
      </c>
      <c r="E1131" s="32">
        <f>VLOOKUP($D1131,Table2[[Column1]:[Qty]],2,0)</f>
        <v>454</v>
      </c>
      <c r="F1131" s="32">
        <f t="shared" si="86"/>
        <v>200</v>
      </c>
      <c r="G1131" s="39">
        <f t="shared" si="87"/>
        <v>0.4</v>
      </c>
      <c r="H1131" s="32">
        <f t="shared" si="88"/>
        <v>120</v>
      </c>
      <c r="I1131" s="32">
        <f t="shared" si="89"/>
        <v>54480</v>
      </c>
      <c r="R1131" s="36">
        <v>39115</v>
      </c>
      <c r="S1131" s="36" t="s">
        <v>1645</v>
      </c>
      <c r="T1131" s="36" t="s">
        <v>1648</v>
      </c>
      <c r="U1131" s="36" t="str">
        <f>Table2[[#This Row],[Date]]&amp;Table2[[#This Row],[City]]&amp;Table2[[#This Row],[Product]]</f>
        <v>39115DelhiBulb</v>
      </c>
      <c r="V1131" s="36">
        <v>500</v>
      </c>
    </row>
    <row r="1132" spans="1:22" ht="21" x14ac:dyDescent="0.25">
      <c r="A1132" s="38">
        <v>39133</v>
      </c>
      <c r="B1132" s="38" t="s">
        <v>1652</v>
      </c>
      <c r="C1132" s="38" t="s">
        <v>1647</v>
      </c>
      <c r="D1132" s="32" t="str">
        <f t="shared" si="85"/>
        <v>39133JaipurLaptop</v>
      </c>
      <c r="E1132" s="32">
        <f>VLOOKUP($D1132,Table2[[Column1]:[Qty]],2,0)</f>
        <v>127</v>
      </c>
      <c r="F1132" s="32">
        <f t="shared" si="86"/>
        <v>1000</v>
      </c>
      <c r="G1132" s="39">
        <f t="shared" si="87"/>
        <v>0.09</v>
      </c>
      <c r="H1132" s="32">
        <f t="shared" si="88"/>
        <v>910</v>
      </c>
      <c r="I1132" s="32">
        <f t="shared" si="89"/>
        <v>115570</v>
      </c>
      <c r="R1132" s="36">
        <v>39181</v>
      </c>
      <c r="S1132" s="36" t="s">
        <v>1645</v>
      </c>
      <c r="T1132" s="36" t="s">
        <v>1647</v>
      </c>
      <c r="U1132" s="36" t="str">
        <f>Table2[[#This Row],[Date]]&amp;Table2[[#This Row],[City]]&amp;Table2[[#This Row],[Product]]</f>
        <v>39181DelhiLaptop</v>
      </c>
      <c r="V1132" s="36">
        <v>215</v>
      </c>
    </row>
    <row r="1133" spans="1:22" ht="21" x14ac:dyDescent="0.25">
      <c r="A1133" s="38">
        <v>39133</v>
      </c>
      <c r="B1133" s="38" t="s">
        <v>1652</v>
      </c>
      <c r="C1133" s="38" t="s">
        <v>1648</v>
      </c>
      <c r="D1133" s="32" t="str">
        <f t="shared" si="85"/>
        <v>39133JaipurBulb</v>
      </c>
      <c r="E1133" s="32">
        <f>VLOOKUP($D1133,Table2[[Column1]:[Qty]],2,0)</f>
        <v>302</v>
      </c>
      <c r="F1133" s="32">
        <f t="shared" si="86"/>
        <v>10</v>
      </c>
      <c r="G1133" s="39">
        <f t="shared" si="87"/>
        <v>0.08</v>
      </c>
      <c r="H1133" s="32">
        <f t="shared" si="88"/>
        <v>9.2000000000000011</v>
      </c>
      <c r="I1133" s="32">
        <f t="shared" si="89"/>
        <v>2778.4000000000005</v>
      </c>
      <c r="R1133" s="36">
        <v>39097</v>
      </c>
      <c r="S1133" s="36" t="s">
        <v>1652</v>
      </c>
      <c r="T1133" s="36" t="s">
        <v>1648</v>
      </c>
      <c r="U1133" s="36" t="str">
        <f>Table2[[#This Row],[Date]]&amp;Table2[[#This Row],[City]]&amp;Table2[[#This Row],[Product]]</f>
        <v>39097JaipurBulb</v>
      </c>
      <c r="V1133" s="36">
        <v>123</v>
      </c>
    </row>
    <row r="1134" spans="1:22" ht="21" x14ac:dyDescent="0.25">
      <c r="A1134" s="38">
        <v>39133</v>
      </c>
      <c r="B1134" s="38" t="s">
        <v>1652</v>
      </c>
      <c r="C1134" s="38" t="s">
        <v>1649</v>
      </c>
      <c r="D1134" s="32" t="str">
        <f t="shared" si="85"/>
        <v>39133Jaipuriphone</v>
      </c>
      <c r="E1134" s="32">
        <f>VLOOKUP($D1134,Table2[[Column1]:[Qty]],2,0)</f>
        <v>299</v>
      </c>
      <c r="F1134" s="32">
        <f t="shared" si="86"/>
        <v>500</v>
      </c>
      <c r="G1134" s="39">
        <f t="shared" si="87"/>
        <v>0.2</v>
      </c>
      <c r="H1134" s="32">
        <f t="shared" si="88"/>
        <v>400</v>
      </c>
      <c r="I1134" s="32">
        <f t="shared" si="89"/>
        <v>119600</v>
      </c>
      <c r="R1134" s="36">
        <v>39101</v>
      </c>
      <c r="S1134" s="36" t="s">
        <v>1652</v>
      </c>
      <c r="T1134" s="36" t="s">
        <v>1649</v>
      </c>
      <c r="U1134" s="36" t="str">
        <f>Table2[[#This Row],[Date]]&amp;Table2[[#This Row],[City]]&amp;Table2[[#This Row],[Product]]</f>
        <v>39101Jaipuriphone</v>
      </c>
      <c r="V1134" s="36">
        <v>332</v>
      </c>
    </row>
    <row r="1135" spans="1:22" ht="21" x14ac:dyDescent="0.25">
      <c r="A1135" s="38">
        <v>39133</v>
      </c>
      <c r="B1135" s="38" t="s">
        <v>1652</v>
      </c>
      <c r="C1135" s="38" t="s">
        <v>1650</v>
      </c>
      <c r="D1135" s="32" t="str">
        <f t="shared" si="85"/>
        <v>39133JaipurChair</v>
      </c>
      <c r="E1135" s="32">
        <f>VLOOKUP($D1135,Table2[[Column1]:[Qty]],2,0)</f>
        <v>360</v>
      </c>
      <c r="F1135" s="32">
        <f t="shared" si="86"/>
        <v>200</v>
      </c>
      <c r="G1135" s="39">
        <f t="shared" si="87"/>
        <v>0.36</v>
      </c>
      <c r="H1135" s="32">
        <f t="shared" si="88"/>
        <v>128</v>
      </c>
      <c r="I1135" s="32">
        <f t="shared" si="89"/>
        <v>46080</v>
      </c>
      <c r="R1135" s="36">
        <v>39186</v>
      </c>
      <c r="S1135" s="36" t="s">
        <v>1646</v>
      </c>
      <c r="T1135" s="36" t="s">
        <v>1650</v>
      </c>
      <c r="U1135" s="36" t="str">
        <f>Table2[[#This Row],[Date]]&amp;Table2[[#This Row],[City]]&amp;Table2[[#This Row],[Product]]</f>
        <v>39186MumbaiChair</v>
      </c>
      <c r="V1135" s="36">
        <v>125</v>
      </c>
    </row>
    <row r="1136" spans="1:22" ht="21" x14ac:dyDescent="0.25">
      <c r="A1136" s="38">
        <v>39133</v>
      </c>
      <c r="B1136" s="38" t="s">
        <v>1653</v>
      </c>
      <c r="C1136" s="38" t="s">
        <v>1647</v>
      </c>
      <c r="D1136" s="32" t="str">
        <f t="shared" si="85"/>
        <v>39133AgraLaptop</v>
      </c>
      <c r="E1136" s="32">
        <f>VLOOKUP($D1136,Table2[[Column1]:[Qty]],2,0)</f>
        <v>461</v>
      </c>
      <c r="F1136" s="32">
        <f t="shared" si="86"/>
        <v>1000</v>
      </c>
      <c r="G1136" s="39">
        <f t="shared" si="87"/>
        <v>0.05</v>
      </c>
      <c r="H1136" s="32">
        <f t="shared" si="88"/>
        <v>950</v>
      </c>
      <c r="I1136" s="32">
        <f t="shared" si="89"/>
        <v>437950</v>
      </c>
      <c r="R1136" s="36">
        <v>39101</v>
      </c>
      <c r="S1136" s="36" t="s">
        <v>1646</v>
      </c>
      <c r="T1136" s="36" t="s">
        <v>1650</v>
      </c>
      <c r="U1136" s="36" t="str">
        <f>Table2[[#This Row],[Date]]&amp;Table2[[#This Row],[City]]&amp;Table2[[#This Row],[Product]]</f>
        <v>39101MumbaiChair</v>
      </c>
      <c r="V1136" s="36">
        <v>187</v>
      </c>
    </row>
    <row r="1137" spans="1:22" ht="21" x14ac:dyDescent="0.25">
      <c r="A1137" s="38">
        <v>39133</v>
      </c>
      <c r="B1137" s="38" t="s">
        <v>1653</v>
      </c>
      <c r="C1137" s="38" t="s">
        <v>1648</v>
      </c>
      <c r="D1137" s="32" t="str">
        <f t="shared" si="85"/>
        <v>39133AgraBulb</v>
      </c>
      <c r="E1137" s="32">
        <f>VLOOKUP($D1137,Table2[[Column1]:[Qty]],2,0)</f>
        <v>401</v>
      </c>
      <c r="F1137" s="32">
        <f t="shared" si="86"/>
        <v>10</v>
      </c>
      <c r="G1137" s="39">
        <f t="shared" si="87"/>
        <v>0.06</v>
      </c>
      <c r="H1137" s="32">
        <f t="shared" si="88"/>
        <v>9.3999999999999986</v>
      </c>
      <c r="I1137" s="32">
        <f t="shared" si="89"/>
        <v>3769.3999999999996</v>
      </c>
      <c r="R1137" s="36">
        <v>39180</v>
      </c>
      <c r="S1137" s="36" t="s">
        <v>1645</v>
      </c>
      <c r="T1137" s="36" t="s">
        <v>1650</v>
      </c>
      <c r="U1137" s="36" t="str">
        <f>Table2[[#This Row],[Date]]&amp;Table2[[#This Row],[City]]&amp;Table2[[#This Row],[Product]]</f>
        <v>39180DelhiChair</v>
      </c>
      <c r="V1137" s="36">
        <v>125</v>
      </c>
    </row>
    <row r="1138" spans="1:22" ht="21" x14ac:dyDescent="0.25">
      <c r="A1138" s="38">
        <v>39133</v>
      </c>
      <c r="B1138" s="38" t="s">
        <v>1653</v>
      </c>
      <c r="C1138" s="38" t="s">
        <v>1649</v>
      </c>
      <c r="D1138" s="32" t="str">
        <f t="shared" si="85"/>
        <v>39133Agraiphone</v>
      </c>
      <c r="E1138" s="32">
        <f>VLOOKUP($D1138,Table2[[Column1]:[Qty]],2,0)</f>
        <v>221</v>
      </c>
      <c r="F1138" s="32">
        <f t="shared" si="86"/>
        <v>500</v>
      </c>
      <c r="G1138" s="39">
        <f t="shared" si="87"/>
        <v>0.25</v>
      </c>
      <c r="H1138" s="32">
        <f t="shared" si="88"/>
        <v>375</v>
      </c>
      <c r="I1138" s="32">
        <f t="shared" si="89"/>
        <v>82875</v>
      </c>
      <c r="R1138" s="36">
        <v>39123</v>
      </c>
      <c r="S1138" s="36" t="s">
        <v>1645</v>
      </c>
      <c r="T1138" s="36" t="s">
        <v>1648</v>
      </c>
      <c r="U1138" s="36" t="str">
        <f>Table2[[#This Row],[Date]]&amp;Table2[[#This Row],[City]]&amp;Table2[[#This Row],[Product]]</f>
        <v>39123DelhiBulb</v>
      </c>
      <c r="V1138" s="36">
        <v>235</v>
      </c>
    </row>
    <row r="1139" spans="1:22" ht="21" x14ac:dyDescent="0.25">
      <c r="A1139" s="38">
        <v>39133</v>
      </c>
      <c r="B1139" s="38" t="s">
        <v>1653</v>
      </c>
      <c r="C1139" s="38" t="s">
        <v>1650</v>
      </c>
      <c r="D1139" s="32" t="str">
        <f t="shared" si="85"/>
        <v>39133AgraChair</v>
      </c>
      <c r="E1139" s="32">
        <f>VLOOKUP($D1139,Table2[[Column1]:[Qty]],2,0)</f>
        <v>380</v>
      </c>
      <c r="F1139" s="32">
        <f t="shared" si="86"/>
        <v>200</v>
      </c>
      <c r="G1139" s="39">
        <f t="shared" si="87"/>
        <v>0.4</v>
      </c>
      <c r="H1139" s="32">
        <f t="shared" si="88"/>
        <v>120</v>
      </c>
      <c r="I1139" s="32">
        <f t="shared" si="89"/>
        <v>45600</v>
      </c>
      <c r="R1139" s="36">
        <v>39143</v>
      </c>
      <c r="S1139" s="36" t="s">
        <v>1653</v>
      </c>
      <c r="T1139" s="36" t="s">
        <v>1648</v>
      </c>
      <c r="U1139" s="36" t="str">
        <f>Table2[[#This Row],[Date]]&amp;Table2[[#This Row],[City]]&amp;Table2[[#This Row],[Product]]</f>
        <v>39143AgraBulb</v>
      </c>
      <c r="V1139" s="36">
        <v>148</v>
      </c>
    </row>
    <row r="1140" spans="1:22" ht="21" x14ac:dyDescent="0.25">
      <c r="A1140" s="38">
        <v>39134</v>
      </c>
      <c r="B1140" s="38" t="s">
        <v>1645</v>
      </c>
      <c r="C1140" s="38" t="s">
        <v>1647</v>
      </c>
      <c r="D1140" s="32" t="str">
        <f t="shared" si="85"/>
        <v>39134DelhiLaptop</v>
      </c>
      <c r="E1140" s="32">
        <f>VLOOKUP($D1140,Table2[[Column1]:[Qty]],2,0)</f>
        <v>373</v>
      </c>
      <c r="F1140" s="32">
        <f t="shared" si="86"/>
        <v>1000</v>
      </c>
      <c r="G1140" s="39">
        <f t="shared" si="87"/>
        <v>0.13</v>
      </c>
      <c r="H1140" s="32">
        <f t="shared" si="88"/>
        <v>870</v>
      </c>
      <c r="I1140" s="32">
        <f t="shared" si="89"/>
        <v>324510</v>
      </c>
      <c r="R1140" s="36">
        <v>39100</v>
      </c>
      <c r="S1140" s="36" t="s">
        <v>1646</v>
      </c>
      <c r="T1140" s="36" t="s">
        <v>1648</v>
      </c>
      <c r="U1140" s="36" t="str">
        <f>Table2[[#This Row],[Date]]&amp;Table2[[#This Row],[City]]&amp;Table2[[#This Row],[Product]]</f>
        <v>39100MumbaiBulb</v>
      </c>
      <c r="V1140" s="36">
        <v>350</v>
      </c>
    </row>
    <row r="1141" spans="1:22" ht="21" x14ac:dyDescent="0.25">
      <c r="A1141" s="38">
        <v>39134</v>
      </c>
      <c r="B1141" s="38" t="s">
        <v>1645</v>
      </c>
      <c r="C1141" s="38" t="s">
        <v>1648</v>
      </c>
      <c r="D1141" s="32" t="str">
        <f t="shared" si="85"/>
        <v>39134DelhiBulb</v>
      </c>
      <c r="E1141" s="32">
        <f>VLOOKUP($D1141,Table2[[Column1]:[Qty]],2,0)</f>
        <v>463</v>
      </c>
      <c r="F1141" s="32">
        <f t="shared" si="86"/>
        <v>10</v>
      </c>
      <c r="G1141" s="39">
        <f t="shared" si="87"/>
        <v>0.09</v>
      </c>
      <c r="H1141" s="32">
        <f t="shared" si="88"/>
        <v>9.1</v>
      </c>
      <c r="I1141" s="32">
        <f t="shared" si="89"/>
        <v>4213.3</v>
      </c>
      <c r="R1141" s="36">
        <v>39162</v>
      </c>
      <c r="S1141" s="36" t="s">
        <v>1652</v>
      </c>
      <c r="T1141" s="36" t="s">
        <v>1647</v>
      </c>
      <c r="U1141" s="36" t="str">
        <f>Table2[[#This Row],[Date]]&amp;Table2[[#This Row],[City]]&amp;Table2[[#This Row],[Product]]</f>
        <v>39162JaipurLaptop</v>
      </c>
      <c r="V1141" s="36">
        <v>364</v>
      </c>
    </row>
    <row r="1142" spans="1:22" ht="21" x14ac:dyDescent="0.25">
      <c r="A1142" s="38">
        <v>39134</v>
      </c>
      <c r="B1142" s="38" t="s">
        <v>1645</v>
      </c>
      <c r="C1142" s="38" t="s">
        <v>1649</v>
      </c>
      <c r="D1142" s="32" t="str">
        <f t="shared" si="85"/>
        <v>39134Delhiiphone</v>
      </c>
      <c r="E1142" s="32">
        <f>VLOOKUP($D1142,Table2[[Column1]:[Qty]],2,0)</f>
        <v>227</v>
      </c>
      <c r="F1142" s="32">
        <f t="shared" si="86"/>
        <v>500</v>
      </c>
      <c r="G1142" s="39">
        <f t="shared" si="87"/>
        <v>0.24</v>
      </c>
      <c r="H1142" s="32">
        <f t="shared" si="88"/>
        <v>380</v>
      </c>
      <c r="I1142" s="32">
        <f t="shared" si="89"/>
        <v>86260</v>
      </c>
      <c r="R1142" s="36">
        <v>39102</v>
      </c>
      <c r="S1142" s="36" t="s">
        <v>1645</v>
      </c>
      <c r="T1142" s="36" t="s">
        <v>1647</v>
      </c>
      <c r="U1142" s="36" t="str">
        <f>Table2[[#This Row],[Date]]&amp;Table2[[#This Row],[City]]&amp;Table2[[#This Row],[Product]]</f>
        <v>39102DelhiLaptop</v>
      </c>
      <c r="V1142" s="36">
        <v>261</v>
      </c>
    </row>
    <row r="1143" spans="1:22" ht="21" x14ac:dyDescent="0.25">
      <c r="A1143" s="38">
        <v>39134</v>
      </c>
      <c r="B1143" s="38" t="s">
        <v>1645</v>
      </c>
      <c r="C1143" s="38" t="s">
        <v>1650</v>
      </c>
      <c r="D1143" s="32" t="str">
        <f t="shared" si="85"/>
        <v>39134DelhiChair</v>
      </c>
      <c r="E1143" s="32">
        <f>VLOOKUP($D1143,Table2[[Column1]:[Qty]],2,0)</f>
        <v>388</v>
      </c>
      <c r="F1143" s="32">
        <f t="shared" si="86"/>
        <v>200</v>
      </c>
      <c r="G1143" s="39">
        <f t="shared" si="87"/>
        <v>0.33</v>
      </c>
      <c r="H1143" s="32">
        <f t="shared" si="88"/>
        <v>134</v>
      </c>
      <c r="I1143" s="32">
        <f t="shared" si="89"/>
        <v>51992</v>
      </c>
      <c r="R1143" s="36">
        <v>39153</v>
      </c>
      <c r="S1143" s="36" t="s">
        <v>1653</v>
      </c>
      <c r="T1143" s="36" t="s">
        <v>1647</v>
      </c>
      <c r="U1143" s="36" t="str">
        <f>Table2[[#This Row],[Date]]&amp;Table2[[#This Row],[City]]&amp;Table2[[#This Row],[Product]]</f>
        <v>39153AgraLaptop</v>
      </c>
      <c r="V1143" s="36">
        <v>481</v>
      </c>
    </row>
    <row r="1144" spans="1:22" ht="21" x14ac:dyDescent="0.25">
      <c r="A1144" s="38">
        <v>39134</v>
      </c>
      <c r="B1144" s="38" t="s">
        <v>1646</v>
      </c>
      <c r="C1144" s="38" t="s">
        <v>1647</v>
      </c>
      <c r="D1144" s="32" t="str">
        <f t="shared" si="85"/>
        <v>39134MumbaiLaptop</v>
      </c>
      <c r="E1144" s="32">
        <f>VLOOKUP($D1144,Table2[[Column1]:[Qty]],2,0)</f>
        <v>221</v>
      </c>
      <c r="F1144" s="32">
        <f t="shared" si="86"/>
        <v>1000</v>
      </c>
      <c r="G1144" s="39">
        <f t="shared" si="87"/>
        <v>0.1</v>
      </c>
      <c r="H1144" s="32">
        <f t="shared" si="88"/>
        <v>900</v>
      </c>
      <c r="I1144" s="32">
        <f t="shared" si="89"/>
        <v>198900</v>
      </c>
      <c r="R1144" s="36">
        <v>39077</v>
      </c>
      <c r="S1144" s="36" t="s">
        <v>1645</v>
      </c>
      <c r="T1144" s="36" t="s">
        <v>1648</v>
      </c>
      <c r="U1144" s="36" t="str">
        <f>Table2[[#This Row],[Date]]&amp;Table2[[#This Row],[City]]&amp;Table2[[#This Row],[Product]]</f>
        <v>39077DelhiBulb</v>
      </c>
      <c r="V1144" s="36">
        <v>253</v>
      </c>
    </row>
    <row r="1145" spans="1:22" ht="21" x14ac:dyDescent="0.25">
      <c r="A1145" s="38">
        <v>39134</v>
      </c>
      <c r="B1145" s="38" t="s">
        <v>1646</v>
      </c>
      <c r="C1145" s="38" t="s">
        <v>1648</v>
      </c>
      <c r="D1145" s="32" t="str">
        <f t="shared" si="85"/>
        <v>39134MumbaiBulb</v>
      </c>
      <c r="E1145" s="32">
        <f>VLOOKUP($D1145,Table2[[Column1]:[Qty]],2,0)</f>
        <v>406</v>
      </c>
      <c r="F1145" s="32">
        <f t="shared" si="86"/>
        <v>10</v>
      </c>
      <c r="G1145" s="39">
        <f t="shared" si="87"/>
        <v>0.05</v>
      </c>
      <c r="H1145" s="32">
        <f t="shared" si="88"/>
        <v>9.5</v>
      </c>
      <c r="I1145" s="32">
        <f t="shared" si="89"/>
        <v>3857</v>
      </c>
      <c r="R1145" s="36">
        <v>39159</v>
      </c>
      <c r="S1145" s="36" t="s">
        <v>1645</v>
      </c>
      <c r="T1145" s="36" t="s">
        <v>1648</v>
      </c>
      <c r="U1145" s="36" t="str">
        <f>Table2[[#This Row],[Date]]&amp;Table2[[#This Row],[City]]&amp;Table2[[#This Row],[Product]]</f>
        <v>39159DelhiBulb</v>
      </c>
      <c r="V1145" s="36">
        <v>488</v>
      </c>
    </row>
    <row r="1146" spans="1:22" ht="21" x14ac:dyDescent="0.25">
      <c r="A1146" s="38">
        <v>39134</v>
      </c>
      <c r="B1146" s="38" t="s">
        <v>1646</v>
      </c>
      <c r="C1146" s="38" t="s">
        <v>1649</v>
      </c>
      <c r="D1146" s="32" t="str">
        <f t="shared" si="85"/>
        <v>39134Mumbaiiphone</v>
      </c>
      <c r="E1146" s="32">
        <f>VLOOKUP($D1146,Table2[[Column1]:[Qty]],2,0)</f>
        <v>226</v>
      </c>
      <c r="F1146" s="32">
        <f t="shared" si="86"/>
        <v>500</v>
      </c>
      <c r="G1146" s="39">
        <f t="shared" si="87"/>
        <v>0.2</v>
      </c>
      <c r="H1146" s="32">
        <f t="shared" si="88"/>
        <v>400</v>
      </c>
      <c r="I1146" s="32">
        <f t="shared" si="89"/>
        <v>90400</v>
      </c>
      <c r="R1146" s="36">
        <v>39188</v>
      </c>
      <c r="S1146" s="36" t="s">
        <v>1653</v>
      </c>
      <c r="T1146" s="36" t="s">
        <v>1647</v>
      </c>
      <c r="U1146" s="36" t="str">
        <f>Table2[[#This Row],[Date]]&amp;Table2[[#This Row],[City]]&amp;Table2[[#This Row],[Product]]</f>
        <v>39188AgraLaptop</v>
      </c>
      <c r="V1146" s="36">
        <v>158</v>
      </c>
    </row>
    <row r="1147" spans="1:22" ht="21" x14ac:dyDescent="0.25">
      <c r="A1147" s="38">
        <v>39134</v>
      </c>
      <c r="B1147" s="38" t="s">
        <v>1646</v>
      </c>
      <c r="C1147" s="38" t="s">
        <v>1650</v>
      </c>
      <c r="D1147" s="32" t="str">
        <f t="shared" si="85"/>
        <v>39134MumbaiChair</v>
      </c>
      <c r="E1147" s="32">
        <f>VLOOKUP($D1147,Table2[[Column1]:[Qty]],2,0)</f>
        <v>270</v>
      </c>
      <c r="F1147" s="32">
        <f t="shared" si="86"/>
        <v>200</v>
      </c>
      <c r="G1147" s="39">
        <f t="shared" si="87"/>
        <v>0.4</v>
      </c>
      <c r="H1147" s="32">
        <f t="shared" si="88"/>
        <v>120</v>
      </c>
      <c r="I1147" s="32">
        <f t="shared" si="89"/>
        <v>32400</v>
      </c>
      <c r="R1147" s="36">
        <v>39070</v>
      </c>
      <c r="S1147" s="36" t="s">
        <v>1646</v>
      </c>
      <c r="T1147" s="36" t="s">
        <v>1647</v>
      </c>
      <c r="U1147" s="36" t="str">
        <f>Table2[[#This Row],[Date]]&amp;Table2[[#This Row],[City]]&amp;Table2[[#This Row],[Product]]</f>
        <v>39070MumbaiLaptop</v>
      </c>
      <c r="V1147" s="36">
        <v>137</v>
      </c>
    </row>
    <row r="1148" spans="1:22" ht="21" x14ac:dyDescent="0.25">
      <c r="A1148" s="38">
        <v>39134</v>
      </c>
      <c r="B1148" s="38" t="s">
        <v>1652</v>
      </c>
      <c r="C1148" s="38" t="s">
        <v>1647</v>
      </c>
      <c r="D1148" s="32" t="str">
        <f t="shared" si="85"/>
        <v>39134JaipurLaptop</v>
      </c>
      <c r="E1148" s="32">
        <f>VLOOKUP($D1148,Table2[[Column1]:[Qty]],2,0)</f>
        <v>420</v>
      </c>
      <c r="F1148" s="32">
        <f t="shared" si="86"/>
        <v>1000</v>
      </c>
      <c r="G1148" s="39">
        <f t="shared" si="87"/>
        <v>0.09</v>
      </c>
      <c r="H1148" s="32">
        <f t="shared" si="88"/>
        <v>910</v>
      </c>
      <c r="I1148" s="32">
        <f t="shared" si="89"/>
        <v>382200</v>
      </c>
      <c r="R1148" s="36">
        <v>39095</v>
      </c>
      <c r="S1148" s="36" t="s">
        <v>1653</v>
      </c>
      <c r="T1148" s="36" t="s">
        <v>1647</v>
      </c>
      <c r="U1148" s="36" t="str">
        <f>Table2[[#This Row],[Date]]&amp;Table2[[#This Row],[City]]&amp;Table2[[#This Row],[Product]]</f>
        <v>39095AgraLaptop</v>
      </c>
      <c r="V1148" s="36">
        <v>136</v>
      </c>
    </row>
    <row r="1149" spans="1:22" ht="21" x14ac:dyDescent="0.25">
      <c r="A1149" s="38">
        <v>39134</v>
      </c>
      <c r="B1149" s="38" t="s">
        <v>1652</v>
      </c>
      <c r="C1149" s="38" t="s">
        <v>1648</v>
      </c>
      <c r="D1149" s="32" t="str">
        <f t="shared" si="85"/>
        <v>39134JaipurBulb</v>
      </c>
      <c r="E1149" s="32">
        <f>VLOOKUP($D1149,Table2[[Column1]:[Qty]],2,0)</f>
        <v>161</v>
      </c>
      <c r="F1149" s="32">
        <f t="shared" si="86"/>
        <v>10</v>
      </c>
      <c r="G1149" s="39">
        <f t="shared" si="87"/>
        <v>0.08</v>
      </c>
      <c r="H1149" s="32">
        <f t="shared" si="88"/>
        <v>9.2000000000000011</v>
      </c>
      <c r="I1149" s="32">
        <f t="shared" si="89"/>
        <v>1481.2000000000003</v>
      </c>
      <c r="R1149" s="36">
        <v>39063</v>
      </c>
      <c r="S1149" s="36" t="s">
        <v>1646</v>
      </c>
      <c r="T1149" s="36" t="s">
        <v>1648</v>
      </c>
      <c r="U1149" s="36" t="str">
        <f>Table2[[#This Row],[Date]]&amp;Table2[[#This Row],[City]]&amp;Table2[[#This Row],[Product]]</f>
        <v>39063MumbaiBulb</v>
      </c>
      <c r="V1149" s="36">
        <v>174</v>
      </c>
    </row>
    <row r="1150" spans="1:22" ht="21" x14ac:dyDescent="0.25">
      <c r="A1150" s="38">
        <v>39134</v>
      </c>
      <c r="B1150" s="38" t="s">
        <v>1652</v>
      </c>
      <c r="C1150" s="38" t="s">
        <v>1649</v>
      </c>
      <c r="D1150" s="32" t="str">
        <f t="shared" si="85"/>
        <v>39134Jaipuriphone</v>
      </c>
      <c r="E1150" s="32">
        <f>VLOOKUP($D1150,Table2[[Column1]:[Qty]],2,0)</f>
        <v>283</v>
      </c>
      <c r="F1150" s="32">
        <f t="shared" si="86"/>
        <v>500</v>
      </c>
      <c r="G1150" s="39">
        <f t="shared" si="87"/>
        <v>0.2</v>
      </c>
      <c r="H1150" s="32">
        <f t="shared" si="88"/>
        <v>400</v>
      </c>
      <c r="I1150" s="32">
        <f t="shared" si="89"/>
        <v>113200</v>
      </c>
      <c r="R1150" s="36">
        <v>39079</v>
      </c>
      <c r="S1150" s="36" t="s">
        <v>1653</v>
      </c>
      <c r="T1150" s="36" t="s">
        <v>1649</v>
      </c>
      <c r="U1150" s="36" t="str">
        <f>Table2[[#This Row],[Date]]&amp;Table2[[#This Row],[City]]&amp;Table2[[#This Row],[Product]]</f>
        <v>39079Agraiphone</v>
      </c>
      <c r="V1150" s="36">
        <v>495</v>
      </c>
    </row>
    <row r="1151" spans="1:22" ht="21" x14ac:dyDescent="0.25">
      <c r="A1151" s="38">
        <v>39134</v>
      </c>
      <c r="B1151" s="38" t="s">
        <v>1652</v>
      </c>
      <c r="C1151" s="38" t="s">
        <v>1650</v>
      </c>
      <c r="D1151" s="32" t="str">
        <f t="shared" si="85"/>
        <v>39134JaipurChair</v>
      </c>
      <c r="E1151" s="32">
        <f>VLOOKUP($D1151,Table2[[Column1]:[Qty]],2,0)</f>
        <v>498</v>
      </c>
      <c r="F1151" s="32">
        <f t="shared" si="86"/>
        <v>200</v>
      </c>
      <c r="G1151" s="39">
        <f t="shared" si="87"/>
        <v>0.36</v>
      </c>
      <c r="H1151" s="32">
        <f t="shared" si="88"/>
        <v>128</v>
      </c>
      <c r="I1151" s="32">
        <f t="shared" si="89"/>
        <v>63744</v>
      </c>
      <c r="R1151" s="36">
        <v>39144</v>
      </c>
      <c r="S1151" s="36" t="s">
        <v>1652</v>
      </c>
      <c r="T1151" s="36" t="s">
        <v>1650</v>
      </c>
      <c r="U1151" s="36" t="str">
        <f>Table2[[#This Row],[Date]]&amp;Table2[[#This Row],[City]]&amp;Table2[[#This Row],[Product]]</f>
        <v>39144JaipurChair</v>
      </c>
      <c r="V1151" s="36">
        <v>254</v>
      </c>
    </row>
    <row r="1152" spans="1:22" ht="21" x14ac:dyDescent="0.25">
      <c r="A1152" s="38">
        <v>39134</v>
      </c>
      <c r="B1152" s="38" t="s">
        <v>1653</v>
      </c>
      <c r="C1152" s="38" t="s">
        <v>1647</v>
      </c>
      <c r="D1152" s="32" t="str">
        <f t="shared" si="85"/>
        <v>39134AgraLaptop</v>
      </c>
      <c r="E1152" s="32">
        <f>VLOOKUP($D1152,Table2[[Column1]:[Qty]],2,0)</f>
        <v>115</v>
      </c>
      <c r="F1152" s="32">
        <f t="shared" si="86"/>
        <v>1000</v>
      </c>
      <c r="G1152" s="39">
        <f t="shared" si="87"/>
        <v>0.05</v>
      </c>
      <c r="H1152" s="32">
        <f t="shared" si="88"/>
        <v>950</v>
      </c>
      <c r="I1152" s="32">
        <f t="shared" si="89"/>
        <v>109250</v>
      </c>
      <c r="R1152" s="36">
        <v>39105</v>
      </c>
      <c r="S1152" s="36" t="s">
        <v>1645</v>
      </c>
      <c r="T1152" s="36" t="s">
        <v>1648</v>
      </c>
      <c r="U1152" s="36" t="str">
        <f>Table2[[#This Row],[Date]]&amp;Table2[[#This Row],[City]]&amp;Table2[[#This Row],[Product]]</f>
        <v>39105DelhiBulb</v>
      </c>
      <c r="V1152" s="36">
        <v>347</v>
      </c>
    </row>
    <row r="1153" spans="1:22" ht="21" x14ac:dyDescent="0.25">
      <c r="A1153" s="38">
        <v>39134</v>
      </c>
      <c r="B1153" s="38" t="s">
        <v>1653</v>
      </c>
      <c r="C1153" s="38" t="s">
        <v>1648</v>
      </c>
      <c r="D1153" s="32" t="str">
        <f t="shared" si="85"/>
        <v>39134AgraBulb</v>
      </c>
      <c r="E1153" s="32">
        <f>VLOOKUP($D1153,Table2[[Column1]:[Qty]],2,0)</f>
        <v>473</v>
      </c>
      <c r="F1153" s="32">
        <f t="shared" si="86"/>
        <v>10</v>
      </c>
      <c r="G1153" s="39">
        <f t="shared" si="87"/>
        <v>0.06</v>
      </c>
      <c r="H1153" s="32">
        <f t="shared" si="88"/>
        <v>9.3999999999999986</v>
      </c>
      <c r="I1153" s="32">
        <f t="shared" si="89"/>
        <v>4446.1999999999989</v>
      </c>
      <c r="R1153" s="36">
        <v>39148</v>
      </c>
      <c r="S1153" s="36" t="s">
        <v>1653</v>
      </c>
      <c r="T1153" s="36" t="s">
        <v>1650</v>
      </c>
      <c r="U1153" s="36" t="str">
        <f>Table2[[#This Row],[Date]]&amp;Table2[[#This Row],[City]]&amp;Table2[[#This Row],[Product]]</f>
        <v>39148AgraChair</v>
      </c>
      <c r="V1153" s="36">
        <v>308</v>
      </c>
    </row>
    <row r="1154" spans="1:22" ht="21" x14ac:dyDescent="0.25">
      <c r="A1154" s="38">
        <v>39134</v>
      </c>
      <c r="B1154" s="38" t="s">
        <v>1653</v>
      </c>
      <c r="C1154" s="38" t="s">
        <v>1649</v>
      </c>
      <c r="D1154" s="32" t="str">
        <f t="shared" si="85"/>
        <v>39134Agraiphone</v>
      </c>
      <c r="E1154" s="32">
        <f>VLOOKUP($D1154,Table2[[Column1]:[Qty]],2,0)</f>
        <v>217</v>
      </c>
      <c r="F1154" s="32">
        <f t="shared" si="86"/>
        <v>500</v>
      </c>
      <c r="G1154" s="39">
        <f t="shared" si="87"/>
        <v>0.25</v>
      </c>
      <c r="H1154" s="32">
        <f t="shared" si="88"/>
        <v>375</v>
      </c>
      <c r="I1154" s="32">
        <f t="shared" si="89"/>
        <v>81375</v>
      </c>
      <c r="R1154" s="36">
        <v>39168</v>
      </c>
      <c r="S1154" s="36" t="s">
        <v>1646</v>
      </c>
      <c r="T1154" s="36" t="s">
        <v>1650</v>
      </c>
      <c r="U1154" s="36" t="str">
        <f>Table2[[#This Row],[Date]]&amp;Table2[[#This Row],[City]]&amp;Table2[[#This Row],[Product]]</f>
        <v>39168MumbaiChair</v>
      </c>
      <c r="V1154" s="36">
        <v>385</v>
      </c>
    </row>
    <row r="1155" spans="1:22" ht="21" x14ac:dyDescent="0.25">
      <c r="A1155" s="38">
        <v>39134</v>
      </c>
      <c r="B1155" s="38" t="s">
        <v>1653</v>
      </c>
      <c r="C1155" s="38" t="s">
        <v>1650</v>
      </c>
      <c r="D1155" s="32" t="str">
        <f t="shared" si="85"/>
        <v>39134AgraChair</v>
      </c>
      <c r="E1155" s="32">
        <f>VLOOKUP($D1155,Table2[[Column1]:[Qty]],2,0)</f>
        <v>381</v>
      </c>
      <c r="F1155" s="32">
        <f t="shared" si="86"/>
        <v>200</v>
      </c>
      <c r="G1155" s="39">
        <f t="shared" si="87"/>
        <v>0.4</v>
      </c>
      <c r="H1155" s="32">
        <f t="shared" si="88"/>
        <v>120</v>
      </c>
      <c r="I1155" s="32">
        <f t="shared" si="89"/>
        <v>45720</v>
      </c>
      <c r="R1155" s="36">
        <v>39093</v>
      </c>
      <c r="S1155" s="36" t="s">
        <v>1645</v>
      </c>
      <c r="T1155" s="36" t="s">
        <v>1649</v>
      </c>
      <c r="U1155" s="36" t="str">
        <f>Table2[[#This Row],[Date]]&amp;Table2[[#This Row],[City]]&amp;Table2[[#This Row],[Product]]</f>
        <v>39093Delhiiphone</v>
      </c>
      <c r="V1155" s="36">
        <v>103</v>
      </c>
    </row>
    <row r="1156" spans="1:22" ht="21" x14ac:dyDescent="0.25">
      <c r="A1156" s="38">
        <v>39135</v>
      </c>
      <c r="B1156" s="38" t="s">
        <v>1645</v>
      </c>
      <c r="C1156" s="38" t="s">
        <v>1647</v>
      </c>
      <c r="D1156" s="32" t="str">
        <f t="shared" si="85"/>
        <v>39135DelhiLaptop</v>
      </c>
      <c r="E1156" s="32">
        <f>VLOOKUP($D1156,Table2[[Column1]:[Qty]],2,0)</f>
        <v>409</v>
      </c>
      <c r="F1156" s="32">
        <f t="shared" si="86"/>
        <v>1000</v>
      </c>
      <c r="G1156" s="39">
        <f t="shared" si="87"/>
        <v>0.13</v>
      </c>
      <c r="H1156" s="32">
        <f t="shared" si="88"/>
        <v>870</v>
      </c>
      <c r="I1156" s="32">
        <f t="shared" si="89"/>
        <v>355830</v>
      </c>
      <c r="R1156" s="36">
        <v>39143</v>
      </c>
      <c r="S1156" s="36" t="s">
        <v>1645</v>
      </c>
      <c r="T1156" s="36" t="s">
        <v>1649</v>
      </c>
      <c r="U1156" s="36" t="str">
        <f>Table2[[#This Row],[Date]]&amp;Table2[[#This Row],[City]]&amp;Table2[[#This Row],[Product]]</f>
        <v>39143Delhiiphone</v>
      </c>
      <c r="V1156" s="36">
        <v>215</v>
      </c>
    </row>
    <row r="1157" spans="1:22" ht="21" x14ac:dyDescent="0.25">
      <c r="A1157" s="38">
        <v>39135</v>
      </c>
      <c r="B1157" s="38" t="s">
        <v>1645</v>
      </c>
      <c r="C1157" s="38" t="s">
        <v>1648</v>
      </c>
      <c r="D1157" s="32" t="str">
        <f t="shared" ref="D1157:D1220" si="90">A1157&amp;B1157&amp;C1157</f>
        <v>39135DelhiBulb</v>
      </c>
      <c r="E1157" s="32">
        <f>VLOOKUP($D1157,Table2[[Column1]:[Qty]],2,0)</f>
        <v>128</v>
      </c>
      <c r="F1157" s="32">
        <f t="shared" ref="F1157:F1220" si="91">VLOOKUP($C1157,K$12:L$15,2,FALSE)</f>
        <v>10</v>
      </c>
      <c r="G1157" s="39">
        <f t="shared" ref="G1157:G1220" si="92">INDEX($K$3:$O$7,MATCH($B1157,$K$3:$K$7,0),MATCH($C1157,$K$3:$O$3,0))</f>
        <v>0.09</v>
      </c>
      <c r="H1157" s="32">
        <f t="shared" ref="H1157:H1220" si="93">$F1157*(1-$G1157)</f>
        <v>9.1</v>
      </c>
      <c r="I1157" s="32">
        <f t="shared" ref="I1157:I1220" si="94">$H1157*$E1157</f>
        <v>1164.8</v>
      </c>
      <c r="R1157" s="36">
        <v>39104</v>
      </c>
      <c r="S1157" s="36" t="s">
        <v>1652</v>
      </c>
      <c r="T1157" s="36" t="s">
        <v>1649</v>
      </c>
      <c r="U1157" s="36" t="str">
        <f>Table2[[#This Row],[Date]]&amp;Table2[[#This Row],[City]]&amp;Table2[[#This Row],[Product]]</f>
        <v>39104Jaipuriphone</v>
      </c>
      <c r="V1157" s="36">
        <v>293</v>
      </c>
    </row>
    <row r="1158" spans="1:22" ht="21" x14ac:dyDescent="0.25">
      <c r="A1158" s="38">
        <v>39135</v>
      </c>
      <c r="B1158" s="38" t="s">
        <v>1645</v>
      </c>
      <c r="C1158" s="38" t="s">
        <v>1649</v>
      </c>
      <c r="D1158" s="32" t="str">
        <f t="shared" si="90"/>
        <v>39135Delhiiphone</v>
      </c>
      <c r="E1158" s="32">
        <f>VLOOKUP($D1158,Table2[[Column1]:[Qty]],2,0)</f>
        <v>183</v>
      </c>
      <c r="F1158" s="32">
        <f t="shared" si="91"/>
        <v>500</v>
      </c>
      <c r="G1158" s="39">
        <f t="shared" si="92"/>
        <v>0.24</v>
      </c>
      <c r="H1158" s="32">
        <f t="shared" si="93"/>
        <v>380</v>
      </c>
      <c r="I1158" s="32">
        <f t="shared" si="94"/>
        <v>69540</v>
      </c>
      <c r="R1158" s="36">
        <v>39160</v>
      </c>
      <c r="S1158" s="36" t="s">
        <v>1653</v>
      </c>
      <c r="T1158" s="36" t="s">
        <v>1648</v>
      </c>
      <c r="U1158" s="36" t="str">
        <f>Table2[[#This Row],[Date]]&amp;Table2[[#This Row],[City]]&amp;Table2[[#This Row],[Product]]</f>
        <v>39160AgraBulb</v>
      </c>
      <c r="V1158" s="36">
        <v>230</v>
      </c>
    </row>
    <row r="1159" spans="1:22" ht="21" x14ac:dyDescent="0.25">
      <c r="A1159" s="38">
        <v>39135</v>
      </c>
      <c r="B1159" s="38" t="s">
        <v>1645</v>
      </c>
      <c r="C1159" s="38" t="s">
        <v>1650</v>
      </c>
      <c r="D1159" s="32" t="str">
        <f t="shared" si="90"/>
        <v>39135DelhiChair</v>
      </c>
      <c r="E1159" s="32">
        <f>VLOOKUP($D1159,Table2[[Column1]:[Qty]],2,0)</f>
        <v>407</v>
      </c>
      <c r="F1159" s="32">
        <f t="shared" si="91"/>
        <v>200</v>
      </c>
      <c r="G1159" s="39">
        <f t="shared" si="92"/>
        <v>0.33</v>
      </c>
      <c r="H1159" s="32">
        <f t="shared" si="93"/>
        <v>134</v>
      </c>
      <c r="I1159" s="32">
        <f t="shared" si="94"/>
        <v>54538</v>
      </c>
      <c r="R1159" s="36">
        <v>39114</v>
      </c>
      <c r="S1159" s="36" t="s">
        <v>1646</v>
      </c>
      <c r="T1159" s="36" t="s">
        <v>1649</v>
      </c>
      <c r="U1159" s="36" t="str">
        <f>Table2[[#This Row],[Date]]&amp;Table2[[#This Row],[City]]&amp;Table2[[#This Row],[Product]]</f>
        <v>39114Mumbaiiphone</v>
      </c>
      <c r="V1159" s="36">
        <v>456</v>
      </c>
    </row>
    <row r="1160" spans="1:22" ht="21" x14ac:dyDescent="0.25">
      <c r="A1160" s="38">
        <v>39135</v>
      </c>
      <c r="B1160" s="38" t="s">
        <v>1646</v>
      </c>
      <c r="C1160" s="38" t="s">
        <v>1647</v>
      </c>
      <c r="D1160" s="32" t="str">
        <f t="shared" si="90"/>
        <v>39135MumbaiLaptop</v>
      </c>
      <c r="E1160" s="32">
        <f>VLOOKUP($D1160,Table2[[Column1]:[Qty]],2,0)</f>
        <v>337</v>
      </c>
      <c r="F1160" s="32">
        <f t="shared" si="91"/>
        <v>1000</v>
      </c>
      <c r="G1160" s="39">
        <f t="shared" si="92"/>
        <v>0.1</v>
      </c>
      <c r="H1160" s="32">
        <f t="shared" si="93"/>
        <v>900</v>
      </c>
      <c r="I1160" s="32">
        <f t="shared" si="94"/>
        <v>303300</v>
      </c>
      <c r="R1160" s="36">
        <v>39130</v>
      </c>
      <c r="S1160" s="36" t="s">
        <v>1653</v>
      </c>
      <c r="T1160" s="36" t="s">
        <v>1648</v>
      </c>
      <c r="U1160" s="36" t="str">
        <f>Table2[[#This Row],[Date]]&amp;Table2[[#This Row],[City]]&amp;Table2[[#This Row],[Product]]</f>
        <v>39130AgraBulb</v>
      </c>
      <c r="V1160" s="36">
        <v>318</v>
      </c>
    </row>
    <row r="1161" spans="1:22" ht="21" x14ac:dyDescent="0.25">
      <c r="A1161" s="38">
        <v>39135</v>
      </c>
      <c r="B1161" s="38" t="s">
        <v>1646</v>
      </c>
      <c r="C1161" s="38" t="s">
        <v>1648</v>
      </c>
      <c r="D1161" s="32" t="str">
        <f t="shared" si="90"/>
        <v>39135MumbaiBulb</v>
      </c>
      <c r="E1161" s="32">
        <f>VLOOKUP($D1161,Table2[[Column1]:[Qty]],2,0)</f>
        <v>403</v>
      </c>
      <c r="F1161" s="32">
        <f t="shared" si="91"/>
        <v>10</v>
      </c>
      <c r="G1161" s="39">
        <f t="shared" si="92"/>
        <v>0.05</v>
      </c>
      <c r="H1161" s="32">
        <f t="shared" si="93"/>
        <v>9.5</v>
      </c>
      <c r="I1161" s="32">
        <f t="shared" si="94"/>
        <v>3828.5</v>
      </c>
      <c r="R1161" s="36">
        <v>39136</v>
      </c>
      <c r="S1161" s="36" t="s">
        <v>1652</v>
      </c>
      <c r="T1161" s="36" t="s">
        <v>1649</v>
      </c>
      <c r="U1161" s="36" t="str">
        <f>Table2[[#This Row],[Date]]&amp;Table2[[#This Row],[City]]&amp;Table2[[#This Row],[Product]]</f>
        <v>39136Jaipuriphone</v>
      </c>
      <c r="V1161" s="36">
        <v>368</v>
      </c>
    </row>
    <row r="1162" spans="1:22" ht="21" x14ac:dyDescent="0.25">
      <c r="A1162" s="38">
        <v>39135</v>
      </c>
      <c r="B1162" s="38" t="s">
        <v>1646</v>
      </c>
      <c r="C1162" s="38" t="s">
        <v>1649</v>
      </c>
      <c r="D1162" s="32" t="str">
        <f t="shared" si="90"/>
        <v>39135Mumbaiiphone</v>
      </c>
      <c r="E1162" s="32">
        <f>VLOOKUP($D1162,Table2[[Column1]:[Qty]],2,0)</f>
        <v>453</v>
      </c>
      <c r="F1162" s="32">
        <f t="shared" si="91"/>
        <v>500</v>
      </c>
      <c r="G1162" s="39">
        <f t="shared" si="92"/>
        <v>0.2</v>
      </c>
      <c r="H1162" s="32">
        <f t="shared" si="93"/>
        <v>400</v>
      </c>
      <c r="I1162" s="32">
        <f t="shared" si="94"/>
        <v>181200</v>
      </c>
      <c r="R1162" s="36">
        <v>39187</v>
      </c>
      <c r="S1162" s="36" t="s">
        <v>1646</v>
      </c>
      <c r="T1162" s="36" t="s">
        <v>1650</v>
      </c>
      <c r="U1162" s="36" t="str">
        <f>Table2[[#This Row],[Date]]&amp;Table2[[#This Row],[City]]&amp;Table2[[#This Row],[Product]]</f>
        <v>39187MumbaiChair</v>
      </c>
      <c r="V1162" s="36">
        <v>324</v>
      </c>
    </row>
    <row r="1163" spans="1:22" ht="21" x14ac:dyDescent="0.25">
      <c r="A1163" s="38">
        <v>39135</v>
      </c>
      <c r="B1163" s="38" t="s">
        <v>1646</v>
      </c>
      <c r="C1163" s="38" t="s">
        <v>1650</v>
      </c>
      <c r="D1163" s="32" t="str">
        <f t="shared" si="90"/>
        <v>39135MumbaiChair</v>
      </c>
      <c r="E1163" s="32">
        <f>VLOOKUP($D1163,Table2[[Column1]:[Qty]],2,0)</f>
        <v>262</v>
      </c>
      <c r="F1163" s="32">
        <f t="shared" si="91"/>
        <v>200</v>
      </c>
      <c r="G1163" s="39">
        <f t="shared" si="92"/>
        <v>0.4</v>
      </c>
      <c r="H1163" s="32">
        <f t="shared" si="93"/>
        <v>120</v>
      </c>
      <c r="I1163" s="32">
        <f t="shared" si="94"/>
        <v>31440</v>
      </c>
      <c r="R1163" s="36">
        <v>39143</v>
      </c>
      <c r="S1163" s="36" t="s">
        <v>1646</v>
      </c>
      <c r="T1163" s="36" t="s">
        <v>1647</v>
      </c>
      <c r="U1163" s="36" t="str">
        <f>Table2[[#This Row],[Date]]&amp;Table2[[#This Row],[City]]&amp;Table2[[#This Row],[Product]]</f>
        <v>39143MumbaiLaptop</v>
      </c>
      <c r="V1163" s="36">
        <v>493</v>
      </c>
    </row>
    <row r="1164" spans="1:22" ht="21" x14ac:dyDescent="0.25">
      <c r="A1164" s="38">
        <v>39135</v>
      </c>
      <c r="B1164" s="38" t="s">
        <v>1652</v>
      </c>
      <c r="C1164" s="38" t="s">
        <v>1647</v>
      </c>
      <c r="D1164" s="32" t="str">
        <f t="shared" si="90"/>
        <v>39135JaipurLaptop</v>
      </c>
      <c r="E1164" s="32">
        <f>VLOOKUP($D1164,Table2[[Column1]:[Qty]],2,0)</f>
        <v>489</v>
      </c>
      <c r="F1164" s="32">
        <f t="shared" si="91"/>
        <v>1000</v>
      </c>
      <c r="G1164" s="39">
        <f t="shared" si="92"/>
        <v>0.09</v>
      </c>
      <c r="H1164" s="32">
        <f t="shared" si="93"/>
        <v>910</v>
      </c>
      <c r="I1164" s="32">
        <f t="shared" si="94"/>
        <v>444990</v>
      </c>
      <c r="R1164" s="36">
        <v>39159</v>
      </c>
      <c r="S1164" s="36" t="s">
        <v>1646</v>
      </c>
      <c r="T1164" s="36" t="s">
        <v>1649</v>
      </c>
      <c r="U1164" s="36" t="str">
        <f>Table2[[#This Row],[Date]]&amp;Table2[[#This Row],[City]]&amp;Table2[[#This Row],[Product]]</f>
        <v>39159Mumbaiiphone</v>
      </c>
      <c r="V1164" s="36">
        <v>467</v>
      </c>
    </row>
    <row r="1165" spans="1:22" ht="21" x14ac:dyDescent="0.25">
      <c r="A1165" s="38">
        <v>39135</v>
      </c>
      <c r="B1165" s="38" t="s">
        <v>1652</v>
      </c>
      <c r="C1165" s="38" t="s">
        <v>1648</v>
      </c>
      <c r="D1165" s="32" t="str">
        <f t="shared" si="90"/>
        <v>39135JaipurBulb</v>
      </c>
      <c r="E1165" s="32">
        <f>VLOOKUP($D1165,Table2[[Column1]:[Qty]],2,0)</f>
        <v>454</v>
      </c>
      <c r="F1165" s="32">
        <f t="shared" si="91"/>
        <v>10</v>
      </c>
      <c r="G1165" s="39">
        <f t="shared" si="92"/>
        <v>0.08</v>
      </c>
      <c r="H1165" s="32">
        <f t="shared" si="93"/>
        <v>9.2000000000000011</v>
      </c>
      <c r="I1165" s="32">
        <f t="shared" si="94"/>
        <v>4176.8</v>
      </c>
      <c r="R1165" s="36">
        <v>39064</v>
      </c>
      <c r="S1165" s="36" t="s">
        <v>1652</v>
      </c>
      <c r="T1165" s="36" t="s">
        <v>1650</v>
      </c>
      <c r="U1165" s="36" t="str">
        <f>Table2[[#This Row],[Date]]&amp;Table2[[#This Row],[City]]&amp;Table2[[#This Row],[Product]]</f>
        <v>39064JaipurChair</v>
      </c>
      <c r="V1165" s="36">
        <v>323</v>
      </c>
    </row>
    <row r="1166" spans="1:22" ht="21" x14ac:dyDescent="0.25">
      <c r="A1166" s="38">
        <v>39135</v>
      </c>
      <c r="B1166" s="38" t="s">
        <v>1652</v>
      </c>
      <c r="C1166" s="38" t="s">
        <v>1649</v>
      </c>
      <c r="D1166" s="32" t="str">
        <f t="shared" si="90"/>
        <v>39135Jaipuriphone</v>
      </c>
      <c r="E1166" s="32">
        <f>VLOOKUP($D1166,Table2[[Column1]:[Qty]],2,0)</f>
        <v>437</v>
      </c>
      <c r="F1166" s="32">
        <f t="shared" si="91"/>
        <v>500</v>
      </c>
      <c r="G1166" s="39">
        <f t="shared" si="92"/>
        <v>0.2</v>
      </c>
      <c r="H1166" s="32">
        <f t="shared" si="93"/>
        <v>400</v>
      </c>
      <c r="I1166" s="32">
        <f t="shared" si="94"/>
        <v>174800</v>
      </c>
      <c r="R1166" s="36">
        <v>39096</v>
      </c>
      <c r="S1166" s="36" t="s">
        <v>1652</v>
      </c>
      <c r="T1166" s="36" t="s">
        <v>1650</v>
      </c>
      <c r="U1166" s="36" t="str">
        <f>Table2[[#This Row],[Date]]&amp;Table2[[#This Row],[City]]&amp;Table2[[#This Row],[Product]]</f>
        <v>39096JaipurChair</v>
      </c>
      <c r="V1166" s="36">
        <v>458</v>
      </c>
    </row>
    <row r="1167" spans="1:22" ht="21" x14ac:dyDescent="0.25">
      <c r="A1167" s="38">
        <v>39135</v>
      </c>
      <c r="B1167" s="38" t="s">
        <v>1652</v>
      </c>
      <c r="C1167" s="38" t="s">
        <v>1650</v>
      </c>
      <c r="D1167" s="32" t="str">
        <f t="shared" si="90"/>
        <v>39135JaipurChair</v>
      </c>
      <c r="E1167" s="32">
        <f>VLOOKUP($D1167,Table2[[Column1]:[Qty]],2,0)</f>
        <v>260</v>
      </c>
      <c r="F1167" s="32">
        <f t="shared" si="91"/>
        <v>200</v>
      </c>
      <c r="G1167" s="39">
        <f t="shared" si="92"/>
        <v>0.36</v>
      </c>
      <c r="H1167" s="32">
        <f t="shared" si="93"/>
        <v>128</v>
      </c>
      <c r="I1167" s="32">
        <f t="shared" si="94"/>
        <v>33280</v>
      </c>
      <c r="R1167" s="36">
        <v>39127</v>
      </c>
      <c r="S1167" s="36" t="s">
        <v>1652</v>
      </c>
      <c r="T1167" s="36" t="s">
        <v>1650</v>
      </c>
      <c r="U1167" s="36" t="str">
        <f>Table2[[#This Row],[Date]]&amp;Table2[[#This Row],[City]]&amp;Table2[[#This Row],[Product]]</f>
        <v>39127JaipurChair</v>
      </c>
      <c r="V1167" s="36">
        <v>281</v>
      </c>
    </row>
    <row r="1168" spans="1:22" ht="21" x14ac:dyDescent="0.25">
      <c r="A1168" s="38">
        <v>39135</v>
      </c>
      <c r="B1168" s="38" t="s">
        <v>1653</v>
      </c>
      <c r="C1168" s="38" t="s">
        <v>1647</v>
      </c>
      <c r="D1168" s="32" t="str">
        <f t="shared" si="90"/>
        <v>39135AgraLaptop</v>
      </c>
      <c r="E1168" s="32">
        <f>VLOOKUP($D1168,Table2[[Column1]:[Qty]],2,0)</f>
        <v>220</v>
      </c>
      <c r="F1168" s="32">
        <f t="shared" si="91"/>
        <v>1000</v>
      </c>
      <c r="G1168" s="39">
        <f t="shared" si="92"/>
        <v>0.05</v>
      </c>
      <c r="H1168" s="32">
        <f t="shared" si="93"/>
        <v>950</v>
      </c>
      <c r="I1168" s="32">
        <f t="shared" si="94"/>
        <v>209000</v>
      </c>
      <c r="R1168" s="36">
        <v>39142</v>
      </c>
      <c r="S1168" s="36" t="s">
        <v>1652</v>
      </c>
      <c r="T1168" s="36" t="s">
        <v>1650</v>
      </c>
      <c r="U1168" s="36" t="str">
        <f>Table2[[#This Row],[Date]]&amp;Table2[[#This Row],[City]]&amp;Table2[[#This Row],[Product]]</f>
        <v>39142JaipurChair</v>
      </c>
      <c r="V1168" s="36">
        <v>404</v>
      </c>
    </row>
    <row r="1169" spans="1:22" ht="21" x14ac:dyDescent="0.25">
      <c r="A1169" s="38">
        <v>39135</v>
      </c>
      <c r="B1169" s="38" t="s">
        <v>1653</v>
      </c>
      <c r="C1169" s="38" t="s">
        <v>1648</v>
      </c>
      <c r="D1169" s="32" t="str">
        <f t="shared" si="90"/>
        <v>39135AgraBulb</v>
      </c>
      <c r="E1169" s="32">
        <f>VLOOKUP($D1169,Table2[[Column1]:[Qty]],2,0)</f>
        <v>244</v>
      </c>
      <c r="F1169" s="32">
        <f t="shared" si="91"/>
        <v>10</v>
      </c>
      <c r="G1169" s="39">
        <f t="shared" si="92"/>
        <v>0.06</v>
      </c>
      <c r="H1169" s="32">
        <f t="shared" si="93"/>
        <v>9.3999999999999986</v>
      </c>
      <c r="I1169" s="32">
        <f t="shared" si="94"/>
        <v>2293.5999999999995</v>
      </c>
      <c r="R1169" s="36">
        <v>39191</v>
      </c>
      <c r="S1169" s="36" t="s">
        <v>1645</v>
      </c>
      <c r="T1169" s="36" t="s">
        <v>1647</v>
      </c>
      <c r="U1169" s="36" t="str">
        <f>Table2[[#This Row],[Date]]&amp;Table2[[#This Row],[City]]&amp;Table2[[#This Row],[Product]]</f>
        <v>39191DelhiLaptop</v>
      </c>
      <c r="V1169" s="36">
        <v>118</v>
      </c>
    </row>
    <row r="1170" spans="1:22" ht="21" x14ac:dyDescent="0.25">
      <c r="A1170" s="38">
        <v>39135</v>
      </c>
      <c r="B1170" s="38" t="s">
        <v>1653</v>
      </c>
      <c r="C1170" s="38" t="s">
        <v>1649</v>
      </c>
      <c r="D1170" s="32" t="str">
        <f t="shared" si="90"/>
        <v>39135Agraiphone</v>
      </c>
      <c r="E1170" s="32">
        <f>VLOOKUP($D1170,Table2[[Column1]:[Qty]],2,0)</f>
        <v>169</v>
      </c>
      <c r="F1170" s="32">
        <f t="shared" si="91"/>
        <v>500</v>
      </c>
      <c r="G1170" s="39">
        <f t="shared" si="92"/>
        <v>0.25</v>
      </c>
      <c r="H1170" s="32">
        <f t="shared" si="93"/>
        <v>375</v>
      </c>
      <c r="I1170" s="32">
        <f t="shared" si="94"/>
        <v>63375</v>
      </c>
      <c r="R1170" s="36">
        <v>39101</v>
      </c>
      <c r="S1170" s="36" t="s">
        <v>1653</v>
      </c>
      <c r="T1170" s="36" t="s">
        <v>1648</v>
      </c>
      <c r="U1170" s="36" t="str">
        <f>Table2[[#This Row],[Date]]&amp;Table2[[#This Row],[City]]&amp;Table2[[#This Row],[Product]]</f>
        <v>39101AgraBulb</v>
      </c>
      <c r="V1170" s="36">
        <v>403</v>
      </c>
    </row>
    <row r="1171" spans="1:22" ht="21" x14ac:dyDescent="0.25">
      <c r="A1171" s="38">
        <v>39135</v>
      </c>
      <c r="B1171" s="38" t="s">
        <v>1653</v>
      </c>
      <c r="C1171" s="38" t="s">
        <v>1650</v>
      </c>
      <c r="D1171" s="32" t="str">
        <f t="shared" si="90"/>
        <v>39135AgraChair</v>
      </c>
      <c r="E1171" s="32">
        <f>VLOOKUP($D1171,Table2[[Column1]:[Qty]],2,0)</f>
        <v>452</v>
      </c>
      <c r="F1171" s="32">
        <f t="shared" si="91"/>
        <v>200</v>
      </c>
      <c r="G1171" s="39">
        <f t="shared" si="92"/>
        <v>0.4</v>
      </c>
      <c r="H1171" s="32">
        <f t="shared" si="93"/>
        <v>120</v>
      </c>
      <c r="I1171" s="32">
        <f t="shared" si="94"/>
        <v>54240</v>
      </c>
      <c r="R1171" s="36">
        <v>39151</v>
      </c>
      <c r="S1171" s="36" t="s">
        <v>1646</v>
      </c>
      <c r="T1171" s="36" t="s">
        <v>1650</v>
      </c>
      <c r="U1171" s="36" t="str">
        <f>Table2[[#This Row],[Date]]&amp;Table2[[#This Row],[City]]&amp;Table2[[#This Row],[Product]]</f>
        <v>39151MumbaiChair</v>
      </c>
      <c r="V1171" s="36">
        <v>239</v>
      </c>
    </row>
    <row r="1172" spans="1:22" ht="21" x14ac:dyDescent="0.25">
      <c r="A1172" s="38">
        <v>39136</v>
      </c>
      <c r="B1172" s="38" t="s">
        <v>1645</v>
      </c>
      <c r="C1172" s="38" t="s">
        <v>1647</v>
      </c>
      <c r="D1172" s="32" t="str">
        <f t="shared" si="90"/>
        <v>39136DelhiLaptop</v>
      </c>
      <c r="E1172" s="32">
        <f>VLOOKUP($D1172,Table2[[Column1]:[Qty]],2,0)</f>
        <v>144</v>
      </c>
      <c r="F1172" s="32">
        <f t="shared" si="91"/>
        <v>1000</v>
      </c>
      <c r="G1172" s="39">
        <f t="shared" si="92"/>
        <v>0.13</v>
      </c>
      <c r="H1172" s="32">
        <f t="shared" si="93"/>
        <v>870</v>
      </c>
      <c r="I1172" s="32">
        <f t="shared" si="94"/>
        <v>125280</v>
      </c>
      <c r="R1172" s="36">
        <v>39063</v>
      </c>
      <c r="S1172" s="36" t="s">
        <v>1653</v>
      </c>
      <c r="T1172" s="36" t="s">
        <v>1650</v>
      </c>
      <c r="U1172" s="36" t="str">
        <f>Table2[[#This Row],[Date]]&amp;Table2[[#This Row],[City]]&amp;Table2[[#This Row],[Product]]</f>
        <v>39063AgraChair</v>
      </c>
      <c r="V1172" s="36">
        <v>347</v>
      </c>
    </row>
    <row r="1173" spans="1:22" ht="21" x14ac:dyDescent="0.25">
      <c r="A1173" s="38">
        <v>39136</v>
      </c>
      <c r="B1173" s="38" t="s">
        <v>1645</v>
      </c>
      <c r="C1173" s="38" t="s">
        <v>1648</v>
      </c>
      <c r="D1173" s="32" t="str">
        <f t="shared" si="90"/>
        <v>39136DelhiBulb</v>
      </c>
      <c r="E1173" s="32">
        <f>VLOOKUP($D1173,Table2[[Column1]:[Qty]],2,0)</f>
        <v>147</v>
      </c>
      <c r="F1173" s="32">
        <f t="shared" si="91"/>
        <v>10</v>
      </c>
      <c r="G1173" s="39">
        <f t="shared" si="92"/>
        <v>0.09</v>
      </c>
      <c r="H1173" s="32">
        <f t="shared" si="93"/>
        <v>9.1</v>
      </c>
      <c r="I1173" s="32">
        <f t="shared" si="94"/>
        <v>1337.7</v>
      </c>
      <c r="R1173" s="36">
        <v>39074</v>
      </c>
      <c r="S1173" s="36" t="s">
        <v>1653</v>
      </c>
      <c r="T1173" s="36" t="s">
        <v>1647</v>
      </c>
      <c r="U1173" s="36" t="str">
        <f>Table2[[#This Row],[Date]]&amp;Table2[[#This Row],[City]]&amp;Table2[[#This Row],[Product]]</f>
        <v>39074AgraLaptop</v>
      </c>
      <c r="V1173" s="36">
        <v>356</v>
      </c>
    </row>
    <row r="1174" spans="1:22" ht="21" x14ac:dyDescent="0.25">
      <c r="A1174" s="38">
        <v>39136</v>
      </c>
      <c r="B1174" s="38" t="s">
        <v>1645</v>
      </c>
      <c r="C1174" s="38" t="s">
        <v>1649</v>
      </c>
      <c r="D1174" s="32" t="str">
        <f t="shared" si="90"/>
        <v>39136Delhiiphone</v>
      </c>
      <c r="E1174" s="32">
        <f>VLOOKUP($D1174,Table2[[Column1]:[Qty]],2,0)</f>
        <v>175</v>
      </c>
      <c r="F1174" s="32">
        <f t="shared" si="91"/>
        <v>500</v>
      </c>
      <c r="G1174" s="39">
        <f t="shared" si="92"/>
        <v>0.24</v>
      </c>
      <c r="H1174" s="32">
        <f t="shared" si="93"/>
        <v>380</v>
      </c>
      <c r="I1174" s="32">
        <f t="shared" si="94"/>
        <v>66500</v>
      </c>
      <c r="R1174" s="36">
        <v>39186</v>
      </c>
      <c r="S1174" s="36" t="s">
        <v>1645</v>
      </c>
      <c r="T1174" s="36" t="s">
        <v>1648</v>
      </c>
      <c r="U1174" s="36" t="str">
        <f>Table2[[#This Row],[Date]]&amp;Table2[[#This Row],[City]]&amp;Table2[[#This Row],[Product]]</f>
        <v>39186DelhiBulb</v>
      </c>
      <c r="V1174" s="36">
        <v>412</v>
      </c>
    </row>
    <row r="1175" spans="1:22" ht="21" x14ac:dyDescent="0.25">
      <c r="A1175" s="38">
        <v>39136</v>
      </c>
      <c r="B1175" s="38" t="s">
        <v>1645</v>
      </c>
      <c r="C1175" s="38" t="s">
        <v>1650</v>
      </c>
      <c r="D1175" s="32" t="str">
        <f t="shared" si="90"/>
        <v>39136DelhiChair</v>
      </c>
      <c r="E1175" s="32">
        <f>VLOOKUP($D1175,Table2[[Column1]:[Qty]],2,0)</f>
        <v>287</v>
      </c>
      <c r="F1175" s="32">
        <f t="shared" si="91"/>
        <v>200</v>
      </c>
      <c r="G1175" s="39">
        <f t="shared" si="92"/>
        <v>0.33</v>
      </c>
      <c r="H1175" s="32">
        <f t="shared" si="93"/>
        <v>134</v>
      </c>
      <c r="I1175" s="32">
        <f t="shared" si="94"/>
        <v>38458</v>
      </c>
      <c r="R1175" s="36">
        <v>39071</v>
      </c>
      <c r="S1175" s="36" t="s">
        <v>1653</v>
      </c>
      <c r="T1175" s="36" t="s">
        <v>1648</v>
      </c>
      <c r="U1175" s="36" t="str">
        <f>Table2[[#This Row],[Date]]&amp;Table2[[#This Row],[City]]&amp;Table2[[#This Row],[Product]]</f>
        <v>39071AgraBulb</v>
      </c>
      <c r="V1175" s="36">
        <v>365</v>
      </c>
    </row>
    <row r="1176" spans="1:22" ht="21" x14ac:dyDescent="0.25">
      <c r="A1176" s="38">
        <v>39136</v>
      </c>
      <c r="B1176" s="38" t="s">
        <v>1646</v>
      </c>
      <c r="C1176" s="38" t="s">
        <v>1647</v>
      </c>
      <c r="D1176" s="32" t="str">
        <f t="shared" si="90"/>
        <v>39136MumbaiLaptop</v>
      </c>
      <c r="E1176" s="32">
        <f>VLOOKUP($D1176,Table2[[Column1]:[Qty]],2,0)</f>
        <v>166</v>
      </c>
      <c r="F1176" s="32">
        <f t="shared" si="91"/>
        <v>1000</v>
      </c>
      <c r="G1176" s="39">
        <f t="shared" si="92"/>
        <v>0.1</v>
      </c>
      <c r="H1176" s="32">
        <f t="shared" si="93"/>
        <v>900</v>
      </c>
      <c r="I1176" s="32">
        <f t="shared" si="94"/>
        <v>149400</v>
      </c>
      <c r="R1176" s="36">
        <v>39177</v>
      </c>
      <c r="S1176" s="36" t="s">
        <v>1652</v>
      </c>
      <c r="T1176" s="36" t="s">
        <v>1650</v>
      </c>
      <c r="U1176" s="36" t="str">
        <f>Table2[[#This Row],[Date]]&amp;Table2[[#This Row],[City]]&amp;Table2[[#This Row],[Product]]</f>
        <v>39177JaipurChair</v>
      </c>
      <c r="V1176" s="36">
        <v>345</v>
      </c>
    </row>
    <row r="1177" spans="1:22" ht="21" x14ac:dyDescent="0.25">
      <c r="A1177" s="38">
        <v>39136</v>
      </c>
      <c r="B1177" s="38" t="s">
        <v>1646</v>
      </c>
      <c r="C1177" s="38" t="s">
        <v>1648</v>
      </c>
      <c r="D1177" s="32" t="str">
        <f t="shared" si="90"/>
        <v>39136MumbaiBulb</v>
      </c>
      <c r="E1177" s="32">
        <f>VLOOKUP($D1177,Table2[[Column1]:[Qty]],2,0)</f>
        <v>437</v>
      </c>
      <c r="F1177" s="32">
        <f t="shared" si="91"/>
        <v>10</v>
      </c>
      <c r="G1177" s="39">
        <f t="shared" si="92"/>
        <v>0.05</v>
      </c>
      <c r="H1177" s="32">
        <f t="shared" si="93"/>
        <v>9.5</v>
      </c>
      <c r="I1177" s="32">
        <f t="shared" si="94"/>
        <v>4151.5</v>
      </c>
      <c r="R1177" s="36">
        <v>39084</v>
      </c>
      <c r="S1177" s="36" t="s">
        <v>1652</v>
      </c>
      <c r="T1177" s="36" t="s">
        <v>1648</v>
      </c>
      <c r="U1177" s="36" t="str">
        <f>Table2[[#This Row],[Date]]&amp;Table2[[#This Row],[City]]&amp;Table2[[#This Row],[Product]]</f>
        <v>39084JaipurBulb</v>
      </c>
      <c r="V1177" s="36">
        <v>308</v>
      </c>
    </row>
    <row r="1178" spans="1:22" ht="21" x14ac:dyDescent="0.25">
      <c r="A1178" s="38">
        <v>39136</v>
      </c>
      <c r="B1178" s="38" t="s">
        <v>1646</v>
      </c>
      <c r="C1178" s="38" t="s">
        <v>1649</v>
      </c>
      <c r="D1178" s="32" t="str">
        <f t="shared" si="90"/>
        <v>39136Mumbaiiphone</v>
      </c>
      <c r="E1178" s="32">
        <f>VLOOKUP($D1178,Table2[[Column1]:[Qty]],2,0)</f>
        <v>500</v>
      </c>
      <c r="F1178" s="32">
        <f t="shared" si="91"/>
        <v>500</v>
      </c>
      <c r="G1178" s="39">
        <f t="shared" si="92"/>
        <v>0.2</v>
      </c>
      <c r="H1178" s="32">
        <f t="shared" si="93"/>
        <v>400</v>
      </c>
      <c r="I1178" s="32">
        <f t="shared" si="94"/>
        <v>200000</v>
      </c>
      <c r="R1178" s="36">
        <v>39125</v>
      </c>
      <c r="S1178" s="36" t="s">
        <v>1646</v>
      </c>
      <c r="T1178" s="36" t="s">
        <v>1647</v>
      </c>
      <c r="U1178" s="36" t="str">
        <f>Table2[[#This Row],[Date]]&amp;Table2[[#This Row],[City]]&amp;Table2[[#This Row],[Product]]</f>
        <v>39125MumbaiLaptop</v>
      </c>
      <c r="V1178" s="36">
        <v>257</v>
      </c>
    </row>
    <row r="1179" spans="1:22" ht="21" x14ac:dyDescent="0.25">
      <c r="A1179" s="38">
        <v>39136</v>
      </c>
      <c r="B1179" s="38" t="s">
        <v>1646</v>
      </c>
      <c r="C1179" s="38" t="s">
        <v>1650</v>
      </c>
      <c r="D1179" s="32" t="str">
        <f t="shared" si="90"/>
        <v>39136MumbaiChair</v>
      </c>
      <c r="E1179" s="32">
        <f>VLOOKUP($D1179,Table2[[Column1]:[Qty]],2,0)</f>
        <v>434</v>
      </c>
      <c r="F1179" s="32">
        <f t="shared" si="91"/>
        <v>200</v>
      </c>
      <c r="G1179" s="39">
        <f t="shared" si="92"/>
        <v>0.4</v>
      </c>
      <c r="H1179" s="32">
        <f t="shared" si="93"/>
        <v>120</v>
      </c>
      <c r="I1179" s="32">
        <f t="shared" si="94"/>
        <v>52080</v>
      </c>
      <c r="R1179" s="36">
        <v>39140</v>
      </c>
      <c r="S1179" s="36" t="s">
        <v>1652</v>
      </c>
      <c r="T1179" s="36" t="s">
        <v>1648</v>
      </c>
      <c r="U1179" s="36" t="str">
        <f>Table2[[#This Row],[Date]]&amp;Table2[[#This Row],[City]]&amp;Table2[[#This Row],[Product]]</f>
        <v>39140JaipurBulb</v>
      </c>
      <c r="V1179" s="36">
        <v>233</v>
      </c>
    </row>
    <row r="1180" spans="1:22" ht="21" x14ac:dyDescent="0.25">
      <c r="A1180" s="38">
        <v>39136</v>
      </c>
      <c r="B1180" s="38" t="s">
        <v>1652</v>
      </c>
      <c r="C1180" s="38" t="s">
        <v>1647</v>
      </c>
      <c r="D1180" s="32" t="str">
        <f t="shared" si="90"/>
        <v>39136JaipurLaptop</v>
      </c>
      <c r="E1180" s="32">
        <f>VLOOKUP($D1180,Table2[[Column1]:[Qty]],2,0)</f>
        <v>165</v>
      </c>
      <c r="F1180" s="32">
        <f t="shared" si="91"/>
        <v>1000</v>
      </c>
      <c r="G1180" s="39">
        <f t="shared" si="92"/>
        <v>0.09</v>
      </c>
      <c r="H1180" s="32">
        <f t="shared" si="93"/>
        <v>910</v>
      </c>
      <c r="I1180" s="32">
        <f t="shared" si="94"/>
        <v>150150</v>
      </c>
      <c r="R1180" s="36">
        <v>39151</v>
      </c>
      <c r="S1180" s="36" t="s">
        <v>1653</v>
      </c>
      <c r="T1180" s="36" t="s">
        <v>1649</v>
      </c>
      <c r="U1180" s="36" t="str">
        <f>Table2[[#This Row],[Date]]&amp;Table2[[#This Row],[City]]&amp;Table2[[#This Row],[Product]]</f>
        <v>39151Agraiphone</v>
      </c>
      <c r="V1180" s="36">
        <v>366</v>
      </c>
    </row>
    <row r="1181" spans="1:22" ht="21" x14ac:dyDescent="0.25">
      <c r="A1181" s="38">
        <v>39136</v>
      </c>
      <c r="B1181" s="38" t="s">
        <v>1652</v>
      </c>
      <c r="C1181" s="38" t="s">
        <v>1648</v>
      </c>
      <c r="D1181" s="32" t="str">
        <f t="shared" si="90"/>
        <v>39136JaipurBulb</v>
      </c>
      <c r="E1181" s="32">
        <f>VLOOKUP($D1181,Table2[[Column1]:[Qty]],2,0)</f>
        <v>414</v>
      </c>
      <c r="F1181" s="32">
        <f t="shared" si="91"/>
        <v>10</v>
      </c>
      <c r="G1181" s="39">
        <f t="shared" si="92"/>
        <v>0.08</v>
      </c>
      <c r="H1181" s="32">
        <f t="shared" si="93"/>
        <v>9.2000000000000011</v>
      </c>
      <c r="I1181" s="32">
        <f t="shared" si="94"/>
        <v>3808.8000000000006</v>
      </c>
      <c r="R1181" s="36">
        <v>39187</v>
      </c>
      <c r="S1181" s="36" t="s">
        <v>1646</v>
      </c>
      <c r="T1181" s="36" t="s">
        <v>1649</v>
      </c>
      <c r="U1181" s="36" t="str">
        <f>Table2[[#This Row],[Date]]&amp;Table2[[#This Row],[City]]&amp;Table2[[#This Row],[Product]]</f>
        <v>39187Mumbaiiphone</v>
      </c>
      <c r="V1181" s="36">
        <v>123</v>
      </c>
    </row>
    <row r="1182" spans="1:22" ht="21" x14ac:dyDescent="0.25">
      <c r="A1182" s="38">
        <v>39136</v>
      </c>
      <c r="B1182" s="38" t="s">
        <v>1652</v>
      </c>
      <c r="C1182" s="38" t="s">
        <v>1649</v>
      </c>
      <c r="D1182" s="32" t="str">
        <f t="shared" si="90"/>
        <v>39136Jaipuriphone</v>
      </c>
      <c r="E1182" s="32">
        <f>VLOOKUP($D1182,Table2[[Column1]:[Qty]],2,0)</f>
        <v>368</v>
      </c>
      <c r="F1182" s="32">
        <f t="shared" si="91"/>
        <v>500</v>
      </c>
      <c r="G1182" s="39">
        <f t="shared" si="92"/>
        <v>0.2</v>
      </c>
      <c r="H1182" s="32">
        <f t="shared" si="93"/>
        <v>400</v>
      </c>
      <c r="I1182" s="32">
        <f t="shared" si="94"/>
        <v>147200</v>
      </c>
      <c r="R1182" s="36">
        <v>39097</v>
      </c>
      <c r="S1182" s="36" t="s">
        <v>1646</v>
      </c>
      <c r="T1182" s="36" t="s">
        <v>1647</v>
      </c>
      <c r="U1182" s="36" t="str">
        <f>Table2[[#This Row],[Date]]&amp;Table2[[#This Row],[City]]&amp;Table2[[#This Row],[Product]]</f>
        <v>39097MumbaiLaptop</v>
      </c>
      <c r="V1182" s="36">
        <v>277</v>
      </c>
    </row>
    <row r="1183" spans="1:22" ht="21" x14ac:dyDescent="0.25">
      <c r="A1183" s="38">
        <v>39136</v>
      </c>
      <c r="B1183" s="38" t="s">
        <v>1652</v>
      </c>
      <c r="C1183" s="38" t="s">
        <v>1650</v>
      </c>
      <c r="D1183" s="32" t="str">
        <f t="shared" si="90"/>
        <v>39136JaipurChair</v>
      </c>
      <c r="E1183" s="32">
        <f>VLOOKUP($D1183,Table2[[Column1]:[Qty]],2,0)</f>
        <v>444</v>
      </c>
      <c r="F1183" s="32">
        <f t="shared" si="91"/>
        <v>200</v>
      </c>
      <c r="G1183" s="39">
        <f t="shared" si="92"/>
        <v>0.36</v>
      </c>
      <c r="H1183" s="32">
        <f t="shared" si="93"/>
        <v>128</v>
      </c>
      <c r="I1183" s="32">
        <f t="shared" si="94"/>
        <v>56832</v>
      </c>
      <c r="R1183" s="36">
        <v>39097</v>
      </c>
      <c r="S1183" s="36" t="s">
        <v>1653</v>
      </c>
      <c r="T1183" s="36" t="s">
        <v>1650</v>
      </c>
      <c r="U1183" s="36" t="str">
        <f>Table2[[#This Row],[Date]]&amp;Table2[[#This Row],[City]]&amp;Table2[[#This Row],[Product]]</f>
        <v>39097AgraChair</v>
      </c>
      <c r="V1183" s="36">
        <v>301</v>
      </c>
    </row>
    <row r="1184" spans="1:22" ht="21" x14ac:dyDescent="0.25">
      <c r="A1184" s="38">
        <v>39136</v>
      </c>
      <c r="B1184" s="38" t="s">
        <v>1653</v>
      </c>
      <c r="C1184" s="38" t="s">
        <v>1647</v>
      </c>
      <c r="D1184" s="32" t="str">
        <f t="shared" si="90"/>
        <v>39136AgraLaptop</v>
      </c>
      <c r="E1184" s="32">
        <f>VLOOKUP($D1184,Table2[[Column1]:[Qty]],2,0)</f>
        <v>433</v>
      </c>
      <c r="F1184" s="32">
        <f t="shared" si="91"/>
        <v>1000</v>
      </c>
      <c r="G1184" s="39">
        <f t="shared" si="92"/>
        <v>0.05</v>
      </c>
      <c r="H1184" s="32">
        <f t="shared" si="93"/>
        <v>950</v>
      </c>
      <c r="I1184" s="32">
        <f t="shared" si="94"/>
        <v>411350</v>
      </c>
      <c r="R1184" s="36">
        <v>39110</v>
      </c>
      <c r="S1184" s="36" t="s">
        <v>1646</v>
      </c>
      <c r="T1184" s="36" t="s">
        <v>1649</v>
      </c>
      <c r="U1184" s="36" t="str">
        <f>Table2[[#This Row],[Date]]&amp;Table2[[#This Row],[City]]&amp;Table2[[#This Row],[Product]]</f>
        <v>39110Mumbaiiphone</v>
      </c>
      <c r="V1184" s="36">
        <v>426</v>
      </c>
    </row>
    <row r="1185" spans="1:22" ht="21" x14ac:dyDescent="0.25">
      <c r="A1185" s="38">
        <v>39136</v>
      </c>
      <c r="B1185" s="38" t="s">
        <v>1653</v>
      </c>
      <c r="C1185" s="38" t="s">
        <v>1648</v>
      </c>
      <c r="D1185" s="32" t="str">
        <f t="shared" si="90"/>
        <v>39136AgraBulb</v>
      </c>
      <c r="E1185" s="32">
        <f>VLOOKUP($D1185,Table2[[Column1]:[Qty]],2,0)</f>
        <v>211</v>
      </c>
      <c r="F1185" s="32">
        <f t="shared" si="91"/>
        <v>10</v>
      </c>
      <c r="G1185" s="39">
        <f t="shared" si="92"/>
        <v>0.06</v>
      </c>
      <c r="H1185" s="32">
        <f t="shared" si="93"/>
        <v>9.3999999999999986</v>
      </c>
      <c r="I1185" s="32">
        <f t="shared" si="94"/>
        <v>1983.3999999999996</v>
      </c>
      <c r="R1185" s="36">
        <v>39159</v>
      </c>
      <c r="S1185" s="36" t="s">
        <v>1653</v>
      </c>
      <c r="T1185" s="36" t="s">
        <v>1649</v>
      </c>
      <c r="U1185" s="36" t="str">
        <f>Table2[[#This Row],[Date]]&amp;Table2[[#This Row],[City]]&amp;Table2[[#This Row],[Product]]</f>
        <v>39159Agraiphone</v>
      </c>
      <c r="V1185" s="36">
        <v>107</v>
      </c>
    </row>
    <row r="1186" spans="1:22" ht="21" x14ac:dyDescent="0.25">
      <c r="A1186" s="38">
        <v>39136</v>
      </c>
      <c r="B1186" s="38" t="s">
        <v>1653</v>
      </c>
      <c r="C1186" s="38" t="s">
        <v>1649</v>
      </c>
      <c r="D1186" s="32" t="str">
        <f t="shared" si="90"/>
        <v>39136Agraiphone</v>
      </c>
      <c r="E1186" s="32">
        <f>VLOOKUP($D1186,Table2[[Column1]:[Qty]],2,0)</f>
        <v>112</v>
      </c>
      <c r="F1186" s="32">
        <f t="shared" si="91"/>
        <v>500</v>
      </c>
      <c r="G1186" s="39">
        <f t="shared" si="92"/>
        <v>0.25</v>
      </c>
      <c r="H1186" s="32">
        <f t="shared" si="93"/>
        <v>375</v>
      </c>
      <c r="I1186" s="32">
        <f t="shared" si="94"/>
        <v>42000</v>
      </c>
      <c r="R1186" s="36">
        <v>39176</v>
      </c>
      <c r="S1186" s="36" t="s">
        <v>1653</v>
      </c>
      <c r="T1186" s="36" t="s">
        <v>1648</v>
      </c>
      <c r="U1186" s="36" t="str">
        <f>Table2[[#This Row],[Date]]&amp;Table2[[#This Row],[City]]&amp;Table2[[#This Row],[Product]]</f>
        <v>39176AgraBulb</v>
      </c>
      <c r="V1186" s="36">
        <v>193</v>
      </c>
    </row>
    <row r="1187" spans="1:22" ht="21" x14ac:dyDescent="0.25">
      <c r="A1187" s="38">
        <v>39136</v>
      </c>
      <c r="B1187" s="38" t="s">
        <v>1653</v>
      </c>
      <c r="C1187" s="38" t="s">
        <v>1650</v>
      </c>
      <c r="D1187" s="32" t="str">
        <f t="shared" si="90"/>
        <v>39136AgraChair</v>
      </c>
      <c r="E1187" s="32">
        <f>VLOOKUP($D1187,Table2[[Column1]:[Qty]],2,0)</f>
        <v>440</v>
      </c>
      <c r="F1187" s="32">
        <f t="shared" si="91"/>
        <v>200</v>
      </c>
      <c r="G1187" s="39">
        <f t="shared" si="92"/>
        <v>0.4</v>
      </c>
      <c r="H1187" s="32">
        <f t="shared" si="93"/>
        <v>120</v>
      </c>
      <c r="I1187" s="32">
        <f t="shared" si="94"/>
        <v>52800</v>
      </c>
      <c r="R1187" s="36">
        <v>39129</v>
      </c>
      <c r="S1187" s="36" t="s">
        <v>1645</v>
      </c>
      <c r="T1187" s="36" t="s">
        <v>1648</v>
      </c>
      <c r="U1187" s="36" t="str">
        <f>Table2[[#This Row],[Date]]&amp;Table2[[#This Row],[City]]&amp;Table2[[#This Row],[Product]]</f>
        <v>39129DelhiBulb</v>
      </c>
      <c r="V1187" s="36">
        <v>431</v>
      </c>
    </row>
    <row r="1188" spans="1:22" ht="21" x14ac:dyDescent="0.25">
      <c r="A1188" s="38">
        <v>39137</v>
      </c>
      <c r="B1188" s="38" t="s">
        <v>1645</v>
      </c>
      <c r="C1188" s="38" t="s">
        <v>1647</v>
      </c>
      <c r="D1188" s="32" t="str">
        <f t="shared" si="90"/>
        <v>39137DelhiLaptop</v>
      </c>
      <c r="E1188" s="32">
        <f>VLOOKUP($D1188,Table2[[Column1]:[Qty]],2,0)</f>
        <v>410</v>
      </c>
      <c r="F1188" s="32">
        <f t="shared" si="91"/>
        <v>1000</v>
      </c>
      <c r="G1188" s="39">
        <f t="shared" si="92"/>
        <v>0.13</v>
      </c>
      <c r="H1188" s="32">
        <f t="shared" si="93"/>
        <v>870</v>
      </c>
      <c r="I1188" s="32">
        <f t="shared" si="94"/>
        <v>356700</v>
      </c>
      <c r="R1188" s="36">
        <v>39081</v>
      </c>
      <c r="S1188" s="36" t="s">
        <v>1652</v>
      </c>
      <c r="T1188" s="36" t="s">
        <v>1649</v>
      </c>
      <c r="U1188" s="36" t="str">
        <f>Table2[[#This Row],[Date]]&amp;Table2[[#This Row],[City]]&amp;Table2[[#This Row],[Product]]</f>
        <v>39081Jaipuriphone</v>
      </c>
      <c r="V1188" s="36">
        <v>488</v>
      </c>
    </row>
    <row r="1189" spans="1:22" ht="21" x14ac:dyDescent="0.25">
      <c r="A1189" s="38">
        <v>39137</v>
      </c>
      <c r="B1189" s="38" t="s">
        <v>1645</v>
      </c>
      <c r="C1189" s="38" t="s">
        <v>1648</v>
      </c>
      <c r="D1189" s="32" t="str">
        <f t="shared" si="90"/>
        <v>39137DelhiBulb</v>
      </c>
      <c r="E1189" s="32">
        <f>VLOOKUP($D1189,Table2[[Column1]:[Qty]],2,0)</f>
        <v>239</v>
      </c>
      <c r="F1189" s="32">
        <f t="shared" si="91"/>
        <v>10</v>
      </c>
      <c r="G1189" s="39">
        <f t="shared" si="92"/>
        <v>0.09</v>
      </c>
      <c r="H1189" s="32">
        <f t="shared" si="93"/>
        <v>9.1</v>
      </c>
      <c r="I1189" s="32">
        <f t="shared" si="94"/>
        <v>2174.9</v>
      </c>
      <c r="R1189" s="36">
        <v>39171</v>
      </c>
      <c r="S1189" s="36" t="s">
        <v>1646</v>
      </c>
      <c r="T1189" s="36" t="s">
        <v>1647</v>
      </c>
      <c r="U1189" s="36" t="str">
        <f>Table2[[#This Row],[Date]]&amp;Table2[[#This Row],[City]]&amp;Table2[[#This Row],[Product]]</f>
        <v>39171MumbaiLaptop</v>
      </c>
      <c r="V1189" s="36">
        <v>287</v>
      </c>
    </row>
    <row r="1190" spans="1:22" ht="21" x14ac:dyDescent="0.25">
      <c r="A1190" s="38">
        <v>39137</v>
      </c>
      <c r="B1190" s="38" t="s">
        <v>1645</v>
      </c>
      <c r="C1190" s="38" t="s">
        <v>1649</v>
      </c>
      <c r="D1190" s="32" t="str">
        <f t="shared" si="90"/>
        <v>39137Delhiiphone</v>
      </c>
      <c r="E1190" s="32">
        <f>VLOOKUP($D1190,Table2[[Column1]:[Qty]],2,0)</f>
        <v>141</v>
      </c>
      <c r="F1190" s="32">
        <f t="shared" si="91"/>
        <v>500</v>
      </c>
      <c r="G1190" s="39">
        <f t="shared" si="92"/>
        <v>0.24</v>
      </c>
      <c r="H1190" s="32">
        <f t="shared" si="93"/>
        <v>380</v>
      </c>
      <c r="I1190" s="32">
        <f t="shared" si="94"/>
        <v>53580</v>
      </c>
      <c r="R1190" s="36">
        <v>39184</v>
      </c>
      <c r="S1190" s="36" t="s">
        <v>1645</v>
      </c>
      <c r="T1190" s="36" t="s">
        <v>1649</v>
      </c>
      <c r="U1190" s="36" t="str">
        <f>Table2[[#This Row],[Date]]&amp;Table2[[#This Row],[City]]&amp;Table2[[#This Row],[Product]]</f>
        <v>39184Delhiiphone</v>
      </c>
      <c r="V1190" s="36">
        <v>441</v>
      </c>
    </row>
    <row r="1191" spans="1:22" ht="21" x14ac:dyDescent="0.25">
      <c r="A1191" s="38">
        <v>39137</v>
      </c>
      <c r="B1191" s="38" t="s">
        <v>1645</v>
      </c>
      <c r="C1191" s="38" t="s">
        <v>1650</v>
      </c>
      <c r="D1191" s="32" t="str">
        <f t="shared" si="90"/>
        <v>39137DelhiChair</v>
      </c>
      <c r="E1191" s="32">
        <f>VLOOKUP($D1191,Table2[[Column1]:[Qty]],2,0)</f>
        <v>318</v>
      </c>
      <c r="F1191" s="32">
        <f t="shared" si="91"/>
        <v>200</v>
      </c>
      <c r="G1191" s="39">
        <f t="shared" si="92"/>
        <v>0.33</v>
      </c>
      <c r="H1191" s="32">
        <f t="shared" si="93"/>
        <v>134</v>
      </c>
      <c r="I1191" s="32">
        <f t="shared" si="94"/>
        <v>42612</v>
      </c>
      <c r="R1191" s="36">
        <v>39142</v>
      </c>
      <c r="S1191" s="36" t="s">
        <v>1652</v>
      </c>
      <c r="T1191" s="36" t="s">
        <v>1648</v>
      </c>
      <c r="U1191" s="36" t="str">
        <f>Table2[[#This Row],[Date]]&amp;Table2[[#This Row],[City]]&amp;Table2[[#This Row],[Product]]</f>
        <v>39142JaipurBulb</v>
      </c>
      <c r="V1191" s="36">
        <v>384</v>
      </c>
    </row>
    <row r="1192" spans="1:22" ht="21" x14ac:dyDescent="0.25">
      <c r="A1192" s="38">
        <v>39137</v>
      </c>
      <c r="B1192" s="38" t="s">
        <v>1646</v>
      </c>
      <c r="C1192" s="38" t="s">
        <v>1647</v>
      </c>
      <c r="D1192" s="32" t="str">
        <f t="shared" si="90"/>
        <v>39137MumbaiLaptop</v>
      </c>
      <c r="E1192" s="32">
        <f>VLOOKUP($D1192,Table2[[Column1]:[Qty]],2,0)</f>
        <v>484</v>
      </c>
      <c r="F1192" s="32">
        <f t="shared" si="91"/>
        <v>1000</v>
      </c>
      <c r="G1192" s="39">
        <f t="shared" si="92"/>
        <v>0.1</v>
      </c>
      <c r="H1192" s="32">
        <f t="shared" si="93"/>
        <v>900</v>
      </c>
      <c r="I1192" s="32">
        <f t="shared" si="94"/>
        <v>435600</v>
      </c>
      <c r="R1192" s="36">
        <v>39154</v>
      </c>
      <c r="S1192" s="36" t="s">
        <v>1653</v>
      </c>
      <c r="T1192" s="36" t="s">
        <v>1650</v>
      </c>
      <c r="U1192" s="36" t="str">
        <f>Table2[[#This Row],[Date]]&amp;Table2[[#This Row],[City]]&amp;Table2[[#This Row],[Product]]</f>
        <v>39154AgraChair</v>
      </c>
      <c r="V1192" s="36">
        <v>196</v>
      </c>
    </row>
    <row r="1193" spans="1:22" ht="21" x14ac:dyDescent="0.25">
      <c r="A1193" s="38">
        <v>39137</v>
      </c>
      <c r="B1193" s="38" t="s">
        <v>1646</v>
      </c>
      <c r="C1193" s="38" t="s">
        <v>1648</v>
      </c>
      <c r="D1193" s="32" t="str">
        <f t="shared" si="90"/>
        <v>39137MumbaiBulb</v>
      </c>
      <c r="E1193" s="32">
        <f>VLOOKUP($D1193,Table2[[Column1]:[Qty]],2,0)</f>
        <v>370</v>
      </c>
      <c r="F1193" s="32">
        <f t="shared" si="91"/>
        <v>10</v>
      </c>
      <c r="G1193" s="39">
        <f t="shared" si="92"/>
        <v>0.05</v>
      </c>
      <c r="H1193" s="32">
        <f t="shared" si="93"/>
        <v>9.5</v>
      </c>
      <c r="I1193" s="32">
        <f t="shared" si="94"/>
        <v>3515</v>
      </c>
      <c r="R1193" s="36">
        <v>39179</v>
      </c>
      <c r="S1193" s="36" t="s">
        <v>1653</v>
      </c>
      <c r="T1193" s="36" t="s">
        <v>1647</v>
      </c>
      <c r="U1193" s="36" t="str">
        <f>Table2[[#This Row],[Date]]&amp;Table2[[#This Row],[City]]&amp;Table2[[#This Row],[Product]]</f>
        <v>39179AgraLaptop</v>
      </c>
      <c r="V1193" s="36">
        <v>319</v>
      </c>
    </row>
    <row r="1194" spans="1:22" ht="21" x14ac:dyDescent="0.25">
      <c r="A1194" s="38">
        <v>39137</v>
      </c>
      <c r="B1194" s="38" t="s">
        <v>1646</v>
      </c>
      <c r="C1194" s="38" t="s">
        <v>1649</v>
      </c>
      <c r="D1194" s="32" t="str">
        <f t="shared" si="90"/>
        <v>39137Mumbaiiphone</v>
      </c>
      <c r="E1194" s="32">
        <f>VLOOKUP($D1194,Table2[[Column1]:[Qty]],2,0)</f>
        <v>251</v>
      </c>
      <c r="F1194" s="32">
        <f t="shared" si="91"/>
        <v>500</v>
      </c>
      <c r="G1194" s="39">
        <f t="shared" si="92"/>
        <v>0.2</v>
      </c>
      <c r="H1194" s="32">
        <f t="shared" si="93"/>
        <v>400</v>
      </c>
      <c r="I1194" s="32">
        <f t="shared" si="94"/>
        <v>100400</v>
      </c>
      <c r="R1194" s="36">
        <v>39097</v>
      </c>
      <c r="S1194" s="36" t="s">
        <v>1653</v>
      </c>
      <c r="T1194" s="36" t="s">
        <v>1649</v>
      </c>
      <c r="U1194" s="36" t="str">
        <f>Table2[[#This Row],[Date]]&amp;Table2[[#This Row],[City]]&amp;Table2[[#This Row],[Product]]</f>
        <v>39097Agraiphone</v>
      </c>
      <c r="V1194" s="36">
        <v>448</v>
      </c>
    </row>
    <row r="1195" spans="1:22" ht="21" x14ac:dyDescent="0.25">
      <c r="A1195" s="38">
        <v>39137</v>
      </c>
      <c r="B1195" s="38" t="s">
        <v>1646</v>
      </c>
      <c r="C1195" s="38" t="s">
        <v>1650</v>
      </c>
      <c r="D1195" s="32" t="str">
        <f t="shared" si="90"/>
        <v>39137MumbaiChair</v>
      </c>
      <c r="E1195" s="32">
        <f>VLOOKUP($D1195,Table2[[Column1]:[Qty]],2,0)</f>
        <v>144</v>
      </c>
      <c r="F1195" s="32">
        <f t="shared" si="91"/>
        <v>200</v>
      </c>
      <c r="G1195" s="39">
        <f t="shared" si="92"/>
        <v>0.4</v>
      </c>
      <c r="H1195" s="32">
        <f t="shared" si="93"/>
        <v>120</v>
      </c>
      <c r="I1195" s="32">
        <f t="shared" si="94"/>
        <v>17280</v>
      </c>
      <c r="R1195" s="36">
        <v>39108</v>
      </c>
      <c r="S1195" s="36" t="s">
        <v>1653</v>
      </c>
      <c r="T1195" s="36" t="s">
        <v>1650</v>
      </c>
      <c r="U1195" s="36" t="str">
        <f>Table2[[#This Row],[Date]]&amp;Table2[[#This Row],[City]]&amp;Table2[[#This Row],[Product]]</f>
        <v>39108AgraChair</v>
      </c>
      <c r="V1195" s="36">
        <v>212</v>
      </c>
    </row>
    <row r="1196" spans="1:22" ht="21" x14ac:dyDescent="0.25">
      <c r="A1196" s="38">
        <v>39137</v>
      </c>
      <c r="B1196" s="38" t="s">
        <v>1652</v>
      </c>
      <c r="C1196" s="38" t="s">
        <v>1647</v>
      </c>
      <c r="D1196" s="32" t="str">
        <f t="shared" si="90"/>
        <v>39137JaipurLaptop</v>
      </c>
      <c r="E1196" s="32">
        <f>VLOOKUP($D1196,Table2[[Column1]:[Qty]],2,0)</f>
        <v>399</v>
      </c>
      <c r="F1196" s="32">
        <f t="shared" si="91"/>
        <v>1000</v>
      </c>
      <c r="G1196" s="39">
        <f t="shared" si="92"/>
        <v>0.09</v>
      </c>
      <c r="H1196" s="32">
        <f t="shared" si="93"/>
        <v>910</v>
      </c>
      <c r="I1196" s="32">
        <f t="shared" si="94"/>
        <v>363090</v>
      </c>
      <c r="R1196" s="36">
        <v>39136</v>
      </c>
      <c r="S1196" s="36" t="s">
        <v>1653</v>
      </c>
      <c r="T1196" s="36" t="s">
        <v>1647</v>
      </c>
      <c r="U1196" s="36" t="str">
        <f>Table2[[#This Row],[Date]]&amp;Table2[[#This Row],[City]]&amp;Table2[[#This Row],[Product]]</f>
        <v>39136AgraLaptop</v>
      </c>
      <c r="V1196" s="36">
        <v>433</v>
      </c>
    </row>
    <row r="1197" spans="1:22" ht="21" x14ac:dyDescent="0.25">
      <c r="A1197" s="38">
        <v>39137</v>
      </c>
      <c r="B1197" s="38" t="s">
        <v>1652</v>
      </c>
      <c r="C1197" s="38" t="s">
        <v>1648</v>
      </c>
      <c r="D1197" s="32" t="str">
        <f t="shared" si="90"/>
        <v>39137JaipurBulb</v>
      </c>
      <c r="E1197" s="32">
        <f>VLOOKUP($D1197,Table2[[Column1]:[Qty]],2,0)</f>
        <v>163</v>
      </c>
      <c r="F1197" s="32">
        <f t="shared" si="91"/>
        <v>10</v>
      </c>
      <c r="G1197" s="39">
        <f t="shared" si="92"/>
        <v>0.08</v>
      </c>
      <c r="H1197" s="32">
        <f t="shared" si="93"/>
        <v>9.2000000000000011</v>
      </c>
      <c r="I1197" s="32">
        <f t="shared" si="94"/>
        <v>1499.6000000000001</v>
      </c>
      <c r="R1197" s="36">
        <v>39151</v>
      </c>
      <c r="S1197" s="36" t="s">
        <v>1652</v>
      </c>
      <c r="T1197" s="36" t="s">
        <v>1647</v>
      </c>
      <c r="U1197" s="36" t="str">
        <f>Table2[[#This Row],[Date]]&amp;Table2[[#This Row],[City]]&amp;Table2[[#This Row],[Product]]</f>
        <v>39151JaipurLaptop</v>
      </c>
      <c r="V1197" s="36">
        <v>366</v>
      </c>
    </row>
    <row r="1198" spans="1:22" ht="21" x14ac:dyDescent="0.25">
      <c r="A1198" s="38">
        <v>39137</v>
      </c>
      <c r="B1198" s="38" t="s">
        <v>1652</v>
      </c>
      <c r="C1198" s="38" t="s">
        <v>1649</v>
      </c>
      <c r="D1198" s="32" t="str">
        <f t="shared" si="90"/>
        <v>39137Jaipuriphone</v>
      </c>
      <c r="E1198" s="32">
        <f>VLOOKUP($D1198,Table2[[Column1]:[Qty]],2,0)</f>
        <v>116</v>
      </c>
      <c r="F1198" s="32">
        <f t="shared" si="91"/>
        <v>500</v>
      </c>
      <c r="G1198" s="39">
        <f t="shared" si="92"/>
        <v>0.2</v>
      </c>
      <c r="H1198" s="32">
        <f t="shared" si="93"/>
        <v>400</v>
      </c>
      <c r="I1198" s="32">
        <f t="shared" si="94"/>
        <v>46400</v>
      </c>
      <c r="R1198" s="36">
        <v>39108</v>
      </c>
      <c r="S1198" s="36" t="s">
        <v>1652</v>
      </c>
      <c r="T1198" s="36" t="s">
        <v>1649</v>
      </c>
      <c r="U1198" s="36" t="str">
        <f>Table2[[#This Row],[Date]]&amp;Table2[[#This Row],[City]]&amp;Table2[[#This Row],[Product]]</f>
        <v>39108Jaipuriphone</v>
      </c>
      <c r="V1198" s="36">
        <v>420</v>
      </c>
    </row>
    <row r="1199" spans="1:22" ht="21" x14ac:dyDescent="0.25">
      <c r="A1199" s="38">
        <v>39137</v>
      </c>
      <c r="B1199" s="38" t="s">
        <v>1652</v>
      </c>
      <c r="C1199" s="38" t="s">
        <v>1650</v>
      </c>
      <c r="D1199" s="32" t="str">
        <f t="shared" si="90"/>
        <v>39137JaipurChair</v>
      </c>
      <c r="E1199" s="32">
        <f>VLOOKUP($D1199,Table2[[Column1]:[Qty]],2,0)</f>
        <v>191</v>
      </c>
      <c r="F1199" s="32">
        <f t="shared" si="91"/>
        <v>200</v>
      </c>
      <c r="G1199" s="39">
        <f t="shared" si="92"/>
        <v>0.36</v>
      </c>
      <c r="H1199" s="32">
        <f t="shared" si="93"/>
        <v>128</v>
      </c>
      <c r="I1199" s="32">
        <f t="shared" si="94"/>
        <v>24448</v>
      </c>
      <c r="R1199" s="36">
        <v>39139</v>
      </c>
      <c r="S1199" s="36" t="s">
        <v>1653</v>
      </c>
      <c r="T1199" s="36" t="s">
        <v>1649</v>
      </c>
      <c r="U1199" s="36" t="str">
        <f>Table2[[#This Row],[Date]]&amp;Table2[[#This Row],[City]]&amp;Table2[[#This Row],[Product]]</f>
        <v>39139Agraiphone</v>
      </c>
      <c r="V1199" s="36">
        <v>100</v>
      </c>
    </row>
    <row r="1200" spans="1:22" ht="21" x14ac:dyDescent="0.25">
      <c r="A1200" s="38">
        <v>39137</v>
      </c>
      <c r="B1200" s="38" t="s">
        <v>1653</v>
      </c>
      <c r="C1200" s="38" t="s">
        <v>1647</v>
      </c>
      <c r="D1200" s="32" t="str">
        <f t="shared" si="90"/>
        <v>39137AgraLaptop</v>
      </c>
      <c r="E1200" s="32">
        <f>VLOOKUP($D1200,Table2[[Column1]:[Qty]],2,0)</f>
        <v>352</v>
      </c>
      <c r="F1200" s="32">
        <f t="shared" si="91"/>
        <v>1000</v>
      </c>
      <c r="G1200" s="39">
        <f t="shared" si="92"/>
        <v>0.05</v>
      </c>
      <c r="H1200" s="32">
        <f t="shared" si="93"/>
        <v>950</v>
      </c>
      <c r="I1200" s="32">
        <f t="shared" si="94"/>
        <v>334400</v>
      </c>
      <c r="R1200" s="36">
        <v>39110</v>
      </c>
      <c r="S1200" s="36" t="s">
        <v>1645</v>
      </c>
      <c r="T1200" s="36" t="s">
        <v>1648</v>
      </c>
      <c r="U1200" s="36" t="str">
        <f>Table2[[#This Row],[Date]]&amp;Table2[[#This Row],[City]]&amp;Table2[[#This Row],[Product]]</f>
        <v>39110DelhiBulb</v>
      </c>
      <c r="V1200" s="36">
        <v>446</v>
      </c>
    </row>
    <row r="1201" spans="1:22" ht="21" x14ac:dyDescent="0.25">
      <c r="A1201" s="38">
        <v>39137</v>
      </c>
      <c r="B1201" s="38" t="s">
        <v>1653</v>
      </c>
      <c r="C1201" s="38" t="s">
        <v>1648</v>
      </c>
      <c r="D1201" s="32" t="str">
        <f t="shared" si="90"/>
        <v>39137AgraBulb</v>
      </c>
      <c r="E1201" s="32">
        <f>VLOOKUP($D1201,Table2[[Column1]:[Qty]],2,0)</f>
        <v>209</v>
      </c>
      <c r="F1201" s="32">
        <f t="shared" si="91"/>
        <v>10</v>
      </c>
      <c r="G1201" s="39">
        <f t="shared" si="92"/>
        <v>0.06</v>
      </c>
      <c r="H1201" s="32">
        <f t="shared" si="93"/>
        <v>9.3999999999999986</v>
      </c>
      <c r="I1201" s="32">
        <f t="shared" si="94"/>
        <v>1964.5999999999997</v>
      </c>
      <c r="R1201" s="36">
        <v>39154</v>
      </c>
      <c r="S1201" s="36" t="s">
        <v>1653</v>
      </c>
      <c r="T1201" s="36" t="s">
        <v>1647</v>
      </c>
      <c r="U1201" s="36" t="str">
        <f>Table2[[#This Row],[Date]]&amp;Table2[[#This Row],[City]]&amp;Table2[[#This Row],[Product]]</f>
        <v>39154AgraLaptop</v>
      </c>
      <c r="V1201" s="36">
        <v>411</v>
      </c>
    </row>
    <row r="1202" spans="1:22" ht="21" x14ac:dyDescent="0.25">
      <c r="A1202" s="38">
        <v>39137</v>
      </c>
      <c r="B1202" s="38" t="s">
        <v>1653</v>
      </c>
      <c r="C1202" s="38" t="s">
        <v>1649</v>
      </c>
      <c r="D1202" s="32" t="str">
        <f t="shared" si="90"/>
        <v>39137Agraiphone</v>
      </c>
      <c r="E1202" s="32">
        <f>VLOOKUP($D1202,Table2[[Column1]:[Qty]],2,0)</f>
        <v>139</v>
      </c>
      <c r="F1202" s="32">
        <f t="shared" si="91"/>
        <v>500</v>
      </c>
      <c r="G1202" s="39">
        <f t="shared" si="92"/>
        <v>0.25</v>
      </c>
      <c r="H1202" s="32">
        <f t="shared" si="93"/>
        <v>375</v>
      </c>
      <c r="I1202" s="32">
        <f t="shared" si="94"/>
        <v>52125</v>
      </c>
      <c r="R1202" s="36">
        <v>39168</v>
      </c>
      <c r="S1202" s="36" t="s">
        <v>1646</v>
      </c>
      <c r="T1202" s="36" t="s">
        <v>1647</v>
      </c>
      <c r="U1202" s="36" t="str">
        <f>Table2[[#This Row],[Date]]&amp;Table2[[#This Row],[City]]&amp;Table2[[#This Row],[Product]]</f>
        <v>39168MumbaiLaptop</v>
      </c>
      <c r="V1202" s="36">
        <v>435</v>
      </c>
    </row>
    <row r="1203" spans="1:22" ht="21" x14ac:dyDescent="0.25">
      <c r="A1203" s="38">
        <v>39137</v>
      </c>
      <c r="B1203" s="38" t="s">
        <v>1653</v>
      </c>
      <c r="C1203" s="38" t="s">
        <v>1650</v>
      </c>
      <c r="D1203" s="32" t="str">
        <f t="shared" si="90"/>
        <v>39137AgraChair</v>
      </c>
      <c r="E1203" s="32">
        <f>VLOOKUP($D1203,Table2[[Column1]:[Qty]],2,0)</f>
        <v>120</v>
      </c>
      <c r="F1203" s="32">
        <f t="shared" si="91"/>
        <v>200</v>
      </c>
      <c r="G1203" s="39">
        <f t="shared" si="92"/>
        <v>0.4</v>
      </c>
      <c r="H1203" s="32">
        <f t="shared" si="93"/>
        <v>120</v>
      </c>
      <c r="I1203" s="32">
        <f t="shared" si="94"/>
        <v>14400</v>
      </c>
      <c r="R1203" s="36">
        <v>39150</v>
      </c>
      <c r="S1203" s="36" t="s">
        <v>1652</v>
      </c>
      <c r="T1203" s="36" t="s">
        <v>1650</v>
      </c>
      <c r="U1203" s="36" t="str">
        <f>Table2[[#This Row],[Date]]&amp;Table2[[#This Row],[City]]&amp;Table2[[#This Row],[Product]]</f>
        <v>39150JaipurChair</v>
      </c>
      <c r="V1203" s="36">
        <v>433</v>
      </c>
    </row>
    <row r="1204" spans="1:22" ht="21" x14ac:dyDescent="0.25">
      <c r="A1204" s="38">
        <v>39138</v>
      </c>
      <c r="B1204" s="38" t="s">
        <v>1645</v>
      </c>
      <c r="C1204" s="38" t="s">
        <v>1647</v>
      </c>
      <c r="D1204" s="32" t="str">
        <f t="shared" si="90"/>
        <v>39138DelhiLaptop</v>
      </c>
      <c r="E1204" s="32">
        <f>VLOOKUP($D1204,Table2[[Column1]:[Qty]],2,0)</f>
        <v>300</v>
      </c>
      <c r="F1204" s="32">
        <f t="shared" si="91"/>
        <v>1000</v>
      </c>
      <c r="G1204" s="39">
        <f t="shared" si="92"/>
        <v>0.13</v>
      </c>
      <c r="H1204" s="32">
        <f t="shared" si="93"/>
        <v>870</v>
      </c>
      <c r="I1204" s="32">
        <f t="shared" si="94"/>
        <v>261000</v>
      </c>
      <c r="R1204" s="36">
        <v>39066</v>
      </c>
      <c r="S1204" s="36" t="s">
        <v>1652</v>
      </c>
      <c r="T1204" s="36" t="s">
        <v>1648</v>
      </c>
      <c r="U1204" s="36" t="str">
        <f>Table2[[#This Row],[Date]]&amp;Table2[[#This Row],[City]]&amp;Table2[[#This Row],[Product]]</f>
        <v>39066JaipurBulb</v>
      </c>
      <c r="V1204" s="36">
        <v>306</v>
      </c>
    </row>
    <row r="1205" spans="1:22" ht="21" x14ac:dyDescent="0.25">
      <c r="A1205" s="38">
        <v>39138</v>
      </c>
      <c r="B1205" s="38" t="s">
        <v>1645</v>
      </c>
      <c r="C1205" s="38" t="s">
        <v>1648</v>
      </c>
      <c r="D1205" s="32" t="str">
        <f t="shared" si="90"/>
        <v>39138DelhiBulb</v>
      </c>
      <c r="E1205" s="32">
        <f>VLOOKUP($D1205,Table2[[Column1]:[Qty]],2,0)</f>
        <v>266</v>
      </c>
      <c r="F1205" s="32">
        <f t="shared" si="91"/>
        <v>10</v>
      </c>
      <c r="G1205" s="39">
        <f t="shared" si="92"/>
        <v>0.09</v>
      </c>
      <c r="H1205" s="32">
        <f t="shared" si="93"/>
        <v>9.1</v>
      </c>
      <c r="I1205" s="32">
        <f t="shared" si="94"/>
        <v>2420.6</v>
      </c>
      <c r="R1205" s="36">
        <v>39081</v>
      </c>
      <c r="S1205" s="36" t="s">
        <v>1653</v>
      </c>
      <c r="T1205" s="36" t="s">
        <v>1648</v>
      </c>
      <c r="U1205" s="36" t="str">
        <f>Table2[[#This Row],[Date]]&amp;Table2[[#This Row],[City]]&amp;Table2[[#This Row],[Product]]</f>
        <v>39081AgraBulb</v>
      </c>
      <c r="V1205" s="36">
        <v>232</v>
      </c>
    </row>
    <row r="1206" spans="1:22" ht="21" x14ac:dyDescent="0.25">
      <c r="A1206" s="38">
        <v>39138</v>
      </c>
      <c r="B1206" s="38" t="s">
        <v>1645</v>
      </c>
      <c r="C1206" s="38" t="s">
        <v>1649</v>
      </c>
      <c r="D1206" s="32" t="str">
        <f t="shared" si="90"/>
        <v>39138Delhiiphone</v>
      </c>
      <c r="E1206" s="32">
        <f>VLOOKUP($D1206,Table2[[Column1]:[Qty]],2,0)</f>
        <v>388</v>
      </c>
      <c r="F1206" s="32">
        <f t="shared" si="91"/>
        <v>500</v>
      </c>
      <c r="G1206" s="39">
        <f t="shared" si="92"/>
        <v>0.24</v>
      </c>
      <c r="H1206" s="32">
        <f t="shared" si="93"/>
        <v>380</v>
      </c>
      <c r="I1206" s="32">
        <f t="shared" si="94"/>
        <v>147440</v>
      </c>
      <c r="R1206" s="36">
        <v>39174</v>
      </c>
      <c r="S1206" s="36" t="s">
        <v>1645</v>
      </c>
      <c r="T1206" s="36" t="s">
        <v>1648</v>
      </c>
      <c r="U1206" s="36" t="str">
        <f>Table2[[#This Row],[Date]]&amp;Table2[[#This Row],[City]]&amp;Table2[[#This Row],[Product]]</f>
        <v>39174DelhiBulb</v>
      </c>
      <c r="V1206" s="36">
        <v>199</v>
      </c>
    </row>
    <row r="1207" spans="1:22" ht="21" x14ac:dyDescent="0.25">
      <c r="A1207" s="38">
        <v>39138</v>
      </c>
      <c r="B1207" s="38" t="s">
        <v>1645</v>
      </c>
      <c r="C1207" s="38" t="s">
        <v>1650</v>
      </c>
      <c r="D1207" s="32" t="str">
        <f t="shared" si="90"/>
        <v>39138DelhiChair</v>
      </c>
      <c r="E1207" s="32">
        <f>VLOOKUP($D1207,Table2[[Column1]:[Qty]],2,0)</f>
        <v>282</v>
      </c>
      <c r="F1207" s="32">
        <f t="shared" si="91"/>
        <v>200</v>
      </c>
      <c r="G1207" s="39">
        <f t="shared" si="92"/>
        <v>0.33</v>
      </c>
      <c r="H1207" s="32">
        <f t="shared" si="93"/>
        <v>134</v>
      </c>
      <c r="I1207" s="32">
        <f t="shared" si="94"/>
        <v>37788</v>
      </c>
      <c r="R1207" s="36">
        <v>39149</v>
      </c>
      <c r="S1207" s="36" t="s">
        <v>1646</v>
      </c>
      <c r="T1207" s="36" t="s">
        <v>1648</v>
      </c>
      <c r="U1207" s="36" t="str">
        <f>Table2[[#This Row],[Date]]&amp;Table2[[#This Row],[City]]&amp;Table2[[#This Row],[Product]]</f>
        <v>39149MumbaiBulb</v>
      </c>
      <c r="V1207" s="36">
        <v>277</v>
      </c>
    </row>
    <row r="1208" spans="1:22" ht="21" x14ac:dyDescent="0.25">
      <c r="A1208" s="38">
        <v>39138</v>
      </c>
      <c r="B1208" s="38" t="s">
        <v>1646</v>
      </c>
      <c r="C1208" s="38" t="s">
        <v>1647</v>
      </c>
      <c r="D1208" s="32" t="str">
        <f t="shared" si="90"/>
        <v>39138MumbaiLaptop</v>
      </c>
      <c r="E1208" s="32">
        <f>VLOOKUP($D1208,Table2[[Column1]:[Qty]],2,0)</f>
        <v>290</v>
      </c>
      <c r="F1208" s="32">
        <f t="shared" si="91"/>
        <v>1000</v>
      </c>
      <c r="G1208" s="39">
        <f t="shared" si="92"/>
        <v>0.1</v>
      </c>
      <c r="H1208" s="32">
        <f t="shared" si="93"/>
        <v>900</v>
      </c>
      <c r="I1208" s="32">
        <f t="shared" si="94"/>
        <v>261000</v>
      </c>
      <c r="R1208" s="36">
        <v>39071</v>
      </c>
      <c r="S1208" s="36" t="s">
        <v>1653</v>
      </c>
      <c r="T1208" s="36" t="s">
        <v>1649</v>
      </c>
      <c r="U1208" s="36" t="str">
        <f>Table2[[#This Row],[Date]]&amp;Table2[[#This Row],[City]]&amp;Table2[[#This Row],[Product]]</f>
        <v>39071Agraiphone</v>
      </c>
      <c r="V1208" s="36">
        <v>317</v>
      </c>
    </row>
    <row r="1209" spans="1:22" ht="21" x14ac:dyDescent="0.25">
      <c r="A1209" s="38">
        <v>39138</v>
      </c>
      <c r="B1209" s="38" t="s">
        <v>1646</v>
      </c>
      <c r="C1209" s="38" t="s">
        <v>1648</v>
      </c>
      <c r="D1209" s="32" t="str">
        <f t="shared" si="90"/>
        <v>39138MumbaiBulb</v>
      </c>
      <c r="E1209" s="32">
        <f>VLOOKUP($D1209,Table2[[Column1]:[Qty]],2,0)</f>
        <v>297</v>
      </c>
      <c r="F1209" s="32">
        <f t="shared" si="91"/>
        <v>10</v>
      </c>
      <c r="G1209" s="39">
        <f t="shared" si="92"/>
        <v>0.05</v>
      </c>
      <c r="H1209" s="32">
        <f t="shared" si="93"/>
        <v>9.5</v>
      </c>
      <c r="I1209" s="32">
        <f t="shared" si="94"/>
        <v>2821.5</v>
      </c>
      <c r="R1209" s="36">
        <v>39104</v>
      </c>
      <c r="S1209" s="36" t="s">
        <v>1645</v>
      </c>
      <c r="T1209" s="36" t="s">
        <v>1647</v>
      </c>
      <c r="U1209" s="36" t="str">
        <f>Table2[[#This Row],[Date]]&amp;Table2[[#This Row],[City]]&amp;Table2[[#This Row],[Product]]</f>
        <v>39104DelhiLaptop</v>
      </c>
      <c r="V1209" s="36">
        <v>471</v>
      </c>
    </row>
    <row r="1210" spans="1:22" ht="21" x14ac:dyDescent="0.25">
      <c r="A1210" s="38">
        <v>39138</v>
      </c>
      <c r="B1210" s="38" t="s">
        <v>1646</v>
      </c>
      <c r="C1210" s="38" t="s">
        <v>1649</v>
      </c>
      <c r="D1210" s="32" t="str">
        <f t="shared" si="90"/>
        <v>39138Mumbaiiphone</v>
      </c>
      <c r="E1210" s="32">
        <f>VLOOKUP($D1210,Table2[[Column1]:[Qty]],2,0)</f>
        <v>372</v>
      </c>
      <c r="F1210" s="32">
        <f t="shared" si="91"/>
        <v>500</v>
      </c>
      <c r="G1210" s="39">
        <f t="shared" si="92"/>
        <v>0.2</v>
      </c>
      <c r="H1210" s="32">
        <f t="shared" si="93"/>
        <v>400</v>
      </c>
      <c r="I1210" s="32">
        <f t="shared" si="94"/>
        <v>148800</v>
      </c>
      <c r="R1210" s="36">
        <v>39108</v>
      </c>
      <c r="S1210" s="36" t="s">
        <v>1646</v>
      </c>
      <c r="T1210" s="36" t="s">
        <v>1648</v>
      </c>
      <c r="U1210" s="36" t="str">
        <f>Table2[[#This Row],[Date]]&amp;Table2[[#This Row],[City]]&amp;Table2[[#This Row],[Product]]</f>
        <v>39108MumbaiBulb</v>
      </c>
      <c r="V1210" s="36">
        <v>104</v>
      </c>
    </row>
    <row r="1211" spans="1:22" ht="21" x14ac:dyDescent="0.25">
      <c r="A1211" s="38">
        <v>39138</v>
      </c>
      <c r="B1211" s="38" t="s">
        <v>1646</v>
      </c>
      <c r="C1211" s="38" t="s">
        <v>1650</v>
      </c>
      <c r="D1211" s="32" t="str">
        <f t="shared" si="90"/>
        <v>39138MumbaiChair</v>
      </c>
      <c r="E1211" s="32">
        <f>VLOOKUP($D1211,Table2[[Column1]:[Qty]],2,0)</f>
        <v>193</v>
      </c>
      <c r="F1211" s="32">
        <f t="shared" si="91"/>
        <v>200</v>
      </c>
      <c r="G1211" s="39">
        <f t="shared" si="92"/>
        <v>0.4</v>
      </c>
      <c r="H1211" s="32">
        <f t="shared" si="93"/>
        <v>120</v>
      </c>
      <c r="I1211" s="32">
        <f t="shared" si="94"/>
        <v>23160</v>
      </c>
      <c r="R1211" s="36">
        <v>39163</v>
      </c>
      <c r="S1211" s="36" t="s">
        <v>1646</v>
      </c>
      <c r="T1211" s="36" t="s">
        <v>1647</v>
      </c>
      <c r="U1211" s="36" t="str">
        <f>Table2[[#This Row],[Date]]&amp;Table2[[#This Row],[City]]&amp;Table2[[#This Row],[Product]]</f>
        <v>39163MumbaiLaptop</v>
      </c>
      <c r="V1211" s="36">
        <v>467</v>
      </c>
    </row>
    <row r="1212" spans="1:22" ht="21" x14ac:dyDescent="0.25">
      <c r="A1212" s="38">
        <v>39138</v>
      </c>
      <c r="B1212" s="38" t="s">
        <v>1652</v>
      </c>
      <c r="C1212" s="38" t="s">
        <v>1647</v>
      </c>
      <c r="D1212" s="32" t="str">
        <f t="shared" si="90"/>
        <v>39138JaipurLaptop</v>
      </c>
      <c r="E1212" s="32">
        <f>VLOOKUP($D1212,Table2[[Column1]:[Qty]],2,0)</f>
        <v>159</v>
      </c>
      <c r="F1212" s="32">
        <f t="shared" si="91"/>
        <v>1000</v>
      </c>
      <c r="G1212" s="39">
        <f t="shared" si="92"/>
        <v>0.09</v>
      </c>
      <c r="H1212" s="32">
        <f t="shared" si="93"/>
        <v>910</v>
      </c>
      <c r="I1212" s="32">
        <f t="shared" si="94"/>
        <v>144690</v>
      </c>
      <c r="R1212" s="36">
        <v>39171</v>
      </c>
      <c r="S1212" s="36" t="s">
        <v>1653</v>
      </c>
      <c r="T1212" s="36" t="s">
        <v>1649</v>
      </c>
      <c r="U1212" s="36" t="str">
        <f>Table2[[#This Row],[Date]]&amp;Table2[[#This Row],[City]]&amp;Table2[[#This Row],[Product]]</f>
        <v>39171Agraiphone</v>
      </c>
      <c r="V1212" s="36">
        <v>168</v>
      </c>
    </row>
    <row r="1213" spans="1:22" ht="21" x14ac:dyDescent="0.25">
      <c r="A1213" s="38">
        <v>39138</v>
      </c>
      <c r="B1213" s="38" t="s">
        <v>1652</v>
      </c>
      <c r="C1213" s="38" t="s">
        <v>1648</v>
      </c>
      <c r="D1213" s="32" t="str">
        <f t="shared" si="90"/>
        <v>39138JaipurBulb</v>
      </c>
      <c r="E1213" s="32">
        <f>VLOOKUP($D1213,Table2[[Column1]:[Qty]],2,0)</f>
        <v>223</v>
      </c>
      <c r="F1213" s="32">
        <f t="shared" si="91"/>
        <v>10</v>
      </c>
      <c r="G1213" s="39">
        <f t="shared" si="92"/>
        <v>0.08</v>
      </c>
      <c r="H1213" s="32">
        <f t="shared" si="93"/>
        <v>9.2000000000000011</v>
      </c>
      <c r="I1213" s="32">
        <f t="shared" si="94"/>
        <v>2051.6000000000004</v>
      </c>
      <c r="R1213" s="36">
        <v>39178</v>
      </c>
      <c r="S1213" s="36" t="s">
        <v>1646</v>
      </c>
      <c r="T1213" s="36" t="s">
        <v>1648</v>
      </c>
      <c r="U1213" s="36" t="str">
        <f>Table2[[#This Row],[Date]]&amp;Table2[[#This Row],[City]]&amp;Table2[[#This Row],[Product]]</f>
        <v>39178MumbaiBulb</v>
      </c>
      <c r="V1213" s="36">
        <v>185</v>
      </c>
    </row>
    <row r="1214" spans="1:22" ht="21" x14ac:dyDescent="0.25">
      <c r="A1214" s="38">
        <v>39138</v>
      </c>
      <c r="B1214" s="38" t="s">
        <v>1652</v>
      </c>
      <c r="C1214" s="38" t="s">
        <v>1649</v>
      </c>
      <c r="D1214" s="32" t="str">
        <f t="shared" si="90"/>
        <v>39138Jaipuriphone</v>
      </c>
      <c r="E1214" s="32">
        <f>VLOOKUP($D1214,Table2[[Column1]:[Qty]],2,0)</f>
        <v>278</v>
      </c>
      <c r="F1214" s="32">
        <f t="shared" si="91"/>
        <v>500</v>
      </c>
      <c r="G1214" s="39">
        <f t="shared" si="92"/>
        <v>0.2</v>
      </c>
      <c r="H1214" s="32">
        <f t="shared" si="93"/>
        <v>400</v>
      </c>
      <c r="I1214" s="32">
        <f t="shared" si="94"/>
        <v>111200</v>
      </c>
      <c r="R1214" s="36">
        <v>39184</v>
      </c>
      <c r="S1214" s="36" t="s">
        <v>1646</v>
      </c>
      <c r="T1214" s="36" t="s">
        <v>1648</v>
      </c>
      <c r="U1214" s="36" t="str">
        <f>Table2[[#This Row],[Date]]&amp;Table2[[#This Row],[City]]&amp;Table2[[#This Row],[Product]]</f>
        <v>39184MumbaiBulb</v>
      </c>
      <c r="V1214" s="36">
        <v>267</v>
      </c>
    </row>
    <row r="1215" spans="1:22" ht="21" x14ac:dyDescent="0.25">
      <c r="A1215" s="38">
        <v>39138</v>
      </c>
      <c r="B1215" s="38" t="s">
        <v>1652</v>
      </c>
      <c r="C1215" s="38" t="s">
        <v>1650</v>
      </c>
      <c r="D1215" s="32" t="str">
        <f t="shared" si="90"/>
        <v>39138JaipurChair</v>
      </c>
      <c r="E1215" s="32">
        <f>VLOOKUP($D1215,Table2[[Column1]:[Qty]],2,0)</f>
        <v>118</v>
      </c>
      <c r="F1215" s="32">
        <f t="shared" si="91"/>
        <v>200</v>
      </c>
      <c r="G1215" s="39">
        <f t="shared" si="92"/>
        <v>0.36</v>
      </c>
      <c r="H1215" s="32">
        <f t="shared" si="93"/>
        <v>128</v>
      </c>
      <c r="I1215" s="32">
        <f t="shared" si="94"/>
        <v>15104</v>
      </c>
      <c r="R1215" s="36">
        <v>39081</v>
      </c>
      <c r="S1215" s="36" t="s">
        <v>1645</v>
      </c>
      <c r="T1215" s="36" t="s">
        <v>1648</v>
      </c>
      <c r="U1215" s="36" t="str">
        <f>Table2[[#This Row],[Date]]&amp;Table2[[#This Row],[City]]&amp;Table2[[#This Row],[Product]]</f>
        <v>39081DelhiBulb</v>
      </c>
      <c r="V1215" s="36">
        <v>358</v>
      </c>
    </row>
    <row r="1216" spans="1:22" ht="21" x14ac:dyDescent="0.25">
      <c r="A1216" s="38">
        <v>39138</v>
      </c>
      <c r="B1216" s="38" t="s">
        <v>1653</v>
      </c>
      <c r="C1216" s="38" t="s">
        <v>1647</v>
      </c>
      <c r="D1216" s="32" t="str">
        <f t="shared" si="90"/>
        <v>39138AgraLaptop</v>
      </c>
      <c r="E1216" s="32">
        <f>VLOOKUP($D1216,Table2[[Column1]:[Qty]],2,0)</f>
        <v>277</v>
      </c>
      <c r="F1216" s="32">
        <f t="shared" si="91"/>
        <v>1000</v>
      </c>
      <c r="G1216" s="39">
        <f t="shared" si="92"/>
        <v>0.05</v>
      </c>
      <c r="H1216" s="32">
        <f t="shared" si="93"/>
        <v>950</v>
      </c>
      <c r="I1216" s="32">
        <f t="shared" si="94"/>
        <v>263150</v>
      </c>
      <c r="R1216" s="36">
        <v>39170</v>
      </c>
      <c r="S1216" s="36" t="s">
        <v>1646</v>
      </c>
      <c r="T1216" s="36" t="s">
        <v>1650</v>
      </c>
      <c r="U1216" s="36" t="str">
        <f>Table2[[#This Row],[Date]]&amp;Table2[[#This Row],[City]]&amp;Table2[[#This Row],[Product]]</f>
        <v>39170MumbaiChair</v>
      </c>
      <c r="V1216" s="36">
        <v>237</v>
      </c>
    </row>
    <row r="1217" spans="1:22" ht="21" x14ac:dyDescent="0.25">
      <c r="A1217" s="38">
        <v>39138</v>
      </c>
      <c r="B1217" s="38" t="s">
        <v>1653</v>
      </c>
      <c r="C1217" s="38" t="s">
        <v>1648</v>
      </c>
      <c r="D1217" s="32" t="str">
        <f t="shared" si="90"/>
        <v>39138AgraBulb</v>
      </c>
      <c r="E1217" s="32">
        <f>VLOOKUP($D1217,Table2[[Column1]:[Qty]],2,0)</f>
        <v>371</v>
      </c>
      <c r="F1217" s="32">
        <f t="shared" si="91"/>
        <v>10</v>
      </c>
      <c r="G1217" s="39">
        <f t="shared" si="92"/>
        <v>0.06</v>
      </c>
      <c r="H1217" s="32">
        <f t="shared" si="93"/>
        <v>9.3999999999999986</v>
      </c>
      <c r="I1217" s="32">
        <f t="shared" si="94"/>
        <v>3487.3999999999996</v>
      </c>
      <c r="R1217" s="36">
        <v>39141</v>
      </c>
      <c r="S1217" s="36" t="s">
        <v>1645</v>
      </c>
      <c r="T1217" s="36" t="s">
        <v>1649</v>
      </c>
      <c r="U1217" s="36" t="str">
        <f>Table2[[#This Row],[Date]]&amp;Table2[[#This Row],[City]]&amp;Table2[[#This Row],[Product]]</f>
        <v>39141Delhiiphone</v>
      </c>
      <c r="V1217" s="36">
        <v>405</v>
      </c>
    </row>
    <row r="1218" spans="1:22" ht="21" x14ac:dyDescent="0.25">
      <c r="A1218" s="38">
        <v>39138</v>
      </c>
      <c r="B1218" s="38" t="s">
        <v>1653</v>
      </c>
      <c r="C1218" s="38" t="s">
        <v>1649</v>
      </c>
      <c r="D1218" s="32" t="str">
        <f t="shared" si="90"/>
        <v>39138Agraiphone</v>
      </c>
      <c r="E1218" s="32">
        <f>VLOOKUP($D1218,Table2[[Column1]:[Qty]],2,0)</f>
        <v>272</v>
      </c>
      <c r="F1218" s="32">
        <f t="shared" si="91"/>
        <v>500</v>
      </c>
      <c r="G1218" s="39">
        <f t="shared" si="92"/>
        <v>0.25</v>
      </c>
      <c r="H1218" s="32">
        <f t="shared" si="93"/>
        <v>375</v>
      </c>
      <c r="I1218" s="32">
        <f t="shared" si="94"/>
        <v>102000</v>
      </c>
      <c r="R1218" s="36">
        <v>39134</v>
      </c>
      <c r="S1218" s="36" t="s">
        <v>1646</v>
      </c>
      <c r="T1218" s="36" t="s">
        <v>1649</v>
      </c>
      <c r="U1218" s="36" t="str">
        <f>Table2[[#This Row],[Date]]&amp;Table2[[#This Row],[City]]&amp;Table2[[#This Row],[Product]]</f>
        <v>39134Mumbaiiphone</v>
      </c>
      <c r="V1218" s="36">
        <v>226</v>
      </c>
    </row>
    <row r="1219" spans="1:22" ht="21" x14ac:dyDescent="0.25">
      <c r="A1219" s="38">
        <v>39138</v>
      </c>
      <c r="B1219" s="38" t="s">
        <v>1653</v>
      </c>
      <c r="C1219" s="38" t="s">
        <v>1650</v>
      </c>
      <c r="D1219" s="32" t="str">
        <f t="shared" si="90"/>
        <v>39138AgraChair</v>
      </c>
      <c r="E1219" s="32">
        <f>VLOOKUP($D1219,Table2[[Column1]:[Qty]],2,0)</f>
        <v>259</v>
      </c>
      <c r="F1219" s="32">
        <f t="shared" si="91"/>
        <v>200</v>
      </c>
      <c r="G1219" s="39">
        <f t="shared" si="92"/>
        <v>0.4</v>
      </c>
      <c r="H1219" s="32">
        <f t="shared" si="93"/>
        <v>120</v>
      </c>
      <c r="I1219" s="32">
        <f t="shared" si="94"/>
        <v>31080</v>
      </c>
      <c r="R1219" s="36">
        <v>39163</v>
      </c>
      <c r="S1219" s="36" t="s">
        <v>1645</v>
      </c>
      <c r="T1219" s="36" t="s">
        <v>1647</v>
      </c>
      <c r="U1219" s="36" t="str">
        <f>Table2[[#This Row],[Date]]&amp;Table2[[#This Row],[City]]&amp;Table2[[#This Row],[Product]]</f>
        <v>39163DelhiLaptop</v>
      </c>
      <c r="V1219" s="36">
        <v>444</v>
      </c>
    </row>
    <row r="1220" spans="1:22" ht="21" x14ac:dyDescent="0.25">
      <c r="A1220" s="38">
        <v>39139</v>
      </c>
      <c r="B1220" s="38" t="s">
        <v>1645</v>
      </c>
      <c r="C1220" s="38" t="s">
        <v>1647</v>
      </c>
      <c r="D1220" s="32" t="str">
        <f t="shared" si="90"/>
        <v>39139DelhiLaptop</v>
      </c>
      <c r="E1220" s="32">
        <f>VLOOKUP($D1220,Table2[[Column1]:[Qty]],2,0)</f>
        <v>435</v>
      </c>
      <c r="F1220" s="32">
        <f t="shared" si="91"/>
        <v>1000</v>
      </c>
      <c r="G1220" s="39">
        <f t="shared" si="92"/>
        <v>0.13</v>
      </c>
      <c r="H1220" s="32">
        <f t="shared" si="93"/>
        <v>870</v>
      </c>
      <c r="I1220" s="32">
        <f t="shared" si="94"/>
        <v>378450</v>
      </c>
      <c r="R1220" s="36">
        <v>39169</v>
      </c>
      <c r="S1220" s="36" t="s">
        <v>1645</v>
      </c>
      <c r="T1220" s="36" t="s">
        <v>1647</v>
      </c>
      <c r="U1220" s="36" t="str">
        <f>Table2[[#This Row],[Date]]&amp;Table2[[#This Row],[City]]&amp;Table2[[#This Row],[Product]]</f>
        <v>39169DelhiLaptop</v>
      </c>
      <c r="V1220" s="36">
        <v>330</v>
      </c>
    </row>
    <row r="1221" spans="1:22" ht="21" x14ac:dyDescent="0.25">
      <c r="A1221" s="38">
        <v>39139</v>
      </c>
      <c r="B1221" s="38" t="s">
        <v>1645</v>
      </c>
      <c r="C1221" s="38" t="s">
        <v>1648</v>
      </c>
      <c r="D1221" s="32" t="str">
        <f t="shared" ref="D1221:D1284" si="95">A1221&amp;B1221&amp;C1221</f>
        <v>39139DelhiBulb</v>
      </c>
      <c r="E1221" s="32">
        <f>VLOOKUP($D1221,Table2[[Column1]:[Qty]],2,0)</f>
        <v>409</v>
      </c>
      <c r="F1221" s="32">
        <f t="shared" ref="F1221:F1284" si="96">VLOOKUP($C1221,K$12:L$15,2,FALSE)</f>
        <v>10</v>
      </c>
      <c r="G1221" s="39">
        <f t="shared" ref="G1221:G1284" si="97">INDEX($K$3:$O$7,MATCH($B1221,$K$3:$K$7,0),MATCH($C1221,$K$3:$O$3,0))</f>
        <v>0.09</v>
      </c>
      <c r="H1221" s="32">
        <f t="shared" ref="H1221:H1284" si="98">$F1221*(1-$G1221)</f>
        <v>9.1</v>
      </c>
      <c r="I1221" s="32">
        <f t="shared" ref="I1221:I1284" si="99">$H1221*$E1221</f>
        <v>3721.8999999999996</v>
      </c>
      <c r="R1221" s="36">
        <v>39136</v>
      </c>
      <c r="S1221" s="36" t="s">
        <v>1646</v>
      </c>
      <c r="T1221" s="36" t="s">
        <v>1648</v>
      </c>
      <c r="U1221" s="36" t="str">
        <f>Table2[[#This Row],[Date]]&amp;Table2[[#This Row],[City]]&amp;Table2[[#This Row],[Product]]</f>
        <v>39136MumbaiBulb</v>
      </c>
      <c r="V1221" s="36">
        <v>437</v>
      </c>
    </row>
    <row r="1222" spans="1:22" ht="21" x14ac:dyDescent="0.25">
      <c r="A1222" s="38">
        <v>39139</v>
      </c>
      <c r="B1222" s="38" t="s">
        <v>1645</v>
      </c>
      <c r="C1222" s="38" t="s">
        <v>1649</v>
      </c>
      <c r="D1222" s="32" t="str">
        <f t="shared" si="95"/>
        <v>39139Delhiiphone</v>
      </c>
      <c r="E1222" s="32">
        <f>VLOOKUP($D1222,Table2[[Column1]:[Qty]],2,0)</f>
        <v>431</v>
      </c>
      <c r="F1222" s="32">
        <f t="shared" si="96"/>
        <v>500</v>
      </c>
      <c r="G1222" s="39">
        <f t="shared" si="97"/>
        <v>0.24</v>
      </c>
      <c r="H1222" s="32">
        <f t="shared" si="98"/>
        <v>380</v>
      </c>
      <c r="I1222" s="32">
        <f t="shared" si="99"/>
        <v>163780</v>
      </c>
      <c r="R1222" s="36">
        <v>39114</v>
      </c>
      <c r="S1222" s="36" t="s">
        <v>1646</v>
      </c>
      <c r="T1222" s="36" t="s">
        <v>1650</v>
      </c>
      <c r="U1222" s="36" t="str">
        <f>Table2[[#This Row],[Date]]&amp;Table2[[#This Row],[City]]&amp;Table2[[#This Row],[Product]]</f>
        <v>39114MumbaiChair</v>
      </c>
      <c r="V1222" s="36">
        <v>256</v>
      </c>
    </row>
    <row r="1223" spans="1:22" ht="21" x14ac:dyDescent="0.25">
      <c r="A1223" s="38">
        <v>39139</v>
      </c>
      <c r="B1223" s="38" t="s">
        <v>1645</v>
      </c>
      <c r="C1223" s="38" t="s">
        <v>1650</v>
      </c>
      <c r="D1223" s="32" t="str">
        <f t="shared" si="95"/>
        <v>39139DelhiChair</v>
      </c>
      <c r="E1223" s="32">
        <f>VLOOKUP($D1223,Table2[[Column1]:[Qty]],2,0)</f>
        <v>151</v>
      </c>
      <c r="F1223" s="32">
        <f t="shared" si="96"/>
        <v>200</v>
      </c>
      <c r="G1223" s="39">
        <f t="shared" si="97"/>
        <v>0.33</v>
      </c>
      <c r="H1223" s="32">
        <f t="shared" si="98"/>
        <v>134</v>
      </c>
      <c r="I1223" s="32">
        <f t="shared" si="99"/>
        <v>20234</v>
      </c>
      <c r="R1223" s="36">
        <v>39118</v>
      </c>
      <c r="S1223" s="36" t="s">
        <v>1653</v>
      </c>
      <c r="T1223" s="36" t="s">
        <v>1648</v>
      </c>
      <c r="U1223" s="36" t="str">
        <f>Table2[[#This Row],[Date]]&amp;Table2[[#This Row],[City]]&amp;Table2[[#This Row],[Product]]</f>
        <v>39118AgraBulb</v>
      </c>
      <c r="V1223" s="36">
        <v>228</v>
      </c>
    </row>
    <row r="1224" spans="1:22" ht="21" x14ac:dyDescent="0.25">
      <c r="A1224" s="38">
        <v>39139</v>
      </c>
      <c r="B1224" s="38" t="s">
        <v>1646</v>
      </c>
      <c r="C1224" s="38" t="s">
        <v>1647</v>
      </c>
      <c r="D1224" s="32" t="str">
        <f t="shared" si="95"/>
        <v>39139MumbaiLaptop</v>
      </c>
      <c r="E1224" s="32">
        <f>VLOOKUP($D1224,Table2[[Column1]:[Qty]],2,0)</f>
        <v>130</v>
      </c>
      <c r="F1224" s="32">
        <f t="shared" si="96"/>
        <v>1000</v>
      </c>
      <c r="G1224" s="39">
        <f t="shared" si="97"/>
        <v>0.1</v>
      </c>
      <c r="H1224" s="32">
        <f t="shared" si="98"/>
        <v>900</v>
      </c>
      <c r="I1224" s="32">
        <f t="shared" si="99"/>
        <v>117000</v>
      </c>
      <c r="R1224" s="36">
        <v>39132</v>
      </c>
      <c r="S1224" s="36" t="s">
        <v>1646</v>
      </c>
      <c r="T1224" s="36" t="s">
        <v>1649</v>
      </c>
      <c r="U1224" s="36" t="str">
        <f>Table2[[#This Row],[Date]]&amp;Table2[[#This Row],[City]]&amp;Table2[[#This Row],[Product]]</f>
        <v>39132Mumbaiiphone</v>
      </c>
      <c r="V1224" s="36">
        <v>163</v>
      </c>
    </row>
    <row r="1225" spans="1:22" ht="21" x14ac:dyDescent="0.25">
      <c r="A1225" s="38">
        <v>39139</v>
      </c>
      <c r="B1225" s="38" t="s">
        <v>1646</v>
      </c>
      <c r="C1225" s="38" t="s">
        <v>1648</v>
      </c>
      <c r="D1225" s="32" t="str">
        <f t="shared" si="95"/>
        <v>39139MumbaiBulb</v>
      </c>
      <c r="E1225" s="32">
        <f>VLOOKUP($D1225,Table2[[Column1]:[Qty]],2,0)</f>
        <v>338</v>
      </c>
      <c r="F1225" s="32">
        <f t="shared" si="96"/>
        <v>10</v>
      </c>
      <c r="G1225" s="39">
        <f t="shared" si="97"/>
        <v>0.05</v>
      </c>
      <c r="H1225" s="32">
        <f t="shared" si="98"/>
        <v>9.5</v>
      </c>
      <c r="I1225" s="32">
        <f t="shared" si="99"/>
        <v>3211</v>
      </c>
      <c r="R1225" s="36">
        <v>39134</v>
      </c>
      <c r="S1225" s="36" t="s">
        <v>1653</v>
      </c>
      <c r="T1225" s="36" t="s">
        <v>1650</v>
      </c>
      <c r="U1225" s="36" t="str">
        <f>Table2[[#This Row],[Date]]&amp;Table2[[#This Row],[City]]&amp;Table2[[#This Row],[Product]]</f>
        <v>39134AgraChair</v>
      </c>
      <c r="V1225" s="36">
        <v>381</v>
      </c>
    </row>
    <row r="1226" spans="1:22" ht="21" x14ac:dyDescent="0.25">
      <c r="A1226" s="38">
        <v>39139</v>
      </c>
      <c r="B1226" s="38" t="s">
        <v>1646</v>
      </c>
      <c r="C1226" s="38" t="s">
        <v>1649</v>
      </c>
      <c r="D1226" s="32" t="str">
        <f t="shared" si="95"/>
        <v>39139Mumbaiiphone</v>
      </c>
      <c r="E1226" s="32">
        <f>VLOOKUP($D1226,Table2[[Column1]:[Qty]],2,0)</f>
        <v>357</v>
      </c>
      <c r="F1226" s="32">
        <f t="shared" si="96"/>
        <v>500</v>
      </c>
      <c r="G1226" s="39">
        <f t="shared" si="97"/>
        <v>0.2</v>
      </c>
      <c r="H1226" s="32">
        <f t="shared" si="98"/>
        <v>400</v>
      </c>
      <c r="I1226" s="32">
        <f t="shared" si="99"/>
        <v>142800</v>
      </c>
      <c r="R1226" s="36">
        <v>39145</v>
      </c>
      <c r="S1226" s="36" t="s">
        <v>1653</v>
      </c>
      <c r="T1226" s="36" t="s">
        <v>1649</v>
      </c>
      <c r="U1226" s="36" t="str">
        <f>Table2[[#This Row],[Date]]&amp;Table2[[#This Row],[City]]&amp;Table2[[#This Row],[Product]]</f>
        <v>39145Agraiphone</v>
      </c>
      <c r="V1226" s="36">
        <v>125</v>
      </c>
    </row>
    <row r="1227" spans="1:22" ht="21" x14ac:dyDescent="0.25">
      <c r="A1227" s="38">
        <v>39139</v>
      </c>
      <c r="B1227" s="38" t="s">
        <v>1646</v>
      </c>
      <c r="C1227" s="38" t="s">
        <v>1650</v>
      </c>
      <c r="D1227" s="32" t="str">
        <f t="shared" si="95"/>
        <v>39139MumbaiChair</v>
      </c>
      <c r="E1227" s="32">
        <f>VLOOKUP($D1227,Table2[[Column1]:[Qty]],2,0)</f>
        <v>202</v>
      </c>
      <c r="F1227" s="32">
        <f t="shared" si="96"/>
        <v>200</v>
      </c>
      <c r="G1227" s="39">
        <f t="shared" si="97"/>
        <v>0.4</v>
      </c>
      <c r="H1227" s="32">
        <f t="shared" si="98"/>
        <v>120</v>
      </c>
      <c r="I1227" s="32">
        <f t="shared" si="99"/>
        <v>24240</v>
      </c>
      <c r="R1227" s="36">
        <v>39148</v>
      </c>
      <c r="S1227" s="36" t="s">
        <v>1652</v>
      </c>
      <c r="T1227" s="36" t="s">
        <v>1648</v>
      </c>
      <c r="U1227" s="36" t="str">
        <f>Table2[[#This Row],[Date]]&amp;Table2[[#This Row],[City]]&amp;Table2[[#This Row],[Product]]</f>
        <v>39148JaipurBulb</v>
      </c>
      <c r="V1227" s="36">
        <v>355</v>
      </c>
    </row>
    <row r="1228" spans="1:22" ht="21" x14ac:dyDescent="0.25">
      <c r="A1228" s="38">
        <v>39139</v>
      </c>
      <c r="B1228" s="38" t="s">
        <v>1652</v>
      </c>
      <c r="C1228" s="38" t="s">
        <v>1647</v>
      </c>
      <c r="D1228" s="32" t="str">
        <f t="shared" si="95"/>
        <v>39139JaipurLaptop</v>
      </c>
      <c r="E1228" s="32">
        <f>VLOOKUP($D1228,Table2[[Column1]:[Qty]],2,0)</f>
        <v>291</v>
      </c>
      <c r="F1228" s="32">
        <f t="shared" si="96"/>
        <v>1000</v>
      </c>
      <c r="G1228" s="39">
        <f t="shared" si="97"/>
        <v>0.09</v>
      </c>
      <c r="H1228" s="32">
        <f t="shared" si="98"/>
        <v>910</v>
      </c>
      <c r="I1228" s="32">
        <f t="shared" si="99"/>
        <v>264810</v>
      </c>
      <c r="R1228" s="36">
        <v>39149</v>
      </c>
      <c r="S1228" s="36" t="s">
        <v>1645</v>
      </c>
      <c r="T1228" s="36" t="s">
        <v>1649</v>
      </c>
      <c r="U1228" s="36" t="str">
        <f>Table2[[#This Row],[Date]]&amp;Table2[[#This Row],[City]]&amp;Table2[[#This Row],[Product]]</f>
        <v>39149Delhiiphone</v>
      </c>
      <c r="V1228" s="36">
        <v>426</v>
      </c>
    </row>
    <row r="1229" spans="1:22" ht="21" x14ac:dyDescent="0.25">
      <c r="A1229" s="38">
        <v>39139</v>
      </c>
      <c r="B1229" s="38" t="s">
        <v>1652</v>
      </c>
      <c r="C1229" s="38" t="s">
        <v>1648</v>
      </c>
      <c r="D1229" s="32" t="str">
        <f t="shared" si="95"/>
        <v>39139JaipurBulb</v>
      </c>
      <c r="E1229" s="32">
        <f>VLOOKUP($D1229,Table2[[Column1]:[Qty]],2,0)</f>
        <v>160</v>
      </c>
      <c r="F1229" s="32">
        <f t="shared" si="96"/>
        <v>10</v>
      </c>
      <c r="G1229" s="39">
        <f t="shared" si="97"/>
        <v>0.08</v>
      </c>
      <c r="H1229" s="32">
        <f t="shared" si="98"/>
        <v>9.2000000000000011</v>
      </c>
      <c r="I1229" s="32">
        <f t="shared" si="99"/>
        <v>1472.0000000000002</v>
      </c>
      <c r="R1229" s="36">
        <v>39078</v>
      </c>
      <c r="S1229" s="36" t="s">
        <v>1645</v>
      </c>
      <c r="T1229" s="36" t="s">
        <v>1650</v>
      </c>
      <c r="U1229" s="36" t="str">
        <f>Table2[[#This Row],[Date]]&amp;Table2[[#This Row],[City]]&amp;Table2[[#This Row],[Product]]</f>
        <v>39078DelhiChair</v>
      </c>
      <c r="V1229" s="36">
        <v>174</v>
      </c>
    </row>
    <row r="1230" spans="1:22" ht="21" x14ac:dyDescent="0.25">
      <c r="A1230" s="38">
        <v>39139</v>
      </c>
      <c r="B1230" s="38" t="s">
        <v>1652</v>
      </c>
      <c r="C1230" s="38" t="s">
        <v>1649</v>
      </c>
      <c r="D1230" s="32" t="str">
        <f t="shared" si="95"/>
        <v>39139Jaipuriphone</v>
      </c>
      <c r="E1230" s="32">
        <f>VLOOKUP($D1230,Table2[[Column1]:[Qty]],2,0)</f>
        <v>417</v>
      </c>
      <c r="F1230" s="32">
        <f t="shared" si="96"/>
        <v>500</v>
      </c>
      <c r="G1230" s="39">
        <f t="shared" si="97"/>
        <v>0.2</v>
      </c>
      <c r="H1230" s="32">
        <f t="shared" si="98"/>
        <v>400</v>
      </c>
      <c r="I1230" s="32">
        <f t="shared" si="99"/>
        <v>166800</v>
      </c>
      <c r="R1230" s="36">
        <v>39084</v>
      </c>
      <c r="S1230" s="36" t="s">
        <v>1653</v>
      </c>
      <c r="T1230" s="36" t="s">
        <v>1649</v>
      </c>
      <c r="U1230" s="36" t="str">
        <f>Table2[[#This Row],[Date]]&amp;Table2[[#This Row],[City]]&amp;Table2[[#This Row],[Product]]</f>
        <v>39084Agraiphone</v>
      </c>
      <c r="V1230" s="36">
        <v>352</v>
      </c>
    </row>
    <row r="1231" spans="1:22" ht="21" x14ac:dyDescent="0.25">
      <c r="A1231" s="38">
        <v>39139</v>
      </c>
      <c r="B1231" s="38" t="s">
        <v>1652</v>
      </c>
      <c r="C1231" s="38" t="s">
        <v>1650</v>
      </c>
      <c r="D1231" s="32" t="str">
        <f t="shared" si="95"/>
        <v>39139JaipurChair</v>
      </c>
      <c r="E1231" s="32">
        <f>VLOOKUP($D1231,Table2[[Column1]:[Qty]],2,0)</f>
        <v>399</v>
      </c>
      <c r="F1231" s="32">
        <f t="shared" si="96"/>
        <v>200</v>
      </c>
      <c r="G1231" s="39">
        <f t="shared" si="97"/>
        <v>0.36</v>
      </c>
      <c r="H1231" s="32">
        <f t="shared" si="98"/>
        <v>128</v>
      </c>
      <c r="I1231" s="32">
        <f t="shared" si="99"/>
        <v>51072</v>
      </c>
      <c r="R1231" s="36">
        <v>39150</v>
      </c>
      <c r="S1231" s="36" t="s">
        <v>1645</v>
      </c>
      <c r="T1231" s="36" t="s">
        <v>1647</v>
      </c>
      <c r="U1231" s="36" t="str">
        <f>Table2[[#This Row],[Date]]&amp;Table2[[#This Row],[City]]&amp;Table2[[#This Row],[Product]]</f>
        <v>39150DelhiLaptop</v>
      </c>
      <c r="V1231" s="36">
        <v>131</v>
      </c>
    </row>
    <row r="1232" spans="1:22" ht="21" x14ac:dyDescent="0.25">
      <c r="A1232" s="38">
        <v>39139</v>
      </c>
      <c r="B1232" s="38" t="s">
        <v>1653</v>
      </c>
      <c r="C1232" s="38" t="s">
        <v>1647</v>
      </c>
      <c r="D1232" s="32" t="str">
        <f t="shared" si="95"/>
        <v>39139AgraLaptop</v>
      </c>
      <c r="E1232" s="32">
        <f>VLOOKUP($D1232,Table2[[Column1]:[Qty]],2,0)</f>
        <v>203</v>
      </c>
      <c r="F1232" s="32">
        <f t="shared" si="96"/>
        <v>1000</v>
      </c>
      <c r="G1232" s="39">
        <f t="shared" si="97"/>
        <v>0.05</v>
      </c>
      <c r="H1232" s="32">
        <f t="shared" si="98"/>
        <v>950</v>
      </c>
      <c r="I1232" s="32">
        <f t="shared" si="99"/>
        <v>192850</v>
      </c>
      <c r="R1232" s="36">
        <v>39156</v>
      </c>
      <c r="S1232" s="36" t="s">
        <v>1653</v>
      </c>
      <c r="T1232" s="36" t="s">
        <v>1648</v>
      </c>
      <c r="U1232" s="36" t="str">
        <f>Table2[[#This Row],[Date]]&amp;Table2[[#This Row],[City]]&amp;Table2[[#This Row],[Product]]</f>
        <v>39156AgraBulb</v>
      </c>
      <c r="V1232" s="36">
        <v>129</v>
      </c>
    </row>
    <row r="1233" spans="1:22" ht="21" x14ac:dyDescent="0.25">
      <c r="A1233" s="38">
        <v>39139</v>
      </c>
      <c r="B1233" s="38" t="s">
        <v>1653</v>
      </c>
      <c r="C1233" s="38" t="s">
        <v>1648</v>
      </c>
      <c r="D1233" s="32" t="str">
        <f t="shared" si="95"/>
        <v>39139AgraBulb</v>
      </c>
      <c r="E1233" s="32">
        <f>VLOOKUP($D1233,Table2[[Column1]:[Qty]],2,0)</f>
        <v>107</v>
      </c>
      <c r="F1233" s="32">
        <f t="shared" si="96"/>
        <v>10</v>
      </c>
      <c r="G1233" s="39">
        <f t="shared" si="97"/>
        <v>0.06</v>
      </c>
      <c r="H1233" s="32">
        <f t="shared" si="98"/>
        <v>9.3999999999999986</v>
      </c>
      <c r="I1233" s="32">
        <f t="shared" si="99"/>
        <v>1005.7999999999998</v>
      </c>
      <c r="R1233" s="36">
        <v>39182</v>
      </c>
      <c r="S1233" s="36" t="s">
        <v>1645</v>
      </c>
      <c r="T1233" s="36" t="s">
        <v>1648</v>
      </c>
      <c r="U1233" s="36" t="str">
        <f>Table2[[#This Row],[Date]]&amp;Table2[[#This Row],[City]]&amp;Table2[[#This Row],[Product]]</f>
        <v>39182DelhiBulb</v>
      </c>
      <c r="V1233" s="36">
        <v>341</v>
      </c>
    </row>
    <row r="1234" spans="1:22" ht="21" x14ac:dyDescent="0.25">
      <c r="A1234" s="38">
        <v>39139</v>
      </c>
      <c r="B1234" s="38" t="s">
        <v>1653</v>
      </c>
      <c r="C1234" s="38" t="s">
        <v>1649</v>
      </c>
      <c r="D1234" s="32" t="str">
        <f t="shared" si="95"/>
        <v>39139Agraiphone</v>
      </c>
      <c r="E1234" s="32">
        <f>VLOOKUP($D1234,Table2[[Column1]:[Qty]],2,0)</f>
        <v>100</v>
      </c>
      <c r="F1234" s="32">
        <f t="shared" si="96"/>
        <v>500</v>
      </c>
      <c r="G1234" s="39">
        <f t="shared" si="97"/>
        <v>0.25</v>
      </c>
      <c r="H1234" s="32">
        <f t="shared" si="98"/>
        <v>375</v>
      </c>
      <c r="I1234" s="32">
        <f t="shared" si="99"/>
        <v>37500</v>
      </c>
      <c r="R1234" s="36">
        <v>39128</v>
      </c>
      <c r="S1234" s="36" t="s">
        <v>1653</v>
      </c>
      <c r="T1234" s="36" t="s">
        <v>1647</v>
      </c>
      <c r="U1234" s="36" t="str">
        <f>Table2[[#This Row],[Date]]&amp;Table2[[#This Row],[City]]&amp;Table2[[#This Row],[Product]]</f>
        <v>39128AgraLaptop</v>
      </c>
      <c r="V1234" s="36">
        <v>354</v>
      </c>
    </row>
    <row r="1235" spans="1:22" ht="21" x14ac:dyDescent="0.25">
      <c r="A1235" s="38">
        <v>39139</v>
      </c>
      <c r="B1235" s="38" t="s">
        <v>1653</v>
      </c>
      <c r="C1235" s="38" t="s">
        <v>1650</v>
      </c>
      <c r="D1235" s="32" t="str">
        <f t="shared" si="95"/>
        <v>39139AgraChair</v>
      </c>
      <c r="E1235" s="32">
        <f>VLOOKUP($D1235,Table2[[Column1]:[Qty]],2,0)</f>
        <v>498</v>
      </c>
      <c r="F1235" s="32">
        <f t="shared" si="96"/>
        <v>200</v>
      </c>
      <c r="G1235" s="39">
        <f t="shared" si="97"/>
        <v>0.4</v>
      </c>
      <c r="H1235" s="32">
        <f t="shared" si="98"/>
        <v>120</v>
      </c>
      <c r="I1235" s="32">
        <f t="shared" si="99"/>
        <v>59760</v>
      </c>
      <c r="R1235" s="36">
        <v>39169</v>
      </c>
      <c r="S1235" s="36" t="s">
        <v>1646</v>
      </c>
      <c r="T1235" s="36" t="s">
        <v>1649</v>
      </c>
      <c r="U1235" s="36" t="str">
        <f>Table2[[#This Row],[Date]]&amp;Table2[[#This Row],[City]]&amp;Table2[[#This Row],[Product]]</f>
        <v>39169Mumbaiiphone</v>
      </c>
      <c r="V1235" s="36">
        <v>147</v>
      </c>
    </row>
    <row r="1236" spans="1:22" ht="21" x14ac:dyDescent="0.25">
      <c r="A1236" s="38">
        <v>39140</v>
      </c>
      <c r="B1236" s="38" t="s">
        <v>1645</v>
      </c>
      <c r="C1236" s="38" t="s">
        <v>1647</v>
      </c>
      <c r="D1236" s="32" t="str">
        <f t="shared" si="95"/>
        <v>39140DelhiLaptop</v>
      </c>
      <c r="E1236" s="32">
        <f>VLOOKUP($D1236,Table2[[Column1]:[Qty]],2,0)</f>
        <v>309</v>
      </c>
      <c r="F1236" s="32">
        <f t="shared" si="96"/>
        <v>1000</v>
      </c>
      <c r="G1236" s="39">
        <f t="shared" si="97"/>
        <v>0.13</v>
      </c>
      <c r="H1236" s="32">
        <f t="shared" si="98"/>
        <v>870</v>
      </c>
      <c r="I1236" s="32">
        <f t="shared" si="99"/>
        <v>268830</v>
      </c>
      <c r="R1236" s="36">
        <v>39145</v>
      </c>
      <c r="S1236" s="36" t="s">
        <v>1652</v>
      </c>
      <c r="T1236" s="36" t="s">
        <v>1649</v>
      </c>
      <c r="U1236" s="36" t="str">
        <f>Table2[[#This Row],[Date]]&amp;Table2[[#This Row],[City]]&amp;Table2[[#This Row],[Product]]</f>
        <v>39145Jaipuriphone</v>
      </c>
      <c r="V1236" s="36">
        <v>349</v>
      </c>
    </row>
    <row r="1237" spans="1:22" ht="21" x14ac:dyDescent="0.25">
      <c r="A1237" s="38">
        <v>39140</v>
      </c>
      <c r="B1237" s="38" t="s">
        <v>1645</v>
      </c>
      <c r="C1237" s="38" t="s">
        <v>1648</v>
      </c>
      <c r="D1237" s="32" t="str">
        <f t="shared" si="95"/>
        <v>39140DelhiBulb</v>
      </c>
      <c r="E1237" s="32">
        <f>VLOOKUP($D1237,Table2[[Column1]:[Qty]],2,0)</f>
        <v>381</v>
      </c>
      <c r="F1237" s="32">
        <f t="shared" si="96"/>
        <v>10</v>
      </c>
      <c r="G1237" s="39">
        <f t="shared" si="97"/>
        <v>0.09</v>
      </c>
      <c r="H1237" s="32">
        <f t="shared" si="98"/>
        <v>9.1</v>
      </c>
      <c r="I1237" s="32">
        <f t="shared" si="99"/>
        <v>3467.1</v>
      </c>
      <c r="R1237" s="36">
        <v>39147</v>
      </c>
      <c r="S1237" s="36" t="s">
        <v>1653</v>
      </c>
      <c r="T1237" s="36" t="s">
        <v>1650</v>
      </c>
      <c r="U1237" s="36" t="str">
        <f>Table2[[#This Row],[Date]]&amp;Table2[[#This Row],[City]]&amp;Table2[[#This Row],[Product]]</f>
        <v>39147AgraChair</v>
      </c>
      <c r="V1237" s="36">
        <v>147</v>
      </c>
    </row>
    <row r="1238" spans="1:22" ht="21" x14ac:dyDescent="0.25">
      <c r="A1238" s="38">
        <v>39140</v>
      </c>
      <c r="B1238" s="38" t="s">
        <v>1645</v>
      </c>
      <c r="C1238" s="38" t="s">
        <v>1649</v>
      </c>
      <c r="D1238" s="32" t="str">
        <f t="shared" si="95"/>
        <v>39140Delhiiphone</v>
      </c>
      <c r="E1238" s="32">
        <f>VLOOKUP($D1238,Table2[[Column1]:[Qty]],2,0)</f>
        <v>346</v>
      </c>
      <c r="F1238" s="32">
        <f t="shared" si="96"/>
        <v>500</v>
      </c>
      <c r="G1238" s="39">
        <f t="shared" si="97"/>
        <v>0.24</v>
      </c>
      <c r="H1238" s="32">
        <f t="shared" si="98"/>
        <v>380</v>
      </c>
      <c r="I1238" s="32">
        <f t="shared" si="99"/>
        <v>131480</v>
      </c>
      <c r="R1238" s="36">
        <v>39141</v>
      </c>
      <c r="S1238" s="36" t="s">
        <v>1652</v>
      </c>
      <c r="T1238" s="36" t="s">
        <v>1650</v>
      </c>
      <c r="U1238" s="36" t="str">
        <f>Table2[[#This Row],[Date]]&amp;Table2[[#This Row],[City]]&amp;Table2[[#This Row],[Product]]</f>
        <v>39141JaipurChair</v>
      </c>
      <c r="V1238" s="36">
        <v>430</v>
      </c>
    </row>
    <row r="1239" spans="1:22" ht="21" x14ac:dyDescent="0.25">
      <c r="A1239" s="38">
        <v>39140</v>
      </c>
      <c r="B1239" s="38" t="s">
        <v>1645</v>
      </c>
      <c r="C1239" s="38" t="s">
        <v>1650</v>
      </c>
      <c r="D1239" s="32" t="str">
        <f t="shared" si="95"/>
        <v>39140DelhiChair</v>
      </c>
      <c r="E1239" s="32">
        <f>VLOOKUP($D1239,Table2[[Column1]:[Qty]],2,0)</f>
        <v>244</v>
      </c>
      <c r="F1239" s="32">
        <f t="shared" si="96"/>
        <v>200</v>
      </c>
      <c r="G1239" s="39">
        <f t="shared" si="97"/>
        <v>0.33</v>
      </c>
      <c r="H1239" s="32">
        <f t="shared" si="98"/>
        <v>134</v>
      </c>
      <c r="I1239" s="32">
        <f t="shared" si="99"/>
        <v>32696</v>
      </c>
      <c r="R1239" s="36">
        <v>39156</v>
      </c>
      <c r="S1239" s="36" t="s">
        <v>1646</v>
      </c>
      <c r="T1239" s="36" t="s">
        <v>1648</v>
      </c>
      <c r="U1239" s="36" t="str">
        <f>Table2[[#This Row],[Date]]&amp;Table2[[#This Row],[City]]&amp;Table2[[#This Row],[Product]]</f>
        <v>39156MumbaiBulb</v>
      </c>
      <c r="V1239" s="36">
        <v>221</v>
      </c>
    </row>
    <row r="1240" spans="1:22" ht="21" x14ac:dyDescent="0.25">
      <c r="A1240" s="38">
        <v>39140</v>
      </c>
      <c r="B1240" s="38" t="s">
        <v>1646</v>
      </c>
      <c r="C1240" s="38" t="s">
        <v>1647</v>
      </c>
      <c r="D1240" s="32" t="str">
        <f t="shared" si="95"/>
        <v>39140MumbaiLaptop</v>
      </c>
      <c r="E1240" s="32">
        <f>VLOOKUP($D1240,Table2[[Column1]:[Qty]],2,0)</f>
        <v>438</v>
      </c>
      <c r="F1240" s="32">
        <f t="shared" si="96"/>
        <v>1000</v>
      </c>
      <c r="G1240" s="39">
        <f t="shared" si="97"/>
        <v>0.1</v>
      </c>
      <c r="H1240" s="32">
        <f t="shared" si="98"/>
        <v>900</v>
      </c>
      <c r="I1240" s="32">
        <f t="shared" si="99"/>
        <v>394200</v>
      </c>
      <c r="R1240" s="36">
        <v>39063</v>
      </c>
      <c r="S1240" s="36" t="s">
        <v>1653</v>
      </c>
      <c r="T1240" s="36" t="s">
        <v>1647</v>
      </c>
      <c r="U1240" s="36" t="str">
        <f>Table2[[#This Row],[Date]]&amp;Table2[[#This Row],[City]]&amp;Table2[[#This Row],[Product]]</f>
        <v>39063AgraLaptop</v>
      </c>
      <c r="V1240" s="36">
        <v>351</v>
      </c>
    </row>
    <row r="1241" spans="1:22" ht="21" x14ac:dyDescent="0.25">
      <c r="A1241" s="38">
        <v>39140</v>
      </c>
      <c r="B1241" s="38" t="s">
        <v>1646</v>
      </c>
      <c r="C1241" s="38" t="s">
        <v>1648</v>
      </c>
      <c r="D1241" s="32" t="str">
        <f t="shared" si="95"/>
        <v>39140MumbaiBulb</v>
      </c>
      <c r="E1241" s="32">
        <f>VLOOKUP($D1241,Table2[[Column1]:[Qty]],2,0)</f>
        <v>433</v>
      </c>
      <c r="F1241" s="32">
        <f t="shared" si="96"/>
        <v>10</v>
      </c>
      <c r="G1241" s="39">
        <f t="shared" si="97"/>
        <v>0.05</v>
      </c>
      <c r="H1241" s="32">
        <f t="shared" si="98"/>
        <v>9.5</v>
      </c>
      <c r="I1241" s="32">
        <f t="shared" si="99"/>
        <v>4113.5</v>
      </c>
      <c r="R1241" s="36">
        <v>39076</v>
      </c>
      <c r="S1241" s="36" t="s">
        <v>1645</v>
      </c>
      <c r="T1241" s="36" t="s">
        <v>1650</v>
      </c>
      <c r="U1241" s="36" t="str">
        <f>Table2[[#This Row],[Date]]&amp;Table2[[#This Row],[City]]&amp;Table2[[#This Row],[Product]]</f>
        <v>39076DelhiChair</v>
      </c>
      <c r="V1241" s="36">
        <v>329</v>
      </c>
    </row>
    <row r="1242" spans="1:22" ht="21" x14ac:dyDescent="0.25">
      <c r="A1242" s="38">
        <v>39140</v>
      </c>
      <c r="B1242" s="38" t="s">
        <v>1646</v>
      </c>
      <c r="C1242" s="38" t="s">
        <v>1649</v>
      </c>
      <c r="D1242" s="32" t="str">
        <f t="shared" si="95"/>
        <v>39140Mumbaiiphone</v>
      </c>
      <c r="E1242" s="32">
        <f>VLOOKUP($D1242,Table2[[Column1]:[Qty]],2,0)</f>
        <v>148</v>
      </c>
      <c r="F1242" s="32">
        <f t="shared" si="96"/>
        <v>500</v>
      </c>
      <c r="G1242" s="39">
        <f t="shared" si="97"/>
        <v>0.2</v>
      </c>
      <c r="H1242" s="32">
        <f t="shared" si="98"/>
        <v>400</v>
      </c>
      <c r="I1242" s="32">
        <f t="shared" si="99"/>
        <v>59200</v>
      </c>
      <c r="R1242" s="36">
        <v>39118</v>
      </c>
      <c r="S1242" s="36" t="s">
        <v>1652</v>
      </c>
      <c r="T1242" s="36" t="s">
        <v>1648</v>
      </c>
      <c r="U1242" s="36" t="str">
        <f>Table2[[#This Row],[Date]]&amp;Table2[[#This Row],[City]]&amp;Table2[[#This Row],[Product]]</f>
        <v>39118JaipurBulb</v>
      </c>
      <c r="V1242" s="36">
        <v>268</v>
      </c>
    </row>
    <row r="1243" spans="1:22" ht="21" x14ac:dyDescent="0.25">
      <c r="A1243" s="38">
        <v>39140</v>
      </c>
      <c r="B1243" s="38" t="s">
        <v>1646</v>
      </c>
      <c r="C1243" s="38" t="s">
        <v>1650</v>
      </c>
      <c r="D1243" s="32" t="str">
        <f t="shared" si="95"/>
        <v>39140MumbaiChair</v>
      </c>
      <c r="E1243" s="32">
        <f>VLOOKUP($D1243,Table2[[Column1]:[Qty]],2,0)</f>
        <v>357</v>
      </c>
      <c r="F1243" s="32">
        <f t="shared" si="96"/>
        <v>200</v>
      </c>
      <c r="G1243" s="39">
        <f t="shared" si="97"/>
        <v>0.4</v>
      </c>
      <c r="H1243" s="32">
        <f t="shared" si="98"/>
        <v>120</v>
      </c>
      <c r="I1243" s="32">
        <f t="shared" si="99"/>
        <v>42840</v>
      </c>
      <c r="R1243" s="36">
        <v>39175</v>
      </c>
      <c r="S1243" s="36" t="s">
        <v>1645</v>
      </c>
      <c r="T1243" s="36" t="s">
        <v>1649</v>
      </c>
      <c r="U1243" s="36" t="str">
        <f>Table2[[#This Row],[Date]]&amp;Table2[[#This Row],[City]]&amp;Table2[[#This Row],[Product]]</f>
        <v>39175Delhiiphone</v>
      </c>
      <c r="V1243" s="36">
        <v>299</v>
      </c>
    </row>
    <row r="1244" spans="1:22" ht="21" x14ac:dyDescent="0.25">
      <c r="A1244" s="38">
        <v>39140</v>
      </c>
      <c r="B1244" s="38" t="s">
        <v>1652</v>
      </c>
      <c r="C1244" s="38" t="s">
        <v>1647</v>
      </c>
      <c r="D1244" s="32" t="str">
        <f t="shared" si="95"/>
        <v>39140JaipurLaptop</v>
      </c>
      <c r="E1244" s="32">
        <f>VLOOKUP($D1244,Table2[[Column1]:[Qty]],2,0)</f>
        <v>318</v>
      </c>
      <c r="F1244" s="32">
        <f t="shared" si="96"/>
        <v>1000</v>
      </c>
      <c r="G1244" s="39">
        <f t="shared" si="97"/>
        <v>0.09</v>
      </c>
      <c r="H1244" s="32">
        <f t="shared" si="98"/>
        <v>910</v>
      </c>
      <c r="I1244" s="32">
        <f t="shared" si="99"/>
        <v>289380</v>
      </c>
      <c r="R1244" s="36">
        <v>39069</v>
      </c>
      <c r="S1244" s="36" t="s">
        <v>1653</v>
      </c>
      <c r="T1244" s="36" t="s">
        <v>1647</v>
      </c>
      <c r="U1244" s="36" t="str">
        <f>Table2[[#This Row],[Date]]&amp;Table2[[#This Row],[City]]&amp;Table2[[#This Row],[Product]]</f>
        <v>39069AgraLaptop</v>
      </c>
      <c r="V1244" s="36">
        <v>215</v>
      </c>
    </row>
    <row r="1245" spans="1:22" ht="21" x14ac:dyDescent="0.25">
      <c r="A1245" s="38">
        <v>39140</v>
      </c>
      <c r="B1245" s="38" t="s">
        <v>1652</v>
      </c>
      <c r="C1245" s="38" t="s">
        <v>1648</v>
      </c>
      <c r="D1245" s="32" t="str">
        <f t="shared" si="95"/>
        <v>39140JaipurBulb</v>
      </c>
      <c r="E1245" s="32">
        <f>VLOOKUP($D1245,Table2[[Column1]:[Qty]],2,0)</f>
        <v>233</v>
      </c>
      <c r="F1245" s="32">
        <f t="shared" si="96"/>
        <v>10</v>
      </c>
      <c r="G1245" s="39">
        <f t="shared" si="97"/>
        <v>0.08</v>
      </c>
      <c r="H1245" s="32">
        <f t="shared" si="98"/>
        <v>9.2000000000000011</v>
      </c>
      <c r="I1245" s="32">
        <f t="shared" si="99"/>
        <v>2143.6000000000004</v>
      </c>
      <c r="R1245" s="36">
        <v>39142</v>
      </c>
      <c r="S1245" s="36" t="s">
        <v>1646</v>
      </c>
      <c r="T1245" s="36" t="s">
        <v>1647</v>
      </c>
      <c r="U1245" s="36" t="str">
        <f>Table2[[#This Row],[Date]]&amp;Table2[[#This Row],[City]]&amp;Table2[[#This Row],[Product]]</f>
        <v>39142MumbaiLaptop</v>
      </c>
      <c r="V1245" s="36">
        <v>407</v>
      </c>
    </row>
    <row r="1246" spans="1:22" ht="21" x14ac:dyDescent="0.25">
      <c r="A1246" s="38">
        <v>39140</v>
      </c>
      <c r="B1246" s="38" t="s">
        <v>1652</v>
      </c>
      <c r="C1246" s="38" t="s">
        <v>1649</v>
      </c>
      <c r="D1246" s="32" t="str">
        <f t="shared" si="95"/>
        <v>39140Jaipuriphone</v>
      </c>
      <c r="E1246" s="32">
        <f>VLOOKUP($D1246,Table2[[Column1]:[Qty]],2,0)</f>
        <v>205</v>
      </c>
      <c r="F1246" s="32">
        <f t="shared" si="96"/>
        <v>500</v>
      </c>
      <c r="G1246" s="39">
        <f t="shared" si="97"/>
        <v>0.2</v>
      </c>
      <c r="H1246" s="32">
        <f t="shared" si="98"/>
        <v>400</v>
      </c>
      <c r="I1246" s="32">
        <f t="shared" si="99"/>
        <v>82000</v>
      </c>
      <c r="R1246" s="36">
        <v>39076</v>
      </c>
      <c r="S1246" s="36" t="s">
        <v>1652</v>
      </c>
      <c r="T1246" s="36" t="s">
        <v>1647</v>
      </c>
      <c r="U1246" s="36" t="str">
        <f>Table2[[#This Row],[Date]]&amp;Table2[[#This Row],[City]]&amp;Table2[[#This Row],[Product]]</f>
        <v>39076JaipurLaptop</v>
      </c>
      <c r="V1246" s="36">
        <v>124</v>
      </c>
    </row>
    <row r="1247" spans="1:22" ht="21" x14ac:dyDescent="0.25">
      <c r="A1247" s="38">
        <v>39140</v>
      </c>
      <c r="B1247" s="38" t="s">
        <v>1652</v>
      </c>
      <c r="C1247" s="38" t="s">
        <v>1650</v>
      </c>
      <c r="D1247" s="32" t="str">
        <f t="shared" si="95"/>
        <v>39140JaipurChair</v>
      </c>
      <c r="E1247" s="32">
        <f>VLOOKUP($D1247,Table2[[Column1]:[Qty]],2,0)</f>
        <v>354</v>
      </c>
      <c r="F1247" s="32">
        <f t="shared" si="96"/>
        <v>200</v>
      </c>
      <c r="G1247" s="39">
        <f t="shared" si="97"/>
        <v>0.36</v>
      </c>
      <c r="H1247" s="32">
        <f t="shared" si="98"/>
        <v>128</v>
      </c>
      <c r="I1247" s="32">
        <f t="shared" si="99"/>
        <v>45312</v>
      </c>
      <c r="R1247" s="36">
        <v>39135</v>
      </c>
      <c r="S1247" s="36" t="s">
        <v>1645</v>
      </c>
      <c r="T1247" s="36" t="s">
        <v>1648</v>
      </c>
      <c r="U1247" s="36" t="str">
        <f>Table2[[#This Row],[Date]]&amp;Table2[[#This Row],[City]]&amp;Table2[[#This Row],[Product]]</f>
        <v>39135DelhiBulb</v>
      </c>
      <c r="V1247" s="36">
        <v>128</v>
      </c>
    </row>
    <row r="1248" spans="1:22" ht="21" x14ac:dyDescent="0.25">
      <c r="A1248" s="38">
        <v>39140</v>
      </c>
      <c r="B1248" s="38" t="s">
        <v>1653</v>
      </c>
      <c r="C1248" s="38" t="s">
        <v>1647</v>
      </c>
      <c r="D1248" s="32" t="str">
        <f t="shared" si="95"/>
        <v>39140AgraLaptop</v>
      </c>
      <c r="E1248" s="32">
        <f>VLOOKUP($D1248,Table2[[Column1]:[Qty]],2,0)</f>
        <v>210</v>
      </c>
      <c r="F1248" s="32">
        <f t="shared" si="96"/>
        <v>1000</v>
      </c>
      <c r="G1248" s="39">
        <f t="shared" si="97"/>
        <v>0.05</v>
      </c>
      <c r="H1248" s="32">
        <f t="shared" si="98"/>
        <v>950</v>
      </c>
      <c r="I1248" s="32">
        <f t="shared" si="99"/>
        <v>199500</v>
      </c>
      <c r="R1248" s="36">
        <v>39099</v>
      </c>
      <c r="S1248" s="36" t="s">
        <v>1645</v>
      </c>
      <c r="T1248" s="36" t="s">
        <v>1648</v>
      </c>
      <c r="U1248" s="36" t="str">
        <f>Table2[[#This Row],[Date]]&amp;Table2[[#This Row],[City]]&amp;Table2[[#This Row],[Product]]</f>
        <v>39099DelhiBulb</v>
      </c>
      <c r="V1248" s="36">
        <v>154</v>
      </c>
    </row>
    <row r="1249" spans="1:22" ht="21" x14ac:dyDescent="0.25">
      <c r="A1249" s="38">
        <v>39140</v>
      </c>
      <c r="B1249" s="38" t="s">
        <v>1653</v>
      </c>
      <c r="C1249" s="38" t="s">
        <v>1648</v>
      </c>
      <c r="D1249" s="32" t="str">
        <f t="shared" si="95"/>
        <v>39140AgraBulb</v>
      </c>
      <c r="E1249" s="32">
        <f>VLOOKUP($D1249,Table2[[Column1]:[Qty]],2,0)</f>
        <v>231</v>
      </c>
      <c r="F1249" s="32">
        <f t="shared" si="96"/>
        <v>10</v>
      </c>
      <c r="G1249" s="39">
        <f t="shared" si="97"/>
        <v>0.06</v>
      </c>
      <c r="H1249" s="32">
        <f t="shared" si="98"/>
        <v>9.3999999999999986</v>
      </c>
      <c r="I1249" s="32">
        <f t="shared" si="99"/>
        <v>2171.3999999999996</v>
      </c>
      <c r="R1249" s="36">
        <v>39181</v>
      </c>
      <c r="S1249" s="36" t="s">
        <v>1652</v>
      </c>
      <c r="T1249" s="36" t="s">
        <v>1649</v>
      </c>
      <c r="U1249" s="36" t="str">
        <f>Table2[[#This Row],[Date]]&amp;Table2[[#This Row],[City]]&amp;Table2[[#This Row],[Product]]</f>
        <v>39181Jaipuriphone</v>
      </c>
      <c r="V1249" s="36">
        <v>330</v>
      </c>
    </row>
    <row r="1250" spans="1:22" ht="21" x14ac:dyDescent="0.25">
      <c r="A1250" s="38">
        <v>39140</v>
      </c>
      <c r="B1250" s="38" t="s">
        <v>1653</v>
      </c>
      <c r="C1250" s="38" t="s">
        <v>1649</v>
      </c>
      <c r="D1250" s="32" t="str">
        <f t="shared" si="95"/>
        <v>39140Agraiphone</v>
      </c>
      <c r="E1250" s="32">
        <f>VLOOKUP($D1250,Table2[[Column1]:[Qty]],2,0)</f>
        <v>450</v>
      </c>
      <c r="F1250" s="32">
        <f t="shared" si="96"/>
        <v>500</v>
      </c>
      <c r="G1250" s="39">
        <f t="shared" si="97"/>
        <v>0.25</v>
      </c>
      <c r="H1250" s="32">
        <f t="shared" si="98"/>
        <v>375</v>
      </c>
      <c r="I1250" s="32">
        <f t="shared" si="99"/>
        <v>168750</v>
      </c>
      <c r="R1250" s="36">
        <v>39184</v>
      </c>
      <c r="S1250" s="36" t="s">
        <v>1653</v>
      </c>
      <c r="T1250" s="36" t="s">
        <v>1647</v>
      </c>
      <c r="U1250" s="36" t="str">
        <f>Table2[[#This Row],[Date]]&amp;Table2[[#This Row],[City]]&amp;Table2[[#This Row],[Product]]</f>
        <v>39184AgraLaptop</v>
      </c>
      <c r="V1250" s="36">
        <v>252</v>
      </c>
    </row>
    <row r="1251" spans="1:22" ht="21" x14ac:dyDescent="0.25">
      <c r="A1251" s="38">
        <v>39140</v>
      </c>
      <c r="B1251" s="38" t="s">
        <v>1653</v>
      </c>
      <c r="C1251" s="38" t="s">
        <v>1650</v>
      </c>
      <c r="D1251" s="32" t="str">
        <f t="shared" si="95"/>
        <v>39140AgraChair</v>
      </c>
      <c r="E1251" s="32">
        <f>VLOOKUP($D1251,Table2[[Column1]:[Qty]],2,0)</f>
        <v>445</v>
      </c>
      <c r="F1251" s="32">
        <f t="shared" si="96"/>
        <v>200</v>
      </c>
      <c r="G1251" s="39">
        <f t="shared" si="97"/>
        <v>0.4</v>
      </c>
      <c r="H1251" s="32">
        <f t="shared" si="98"/>
        <v>120</v>
      </c>
      <c r="I1251" s="32">
        <f t="shared" si="99"/>
        <v>53400</v>
      </c>
      <c r="R1251" s="36">
        <v>39068</v>
      </c>
      <c r="S1251" s="36" t="s">
        <v>1646</v>
      </c>
      <c r="T1251" s="36" t="s">
        <v>1648</v>
      </c>
      <c r="U1251" s="36" t="str">
        <f>Table2[[#This Row],[Date]]&amp;Table2[[#This Row],[City]]&amp;Table2[[#This Row],[Product]]</f>
        <v>39068MumbaiBulb</v>
      </c>
      <c r="V1251" s="36">
        <v>293</v>
      </c>
    </row>
    <row r="1252" spans="1:22" ht="21" x14ac:dyDescent="0.25">
      <c r="A1252" s="38">
        <v>39141</v>
      </c>
      <c r="B1252" s="38" t="s">
        <v>1645</v>
      </c>
      <c r="C1252" s="38" t="s">
        <v>1647</v>
      </c>
      <c r="D1252" s="32" t="str">
        <f t="shared" si="95"/>
        <v>39141DelhiLaptop</v>
      </c>
      <c r="E1252" s="32">
        <f>VLOOKUP($D1252,Table2[[Column1]:[Qty]],2,0)</f>
        <v>181</v>
      </c>
      <c r="F1252" s="32">
        <f t="shared" si="96"/>
        <v>1000</v>
      </c>
      <c r="G1252" s="39">
        <f t="shared" si="97"/>
        <v>0.13</v>
      </c>
      <c r="H1252" s="32">
        <f t="shared" si="98"/>
        <v>870</v>
      </c>
      <c r="I1252" s="32">
        <f t="shared" si="99"/>
        <v>157470</v>
      </c>
      <c r="R1252" s="36">
        <v>39089</v>
      </c>
      <c r="S1252" s="36" t="s">
        <v>1646</v>
      </c>
      <c r="T1252" s="36" t="s">
        <v>1648</v>
      </c>
      <c r="U1252" s="36" t="str">
        <f>Table2[[#This Row],[Date]]&amp;Table2[[#This Row],[City]]&amp;Table2[[#This Row],[Product]]</f>
        <v>39089MumbaiBulb</v>
      </c>
      <c r="V1252" s="36">
        <v>158</v>
      </c>
    </row>
    <row r="1253" spans="1:22" ht="21" x14ac:dyDescent="0.25">
      <c r="A1253" s="38">
        <v>39141</v>
      </c>
      <c r="B1253" s="38" t="s">
        <v>1645</v>
      </c>
      <c r="C1253" s="38" t="s">
        <v>1648</v>
      </c>
      <c r="D1253" s="32" t="str">
        <f t="shared" si="95"/>
        <v>39141DelhiBulb</v>
      </c>
      <c r="E1253" s="32">
        <f>VLOOKUP($D1253,Table2[[Column1]:[Qty]],2,0)</f>
        <v>136</v>
      </c>
      <c r="F1253" s="32">
        <f t="shared" si="96"/>
        <v>10</v>
      </c>
      <c r="G1253" s="39">
        <f t="shared" si="97"/>
        <v>0.09</v>
      </c>
      <c r="H1253" s="32">
        <f t="shared" si="98"/>
        <v>9.1</v>
      </c>
      <c r="I1253" s="32">
        <f t="shared" si="99"/>
        <v>1237.5999999999999</v>
      </c>
      <c r="R1253" s="36">
        <v>39179</v>
      </c>
      <c r="S1253" s="36" t="s">
        <v>1646</v>
      </c>
      <c r="T1253" s="36" t="s">
        <v>1648</v>
      </c>
      <c r="U1253" s="36" t="str">
        <f>Table2[[#This Row],[Date]]&amp;Table2[[#This Row],[City]]&amp;Table2[[#This Row],[Product]]</f>
        <v>39179MumbaiBulb</v>
      </c>
      <c r="V1253" s="36">
        <v>255</v>
      </c>
    </row>
    <row r="1254" spans="1:22" ht="21" x14ac:dyDescent="0.25">
      <c r="A1254" s="38">
        <v>39141</v>
      </c>
      <c r="B1254" s="38" t="s">
        <v>1645</v>
      </c>
      <c r="C1254" s="38" t="s">
        <v>1649</v>
      </c>
      <c r="D1254" s="32" t="str">
        <f t="shared" si="95"/>
        <v>39141Delhiiphone</v>
      </c>
      <c r="E1254" s="32">
        <f>VLOOKUP($D1254,Table2[[Column1]:[Qty]],2,0)</f>
        <v>405</v>
      </c>
      <c r="F1254" s="32">
        <f t="shared" si="96"/>
        <v>500</v>
      </c>
      <c r="G1254" s="39">
        <f t="shared" si="97"/>
        <v>0.24</v>
      </c>
      <c r="H1254" s="32">
        <f t="shared" si="98"/>
        <v>380</v>
      </c>
      <c r="I1254" s="32">
        <f t="shared" si="99"/>
        <v>153900</v>
      </c>
      <c r="R1254" s="36">
        <v>39074</v>
      </c>
      <c r="S1254" s="36" t="s">
        <v>1652</v>
      </c>
      <c r="T1254" s="36" t="s">
        <v>1650</v>
      </c>
      <c r="U1254" s="36" t="str">
        <f>Table2[[#This Row],[Date]]&amp;Table2[[#This Row],[City]]&amp;Table2[[#This Row],[Product]]</f>
        <v>39074JaipurChair</v>
      </c>
      <c r="V1254" s="36">
        <v>240</v>
      </c>
    </row>
    <row r="1255" spans="1:22" ht="21" x14ac:dyDescent="0.25">
      <c r="A1255" s="38">
        <v>39141</v>
      </c>
      <c r="B1255" s="38" t="s">
        <v>1645</v>
      </c>
      <c r="C1255" s="38" t="s">
        <v>1650</v>
      </c>
      <c r="D1255" s="32" t="str">
        <f t="shared" si="95"/>
        <v>39141DelhiChair</v>
      </c>
      <c r="E1255" s="32">
        <f>VLOOKUP($D1255,Table2[[Column1]:[Qty]],2,0)</f>
        <v>172</v>
      </c>
      <c r="F1255" s="32">
        <f t="shared" si="96"/>
        <v>200</v>
      </c>
      <c r="G1255" s="39">
        <f t="shared" si="97"/>
        <v>0.33</v>
      </c>
      <c r="H1255" s="32">
        <f t="shared" si="98"/>
        <v>134</v>
      </c>
      <c r="I1255" s="32">
        <f t="shared" si="99"/>
        <v>23048</v>
      </c>
      <c r="R1255" s="36">
        <v>39093</v>
      </c>
      <c r="S1255" s="36" t="s">
        <v>1652</v>
      </c>
      <c r="T1255" s="36" t="s">
        <v>1649</v>
      </c>
      <c r="U1255" s="36" t="str">
        <f>Table2[[#This Row],[Date]]&amp;Table2[[#This Row],[City]]&amp;Table2[[#This Row],[Product]]</f>
        <v>39093Jaipuriphone</v>
      </c>
      <c r="V1255" s="36">
        <v>164</v>
      </c>
    </row>
    <row r="1256" spans="1:22" ht="21" x14ac:dyDescent="0.25">
      <c r="A1256" s="38">
        <v>39141</v>
      </c>
      <c r="B1256" s="38" t="s">
        <v>1646</v>
      </c>
      <c r="C1256" s="38" t="s">
        <v>1647</v>
      </c>
      <c r="D1256" s="32" t="str">
        <f t="shared" si="95"/>
        <v>39141MumbaiLaptop</v>
      </c>
      <c r="E1256" s="32">
        <f>VLOOKUP($D1256,Table2[[Column1]:[Qty]],2,0)</f>
        <v>303</v>
      </c>
      <c r="F1256" s="32">
        <f t="shared" si="96"/>
        <v>1000</v>
      </c>
      <c r="G1256" s="39">
        <f t="shared" si="97"/>
        <v>0.1</v>
      </c>
      <c r="H1256" s="32">
        <f t="shared" si="98"/>
        <v>900</v>
      </c>
      <c r="I1256" s="32">
        <f t="shared" si="99"/>
        <v>272700</v>
      </c>
      <c r="R1256" s="36">
        <v>39169</v>
      </c>
      <c r="S1256" s="36" t="s">
        <v>1653</v>
      </c>
      <c r="T1256" s="36" t="s">
        <v>1649</v>
      </c>
      <c r="U1256" s="36" t="str">
        <f>Table2[[#This Row],[Date]]&amp;Table2[[#This Row],[City]]&amp;Table2[[#This Row],[Product]]</f>
        <v>39169Agraiphone</v>
      </c>
      <c r="V1256" s="36">
        <v>201</v>
      </c>
    </row>
    <row r="1257" spans="1:22" ht="21" x14ac:dyDescent="0.25">
      <c r="A1257" s="38">
        <v>39141</v>
      </c>
      <c r="B1257" s="38" t="s">
        <v>1646</v>
      </c>
      <c r="C1257" s="38" t="s">
        <v>1648</v>
      </c>
      <c r="D1257" s="32" t="str">
        <f t="shared" si="95"/>
        <v>39141MumbaiBulb</v>
      </c>
      <c r="E1257" s="32">
        <f>VLOOKUP($D1257,Table2[[Column1]:[Qty]],2,0)</f>
        <v>223</v>
      </c>
      <c r="F1257" s="32">
        <f t="shared" si="96"/>
        <v>10</v>
      </c>
      <c r="G1257" s="39">
        <f t="shared" si="97"/>
        <v>0.05</v>
      </c>
      <c r="H1257" s="32">
        <f t="shared" si="98"/>
        <v>9.5</v>
      </c>
      <c r="I1257" s="32">
        <f t="shared" si="99"/>
        <v>2118.5</v>
      </c>
      <c r="R1257" s="36">
        <v>39065</v>
      </c>
      <c r="S1257" s="36" t="s">
        <v>1645</v>
      </c>
      <c r="T1257" s="36" t="s">
        <v>1650</v>
      </c>
      <c r="U1257" s="36" t="str">
        <f>Table2[[#This Row],[Date]]&amp;Table2[[#This Row],[City]]&amp;Table2[[#This Row],[Product]]</f>
        <v>39065DelhiChair</v>
      </c>
      <c r="V1257" s="36">
        <v>491</v>
      </c>
    </row>
    <row r="1258" spans="1:22" ht="21" x14ac:dyDescent="0.25">
      <c r="A1258" s="38">
        <v>39141</v>
      </c>
      <c r="B1258" s="38" t="s">
        <v>1646</v>
      </c>
      <c r="C1258" s="38" t="s">
        <v>1649</v>
      </c>
      <c r="D1258" s="32" t="str">
        <f t="shared" si="95"/>
        <v>39141Mumbaiiphone</v>
      </c>
      <c r="E1258" s="32">
        <f>VLOOKUP($D1258,Table2[[Column1]:[Qty]],2,0)</f>
        <v>273</v>
      </c>
      <c r="F1258" s="32">
        <f t="shared" si="96"/>
        <v>500</v>
      </c>
      <c r="G1258" s="39">
        <f t="shared" si="97"/>
        <v>0.2</v>
      </c>
      <c r="H1258" s="32">
        <f t="shared" si="98"/>
        <v>400</v>
      </c>
      <c r="I1258" s="32">
        <f t="shared" si="99"/>
        <v>109200</v>
      </c>
      <c r="R1258" s="36">
        <v>39101</v>
      </c>
      <c r="S1258" s="36" t="s">
        <v>1652</v>
      </c>
      <c r="T1258" s="36" t="s">
        <v>1648</v>
      </c>
      <c r="U1258" s="36" t="str">
        <f>Table2[[#This Row],[Date]]&amp;Table2[[#This Row],[City]]&amp;Table2[[#This Row],[Product]]</f>
        <v>39101JaipurBulb</v>
      </c>
      <c r="V1258" s="36">
        <v>373</v>
      </c>
    </row>
    <row r="1259" spans="1:22" ht="21" x14ac:dyDescent="0.25">
      <c r="A1259" s="38">
        <v>39141</v>
      </c>
      <c r="B1259" s="38" t="s">
        <v>1646</v>
      </c>
      <c r="C1259" s="38" t="s">
        <v>1650</v>
      </c>
      <c r="D1259" s="32" t="str">
        <f t="shared" si="95"/>
        <v>39141MumbaiChair</v>
      </c>
      <c r="E1259" s="32">
        <f>VLOOKUP($D1259,Table2[[Column1]:[Qty]],2,0)</f>
        <v>221</v>
      </c>
      <c r="F1259" s="32">
        <f t="shared" si="96"/>
        <v>200</v>
      </c>
      <c r="G1259" s="39">
        <f t="shared" si="97"/>
        <v>0.4</v>
      </c>
      <c r="H1259" s="32">
        <f t="shared" si="98"/>
        <v>120</v>
      </c>
      <c r="I1259" s="32">
        <f t="shared" si="99"/>
        <v>26520</v>
      </c>
      <c r="R1259" s="36">
        <v>39141</v>
      </c>
      <c r="S1259" s="36" t="s">
        <v>1645</v>
      </c>
      <c r="T1259" s="36" t="s">
        <v>1648</v>
      </c>
      <c r="U1259" s="36" t="str">
        <f>Table2[[#This Row],[Date]]&amp;Table2[[#This Row],[City]]&amp;Table2[[#This Row],[Product]]</f>
        <v>39141DelhiBulb</v>
      </c>
      <c r="V1259" s="36">
        <v>136</v>
      </c>
    </row>
    <row r="1260" spans="1:22" ht="21" x14ac:dyDescent="0.25">
      <c r="A1260" s="38">
        <v>39141</v>
      </c>
      <c r="B1260" s="38" t="s">
        <v>1652</v>
      </c>
      <c r="C1260" s="38" t="s">
        <v>1647</v>
      </c>
      <c r="D1260" s="32" t="str">
        <f t="shared" si="95"/>
        <v>39141JaipurLaptop</v>
      </c>
      <c r="E1260" s="32">
        <f>VLOOKUP($D1260,Table2[[Column1]:[Qty]],2,0)</f>
        <v>215</v>
      </c>
      <c r="F1260" s="32">
        <f t="shared" si="96"/>
        <v>1000</v>
      </c>
      <c r="G1260" s="39">
        <f t="shared" si="97"/>
        <v>0.09</v>
      </c>
      <c r="H1260" s="32">
        <f t="shared" si="98"/>
        <v>910</v>
      </c>
      <c r="I1260" s="32">
        <f t="shared" si="99"/>
        <v>195650</v>
      </c>
      <c r="R1260" s="36">
        <v>39166</v>
      </c>
      <c r="S1260" s="36" t="s">
        <v>1645</v>
      </c>
      <c r="T1260" s="36" t="s">
        <v>1649</v>
      </c>
      <c r="U1260" s="36" t="str">
        <f>Table2[[#This Row],[Date]]&amp;Table2[[#This Row],[City]]&amp;Table2[[#This Row],[Product]]</f>
        <v>39166Delhiiphone</v>
      </c>
      <c r="V1260" s="36">
        <v>153</v>
      </c>
    </row>
    <row r="1261" spans="1:22" ht="21" x14ac:dyDescent="0.25">
      <c r="A1261" s="38">
        <v>39141</v>
      </c>
      <c r="B1261" s="38" t="s">
        <v>1652</v>
      </c>
      <c r="C1261" s="38" t="s">
        <v>1648</v>
      </c>
      <c r="D1261" s="32" t="str">
        <f t="shared" si="95"/>
        <v>39141JaipurBulb</v>
      </c>
      <c r="E1261" s="32">
        <f>VLOOKUP($D1261,Table2[[Column1]:[Qty]],2,0)</f>
        <v>388</v>
      </c>
      <c r="F1261" s="32">
        <f t="shared" si="96"/>
        <v>10</v>
      </c>
      <c r="G1261" s="39">
        <f t="shared" si="97"/>
        <v>0.08</v>
      </c>
      <c r="H1261" s="32">
        <f t="shared" si="98"/>
        <v>9.2000000000000011</v>
      </c>
      <c r="I1261" s="32">
        <f t="shared" si="99"/>
        <v>3569.6000000000004</v>
      </c>
      <c r="R1261" s="36">
        <v>39190</v>
      </c>
      <c r="S1261" s="36" t="s">
        <v>1645</v>
      </c>
      <c r="T1261" s="36" t="s">
        <v>1647</v>
      </c>
      <c r="U1261" s="36" t="str">
        <f>Table2[[#This Row],[Date]]&amp;Table2[[#This Row],[City]]&amp;Table2[[#This Row],[Product]]</f>
        <v>39190DelhiLaptop</v>
      </c>
      <c r="V1261" s="36">
        <v>495</v>
      </c>
    </row>
    <row r="1262" spans="1:22" ht="21" x14ac:dyDescent="0.25">
      <c r="A1262" s="38">
        <v>39141</v>
      </c>
      <c r="B1262" s="38" t="s">
        <v>1652</v>
      </c>
      <c r="C1262" s="38" t="s">
        <v>1649</v>
      </c>
      <c r="D1262" s="32" t="str">
        <f t="shared" si="95"/>
        <v>39141Jaipuriphone</v>
      </c>
      <c r="E1262" s="32">
        <f>VLOOKUP($D1262,Table2[[Column1]:[Qty]],2,0)</f>
        <v>215</v>
      </c>
      <c r="F1262" s="32">
        <f t="shared" si="96"/>
        <v>500</v>
      </c>
      <c r="G1262" s="39">
        <f t="shared" si="97"/>
        <v>0.2</v>
      </c>
      <c r="H1262" s="32">
        <f t="shared" si="98"/>
        <v>400</v>
      </c>
      <c r="I1262" s="32">
        <f t="shared" si="99"/>
        <v>86000</v>
      </c>
      <c r="R1262" s="36">
        <v>39143</v>
      </c>
      <c r="S1262" s="36" t="s">
        <v>1652</v>
      </c>
      <c r="T1262" s="36" t="s">
        <v>1649</v>
      </c>
      <c r="U1262" s="36" t="str">
        <f>Table2[[#This Row],[Date]]&amp;Table2[[#This Row],[City]]&amp;Table2[[#This Row],[Product]]</f>
        <v>39143Jaipuriphone</v>
      </c>
      <c r="V1262" s="36">
        <v>493</v>
      </c>
    </row>
    <row r="1263" spans="1:22" ht="21" x14ac:dyDescent="0.25">
      <c r="A1263" s="38">
        <v>39141</v>
      </c>
      <c r="B1263" s="38" t="s">
        <v>1652</v>
      </c>
      <c r="C1263" s="38" t="s">
        <v>1650</v>
      </c>
      <c r="D1263" s="32" t="str">
        <f t="shared" si="95"/>
        <v>39141JaipurChair</v>
      </c>
      <c r="E1263" s="32">
        <f>VLOOKUP($D1263,Table2[[Column1]:[Qty]],2,0)</f>
        <v>430</v>
      </c>
      <c r="F1263" s="32">
        <f t="shared" si="96"/>
        <v>200</v>
      </c>
      <c r="G1263" s="39">
        <f t="shared" si="97"/>
        <v>0.36</v>
      </c>
      <c r="H1263" s="32">
        <f t="shared" si="98"/>
        <v>128</v>
      </c>
      <c r="I1263" s="32">
        <f t="shared" si="99"/>
        <v>55040</v>
      </c>
      <c r="R1263" s="36">
        <v>39171</v>
      </c>
      <c r="S1263" s="36" t="s">
        <v>1646</v>
      </c>
      <c r="T1263" s="36" t="s">
        <v>1648</v>
      </c>
      <c r="U1263" s="36" t="str">
        <f>Table2[[#This Row],[Date]]&amp;Table2[[#This Row],[City]]&amp;Table2[[#This Row],[Product]]</f>
        <v>39171MumbaiBulb</v>
      </c>
      <c r="V1263" s="36">
        <v>297</v>
      </c>
    </row>
    <row r="1264" spans="1:22" ht="21" x14ac:dyDescent="0.25">
      <c r="A1264" s="38">
        <v>39141</v>
      </c>
      <c r="B1264" s="38" t="s">
        <v>1653</v>
      </c>
      <c r="C1264" s="38" t="s">
        <v>1647</v>
      </c>
      <c r="D1264" s="32" t="str">
        <f t="shared" si="95"/>
        <v>39141AgraLaptop</v>
      </c>
      <c r="E1264" s="32">
        <f>VLOOKUP($D1264,Table2[[Column1]:[Qty]],2,0)</f>
        <v>467</v>
      </c>
      <c r="F1264" s="32">
        <f t="shared" si="96"/>
        <v>1000</v>
      </c>
      <c r="G1264" s="39">
        <f t="shared" si="97"/>
        <v>0.05</v>
      </c>
      <c r="H1264" s="32">
        <f t="shared" si="98"/>
        <v>950</v>
      </c>
      <c r="I1264" s="32">
        <f t="shared" si="99"/>
        <v>443650</v>
      </c>
      <c r="R1264" s="36">
        <v>39095</v>
      </c>
      <c r="S1264" s="36" t="s">
        <v>1653</v>
      </c>
      <c r="T1264" s="36" t="s">
        <v>1648</v>
      </c>
      <c r="U1264" s="36" t="str">
        <f>Table2[[#This Row],[Date]]&amp;Table2[[#This Row],[City]]&amp;Table2[[#This Row],[Product]]</f>
        <v>39095AgraBulb</v>
      </c>
      <c r="V1264" s="36">
        <v>294</v>
      </c>
    </row>
    <row r="1265" spans="1:22" ht="21" x14ac:dyDescent="0.25">
      <c r="A1265" s="38">
        <v>39141</v>
      </c>
      <c r="B1265" s="38" t="s">
        <v>1653</v>
      </c>
      <c r="C1265" s="38" t="s">
        <v>1648</v>
      </c>
      <c r="D1265" s="32" t="str">
        <f t="shared" si="95"/>
        <v>39141AgraBulb</v>
      </c>
      <c r="E1265" s="32">
        <f>VLOOKUP($D1265,Table2[[Column1]:[Qty]],2,0)</f>
        <v>435</v>
      </c>
      <c r="F1265" s="32">
        <f t="shared" si="96"/>
        <v>10</v>
      </c>
      <c r="G1265" s="39">
        <f t="shared" si="97"/>
        <v>0.06</v>
      </c>
      <c r="H1265" s="32">
        <f t="shared" si="98"/>
        <v>9.3999999999999986</v>
      </c>
      <c r="I1265" s="32">
        <f t="shared" si="99"/>
        <v>4088.9999999999995</v>
      </c>
      <c r="R1265" s="36">
        <v>39106</v>
      </c>
      <c r="S1265" s="36" t="s">
        <v>1652</v>
      </c>
      <c r="T1265" s="36" t="s">
        <v>1648</v>
      </c>
      <c r="U1265" s="36" t="str">
        <f>Table2[[#This Row],[Date]]&amp;Table2[[#This Row],[City]]&amp;Table2[[#This Row],[Product]]</f>
        <v>39106JaipurBulb</v>
      </c>
      <c r="V1265" s="36">
        <v>431</v>
      </c>
    </row>
    <row r="1266" spans="1:22" ht="21" x14ac:dyDescent="0.25">
      <c r="A1266" s="38">
        <v>39141</v>
      </c>
      <c r="B1266" s="38" t="s">
        <v>1653</v>
      </c>
      <c r="C1266" s="38" t="s">
        <v>1649</v>
      </c>
      <c r="D1266" s="32" t="str">
        <f t="shared" si="95"/>
        <v>39141Agraiphone</v>
      </c>
      <c r="E1266" s="32">
        <f>VLOOKUP($D1266,Table2[[Column1]:[Qty]],2,0)</f>
        <v>136</v>
      </c>
      <c r="F1266" s="32">
        <f t="shared" si="96"/>
        <v>500</v>
      </c>
      <c r="G1266" s="39">
        <f t="shared" si="97"/>
        <v>0.25</v>
      </c>
      <c r="H1266" s="32">
        <f t="shared" si="98"/>
        <v>375</v>
      </c>
      <c r="I1266" s="32">
        <f t="shared" si="99"/>
        <v>51000</v>
      </c>
      <c r="R1266" s="36">
        <v>39112</v>
      </c>
      <c r="S1266" s="36" t="s">
        <v>1653</v>
      </c>
      <c r="T1266" s="36" t="s">
        <v>1649</v>
      </c>
      <c r="U1266" s="36" t="str">
        <f>Table2[[#This Row],[Date]]&amp;Table2[[#This Row],[City]]&amp;Table2[[#This Row],[Product]]</f>
        <v>39112Agraiphone</v>
      </c>
      <c r="V1266" s="36">
        <v>113</v>
      </c>
    </row>
    <row r="1267" spans="1:22" ht="21" x14ac:dyDescent="0.25">
      <c r="A1267" s="38">
        <v>39141</v>
      </c>
      <c r="B1267" s="38" t="s">
        <v>1653</v>
      </c>
      <c r="C1267" s="38" t="s">
        <v>1650</v>
      </c>
      <c r="D1267" s="32" t="str">
        <f t="shared" si="95"/>
        <v>39141AgraChair</v>
      </c>
      <c r="E1267" s="32">
        <f>VLOOKUP($D1267,Table2[[Column1]:[Qty]],2,0)</f>
        <v>147</v>
      </c>
      <c r="F1267" s="32">
        <f t="shared" si="96"/>
        <v>200</v>
      </c>
      <c r="G1267" s="39">
        <f t="shared" si="97"/>
        <v>0.4</v>
      </c>
      <c r="H1267" s="32">
        <f t="shared" si="98"/>
        <v>120</v>
      </c>
      <c r="I1267" s="32">
        <f t="shared" si="99"/>
        <v>17640</v>
      </c>
      <c r="R1267" s="36">
        <v>39149</v>
      </c>
      <c r="S1267" s="36" t="s">
        <v>1653</v>
      </c>
      <c r="T1267" s="36" t="s">
        <v>1647</v>
      </c>
      <c r="U1267" s="36" t="str">
        <f>Table2[[#This Row],[Date]]&amp;Table2[[#This Row],[City]]&amp;Table2[[#This Row],[Product]]</f>
        <v>39149AgraLaptop</v>
      </c>
      <c r="V1267" s="36">
        <v>424</v>
      </c>
    </row>
    <row r="1268" spans="1:22" ht="21" x14ac:dyDescent="0.25">
      <c r="A1268" s="38">
        <v>39142</v>
      </c>
      <c r="B1268" s="38" t="s">
        <v>1645</v>
      </c>
      <c r="C1268" s="38" t="s">
        <v>1647</v>
      </c>
      <c r="D1268" s="32" t="str">
        <f t="shared" si="95"/>
        <v>39142DelhiLaptop</v>
      </c>
      <c r="E1268" s="32">
        <f>VLOOKUP($D1268,Table2[[Column1]:[Qty]],2,0)</f>
        <v>247</v>
      </c>
      <c r="F1268" s="32">
        <f t="shared" si="96"/>
        <v>1000</v>
      </c>
      <c r="G1268" s="39">
        <f t="shared" si="97"/>
        <v>0.13</v>
      </c>
      <c r="H1268" s="32">
        <f t="shared" si="98"/>
        <v>870</v>
      </c>
      <c r="I1268" s="32">
        <f t="shared" si="99"/>
        <v>214890</v>
      </c>
      <c r="R1268" s="36">
        <v>39172</v>
      </c>
      <c r="S1268" s="36" t="s">
        <v>1646</v>
      </c>
      <c r="T1268" s="36" t="s">
        <v>1649</v>
      </c>
      <c r="U1268" s="36" t="str">
        <f>Table2[[#This Row],[Date]]&amp;Table2[[#This Row],[City]]&amp;Table2[[#This Row],[Product]]</f>
        <v>39172Mumbaiiphone</v>
      </c>
      <c r="V1268" s="36">
        <v>461</v>
      </c>
    </row>
    <row r="1269" spans="1:22" ht="21" x14ac:dyDescent="0.25">
      <c r="A1269" s="38">
        <v>39142</v>
      </c>
      <c r="B1269" s="38" t="s">
        <v>1645</v>
      </c>
      <c r="C1269" s="38" t="s">
        <v>1648</v>
      </c>
      <c r="D1269" s="32" t="str">
        <f t="shared" si="95"/>
        <v>39142DelhiBulb</v>
      </c>
      <c r="E1269" s="32">
        <f>VLOOKUP($D1269,Table2[[Column1]:[Qty]],2,0)</f>
        <v>492</v>
      </c>
      <c r="F1269" s="32">
        <f t="shared" si="96"/>
        <v>10</v>
      </c>
      <c r="G1269" s="39">
        <f t="shared" si="97"/>
        <v>0.09</v>
      </c>
      <c r="H1269" s="32">
        <f t="shared" si="98"/>
        <v>9.1</v>
      </c>
      <c r="I1269" s="32">
        <f t="shared" si="99"/>
        <v>4477.2</v>
      </c>
      <c r="R1269" s="36">
        <v>39102</v>
      </c>
      <c r="S1269" s="36" t="s">
        <v>1653</v>
      </c>
      <c r="T1269" s="36" t="s">
        <v>1649</v>
      </c>
      <c r="U1269" s="36" t="str">
        <f>Table2[[#This Row],[Date]]&amp;Table2[[#This Row],[City]]&amp;Table2[[#This Row],[Product]]</f>
        <v>39102Agraiphone</v>
      </c>
      <c r="V1269" s="36">
        <v>189</v>
      </c>
    </row>
    <row r="1270" spans="1:22" ht="21" x14ac:dyDescent="0.25">
      <c r="A1270" s="38">
        <v>39142</v>
      </c>
      <c r="B1270" s="38" t="s">
        <v>1645</v>
      </c>
      <c r="C1270" s="38" t="s">
        <v>1649</v>
      </c>
      <c r="D1270" s="32" t="str">
        <f t="shared" si="95"/>
        <v>39142Delhiiphone</v>
      </c>
      <c r="E1270" s="32">
        <f>VLOOKUP($D1270,Table2[[Column1]:[Qty]],2,0)</f>
        <v>325</v>
      </c>
      <c r="F1270" s="32">
        <f t="shared" si="96"/>
        <v>500</v>
      </c>
      <c r="G1270" s="39">
        <f t="shared" si="97"/>
        <v>0.24</v>
      </c>
      <c r="H1270" s="32">
        <f t="shared" si="98"/>
        <v>380</v>
      </c>
      <c r="I1270" s="32">
        <f t="shared" si="99"/>
        <v>123500</v>
      </c>
      <c r="R1270" s="36">
        <v>39146</v>
      </c>
      <c r="S1270" s="36" t="s">
        <v>1646</v>
      </c>
      <c r="T1270" s="36" t="s">
        <v>1647</v>
      </c>
      <c r="U1270" s="36" t="str">
        <f>Table2[[#This Row],[Date]]&amp;Table2[[#This Row],[City]]&amp;Table2[[#This Row],[Product]]</f>
        <v>39146MumbaiLaptop</v>
      </c>
      <c r="V1270" s="36">
        <v>405</v>
      </c>
    </row>
    <row r="1271" spans="1:22" ht="21" x14ac:dyDescent="0.25">
      <c r="A1271" s="38">
        <v>39142</v>
      </c>
      <c r="B1271" s="38" t="s">
        <v>1645</v>
      </c>
      <c r="C1271" s="38" t="s">
        <v>1650</v>
      </c>
      <c r="D1271" s="32" t="str">
        <f t="shared" si="95"/>
        <v>39142DelhiChair</v>
      </c>
      <c r="E1271" s="32">
        <f>VLOOKUP($D1271,Table2[[Column1]:[Qty]],2,0)</f>
        <v>440</v>
      </c>
      <c r="F1271" s="32">
        <f t="shared" si="96"/>
        <v>200</v>
      </c>
      <c r="G1271" s="39">
        <f t="shared" si="97"/>
        <v>0.33</v>
      </c>
      <c r="H1271" s="32">
        <f t="shared" si="98"/>
        <v>134</v>
      </c>
      <c r="I1271" s="32">
        <f t="shared" si="99"/>
        <v>58960</v>
      </c>
      <c r="R1271" s="36">
        <v>39105</v>
      </c>
      <c r="S1271" s="36" t="s">
        <v>1646</v>
      </c>
      <c r="T1271" s="36" t="s">
        <v>1647</v>
      </c>
      <c r="U1271" s="36" t="str">
        <f>Table2[[#This Row],[Date]]&amp;Table2[[#This Row],[City]]&amp;Table2[[#This Row],[Product]]</f>
        <v>39105MumbaiLaptop</v>
      </c>
      <c r="V1271" s="36">
        <v>454</v>
      </c>
    </row>
    <row r="1272" spans="1:22" ht="21" x14ac:dyDescent="0.25">
      <c r="A1272" s="38">
        <v>39142</v>
      </c>
      <c r="B1272" s="38" t="s">
        <v>1646</v>
      </c>
      <c r="C1272" s="38" t="s">
        <v>1647</v>
      </c>
      <c r="D1272" s="32" t="str">
        <f t="shared" si="95"/>
        <v>39142MumbaiLaptop</v>
      </c>
      <c r="E1272" s="32">
        <f>VLOOKUP($D1272,Table2[[Column1]:[Qty]],2,0)</f>
        <v>407</v>
      </c>
      <c r="F1272" s="32">
        <f t="shared" si="96"/>
        <v>1000</v>
      </c>
      <c r="G1272" s="39">
        <f t="shared" si="97"/>
        <v>0.1</v>
      </c>
      <c r="H1272" s="32">
        <f t="shared" si="98"/>
        <v>900</v>
      </c>
      <c r="I1272" s="32">
        <f t="shared" si="99"/>
        <v>366300</v>
      </c>
      <c r="R1272" s="36">
        <v>39106</v>
      </c>
      <c r="S1272" s="36" t="s">
        <v>1645</v>
      </c>
      <c r="T1272" s="36" t="s">
        <v>1647</v>
      </c>
      <c r="U1272" s="36" t="str">
        <f>Table2[[#This Row],[Date]]&amp;Table2[[#This Row],[City]]&amp;Table2[[#This Row],[Product]]</f>
        <v>39106DelhiLaptop</v>
      </c>
      <c r="V1272" s="36">
        <v>386</v>
      </c>
    </row>
    <row r="1273" spans="1:22" ht="21" x14ac:dyDescent="0.25">
      <c r="A1273" s="38">
        <v>39142</v>
      </c>
      <c r="B1273" s="38" t="s">
        <v>1646</v>
      </c>
      <c r="C1273" s="38" t="s">
        <v>1648</v>
      </c>
      <c r="D1273" s="32" t="str">
        <f t="shared" si="95"/>
        <v>39142MumbaiBulb</v>
      </c>
      <c r="E1273" s="32">
        <f>VLOOKUP($D1273,Table2[[Column1]:[Qty]],2,0)</f>
        <v>238</v>
      </c>
      <c r="F1273" s="32">
        <f t="shared" si="96"/>
        <v>10</v>
      </c>
      <c r="G1273" s="39">
        <f t="shared" si="97"/>
        <v>0.05</v>
      </c>
      <c r="H1273" s="32">
        <f t="shared" si="98"/>
        <v>9.5</v>
      </c>
      <c r="I1273" s="32">
        <f t="shared" si="99"/>
        <v>2261</v>
      </c>
      <c r="R1273" s="36">
        <v>39169</v>
      </c>
      <c r="S1273" s="36" t="s">
        <v>1653</v>
      </c>
      <c r="T1273" s="36" t="s">
        <v>1650</v>
      </c>
      <c r="U1273" s="36" t="str">
        <f>Table2[[#This Row],[Date]]&amp;Table2[[#This Row],[City]]&amp;Table2[[#This Row],[Product]]</f>
        <v>39169AgraChair</v>
      </c>
      <c r="V1273" s="36">
        <v>206</v>
      </c>
    </row>
    <row r="1274" spans="1:22" ht="21" x14ac:dyDescent="0.25">
      <c r="A1274" s="38">
        <v>39142</v>
      </c>
      <c r="B1274" s="38" t="s">
        <v>1646</v>
      </c>
      <c r="C1274" s="38" t="s">
        <v>1649</v>
      </c>
      <c r="D1274" s="32" t="str">
        <f t="shared" si="95"/>
        <v>39142Mumbaiiphone</v>
      </c>
      <c r="E1274" s="32">
        <f>VLOOKUP($D1274,Table2[[Column1]:[Qty]],2,0)</f>
        <v>136</v>
      </c>
      <c r="F1274" s="32">
        <f t="shared" si="96"/>
        <v>500</v>
      </c>
      <c r="G1274" s="39">
        <f t="shared" si="97"/>
        <v>0.2</v>
      </c>
      <c r="H1274" s="32">
        <f t="shared" si="98"/>
        <v>400</v>
      </c>
      <c r="I1274" s="32">
        <f t="shared" si="99"/>
        <v>54400</v>
      </c>
      <c r="R1274" s="36">
        <v>39154</v>
      </c>
      <c r="S1274" s="36" t="s">
        <v>1652</v>
      </c>
      <c r="T1274" s="36" t="s">
        <v>1647</v>
      </c>
      <c r="U1274" s="36" t="str">
        <f>Table2[[#This Row],[Date]]&amp;Table2[[#This Row],[City]]&amp;Table2[[#This Row],[Product]]</f>
        <v>39154JaipurLaptop</v>
      </c>
      <c r="V1274" s="36">
        <v>227</v>
      </c>
    </row>
    <row r="1275" spans="1:22" ht="21" x14ac:dyDescent="0.25">
      <c r="A1275" s="38">
        <v>39142</v>
      </c>
      <c r="B1275" s="38" t="s">
        <v>1646</v>
      </c>
      <c r="C1275" s="38" t="s">
        <v>1650</v>
      </c>
      <c r="D1275" s="32" t="str">
        <f t="shared" si="95"/>
        <v>39142MumbaiChair</v>
      </c>
      <c r="E1275" s="32">
        <f>VLOOKUP($D1275,Table2[[Column1]:[Qty]],2,0)</f>
        <v>291</v>
      </c>
      <c r="F1275" s="32">
        <f t="shared" si="96"/>
        <v>200</v>
      </c>
      <c r="G1275" s="39">
        <f t="shared" si="97"/>
        <v>0.4</v>
      </c>
      <c r="H1275" s="32">
        <f t="shared" si="98"/>
        <v>120</v>
      </c>
      <c r="I1275" s="32">
        <f t="shared" si="99"/>
        <v>34920</v>
      </c>
      <c r="R1275" s="36">
        <v>39157</v>
      </c>
      <c r="S1275" s="36" t="s">
        <v>1646</v>
      </c>
      <c r="T1275" s="36" t="s">
        <v>1648</v>
      </c>
      <c r="U1275" s="36" t="str">
        <f>Table2[[#This Row],[Date]]&amp;Table2[[#This Row],[City]]&amp;Table2[[#This Row],[Product]]</f>
        <v>39157MumbaiBulb</v>
      </c>
      <c r="V1275" s="36">
        <v>102</v>
      </c>
    </row>
    <row r="1276" spans="1:22" ht="21" x14ac:dyDescent="0.25">
      <c r="A1276" s="38">
        <v>39142</v>
      </c>
      <c r="B1276" s="38" t="s">
        <v>1652</v>
      </c>
      <c r="C1276" s="38" t="s">
        <v>1647</v>
      </c>
      <c r="D1276" s="32" t="str">
        <f t="shared" si="95"/>
        <v>39142JaipurLaptop</v>
      </c>
      <c r="E1276" s="32">
        <f>VLOOKUP($D1276,Table2[[Column1]:[Qty]],2,0)</f>
        <v>197</v>
      </c>
      <c r="F1276" s="32">
        <f t="shared" si="96"/>
        <v>1000</v>
      </c>
      <c r="G1276" s="39">
        <f t="shared" si="97"/>
        <v>0.09</v>
      </c>
      <c r="H1276" s="32">
        <f t="shared" si="98"/>
        <v>910</v>
      </c>
      <c r="I1276" s="32">
        <f t="shared" si="99"/>
        <v>179270</v>
      </c>
      <c r="R1276" s="36">
        <v>39163</v>
      </c>
      <c r="S1276" s="36" t="s">
        <v>1653</v>
      </c>
      <c r="T1276" s="36" t="s">
        <v>1649</v>
      </c>
      <c r="U1276" s="36" t="str">
        <f>Table2[[#This Row],[Date]]&amp;Table2[[#This Row],[City]]&amp;Table2[[#This Row],[Product]]</f>
        <v>39163Agraiphone</v>
      </c>
      <c r="V1276" s="36">
        <v>258</v>
      </c>
    </row>
    <row r="1277" spans="1:22" ht="21" x14ac:dyDescent="0.25">
      <c r="A1277" s="38">
        <v>39142</v>
      </c>
      <c r="B1277" s="38" t="s">
        <v>1652</v>
      </c>
      <c r="C1277" s="38" t="s">
        <v>1648</v>
      </c>
      <c r="D1277" s="32" t="str">
        <f t="shared" si="95"/>
        <v>39142JaipurBulb</v>
      </c>
      <c r="E1277" s="32">
        <f>VLOOKUP($D1277,Table2[[Column1]:[Qty]],2,0)</f>
        <v>384</v>
      </c>
      <c r="F1277" s="32">
        <f t="shared" si="96"/>
        <v>10</v>
      </c>
      <c r="G1277" s="39">
        <f t="shared" si="97"/>
        <v>0.08</v>
      </c>
      <c r="H1277" s="32">
        <f t="shared" si="98"/>
        <v>9.2000000000000011</v>
      </c>
      <c r="I1277" s="32">
        <f t="shared" si="99"/>
        <v>3532.8</v>
      </c>
      <c r="R1277" s="36">
        <v>39169</v>
      </c>
      <c r="S1277" s="36" t="s">
        <v>1645</v>
      </c>
      <c r="T1277" s="36" t="s">
        <v>1650</v>
      </c>
      <c r="U1277" s="36" t="str">
        <f>Table2[[#This Row],[Date]]&amp;Table2[[#This Row],[City]]&amp;Table2[[#This Row],[Product]]</f>
        <v>39169DelhiChair</v>
      </c>
      <c r="V1277" s="36">
        <v>294</v>
      </c>
    </row>
    <row r="1278" spans="1:22" ht="21" x14ac:dyDescent="0.25">
      <c r="A1278" s="38">
        <v>39142</v>
      </c>
      <c r="B1278" s="38" t="s">
        <v>1652</v>
      </c>
      <c r="C1278" s="38" t="s">
        <v>1649</v>
      </c>
      <c r="D1278" s="32" t="str">
        <f t="shared" si="95"/>
        <v>39142Jaipuriphone</v>
      </c>
      <c r="E1278" s="32">
        <f>VLOOKUP($D1278,Table2[[Column1]:[Qty]],2,0)</f>
        <v>118</v>
      </c>
      <c r="F1278" s="32">
        <f t="shared" si="96"/>
        <v>500</v>
      </c>
      <c r="G1278" s="39">
        <f t="shared" si="97"/>
        <v>0.2</v>
      </c>
      <c r="H1278" s="32">
        <f t="shared" si="98"/>
        <v>400</v>
      </c>
      <c r="I1278" s="32">
        <f t="shared" si="99"/>
        <v>47200</v>
      </c>
      <c r="R1278" s="36">
        <v>39180</v>
      </c>
      <c r="S1278" s="36" t="s">
        <v>1653</v>
      </c>
      <c r="T1278" s="36" t="s">
        <v>1649</v>
      </c>
      <c r="U1278" s="36" t="str">
        <f>Table2[[#This Row],[Date]]&amp;Table2[[#This Row],[City]]&amp;Table2[[#This Row],[Product]]</f>
        <v>39180Agraiphone</v>
      </c>
      <c r="V1278" s="36">
        <v>233</v>
      </c>
    </row>
    <row r="1279" spans="1:22" ht="21" x14ac:dyDescent="0.25">
      <c r="A1279" s="38">
        <v>39142</v>
      </c>
      <c r="B1279" s="38" t="s">
        <v>1652</v>
      </c>
      <c r="C1279" s="38" t="s">
        <v>1650</v>
      </c>
      <c r="D1279" s="32" t="str">
        <f t="shared" si="95"/>
        <v>39142JaipurChair</v>
      </c>
      <c r="E1279" s="32">
        <f>VLOOKUP($D1279,Table2[[Column1]:[Qty]],2,0)</f>
        <v>404</v>
      </c>
      <c r="F1279" s="32">
        <f t="shared" si="96"/>
        <v>200</v>
      </c>
      <c r="G1279" s="39">
        <f t="shared" si="97"/>
        <v>0.36</v>
      </c>
      <c r="H1279" s="32">
        <f t="shared" si="98"/>
        <v>128</v>
      </c>
      <c r="I1279" s="32">
        <f t="shared" si="99"/>
        <v>51712</v>
      </c>
      <c r="R1279" s="36">
        <v>39142</v>
      </c>
      <c r="S1279" s="36" t="s">
        <v>1653</v>
      </c>
      <c r="T1279" s="36" t="s">
        <v>1650</v>
      </c>
      <c r="U1279" s="36" t="str">
        <f>Table2[[#This Row],[Date]]&amp;Table2[[#This Row],[City]]&amp;Table2[[#This Row],[Product]]</f>
        <v>39142AgraChair</v>
      </c>
      <c r="V1279" s="36">
        <v>157</v>
      </c>
    </row>
    <row r="1280" spans="1:22" ht="21" x14ac:dyDescent="0.25">
      <c r="A1280" s="38">
        <v>39142</v>
      </c>
      <c r="B1280" s="38" t="s">
        <v>1653</v>
      </c>
      <c r="C1280" s="38" t="s">
        <v>1647</v>
      </c>
      <c r="D1280" s="32" t="str">
        <f t="shared" si="95"/>
        <v>39142AgraLaptop</v>
      </c>
      <c r="E1280" s="32">
        <f>VLOOKUP($D1280,Table2[[Column1]:[Qty]],2,0)</f>
        <v>257</v>
      </c>
      <c r="F1280" s="32">
        <f t="shared" si="96"/>
        <v>1000</v>
      </c>
      <c r="G1280" s="39">
        <f t="shared" si="97"/>
        <v>0.05</v>
      </c>
      <c r="H1280" s="32">
        <f t="shared" si="98"/>
        <v>950</v>
      </c>
      <c r="I1280" s="32">
        <f t="shared" si="99"/>
        <v>244150</v>
      </c>
      <c r="R1280" s="36">
        <v>39088</v>
      </c>
      <c r="S1280" s="36" t="s">
        <v>1652</v>
      </c>
      <c r="T1280" s="36" t="s">
        <v>1648</v>
      </c>
      <c r="U1280" s="36" t="str">
        <f>Table2[[#This Row],[Date]]&amp;Table2[[#This Row],[City]]&amp;Table2[[#This Row],[Product]]</f>
        <v>39088JaipurBulb</v>
      </c>
      <c r="V1280" s="36">
        <v>113</v>
      </c>
    </row>
    <row r="1281" spans="1:22" ht="21" x14ac:dyDescent="0.25">
      <c r="A1281" s="38">
        <v>39142</v>
      </c>
      <c r="B1281" s="38" t="s">
        <v>1653</v>
      </c>
      <c r="C1281" s="38" t="s">
        <v>1648</v>
      </c>
      <c r="D1281" s="32" t="str">
        <f t="shared" si="95"/>
        <v>39142AgraBulb</v>
      </c>
      <c r="E1281" s="32">
        <f>VLOOKUP($D1281,Table2[[Column1]:[Qty]],2,0)</f>
        <v>381</v>
      </c>
      <c r="F1281" s="32">
        <f t="shared" si="96"/>
        <v>10</v>
      </c>
      <c r="G1281" s="39">
        <f t="shared" si="97"/>
        <v>0.06</v>
      </c>
      <c r="H1281" s="32">
        <f t="shared" si="98"/>
        <v>9.3999999999999986</v>
      </c>
      <c r="I1281" s="32">
        <f t="shared" si="99"/>
        <v>3581.3999999999996</v>
      </c>
      <c r="R1281" s="36">
        <v>39121</v>
      </c>
      <c r="S1281" s="36" t="s">
        <v>1653</v>
      </c>
      <c r="T1281" s="36" t="s">
        <v>1650</v>
      </c>
      <c r="U1281" s="36" t="str">
        <f>Table2[[#This Row],[Date]]&amp;Table2[[#This Row],[City]]&amp;Table2[[#This Row],[Product]]</f>
        <v>39121AgraChair</v>
      </c>
      <c r="V1281" s="36">
        <v>125</v>
      </c>
    </row>
    <row r="1282" spans="1:22" ht="21" x14ac:dyDescent="0.25">
      <c r="A1282" s="38">
        <v>39142</v>
      </c>
      <c r="B1282" s="38" t="s">
        <v>1653</v>
      </c>
      <c r="C1282" s="38" t="s">
        <v>1649</v>
      </c>
      <c r="D1282" s="32" t="str">
        <f t="shared" si="95"/>
        <v>39142Agraiphone</v>
      </c>
      <c r="E1282" s="32">
        <f>VLOOKUP($D1282,Table2[[Column1]:[Qty]],2,0)</f>
        <v>278</v>
      </c>
      <c r="F1282" s="32">
        <f t="shared" si="96"/>
        <v>500</v>
      </c>
      <c r="G1282" s="39">
        <f t="shared" si="97"/>
        <v>0.25</v>
      </c>
      <c r="H1282" s="32">
        <f t="shared" si="98"/>
        <v>375</v>
      </c>
      <c r="I1282" s="32">
        <f t="shared" si="99"/>
        <v>104250</v>
      </c>
      <c r="R1282" s="36">
        <v>39148</v>
      </c>
      <c r="S1282" s="36" t="s">
        <v>1652</v>
      </c>
      <c r="T1282" s="36" t="s">
        <v>1650</v>
      </c>
      <c r="U1282" s="36" t="str">
        <f>Table2[[#This Row],[Date]]&amp;Table2[[#This Row],[City]]&amp;Table2[[#This Row],[Product]]</f>
        <v>39148JaipurChair</v>
      </c>
      <c r="V1282" s="36">
        <v>252</v>
      </c>
    </row>
    <row r="1283" spans="1:22" ht="21" x14ac:dyDescent="0.25">
      <c r="A1283" s="38">
        <v>39142</v>
      </c>
      <c r="B1283" s="38" t="s">
        <v>1653</v>
      </c>
      <c r="C1283" s="38" t="s">
        <v>1650</v>
      </c>
      <c r="D1283" s="32" t="str">
        <f t="shared" si="95"/>
        <v>39142AgraChair</v>
      </c>
      <c r="E1283" s="32">
        <f>VLOOKUP($D1283,Table2[[Column1]:[Qty]],2,0)</f>
        <v>157</v>
      </c>
      <c r="F1283" s="32">
        <f t="shared" si="96"/>
        <v>200</v>
      </c>
      <c r="G1283" s="39">
        <f t="shared" si="97"/>
        <v>0.4</v>
      </c>
      <c r="H1283" s="32">
        <f t="shared" si="98"/>
        <v>120</v>
      </c>
      <c r="I1283" s="32">
        <f t="shared" si="99"/>
        <v>18840</v>
      </c>
      <c r="R1283" s="36">
        <v>39164</v>
      </c>
      <c r="S1283" s="36" t="s">
        <v>1645</v>
      </c>
      <c r="T1283" s="36" t="s">
        <v>1648</v>
      </c>
      <c r="U1283" s="36" t="str">
        <f>Table2[[#This Row],[Date]]&amp;Table2[[#This Row],[City]]&amp;Table2[[#This Row],[Product]]</f>
        <v>39164DelhiBulb</v>
      </c>
      <c r="V1283" s="36">
        <v>484</v>
      </c>
    </row>
    <row r="1284" spans="1:22" ht="21" x14ac:dyDescent="0.25">
      <c r="A1284" s="38">
        <v>39143</v>
      </c>
      <c r="B1284" s="38" t="s">
        <v>1645</v>
      </c>
      <c r="C1284" s="38" t="s">
        <v>1647</v>
      </c>
      <c r="D1284" s="32" t="str">
        <f t="shared" si="95"/>
        <v>39143DelhiLaptop</v>
      </c>
      <c r="E1284" s="32">
        <f>VLOOKUP($D1284,Table2[[Column1]:[Qty]],2,0)</f>
        <v>242</v>
      </c>
      <c r="F1284" s="32">
        <f t="shared" si="96"/>
        <v>1000</v>
      </c>
      <c r="G1284" s="39">
        <f t="shared" si="97"/>
        <v>0.13</v>
      </c>
      <c r="H1284" s="32">
        <f t="shared" si="98"/>
        <v>870</v>
      </c>
      <c r="I1284" s="32">
        <f t="shared" si="99"/>
        <v>210540</v>
      </c>
      <c r="R1284" s="36">
        <v>39110</v>
      </c>
      <c r="S1284" s="36" t="s">
        <v>1646</v>
      </c>
      <c r="T1284" s="36" t="s">
        <v>1647</v>
      </c>
      <c r="U1284" s="36" t="str">
        <f>Table2[[#This Row],[Date]]&amp;Table2[[#This Row],[City]]&amp;Table2[[#This Row],[Product]]</f>
        <v>39110MumbaiLaptop</v>
      </c>
      <c r="V1284" s="36">
        <v>166</v>
      </c>
    </row>
    <row r="1285" spans="1:22" ht="21" x14ac:dyDescent="0.25">
      <c r="A1285" s="38">
        <v>39143</v>
      </c>
      <c r="B1285" s="38" t="s">
        <v>1645</v>
      </c>
      <c r="C1285" s="38" t="s">
        <v>1648</v>
      </c>
      <c r="D1285" s="32" t="str">
        <f t="shared" ref="D1285:D1348" si="100">A1285&amp;B1285&amp;C1285</f>
        <v>39143DelhiBulb</v>
      </c>
      <c r="E1285" s="32">
        <f>VLOOKUP($D1285,Table2[[Column1]:[Qty]],2,0)</f>
        <v>209</v>
      </c>
      <c r="F1285" s="32">
        <f t="shared" ref="F1285:F1348" si="101">VLOOKUP($C1285,K$12:L$15,2,FALSE)</f>
        <v>10</v>
      </c>
      <c r="G1285" s="39">
        <f t="shared" ref="G1285:G1348" si="102">INDEX($K$3:$O$7,MATCH($B1285,$K$3:$K$7,0),MATCH($C1285,$K$3:$O$3,0))</f>
        <v>0.09</v>
      </c>
      <c r="H1285" s="32">
        <f t="shared" ref="H1285:H1348" si="103">$F1285*(1-$G1285)</f>
        <v>9.1</v>
      </c>
      <c r="I1285" s="32">
        <f t="shared" ref="I1285:I1348" si="104">$H1285*$E1285</f>
        <v>1901.8999999999999</v>
      </c>
      <c r="R1285" s="36">
        <v>39119</v>
      </c>
      <c r="S1285" s="36" t="s">
        <v>1645</v>
      </c>
      <c r="T1285" s="36" t="s">
        <v>1647</v>
      </c>
      <c r="U1285" s="36" t="str">
        <f>Table2[[#This Row],[Date]]&amp;Table2[[#This Row],[City]]&amp;Table2[[#This Row],[Product]]</f>
        <v>39119DelhiLaptop</v>
      </c>
      <c r="V1285" s="36">
        <v>374</v>
      </c>
    </row>
    <row r="1286" spans="1:22" ht="21" x14ac:dyDescent="0.25">
      <c r="A1286" s="38">
        <v>39143</v>
      </c>
      <c r="B1286" s="38" t="s">
        <v>1645</v>
      </c>
      <c r="C1286" s="38" t="s">
        <v>1649</v>
      </c>
      <c r="D1286" s="32" t="str">
        <f t="shared" si="100"/>
        <v>39143Delhiiphone</v>
      </c>
      <c r="E1286" s="32">
        <f>VLOOKUP($D1286,Table2[[Column1]:[Qty]],2,0)</f>
        <v>215</v>
      </c>
      <c r="F1286" s="32">
        <f t="shared" si="101"/>
        <v>500</v>
      </c>
      <c r="G1286" s="39">
        <f t="shared" si="102"/>
        <v>0.24</v>
      </c>
      <c r="H1286" s="32">
        <f t="shared" si="103"/>
        <v>380</v>
      </c>
      <c r="I1286" s="32">
        <f t="shared" si="104"/>
        <v>81700</v>
      </c>
      <c r="R1286" s="36">
        <v>39137</v>
      </c>
      <c r="S1286" s="36" t="s">
        <v>1645</v>
      </c>
      <c r="T1286" s="36" t="s">
        <v>1648</v>
      </c>
      <c r="U1286" s="36" t="str">
        <f>Table2[[#This Row],[Date]]&amp;Table2[[#This Row],[City]]&amp;Table2[[#This Row],[Product]]</f>
        <v>39137DelhiBulb</v>
      </c>
      <c r="V1286" s="36">
        <v>239</v>
      </c>
    </row>
    <row r="1287" spans="1:22" ht="21" x14ac:dyDescent="0.25">
      <c r="A1287" s="38">
        <v>39143</v>
      </c>
      <c r="B1287" s="38" t="s">
        <v>1645</v>
      </c>
      <c r="C1287" s="38" t="s">
        <v>1650</v>
      </c>
      <c r="D1287" s="32" t="str">
        <f t="shared" si="100"/>
        <v>39143DelhiChair</v>
      </c>
      <c r="E1287" s="32">
        <f>VLOOKUP($D1287,Table2[[Column1]:[Qty]],2,0)</f>
        <v>391</v>
      </c>
      <c r="F1287" s="32">
        <f t="shared" si="101"/>
        <v>200</v>
      </c>
      <c r="G1287" s="39">
        <f t="shared" si="102"/>
        <v>0.33</v>
      </c>
      <c r="H1287" s="32">
        <f t="shared" si="103"/>
        <v>134</v>
      </c>
      <c r="I1287" s="32">
        <f t="shared" si="104"/>
        <v>52394</v>
      </c>
      <c r="R1287" s="36">
        <v>39143</v>
      </c>
      <c r="S1287" s="36" t="s">
        <v>1646</v>
      </c>
      <c r="T1287" s="36" t="s">
        <v>1649</v>
      </c>
      <c r="U1287" s="36" t="str">
        <f>Table2[[#This Row],[Date]]&amp;Table2[[#This Row],[City]]&amp;Table2[[#This Row],[Product]]</f>
        <v>39143Mumbaiiphone</v>
      </c>
      <c r="V1287" s="36">
        <v>283</v>
      </c>
    </row>
    <row r="1288" spans="1:22" ht="21" x14ac:dyDescent="0.25">
      <c r="A1288" s="38">
        <v>39143</v>
      </c>
      <c r="B1288" s="38" t="s">
        <v>1646</v>
      </c>
      <c r="C1288" s="38" t="s">
        <v>1647</v>
      </c>
      <c r="D1288" s="32" t="str">
        <f t="shared" si="100"/>
        <v>39143MumbaiLaptop</v>
      </c>
      <c r="E1288" s="32">
        <f>VLOOKUP($D1288,Table2[[Column1]:[Qty]],2,0)</f>
        <v>493</v>
      </c>
      <c r="F1288" s="32">
        <f t="shared" si="101"/>
        <v>1000</v>
      </c>
      <c r="G1288" s="39">
        <f t="shared" si="102"/>
        <v>0.1</v>
      </c>
      <c r="H1288" s="32">
        <f t="shared" si="103"/>
        <v>900</v>
      </c>
      <c r="I1288" s="32">
        <f t="shared" si="104"/>
        <v>443700</v>
      </c>
      <c r="R1288" s="36">
        <v>39082</v>
      </c>
      <c r="S1288" s="36" t="s">
        <v>1645</v>
      </c>
      <c r="T1288" s="36" t="s">
        <v>1647</v>
      </c>
      <c r="U1288" s="36" t="str">
        <f>Table2[[#This Row],[Date]]&amp;Table2[[#This Row],[City]]&amp;Table2[[#This Row],[Product]]</f>
        <v>39082DelhiLaptop</v>
      </c>
      <c r="V1288" s="36">
        <v>221</v>
      </c>
    </row>
    <row r="1289" spans="1:22" ht="21" x14ac:dyDescent="0.25">
      <c r="A1289" s="38">
        <v>39143</v>
      </c>
      <c r="B1289" s="38" t="s">
        <v>1646</v>
      </c>
      <c r="C1289" s="38" t="s">
        <v>1648</v>
      </c>
      <c r="D1289" s="32" t="str">
        <f t="shared" si="100"/>
        <v>39143MumbaiBulb</v>
      </c>
      <c r="E1289" s="32">
        <f>VLOOKUP($D1289,Table2[[Column1]:[Qty]],2,0)</f>
        <v>395</v>
      </c>
      <c r="F1289" s="32">
        <f t="shared" si="101"/>
        <v>10</v>
      </c>
      <c r="G1289" s="39">
        <f t="shared" si="102"/>
        <v>0.05</v>
      </c>
      <c r="H1289" s="32">
        <f t="shared" si="103"/>
        <v>9.5</v>
      </c>
      <c r="I1289" s="32">
        <f t="shared" si="104"/>
        <v>3752.5</v>
      </c>
      <c r="R1289" s="36">
        <v>39095</v>
      </c>
      <c r="S1289" s="36" t="s">
        <v>1646</v>
      </c>
      <c r="T1289" s="36" t="s">
        <v>1648</v>
      </c>
      <c r="U1289" s="36" t="str">
        <f>Table2[[#This Row],[Date]]&amp;Table2[[#This Row],[City]]&amp;Table2[[#This Row],[Product]]</f>
        <v>39095MumbaiBulb</v>
      </c>
      <c r="V1289" s="36">
        <v>421</v>
      </c>
    </row>
    <row r="1290" spans="1:22" ht="21" x14ac:dyDescent="0.25">
      <c r="A1290" s="38">
        <v>39143</v>
      </c>
      <c r="B1290" s="38" t="s">
        <v>1646</v>
      </c>
      <c r="C1290" s="38" t="s">
        <v>1649</v>
      </c>
      <c r="D1290" s="32" t="str">
        <f t="shared" si="100"/>
        <v>39143Mumbaiiphone</v>
      </c>
      <c r="E1290" s="32">
        <f>VLOOKUP($D1290,Table2[[Column1]:[Qty]],2,0)</f>
        <v>283</v>
      </c>
      <c r="F1290" s="32">
        <f t="shared" si="101"/>
        <v>500</v>
      </c>
      <c r="G1290" s="39">
        <f t="shared" si="102"/>
        <v>0.2</v>
      </c>
      <c r="H1290" s="32">
        <f t="shared" si="103"/>
        <v>400</v>
      </c>
      <c r="I1290" s="32">
        <f t="shared" si="104"/>
        <v>113200</v>
      </c>
      <c r="R1290" s="36">
        <v>39113</v>
      </c>
      <c r="S1290" s="36" t="s">
        <v>1652</v>
      </c>
      <c r="T1290" s="36" t="s">
        <v>1649</v>
      </c>
      <c r="U1290" s="36" t="str">
        <f>Table2[[#This Row],[Date]]&amp;Table2[[#This Row],[City]]&amp;Table2[[#This Row],[Product]]</f>
        <v>39113Jaipuriphone</v>
      </c>
      <c r="V1290" s="36">
        <v>282</v>
      </c>
    </row>
    <row r="1291" spans="1:22" ht="21" x14ac:dyDescent="0.25">
      <c r="A1291" s="38">
        <v>39143</v>
      </c>
      <c r="B1291" s="38" t="s">
        <v>1646</v>
      </c>
      <c r="C1291" s="38" t="s">
        <v>1650</v>
      </c>
      <c r="D1291" s="32" t="str">
        <f t="shared" si="100"/>
        <v>39143MumbaiChair</v>
      </c>
      <c r="E1291" s="32">
        <f>VLOOKUP($D1291,Table2[[Column1]:[Qty]],2,0)</f>
        <v>409</v>
      </c>
      <c r="F1291" s="32">
        <f t="shared" si="101"/>
        <v>200</v>
      </c>
      <c r="G1291" s="39">
        <f t="shared" si="102"/>
        <v>0.4</v>
      </c>
      <c r="H1291" s="32">
        <f t="shared" si="103"/>
        <v>120</v>
      </c>
      <c r="I1291" s="32">
        <f t="shared" si="104"/>
        <v>49080</v>
      </c>
      <c r="R1291" s="36">
        <v>39117</v>
      </c>
      <c r="S1291" s="36" t="s">
        <v>1646</v>
      </c>
      <c r="T1291" s="36" t="s">
        <v>1647</v>
      </c>
      <c r="U1291" s="36" t="str">
        <f>Table2[[#This Row],[Date]]&amp;Table2[[#This Row],[City]]&amp;Table2[[#This Row],[Product]]</f>
        <v>39117MumbaiLaptop</v>
      </c>
      <c r="V1291" s="36">
        <v>392</v>
      </c>
    </row>
    <row r="1292" spans="1:22" ht="21" x14ac:dyDescent="0.25">
      <c r="A1292" s="38">
        <v>39143</v>
      </c>
      <c r="B1292" s="38" t="s">
        <v>1652</v>
      </c>
      <c r="C1292" s="38" t="s">
        <v>1647</v>
      </c>
      <c r="D1292" s="32" t="str">
        <f t="shared" si="100"/>
        <v>39143JaipurLaptop</v>
      </c>
      <c r="E1292" s="32">
        <f>VLOOKUP($D1292,Table2[[Column1]:[Qty]],2,0)</f>
        <v>107</v>
      </c>
      <c r="F1292" s="32">
        <f t="shared" si="101"/>
        <v>1000</v>
      </c>
      <c r="G1292" s="39">
        <f t="shared" si="102"/>
        <v>0.09</v>
      </c>
      <c r="H1292" s="32">
        <f t="shared" si="103"/>
        <v>910</v>
      </c>
      <c r="I1292" s="32">
        <f t="shared" si="104"/>
        <v>97370</v>
      </c>
      <c r="R1292" s="36">
        <v>39117</v>
      </c>
      <c r="S1292" s="36" t="s">
        <v>1646</v>
      </c>
      <c r="T1292" s="36" t="s">
        <v>1648</v>
      </c>
      <c r="U1292" s="36" t="str">
        <f>Table2[[#This Row],[Date]]&amp;Table2[[#This Row],[City]]&amp;Table2[[#This Row],[Product]]</f>
        <v>39117MumbaiBulb</v>
      </c>
      <c r="V1292" s="36">
        <v>448</v>
      </c>
    </row>
    <row r="1293" spans="1:22" ht="21" x14ac:dyDescent="0.25">
      <c r="A1293" s="38">
        <v>39143</v>
      </c>
      <c r="B1293" s="38" t="s">
        <v>1652</v>
      </c>
      <c r="C1293" s="38" t="s">
        <v>1648</v>
      </c>
      <c r="D1293" s="32" t="str">
        <f t="shared" si="100"/>
        <v>39143JaipurBulb</v>
      </c>
      <c r="E1293" s="32">
        <f>VLOOKUP($D1293,Table2[[Column1]:[Qty]],2,0)</f>
        <v>386</v>
      </c>
      <c r="F1293" s="32">
        <f t="shared" si="101"/>
        <v>10</v>
      </c>
      <c r="G1293" s="39">
        <f t="shared" si="102"/>
        <v>0.08</v>
      </c>
      <c r="H1293" s="32">
        <f t="shared" si="103"/>
        <v>9.2000000000000011</v>
      </c>
      <c r="I1293" s="32">
        <f t="shared" si="104"/>
        <v>3551.2000000000003</v>
      </c>
      <c r="R1293" s="36">
        <v>39119</v>
      </c>
      <c r="S1293" s="36" t="s">
        <v>1653</v>
      </c>
      <c r="T1293" s="36" t="s">
        <v>1647</v>
      </c>
      <c r="U1293" s="36" t="str">
        <f>Table2[[#This Row],[Date]]&amp;Table2[[#This Row],[City]]&amp;Table2[[#This Row],[Product]]</f>
        <v>39119AgraLaptop</v>
      </c>
      <c r="V1293" s="36">
        <v>119</v>
      </c>
    </row>
    <row r="1294" spans="1:22" ht="21" x14ac:dyDescent="0.25">
      <c r="A1294" s="38">
        <v>39143</v>
      </c>
      <c r="B1294" s="38" t="s">
        <v>1652</v>
      </c>
      <c r="C1294" s="38" t="s">
        <v>1649</v>
      </c>
      <c r="D1294" s="32" t="str">
        <f t="shared" si="100"/>
        <v>39143Jaipuriphone</v>
      </c>
      <c r="E1294" s="32">
        <f>VLOOKUP($D1294,Table2[[Column1]:[Qty]],2,0)</f>
        <v>493</v>
      </c>
      <c r="F1294" s="32">
        <f t="shared" si="101"/>
        <v>500</v>
      </c>
      <c r="G1294" s="39">
        <f t="shared" si="102"/>
        <v>0.2</v>
      </c>
      <c r="H1294" s="32">
        <f t="shared" si="103"/>
        <v>400</v>
      </c>
      <c r="I1294" s="32">
        <f t="shared" si="104"/>
        <v>197200</v>
      </c>
      <c r="R1294" s="36">
        <v>39179</v>
      </c>
      <c r="S1294" s="36" t="s">
        <v>1645</v>
      </c>
      <c r="T1294" s="36" t="s">
        <v>1647</v>
      </c>
      <c r="U1294" s="36" t="str">
        <f>Table2[[#This Row],[Date]]&amp;Table2[[#This Row],[City]]&amp;Table2[[#This Row],[Product]]</f>
        <v>39179DelhiLaptop</v>
      </c>
      <c r="V1294" s="36">
        <v>358</v>
      </c>
    </row>
    <row r="1295" spans="1:22" ht="21" x14ac:dyDescent="0.25">
      <c r="A1295" s="38">
        <v>39143</v>
      </c>
      <c r="B1295" s="38" t="s">
        <v>1652</v>
      </c>
      <c r="C1295" s="38" t="s">
        <v>1650</v>
      </c>
      <c r="D1295" s="32" t="str">
        <f t="shared" si="100"/>
        <v>39143JaipurChair</v>
      </c>
      <c r="E1295" s="32">
        <f>VLOOKUP($D1295,Table2[[Column1]:[Qty]],2,0)</f>
        <v>108</v>
      </c>
      <c r="F1295" s="32">
        <f t="shared" si="101"/>
        <v>200</v>
      </c>
      <c r="G1295" s="39">
        <f t="shared" si="102"/>
        <v>0.36</v>
      </c>
      <c r="H1295" s="32">
        <f t="shared" si="103"/>
        <v>128</v>
      </c>
      <c r="I1295" s="32">
        <f t="shared" si="104"/>
        <v>13824</v>
      </c>
      <c r="R1295" s="36">
        <v>39182</v>
      </c>
      <c r="S1295" s="36" t="s">
        <v>1652</v>
      </c>
      <c r="T1295" s="36" t="s">
        <v>1649</v>
      </c>
      <c r="U1295" s="36" t="str">
        <f>Table2[[#This Row],[Date]]&amp;Table2[[#This Row],[City]]&amp;Table2[[#This Row],[Product]]</f>
        <v>39182Jaipuriphone</v>
      </c>
      <c r="V1295" s="36">
        <v>181</v>
      </c>
    </row>
    <row r="1296" spans="1:22" ht="21" x14ac:dyDescent="0.25">
      <c r="A1296" s="38">
        <v>39143</v>
      </c>
      <c r="B1296" s="38" t="s">
        <v>1653</v>
      </c>
      <c r="C1296" s="38" t="s">
        <v>1647</v>
      </c>
      <c r="D1296" s="32" t="str">
        <f t="shared" si="100"/>
        <v>39143AgraLaptop</v>
      </c>
      <c r="E1296" s="32">
        <f>VLOOKUP($D1296,Table2[[Column1]:[Qty]],2,0)</f>
        <v>399</v>
      </c>
      <c r="F1296" s="32">
        <f t="shared" si="101"/>
        <v>1000</v>
      </c>
      <c r="G1296" s="39">
        <f t="shared" si="102"/>
        <v>0.05</v>
      </c>
      <c r="H1296" s="32">
        <f t="shared" si="103"/>
        <v>950</v>
      </c>
      <c r="I1296" s="32">
        <f t="shared" si="104"/>
        <v>379050</v>
      </c>
      <c r="R1296" s="36">
        <v>39076</v>
      </c>
      <c r="S1296" s="36" t="s">
        <v>1653</v>
      </c>
      <c r="T1296" s="36" t="s">
        <v>1647</v>
      </c>
      <c r="U1296" s="36" t="str">
        <f>Table2[[#This Row],[Date]]&amp;Table2[[#This Row],[City]]&amp;Table2[[#This Row],[Product]]</f>
        <v>39076AgraLaptop</v>
      </c>
      <c r="V1296" s="36">
        <v>304</v>
      </c>
    </row>
    <row r="1297" spans="1:22" ht="21" x14ac:dyDescent="0.25">
      <c r="A1297" s="38">
        <v>39143</v>
      </c>
      <c r="B1297" s="38" t="s">
        <v>1653</v>
      </c>
      <c r="C1297" s="38" t="s">
        <v>1648</v>
      </c>
      <c r="D1297" s="32" t="str">
        <f t="shared" si="100"/>
        <v>39143AgraBulb</v>
      </c>
      <c r="E1297" s="32">
        <f>VLOOKUP($D1297,Table2[[Column1]:[Qty]],2,0)</f>
        <v>148</v>
      </c>
      <c r="F1297" s="32">
        <f t="shared" si="101"/>
        <v>10</v>
      </c>
      <c r="G1297" s="39">
        <f t="shared" si="102"/>
        <v>0.06</v>
      </c>
      <c r="H1297" s="32">
        <f t="shared" si="103"/>
        <v>9.3999999999999986</v>
      </c>
      <c r="I1297" s="32">
        <f t="shared" si="104"/>
        <v>1391.1999999999998</v>
      </c>
      <c r="R1297" s="36">
        <v>39091</v>
      </c>
      <c r="S1297" s="36" t="s">
        <v>1652</v>
      </c>
      <c r="T1297" s="36" t="s">
        <v>1649</v>
      </c>
      <c r="U1297" s="36" t="str">
        <f>Table2[[#This Row],[Date]]&amp;Table2[[#This Row],[City]]&amp;Table2[[#This Row],[Product]]</f>
        <v>39091Jaipuriphone</v>
      </c>
      <c r="V1297" s="36">
        <v>427</v>
      </c>
    </row>
    <row r="1298" spans="1:22" ht="21" x14ac:dyDescent="0.25">
      <c r="A1298" s="38">
        <v>39143</v>
      </c>
      <c r="B1298" s="38" t="s">
        <v>1653</v>
      </c>
      <c r="C1298" s="38" t="s">
        <v>1649</v>
      </c>
      <c r="D1298" s="32" t="str">
        <f t="shared" si="100"/>
        <v>39143Agraiphone</v>
      </c>
      <c r="E1298" s="32">
        <f>VLOOKUP($D1298,Table2[[Column1]:[Qty]],2,0)</f>
        <v>392</v>
      </c>
      <c r="F1298" s="32">
        <f t="shared" si="101"/>
        <v>500</v>
      </c>
      <c r="G1298" s="39">
        <f t="shared" si="102"/>
        <v>0.25</v>
      </c>
      <c r="H1298" s="32">
        <f t="shared" si="103"/>
        <v>375</v>
      </c>
      <c r="I1298" s="32">
        <f t="shared" si="104"/>
        <v>147000</v>
      </c>
      <c r="R1298" s="36">
        <v>39100</v>
      </c>
      <c r="S1298" s="36" t="s">
        <v>1646</v>
      </c>
      <c r="T1298" s="36" t="s">
        <v>1649</v>
      </c>
      <c r="U1298" s="36" t="str">
        <f>Table2[[#This Row],[Date]]&amp;Table2[[#This Row],[City]]&amp;Table2[[#This Row],[Product]]</f>
        <v>39100Mumbaiiphone</v>
      </c>
      <c r="V1298" s="36">
        <v>339</v>
      </c>
    </row>
    <row r="1299" spans="1:22" ht="21" x14ac:dyDescent="0.25">
      <c r="A1299" s="38">
        <v>39143</v>
      </c>
      <c r="B1299" s="38" t="s">
        <v>1653</v>
      </c>
      <c r="C1299" s="38" t="s">
        <v>1650</v>
      </c>
      <c r="D1299" s="32" t="str">
        <f t="shared" si="100"/>
        <v>39143AgraChair</v>
      </c>
      <c r="E1299" s="32">
        <f>VLOOKUP($D1299,Table2[[Column1]:[Qty]],2,0)</f>
        <v>441</v>
      </c>
      <c r="F1299" s="32">
        <f t="shared" si="101"/>
        <v>200</v>
      </c>
      <c r="G1299" s="39">
        <f t="shared" si="102"/>
        <v>0.4</v>
      </c>
      <c r="H1299" s="32">
        <f t="shared" si="103"/>
        <v>120</v>
      </c>
      <c r="I1299" s="32">
        <f t="shared" si="104"/>
        <v>52920</v>
      </c>
      <c r="R1299" s="36">
        <v>39138</v>
      </c>
      <c r="S1299" s="36" t="s">
        <v>1646</v>
      </c>
      <c r="T1299" s="36" t="s">
        <v>1649</v>
      </c>
      <c r="U1299" s="36" t="str">
        <f>Table2[[#This Row],[Date]]&amp;Table2[[#This Row],[City]]&amp;Table2[[#This Row],[Product]]</f>
        <v>39138Mumbaiiphone</v>
      </c>
      <c r="V1299" s="36">
        <v>372</v>
      </c>
    </row>
    <row r="1300" spans="1:22" ht="21" x14ac:dyDescent="0.25">
      <c r="A1300" s="38">
        <v>39144</v>
      </c>
      <c r="B1300" s="38" t="s">
        <v>1645</v>
      </c>
      <c r="C1300" s="38" t="s">
        <v>1647</v>
      </c>
      <c r="D1300" s="32" t="str">
        <f t="shared" si="100"/>
        <v>39144DelhiLaptop</v>
      </c>
      <c r="E1300" s="32">
        <f>VLOOKUP($D1300,Table2[[Column1]:[Qty]],2,0)</f>
        <v>393</v>
      </c>
      <c r="F1300" s="32">
        <f t="shared" si="101"/>
        <v>1000</v>
      </c>
      <c r="G1300" s="39">
        <f t="shared" si="102"/>
        <v>0.13</v>
      </c>
      <c r="H1300" s="32">
        <f t="shared" si="103"/>
        <v>870</v>
      </c>
      <c r="I1300" s="32">
        <f t="shared" si="104"/>
        <v>341910</v>
      </c>
      <c r="R1300" s="36">
        <v>39142</v>
      </c>
      <c r="S1300" s="36" t="s">
        <v>1645</v>
      </c>
      <c r="T1300" s="36" t="s">
        <v>1650</v>
      </c>
      <c r="U1300" s="36" t="str">
        <f>Table2[[#This Row],[Date]]&amp;Table2[[#This Row],[City]]&amp;Table2[[#This Row],[Product]]</f>
        <v>39142DelhiChair</v>
      </c>
      <c r="V1300" s="36">
        <v>440</v>
      </c>
    </row>
    <row r="1301" spans="1:22" ht="21" x14ac:dyDescent="0.25">
      <c r="A1301" s="38">
        <v>39144</v>
      </c>
      <c r="B1301" s="38" t="s">
        <v>1645</v>
      </c>
      <c r="C1301" s="38" t="s">
        <v>1648</v>
      </c>
      <c r="D1301" s="32" t="str">
        <f t="shared" si="100"/>
        <v>39144DelhiBulb</v>
      </c>
      <c r="E1301" s="32">
        <f>VLOOKUP($D1301,Table2[[Column1]:[Qty]],2,0)</f>
        <v>493</v>
      </c>
      <c r="F1301" s="32">
        <f t="shared" si="101"/>
        <v>10</v>
      </c>
      <c r="G1301" s="39">
        <f t="shared" si="102"/>
        <v>0.09</v>
      </c>
      <c r="H1301" s="32">
        <f t="shared" si="103"/>
        <v>9.1</v>
      </c>
      <c r="I1301" s="32">
        <f t="shared" si="104"/>
        <v>4486.3</v>
      </c>
      <c r="R1301" s="36">
        <v>39134</v>
      </c>
      <c r="S1301" s="36" t="s">
        <v>1652</v>
      </c>
      <c r="T1301" s="36" t="s">
        <v>1649</v>
      </c>
      <c r="U1301" s="36" t="str">
        <f>Table2[[#This Row],[Date]]&amp;Table2[[#This Row],[City]]&amp;Table2[[#This Row],[Product]]</f>
        <v>39134Jaipuriphone</v>
      </c>
      <c r="V1301" s="36">
        <v>283</v>
      </c>
    </row>
    <row r="1302" spans="1:22" ht="21" x14ac:dyDescent="0.25">
      <c r="A1302" s="38">
        <v>39144</v>
      </c>
      <c r="B1302" s="38" t="s">
        <v>1645</v>
      </c>
      <c r="C1302" s="38" t="s">
        <v>1649</v>
      </c>
      <c r="D1302" s="32" t="str">
        <f t="shared" si="100"/>
        <v>39144Delhiiphone</v>
      </c>
      <c r="E1302" s="32">
        <f>VLOOKUP($D1302,Table2[[Column1]:[Qty]],2,0)</f>
        <v>139</v>
      </c>
      <c r="F1302" s="32">
        <f t="shared" si="101"/>
        <v>500</v>
      </c>
      <c r="G1302" s="39">
        <f t="shared" si="102"/>
        <v>0.24</v>
      </c>
      <c r="H1302" s="32">
        <f t="shared" si="103"/>
        <v>380</v>
      </c>
      <c r="I1302" s="32">
        <f t="shared" si="104"/>
        <v>52820</v>
      </c>
      <c r="R1302" s="36">
        <v>39138</v>
      </c>
      <c r="S1302" s="36" t="s">
        <v>1652</v>
      </c>
      <c r="T1302" s="36" t="s">
        <v>1650</v>
      </c>
      <c r="U1302" s="36" t="str">
        <f>Table2[[#This Row],[Date]]&amp;Table2[[#This Row],[City]]&amp;Table2[[#This Row],[Product]]</f>
        <v>39138JaipurChair</v>
      </c>
      <c r="V1302" s="36">
        <v>118</v>
      </c>
    </row>
    <row r="1303" spans="1:22" ht="21" x14ac:dyDescent="0.25">
      <c r="A1303" s="38">
        <v>39144</v>
      </c>
      <c r="B1303" s="38" t="s">
        <v>1645</v>
      </c>
      <c r="C1303" s="38" t="s">
        <v>1650</v>
      </c>
      <c r="D1303" s="32" t="str">
        <f t="shared" si="100"/>
        <v>39144DelhiChair</v>
      </c>
      <c r="E1303" s="32">
        <f>VLOOKUP($D1303,Table2[[Column1]:[Qty]],2,0)</f>
        <v>341</v>
      </c>
      <c r="F1303" s="32">
        <f t="shared" si="101"/>
        <v>200</v>
      </c>
      <c r="G1303" s="39">
        <f t="shared" si="102"/>
        <v>0.33</v>
      </c>
      <c r="H1303" s="32">
        <f t="shared" si="103"/>
        <v>134</v>
      </c>
      <c r="I1303" s="32">
        <f t="shared" si="104"/>
        <v>45694</v>
      </c>
      <c r="R1303" s="36">
        <v>39156</v>
      </c>
      <c r="S1303" s="36" t="s">
        <v>1646</v>
      </c>
      <c r="T1303" s="36" t="s">
        <v>1649</v>
      </c>
      <c r="U1303" s="36" t="str">
        <f>Table2[[#This Row],[Date]]&amp;Table2[[#This Row],[City]]&amp;Table2[[#This Row],[Product]]</f>
        <v>39156Mumbaiiphone</v>
      </c>
      <c r="V1303" s="36">
        <v>109</v>
      </c>
    </row>
    <row r="1304" spans="1:22" ht="21" x14ac:dyDescent="0.25">
      <c r="A1304" s="38">
        <v>39144</v>
      </c>
      <c r="B1304" s="38" t="s">
        <v>1646</v>
      </c>
      <c r="C1304" s="38" t="s">
        <v>1647</v>
      </c>
      <c r="D1304" s="32" t="str">
        <f t="shared" si="100"/>
        <v>39144MumbaiLaptop</v>
      </c>
      <c r="E1304" s="32">
        <f>VLOOKUP($D1304,Table2[[Column1]:[Qty]],2,0)</f>
        <v>413</v>
      </c>
      <c r="F1304" s="32">
        <f t="shared" si="101"/>
        <v>1000</v>
      </c>
      <c r="G1304" s="39">
        <f t="shared" si="102"/>
        <v>0.1</v>
      </c>
      <c r="H1304" s="32">
        <f t="shared" si="103"/>
        <v>900</v>
      </c>
      <c r="I1304" s="32">
        <f t="shared" si="104"/>
        <v>371700</v>
      </c>
      <c r="R1304" s="36">
        <v>39124</v>
      </c>
      <c r="S1304" s="36" t="s">
        <v>1646</v>
      </c>
      <c r="T1304" s="36" t="s">
        <v>1650</v>
      </c>
      <c r="U1304" s="36" t="str">
        <f>Table2[[#This Row],[Date]]&amp;Table2[[#This Row],[City]]&amp;Table2[[#This Row],[Product]]</f>
        <v>39124MumbaiChair</v>
      </c>
      <c r="V1304" s="36">
        <v>236</v>
      </c>
    </row>
    <row r="1305" spans="1:22" ht="21" x14ac:dyDescent="0.25">
      <c r="A1305" s="38">
        <v>39144</v>
      </c>
      <c r="B1305" s="38" t="s">
        <v>1646</v>
      </c>
      <c r="C1305" s="38" t="s">
        <v>1648</v>
      </c>
      <c r="D1305" s="32" t="str">
        <f t="shared" si="100"/>
        <v>39144MumbaiBulb</v>
      </c>
      <c r="E1305" s="32">
        <f>VLOOKUP($D1305,Table2[[Column1]:[Qty]],2,0)</f>
        <v>327</v>
      </c>
      <c r="F1305" s="32">
        <f t="shared" si="101"/>
        <v>10</v>
      </c>
      <c r="G1305" s="39">
        <f t="shared" si="102"/>
        <v>0.05</v>
      </c>
      <c r="H1305" s="32">
        <f t="shared" si="103"/>
        <v>9.5</v>
      </c>
      <c r="I1305" s="32">
        <f t="shared" si="104"/>
        <v>3106.5</v>
      </c>
      <c r="R1305" s="36">
        <v>39065</v>
      </c>
      <c r="S1305" s="36" t="s">
        <v>1653</v>
      </c>
      <c r="T1305" s="36" t="s">
        <v>1649</v>
      </c>
      <c r="U1305" s="36" t="str">
        <f>Table2[[#This Row],[Date]]&amp;Table2[[#This Row],[City]]&amp;Table2[[#This Row],[Product]]</f>
        <v>39065Agraiphone</v>
      </c>
      <c r="V1305" s="36">
        <v>191</v>
      </c>
    </row>
    <row r="1306" spans="1:22" ht="21" x14ac:dyDescent="0.25">
      <c r="A1306" s="38">
        <v>39144</v>
      </c>
      <c r="B1306" s="38" t="s">
        <v>1646</v>
      </c>
      <c r="C1306" s="38" t="s">
        <v>1649</v>
      </c>
      <c r="D1306" s="32" t="str">
        <f t="shared" si="100"/>
        <v>39144Mumbaiiphone</v>
      </c>
      <c r="E1306" s="32">
        <f>VLOOKUP($D1306,Table2[[Column1]:[Qty]],2,0)</f>
        <v>333</v>
      </c>
      <c r="F1306" s="32">
        <f t="shared" si="101"/>
        <v>500</v>
      </c>
      <c r="G1306" s="39">
        <f t="shared" si="102"/>
        <v>0.2</v>
      </c>
      <c r="H1306" s="32">
        <f t="shared" si="103"/>
        <v>400</v>
      </c>
      <c r="I1306" s="32">
        <f t="shared" si="104"/>
        <v>133200</v>
      </c>
      <c r="R1306" s="36">
        <v>39092</v>
      </c>
      <c r="S1306" s="36" t="s">
        <v>1645</v>
      </c>
      <c r="T1306" s="36" t="s">
        <v>1648</v>
      </c>
      <c r="U1306" s="36" t="str">
        <f>Table2[[#This Row],[Date]]&amp;Table2[[#This Row],[City]]&amp;Table2[[#This Row],[Product]]</f>
        <v>39092DelhiBulb</v>
      </c>
      <c r="V1306" s="36">
        <v>459</v>
      </c>
    </row>
    <row r="1307" spans="1:22" ht="21" x14ac:dyDescent="0.25">
      <c r="A1307" s="38">
        <v>39144</v>
      </c>
      <c r="B1307" s="38" t="s">
        <v>1646</v>
      </c>
      <c r="C1307" s="38" t="s">
        <v>1650</v>
      </c>
      <c r="D1307" s="32" t="str">
        <f t="shared" si="100"/>
        <v>39144MumbaiChair</v>
      </c>
      <c r="E1307" s="32">
        <f>VLOOKUP($D1307,Table2[[Column1]:[Qty]],2,0)</f>
        <v>499</v>
      </c>
      <c r="F1307" s="32">
        <f t="shared" si="101"/>
        <v>200</v>
      </c>
      <c r="G1307" s="39">
        <f t="shared" si="102"/>
        <v>0.4</v>
      </c>
      <c r="H1307" s="32">
        <f t="shared" si="103"/>
        <v>120</v>
      </c>
      <c r="I1307" s="32">
        <f t="shared" si="104"/>
        <v>59880</v>
      </c>
      <c r="R1307" s="36">
        <v>39147</v>
      </c>
      <c r="S1307" s="36" t="s">
        <v>1653</v>
      </c>
      <c r="T1307" s="36" t="s">
        <v>1648</v>
      </c>
      <c r="U1307" s="36" t="str">
        <f>Table2[[#This Row],[Date]]&amp;Table2[[#This Row],[City]]&amp;Table2[[#This Row],[Product]]</f>
        <v>39147AgraBulb</v>
      </c>
      <c r="V1307" s="36">
        <v>236</v>
      </c>
    </row>
    <row r="1308" spans="1:22" ht="21" x14ac:dyDescent="0.25">
      <c r="A1308" s="38">
        <v>39144</v>
      </c>
      <c r="B1308" s="38" t="s">
        <v>1652</v>
      </c>
      <c r="C1308" s="38" t="s">
        <v>1647</v>
      </c>
      <c r="D1308" s="32" t="str">
        <f t="shared" si="100"/>
        <v>39144JaipurLaptop</v>
      </c>
      <c r="E1308" s="32">
        <f>VLOOKUP($D1308,Table2[[Column1]:[Qty]],2,0)</f>
        <v>412</v>
      </c>
      <c r="F1308" s="32">
        <f t="shared" si="101"/>
        <v>1000</v>
      </c>
      <c r="G1308" s="39">
        <f t="shared" si="102"/>
        <v>0.09</v>
      </c>
      <c r="H1308" s="32">
        <f t="shared" si="103"/>
        <v>910</v>
      </c>
      <c r="I1308" s="32">
        <f t="shared" si="104"/>
        <v>374920</v>
      </c>
      <c r="R1308" s="36">
        <v>39186</v>
      </c>
      <c r="S1308" s="36" t="s">
        <v>1646</v>
      </c>
      <c r="T1308" s="36" t="s">
        <v>1649</v>
      </c>
      <c r="U1308" s="36" t="str">
        <f>Table2[[#This Row],[Date]]&amp;Table2[[#This Row],[City]]&amp;Table2[[#This Row],[Product]]</f>
        <v>39186Mumbaiiphone</v>
      </c>
      <c r="V1308" s="36">
        <v>305</v>
      </c>
    </row>
    <row r="1309" spans="1:22" ht="21" x14ac:dyDescent="0.25">
      <c r="A1309" s="38">
        <v>39144</v>
      </c>
      <c r="B1309" s="38" t="s">
        <v>1652</v>
      </c>
      <c r="C1309" s="38" t="s">
        <v>1648</v>
      </c>
      <c r="D1309" s="32" t="str">
        <f t="shared" si="100"/>
        <v>39144JaipurBulb</v>
      </c>
      <c r="E1309" s="32">
        <f>VLOOKUP($D1309,Table2[[Column1]:[Qty]],2,0)</f>
        <v>118</v>
      </c>
      <c r="F1309" s="32">
        <f t="shared" si="101"/>
        <v>10</v>
      </c>
      <c r="G1309" s="39">
        <f t="shared" si="102"/>
        <v>0.08</v>
      </c>
      <c r="H1309" s="32">
        <f t="shared" si="103"/>
        <v>9.2000000000000011</v>
      </c>
      <c r="I1309" s="32">
        <f t="shared" si="104"/>
        <v>1085.6000000000001</v>
      </c>
      <c r="R1309" s="36">
        <v>39074</v>
      </c>
      <c r="S1309" s="36" t="s">
        <v>1645</v>
      </c>
      <c r="T1309" s="36" t="s">
        <v>1650</v>
      </c>
      <c r="U1309" s="36" t="str">
        <f>Table2[[#This Row],[Date]]&amp;Table2[[#This Row],[City]]&amp;Table2[[#This Row],[Product]]</f>
        <v>39074DelhiChair</v>
      </c>
      <c r="V1309" s="36">
        <v>318</v>
      </c>
    </row>
    <row r="1310" spans="1:22" ht="21" x14ac:dyDescent="0.25">
      <c r="A1310" s="38">
        <v>39144</v>
      </c>
      <c r="B1310" s="38" t="s">
        <v>1652</v>
      </c>
      <c r="C1310" s="38" t="s">
        <v>1649</v>
      </c>
      <c r="D1310" s="32" t="str">
        <f t="shared" si="100"/>
        <v>39144Jaipuriphone</v>
      </c>
      <c r="E1310" s="32">
        <f>VLOOKUP($D1310,Table2[[Column1]:[Qty]],2,0)</f>
        <v>144</v>
      </c>
      <c r="F1310" s="32">
        <f t="shared" si="101"/>
        <v>500</v>
      </c>
      <c r="G1310" s="39">
        <f t="shared" si="102"/>
        <v>0.2</v>
      </c>
      <c r="H1310" s="32">
        <f t="shared" si="103"/>
        <v>400</v>
      </c>
      <c r="I1310" s="32">
        <f t="shared" si="104"/>
        <v>57600</v>
      </c>
      <c r="R1310" s="36">
        <v>39181</v>
      </c>
      <c r="S1310" s="36" t="s">
        <v>1652</v>
      </c>
      <c r="T1310" s="36" t="s">
        <v>1650</v>
      </c>
      <c r="U1310" s="36" t="str">
        <f>Table2[[#This Row],[Date]]&amp;Table2[[#This Row],[City]]&amp;Table2[[#This Row],[Product]]</f>
        <v>39181JaipurChair</v>
      </c>
      <c r="V1310" s="36">
        <v>464</v>
      </c>
    </row>
    <row r="1311" spans="1:22" ht="21" x14ac:dyDescent="0.25">
      <c r="A1311" s="38">
        <v>39144</v>
      </c>
      <c r="B1311" s="38" t="s">
        <v>1652</v>
      </c>
      <c r="C1311" s="38" t="s">
        <v>1650</v>
      </c>
      <c r="D1311" s="32" t="str">
        <f t="shared" si="100"/>
        <v>39144JaipurChair</v>
      </c>
      <c r="E1311" s="32">
        <f>VLOOKUP($D1311,Table2[[Column1]:[Qty]],2,0)</f>
        <v>254</v>
      </c>
      <c r="F1311" s="32">
        <f t="shared" si="101"/>
        <v>200</v>
      </c>
      <c r="G1311" s="39">
        <f t="shared" si="102"/>
        <v>0.36</v>
      </c>
      <c r="H1311" s="32">
        <f t="shared" si="103"/>
        <v>128</v>
      </c>
      <c r="I1311" s="32">
        <f t="shared" si="104"/>
        <v>32512</v>
      </c>
      <c r="R1311" s="36">
        <v>39147</v>
      </c>
      <c r="S1311" s="36" t="s">
        <v>1645</v>
      </c>
      <c r="T1311" s="36" t="s">
        <v>1647</v>
      </c>
      <c r="U1311" s="36" t="str">
        <f>Table2[[#This Row],[Date]]&amp;Table2[[#This Row],[City]]&amp;Table2[[#This Row],[Product]]</f>
        <v>39147DelhiLaptop</v>
      </c>
      <c r="V1311" s="36">
        <v>435</v>
      </c>
    </row>
    <row r="1312" spans="1:22" ht="21" x14ac:dyDescent="0.25">
      <c r="A1312" s="38">
        <v>39144</v>
      </c>
      <c r="B1312" s="38" t="s">
        <v>1653</v>
      </c>
      <c r="C1312" s="38" t="s">
        <v>1647</v>
      </c>
      <c r="D1312" s="32" t="str">
        <f t="shared" si="100"/>
        <v>39144AgraLaptop</v>
      </c>
      <c r="E1312" s="32">
        <f>VLOOKUP($D1312,Table2[[Column1]:[Qty]],2,0)</f>
        <v>314</v>
      </c>
      <c r="F1312" s="32">
        <f t="shared" si="101"/>
        <v>1000</v>
      </c>
      <c r="G1312" s="39">
        <f t="shared" si="102"/>
        <v>0.05</v>
      </c>
      <c r="H1312" s="32">
        <f t="shared" si="103"/>
        <v>950</v>
      </c>
      <c r="I1312" s="32">
        <f t="shared" si="104"/>
        <v>298300</v>
      </c>
      <c r="R1312" s="36">
        <v>39072</v>
      </c>
      <c r="S1312" s="36" t="s">
        <v>1652</v>
      </c>
      <c r="T1312" s="36" t="s">
        <v>1650</v>
      </c>
      <c r="U1312" s="36" t="str">
        <f>Table2[[#This Row],[Date]]&amp;Table2[[#This Row],[City]]&amp;Table2[[#This Row],[Product]]</f>
        <v>39072JaipurChair</v>
      </c>
      <c r="V1312" s="36">
        <v>475</v>
      </c>
    </row>
    <row r="1313" spans="1:22" ht="21" x14ac:dyDescent="0.25">
      <c r="A1313" s="38">
        <v>39144</v>
      </c>
      <c r="B1313" s="38" t="s">
        <v>1653</v>
      </c>
      <c r="C1313" s="38" t="s">
        <v>1648</v>
      </c>
      <c r="D1313" s="32" t="str">
        <f t="shared" si="100"/>
        <v>39144AgraBulb</v>
      </c>
      <c r="E1313" s="32">
        <f>VLOOKUP($D1313,Table2[[Column1]:[Qty]],2,0)</f>
        <v>470</v>
      </c>
      <c r="F1313" s="32">
        <f t="shared" si="101"/>
        <v>10</v>
      </c>
      <c r="G1313" s="39">
        <f t="shared" si="102"/>
        <v>0.06</v>
      </c>
      <c r="H1313" s="32">
        <f t="shared" si="103"/>
        <v>9.3999999999999986</v>
      </c>
      <c r="I1313" s="32">
        <f t="shared" si="104"/>
        <v>4417.9999999999991</v>
      </c>
      <c r="R1313" s="36">
        <v>39118</v>
      </c>
      <c r="S1313" s="36" t="s">
        <v>1646</v>
      </c>
      <c r="T1313" s="36" t="s">
        <v>1650</v>
      </c>
      <c r="U1313" s="36" t="str">
        <f>Table2[[#This Row],[Date]]&amp;Table2[[#This Row],[City]]&amp;Table2[[#This Row],[Product]]</f>
        <v>39118MumbaiChair</v>
      </c>
      <c r="V1313" s="36">
        <v>386</v>
      </c>
    </row>
    <row r="1314" spans="1:22" ht="21" x14ac:dyDescent="0.25">
      <c r="A1314" s="38">
        <v>39144</v>
      </c>
      <c r="B1314" s="38" t="s">
        <v>1653</v>
      </c>
      <c r="C1314" s="38" t="s">
        <v>1649</v>
      </c>
      <c r="D1314" s="32" t="str">
        <f t="shared" si="100"/>
        <v>39144Agraiphone</v>
      </c>
      <c r="E1314" s="32">
        <f>VLOOKUP($D1314,Table2[[Column1]:[Qty]],2,0)</f>
        <v>461</v>
      </c>
      <c r="F1314" s="32">
        <f t="shared" si="101"/>
        <v>500</v>
      </c>
      <c r="G1314" s="39">
        <f t="shared" si="102"/>
        <v>0.25</v>
      </c>
      <c r="H1314" s="32">
        <f t="shared" si="103"/>
        <v>375</v>
      </c>
      <c r="I1314" s="32">
        <f t="shared" si="104"/>
        <v>172875</v>
      </c>
      <c r="R1314" s="36">
        <v>39092</v>
      </c>
      <c r="S1314" s="36" t="s">
        <v>1645</v>
      </c>
      <c r="T1314" s="36" t="s">
        <v>1650</v>
      </c>
      <c r="U1314" s="36" t="str">
        <f>Table2[[#This Row],[Date]]&amp;Table2[[#This Row],[City]]&amp;Table2[[#This Row],[Product]]</f>
        <v>39092DelhiChair</v>
      </c>
      <c r="V1314" s="36">
        <v>202</v>
      </c>
    </row>
    <row r="1315" spans="1:22" ht="21" x14ac:dyDescent="0.25">
      <c r="A1315" s="38">
        <v>39144</v>
      </c>
      <c r="B1315" s="38" t="s">
        <v>1653</v>
      </c>
      <c r="C1315" s="38" t="s">
        <v>1650</v>
      </c>
      <c r="D1315" s="32" t="str">
        <f t="shared" si="100"/>
        <v>39144AgraChair</v>
      </c>
      <c r="E1315" s="32">
        <f>VLOOKUP($D1315,Table2[[Column1]:[Qty]],2,0)</f>
        <v>460</v>
      </c>
      <c r="F1315" s="32">
        <f t="shared" si="101"/>
        <v>200</v>
      </c>
      <c r="G1315" s="39">
        <f t="shared" si="102"/>
        <v>0.4</v>
      </c>
      <c r="H1315" s="32">
        <f t="shared" si="103"/>
        <v>120</v>
      </c>
      <c r="I1315" s="32">
        <f t="shared" si="104"/>
        <v>55200</v>
      </c>
      <c r="R1315" s="36">
        <v>39134</v>
      </c>
      <c r="S1315" s="36" t="s">
        <v>1645</v>
      </c>
      <c r="T1315" s="36" t="s">
        <v>1647</v>
      </c>
      <c r="U1315" s="36" t="str">
        <f>Table2[[#This Row],[Date]]&amp;Table2[[#This Row],[City]]&amp;Table2[[#This Row],[Product]]</f>
        <v>39134DelhiLaptop</v>
      </c>
      <c r="V1315" s="36">
        <v>373</v>
      </c>
    </row>
    <row r="1316" spans="1:22" ht="21" x14ac:dyDescent="0.25">
      <c r="A1316" s="38">
        <v>39145</v>
      </c>
      <c r="B1316" s="38" t="s">
        <v>1645</v>
      </c>
      <c r="C1316" s="38" t="s">
        <v>1647</v>
      </c>
      <c r="D1316" s="32" t="str">
        <f t="shared" si="100"/>
        <v>39145DelhiLaptop</v>
      </c>
      <c r="E1316" s="32">
        <f>VLOOKUP($D1316,Table2[[Column1]:[Qty]],2,0)</f>
        <v>261</v>
      </c>
      <c r="F1316" s="32">
        <f t="shared" si="101"/>
        <v>1000</v>
      </c>
      <c r="G1316" s="39">
        <f t="shared" si="102"/>
        <v>0.13</v>
      </c>
      <c r="H1316" s="32">
        <f t="shared" si="103"/>
        <v>870</v>
      </c>
      <c r="I1316" s="32">
        <f t="shared" si="104"/>
        <v>227070</v>
      </c>
      <c r="R1316" s="36">
        <v>39073</v>
      </c>
      <c r="S1316" s="36" t="s">
        <v>1645</v>
      </c>
      <c r="T1316" s="36" t="s">
        <v>1650</v>
      </c>
      <c r="U1316" s="36" t="str">
        <f>Table2[[#This Row],[Date]]&amp;Table2[[#This Row],[City]]&amp;Table2[[#This Row],[Product]]</f>
        <v>39073DelhiChair</v>
      </c>
      <c r="V1316" s="36">
        <v>209</v>
      </c>
    </row>
    <row r="1317" spans="1:22" ht="21" x14ac:dyDescent="0.25">
      <c r="A1317" s="38">
        <v>39145</v>
      </c>
      <c r="B1317" s="38" t="s">
        <v>1645</v>
      </c>
      <c r="C1317" s="38" t="s">
        <v>1648</v>
      </c>
      <c r="D1317" s="32" t="str">
        <f t="shared" si="100"/>
        <v>39145DelhiBulb</v>
      </c>
      <c r="E1317" s="32">
        <f>VLOOKUP($D1317,Table2[[Column1]:[Qty]],2,0)</f>
        <v>477</v>
      </c>
      <c r="F1317" s="32">
        <f t="shared" si="101"/>
        <v>10</v>
      </c>
      <c r="G1317" s="39">
        <f t="shared" si="102"/>
        <v>0.09</v>
      </c>
      <c r="H1317" s="32">
        <f t="shared" si="103"/>
        <v>9.1</v>
      </c>
      <c r="I1317" s="32">
        <f t="shared" si="104"/>
        <v>4340.7</v>
      </c>
      <c r="R1317" s="36">
        <v>39119</v>
      </c>
      <c r="S1317" s="36" t="s">
        <v>1653</v>
      </c>
      <c r="T1317" s="36" t="s">
        <v>1648</v>
      </c>
      <c r="U1317" s="36" t="str">
        <f>Table2[[#This Row],[Date]]&amp;Table2[[#This Row],[City]]&amp;Table2[[#This Row],[Product]]</f>
        <v>39119AgraBulb</v>
      </c>
      <c r="V1317" s="36">
        <v>385</v>
      </c>
    </row>
    <row r="1318" spans="1:22" ht="21" x14ac:dyDescent="0.25">
      <c r="A1318" s="38">
        <v>39145</v>
      </c>
      <c r="B1318" s="38" t="s">
        <v>1645</v>
      </c>
      <c r="C1318" s="38" t="s">
        <v>1649</v>
      </c>
      <c r="D1318" s="32" t="str">
        <f t="shared" si="100"/>
        <v>39145Delhiiphone</v>
      </c>
      <c r="E1318" s="32">
        <f>VLOOKUP($D1318,Table2[[Column1]:[Qty]],2,0)</f>
        <v>206</v>
      </c>
      <c r="F1318" s="32">
        <f t="shared" si="101"/>
        <v>500</v>
      </c>
      <c r="G1318" s="39">
        <f t="shared" si="102"/>
        <v>0.24</v>
      </c>
      <c r="H1318" s="32">
        <f t="shared" si="103"/>
        <v>380</v>
      </c>
      <c r="I1318" s="32">
        <f t="shared" si="104"/>
        <v>78280</v>
      </c>
      <c r="R1318" s="36">
        <v>39122</v>
      </c>
      <c r="S1318" s="36" t="s">
        <v>1646</v>
      </c>
      <c r="T1318" s="36" t="s">
        <v>1647</v>
      </c>
      <c r="U1318" s="36" t="str">
        <f>Table2[[#This Row],[Date]]&amp;Table2[[#This Row],[City]]&amp;Table2[[#This Row],[Product]]</f>
        <v>39122MumbaiLaptop</v>
      </c>
      <c r="V1318" s="36">
        <v>141</v>
      </c>
    </row>
    <row r="1319" spans="1:22" ht="21" x14ac:dyDescent="0.25">
      <c r="A1319" s="38">
        <v>39145</v>
      </c>
      <c r="B1319" s="38" t="s">
        <v>1645</v>
      </c>
      <c r="C1319" s="38" t="s">
        <v>1650</v>
      </c>
      <c r="D1319" s="32" t="str">
        <f t="shared" si="100"/>
        <v>39145DelhiChair</v>
      </c>
      <c r="E1319" s="32">
        <f>VLOOKUP($D1319,Table2[[Column1]:[Qty]],2,0)</f>
        <v>434</v>
      </c>
      <c r="F1319" s="32">
        <f t="shared" si="101"/>
        <v>200</v>
      </c>
      <c r="G1319" s="39">
        <f t="shared" si="102"/>
        <v>0.33</v>
      </c>
      <c r="H1319" s="32">
        <f t="shared" si="103"/>
        <v>134</v>
      </c>
      <c r="I1319" s="32">
        <f t="shared" si="104"/>
        <v>58156</v>
      </c>
      <c r="R1319" s="36">
        <v>39160</v>
      </c>
      <c r="S1319" s="36" t="s">
        <v>1652</v>
      </c>
      <c r="T1319" s="36" t="s">
        <v>1648</v>
      </c>
      <c r="U1319" s="36" t="str">
        <f>Table2[[#This Row],[Date]]&amp;Table2[[#This Row],[City]]&amp;Table2[[#This Row],[Product]]</f>
        <v>39160JaipurBulb</v>
      </c>
      <c r="V1319" s="36">
        <v>209</v>
      </c>
    </row>
    <row r="1320" spans="1:22" ht="21" x14ac:dyDescent="0.25">
      <c r="A1320" s="38">
        <v>39145</v>
      </c>
      <c r="B1320" s="38" t="s">
        <v>1646</v>
      </c>
      <c r="C1320" s="38" t="s">
        <v>1647</v>
      </c>
      <c r="D1320" s="32" t="str">
        <f t="shared" si="100"/>
        <v>39145MumbaiLaptop</v>
      </c>
      <c r="E1320" s="32">
        <f>VLOOKUP($D1320,Table2[[Column1]:[Qty]],2,0)</f>
        <v>262</v>
      </c>
      <c r="F1320" s="32">
        <f t="shared" si="101"/>
        <v>1000</v>
      </c>
      <c r="G1320" s="39">
        <f t="shared" si="102"/>
        <v>0.1</v>
      </c>
      <c r="H1320" s="32">
        <f t="shared" si="103"/>
        <v>900</v>
      </c>
      <c r="I1320" s="32">
        <f t="shared" si="104"/>
        <v>235800</v>
      </c>
      <c r="R1320" s="36">
        <v>39162</v>
      </c>
      <c r="S1320" s="36" t="s">
        <v>1646</v>
      </c>
      <c r="T1320" s="36" t="s">
        <v>1650</v>
      </c>
      <c r="U1320" s="36" t="str">
        <f>Table2[[#This Row],[Date]]&amp;Table2[[#This Row],[City]]&amp;Table2[[#This Row],[Product]]</f>
        <v>39162MumbaiChair</v>
      </c>
      <c r="V1320" s="36">
        <v>353</v>
      </c>
    </row>
    <row r="1321" spans="1:22" ht="21" x14ac:dyDescent="0.25">
      <c r="A1321" s="38">
        <v>39145</v>
      </c>
      <c r="B1321" s="38" t="s">
        <v>1646</v>
      </c>
      <c r="C1321" s="38" t="s">
        <v>1648</v>
      </c>
      <c r="D1321" s="32" t="str">
        <f t="shared" si="100"/>
        <v>39145MumbaiBulb</v>
      </c>
      <c r="E1321" s="32">
        <f>VLOOKUP($D1321,Table2[[Column1]:[Qty]],2,0)</f>
        <v>126</v>
      </c>
      <c r="F1321" s="32">
        <f t="shared" si="101"/>
        <v>10</v>
      </c>
      <c r="G1321" s="39">
        <f t="shared" si="102"/>
        <v>0.05</v>
      </c>
      <c r="H1321" s="32">
        <f t="shared" si="103"/>
        <v>9.5</v>
      </c>
      <c r="I1321" s="32">
        <f t="shared" si="104"/>
        <v>1197</v>
      </c>
      <c r="R1321" s="36">
        <v>39190</v>
      </c>
      <c r="S1321" s="36" t="s">
        <v>1646</v>
      </c>
      <c r="T1321" s="36" t="s">
        <v>1647</v>
      </c>
      <c r="U1321" s="36" t="str">
        <f>Table2[[#This Row],[Date]]&amp;Table2[[#This Row],[City]]&amp;Table2[[#This Row],[Product]]</f>
        <v>39190MumbaiLaptop</v>
      </c>
      <c r="V1321" s="36">
        <v>179</v>
      </c>
    </row>
    <row r="1322" spans="1:22" ht="21" x14ac:dyDescent="0.25">
      <c r="A1322" s="38">
        <v>39145</v>
      </c>
      <c r="B1322" s="38" t="s">
        <v>1646</v>
      </c>
      <c r="C1322" s="38" t="s">
        <v>1649</v>
      </c>
      <c r="D1322" s="32" t="str">
        <f t="shared" si="100"/>
        <v>39145Mumbaiiphone</v>
      </c>
      <c r="E1322" s="32">
        <f>VLOOKUP($D1322,Table2[[Column1]:[Qty]],2,0)</f>
        <v>193</v>
      </c>
      <c r="F1322" s="32">
        <f t="shared" si="101"/>
        <v>500</v>
      </c>
      <c r="G1322" s="39">
        <f t="shared" si="102"/>
        <v>0.2</v>
      </c>
      <c r="H1322" s="32">
        <f t="shared" si="103"/>
        <v>400</v>
      </c>
      <c r="I1322" s="32">
        <f t="shared" si="104"/>
        <v>77200</v>
      </c>
      <c r="R1322" s="36">
        <v>39147</v>
      </c>
      <c r="S1322" s="36" t="s">
        <v>1652</v>
      </c>
      <c r="T1322" s="36" t="s">
        <v>1649</v>
      </c>
      <c r="U1322" s="36" t="str">
        <f>Table2[[#This Row],[Date]]&amp;Table2[[#This Row],[City]]&amp;Table2[[#This Row],[Product]]</f>
        <v>39147Jaipuriphone</v>
      </c>
      <c r="V1322" s="36">
        <v>356</v>
      </c>
    </row>
    <row r="1323" spans="1:22" ht="21" x14ac:dyDescent="0.25">
      <c r="A1323" s="38">
        <v>39145</v>
      </c>
      <c r="B1323" s="38" t="s">
        <v>1646</v>
      </c>
      <c r="C1323" s="38" t="s">
        <v>1650</v>
      </c>
      <c r="D1323" s="32" t="str">
        <f t="shared" si="100"/>
        <v>39145MumbaiChair</v>
      </c>
      <c r="E1323" s="32">
        <f>VLOOKUP($D1323,Table2[[Column1]:[Qty]],2,0)</f>
        <v>419</v>
      </c>
      <c r="F1323" s="32">
        <f t="shared" si="101"/>
        <v>200</v>
      </c>
      <c r="G1323" s="39">
        <f t="shared" si="102"/>
        <v>0.4</v>
      </c>
      <c r="H1323" s="32">
        <f t="shared" si="103"/>
        <v>120</v>
      </c>
      <c r="I1323" s="32">
        <f t="shared" si="104"/>
        <v>50280</v>
      </c>
      <c r="R1323" s="36">
        <v>39166</v>
      </c>
      <c r="S1323" s="36" t="s">
        <v>1646</v>
      </c>
      <c r="T1323" s="36" t="s">
        <v>1648</v>
      </c>
      <c r="U1323" s="36" t="str">
        <f>Table2[[#This Row],[Date]]&amp;Table2[[#This Row],[City]]&amp;Table2[[#This Row],[Product]]</f>
        <v>39166MumbaiBulb</v>
      </c>
      <c r="V1323" s="36">
        <v>223</v>
      </c>
    </row>
    <row r="1324" spans="1:22" ht="21" x14ac:dyDescent="0.25">
      <c r="A1324" s="38">
        <v>39145</v>
      </c>
      <c r="B1324" s="38" t="s">
        <v>1652</v>
      </c>
      <c r="C1324" s="38" t="s">
        <v>1647</v>
      </c>
      <c r="D1324" s="32" t="str">
        <f t="shared" si="100"/>
        <v>39145JaipurLaptop</v>
      </c>
      <c r="E1324" s="32">
        <f>VLOOKUP($D1324,Table2[[Column1]:[Qty]],2,0)</f>
        <v>500</v>
      </c>
      <c r="F1324" s="32">
        <f t="shared" si="101"/>
        <v>1000</v>
      </c>
      <c r="G1324" s="39">
        <f t="shared" si="102"/>
        <v>0.09</v>
      </c>
      <c r="H1324" s="32">
        <f t="shared" si="103"/>
        <v>910</v>
      </c>
      <c r="I1324" s="32">
        <f t="shared" si="104"/>
        <v>455000</v>
      </c>
      <c r="R1324" s="36">
        <v>39075</v>
      </c>
      <c r="S1324" s="36" t="s">
        <v>1646</v>
      </c>
      <c r="T1324" s="36" t="s">
        <v>1648</v>
      </c>
      <c r="U1324" s="36" t="str">
        <f>Table2[[#This Row],[Date]]&amp;Table2[[#This Row],[City]]&amp;Table2[[#This Row],[Product]]</f>
        <v>39075MumbaiBulb</v>
      </c>
      <c r="V1324" s="36">
        <v>281</v>
      </c>
    </row>
    <row r="1325" spans="1:22" ht="21" x14ac:dyDescent="0.25">
      <c r="A1325" s="38">
        <v>39145</v>
      </c>
      <c r="B1325" s="38" t="s">
        <v>1652</v>
      </c>
      <c r="C1325" s="38" t="s">
        <v>1648</v>
      </c>
      <c r="D1325" s="32" t="str">
        <f t="shared" si="100"/>
        <v>39145JaipurBulb</v>
      </c>
      <c r="E1325" s="32">
        <f>VLOOKUP($D1325,Table2[[Column1]:[Qty]],2,0)</f>
        <v>115</v>
      </c>
      <c r="F1325" s="32">
        <f t="shared" si="101"/>
        <v>10</v>
      </c>
      <c r="G1325" s="39">
        <f t="shared" si="102"/>
        <v>0.08</v>
      </c>
      <c r="H1325" s="32">
        <f t="shared" si="103"/>
        <v>9.2000000000000011</v>
      </c>
      <c r="I1325" s="32">
        <f t="shared" si="104"/>
        <v>1058.0000000000002</v>
      </c>
      <c r="R1325" s="36">
        <v>39116</v>
      </c>
      <c r="S1325" s="36" t="s">
        <v>1646</v>
      </c>
      <c r="T1325" s="36" t="s">
        <v>1648</v>
      </c>
      <c r="U1325" s="36" t="str">
        <f>Table2[[#This Row],[Date]]&amp;Table2[[#This Row],[City]]&amp;Table2[[#This Row],[Product]]</f>
        <v>39116MumbaiBulb</v>
      </c>
      <c r="V1325" s="36">
        <v>180</v>
      </c>
    </row>
    <row r="1326" spans="1:22" ht="21" x14ac:dyDescent="0.25">
      <c r="A1326" s="38">
        <v>39145</v>
      </c>
      <c r="B1326" s="38" t="s">
        <v>1652</v>
      </c>
      <c r="C1326" s="38" t="s">
        <v>1649</v>
      </c>
      <c r="D1326" s="32" t="str">
        <f t="shared" si="100"/>
        <v>39145Jaipuriphone</v>
      </c>
      <c r="E1326" s="32">
        <f>VLOOKUP($D1326,Table2[[Column1]:[Qty]],2,0)</f>
        <v>349</v>
      </c>
      <c r="F1326" s="32">
        <f t="shared" si="101"/>
        <v>500</v>
      </c>
      <c r="G1326" s="39">
        <f t="shared" si="102"/>
        <v>0.2</v>
      </c>
      <c r="H1326" s="32">
        <f t="shared" si="103"/>
        <v>400</v>
      </c>
      <c r="I1326" s="32">
        <f t="shared" si="104"/>
        <v>139600</v>
      </c>
      <c r="R1326" s="36">
        <v>39121</v>
      </c>
      <c r="S1326" s="36" t="s">
        <v>1645</v>
      </c>
      <c r="T1326" s="36" t="s">
        <v>1648</v>
      </c>
      <c r="U1326" s="36" t="str">
        <f>Table2[[#This Row],[Date]]&amp;Table2[[#This Row],[City]]&amp;Table2[[#This Row],[Product]]</f>
        <v>39121DelhiBulb</v>
      </c>
      <c r="V1326" s="36">
        <v>155</v>
      </c>
    </row>
    <row r="1327" spans="1:22" ht="21" x14ac:dyDescent="0.25">
      <c r="A1327" s="38">
        <v>39145</v>
      </c>
      <c r="B1327" s="38" t="s">
        <v>1652</v>
      </c>
      <c r="C1327" s="38" t="s">
        <v>1650</v>
      </c>
      <c r="D1327" s="32" t="str">
        <f t="shared" si="100"/>
        <v>39145JaipurChair</v>
      </c>
      <c r="E1327" s="32">
        <f>VLOOKUP($D1327,Table2[[Column1]:[Qty]],2,0)</f>
        <v>132</v>
      </c>
      <c r="F1327" s="32">
        <f t="shared" si="101"/>
        <v>200</v>
      </c>
      <c r="G1327" s="39">
        <f t="shared" si="102"/>
        <v>0.36</v>
      </c>
      <c r="H1327" s="32">
        <f t="shared" si="103"/>
        <v>128</v>
      </c>
      <c r="I1327" s="32">
        <f t="shared" si="104"/>
        <v>16896</v>
      </c>
      <c r="R1327" s="36">
        <v>39151</v>
      </c>
      <c r="S1327" s="36" t="s">
        <v>1646</v>
      </c>
      <c r="T1327" s="36" t="s">
        <v>1648</v>
      </c>
      <c r="U1327" s="36" t="str">
        <f>Table2[[#This Row],[Date]]&amp;Table2[[#This Row],[City]]&amp;Table2[[#This Row],[Product]]</f>
        <v>39151MumbaiBulb</v>
      </c>
      <c r="V1327" s="36">
        <v>189</v>
      </c>
    </row>
    <row r="1328" spans="1:22" ht="21" x14ac:dyDescent="0.25">
      <c r="A1328" s="38">
        <v>39145</v>
      </c>
      <c r="B1328" s="38" t="s">
        <v>1653</v>
      </c>
      <c r="C1328" s="38" t="s">
        <v>1647</v>
      </c>
      <c r="D1328" s="32" t="str">
        <f t="shared" si="100"/>
        <v>39145AgraLaptop</v>
      </c>
      <c r="E1328" s="32">
        <f>VLOOKUP($D1328,Table2[[Column1]:[Qty]],2,0)</f>
        <v>281</v>
      </c>
      <c r="F1328" s="32">
        <f t="shared" si="101"/>
        <v>1000</v>
      </c>
      <c r="G1328" s="39">
        <f t="shared" si="102"/>
        <v>0.05</v>
      </c>
      <c r="H1328" s="32">
        <f t="shared" si="103"/>
        <v>950</v>
      </c>
      <c r="I1328" s="32">
        <f t="shared" si="104"/>
        <v>266950</v>
      </c>
      <c r="R1328" s="36">
        <v>39157</v>
      </c>
      <c r="S1328" s="36" t="s">
        <v>1645</v>
      </c>
      <c r="T1328" s="36" t="s">
        <v>1647</v>
      </c>
      <c r="U1328" s="36" t="str">
        <f>Table2[[#This Row],[Date]]&amp;Table2[[#This Row],[City]]&amp;Table2[[#This Row],[Product]]</f>
        <v>39157DelhiLaptop</v>
      </c>
      <c r="V1328" s="36">
        <v>388</v>
      </c>
    </row>
    <row r="1329" spans="1:22" ht="21" x14ac:dyDescent="0.25">
      <c r="A1329" s="38">
        <v>39145</v>
      </c>
      <c r="B1329" s="38" t="s">
        <v>1653</v>
      </c>
      <c r="C1329" s="38" t="s">
        <v>1648</v>
      </c>
      <c r="D1329" s="32" t="str">
        <f t="shared" si="100"/>
        <v>39145AgraBulb</v>
      </c>
      <c r="E1329" s="32">
        <f>VLOOKUP($D1329,Table2[[Column1]:[Qty]],2,0)</f>
        <v>339</v>
      </c>
      <c r="F1329" s="32">
        <f t="shared" si="101"/>
        <v>10</v>
      </c>
      <c r="G1329" s="39">
        <f t="shared" si="102"/>
        <v>0.06</v>
      </c>
      <c r="H1329" s="32">
        <f t="shared" si="103"/>
        <v>9.3999999999999986</v>
      </c>
      <c r="I1329" s="32">
        <f t="shared" si="104"/>
        <v>3186.5999999999995</v>
      </c>
      <c r="R1329" s="36">
        <v>39176</v>
      </c>
      <c r="S1329" s="36" t="s">
        <v>1646</v>
      </c>
      <c r="T1329" s="36" t="s">
        <v>1647</v>
      </c>
      <c r="U1329" s="36" t="str">
        <f>Table2[[#This Row],[Date]]&amp;Table2[[#This Row],[City]]&amp;Table2[[#This Row],[Product]]</f>
        <v>39176MumbaiLaptop</v>
      </c>
      <c r="V1329" s="36">
        <v>327</v>
      </c>
    </row>
    <row r="1330" spans="1:22" ht="21" x14ac:dyDescent="0.25">
      <c r="A1330" s="38">
        <v>39145</v>
      </c>
      <c r="B1330" s="38" t="s">
        <v>1653</v>
      </c>
      <c r="C1330" s="38" t="s">
        <v>1649</v>
      </c>
      <c r="D1330" s="32" t="str">
        <f t="shared" si="100"/>
        <v>39145Agraiphone</v>
      </c>
      <c r="E1330" s="32">
        <f>VLOOKUP($D1330,Table2[[Column1]:[Qty]],2,0)</f>
        <v>125</v>
      </c>
      <c r="F1330" s="32">
        <f t="shared" si="101"/>
        <v>500</v>
      </c>
      <c r="G1330" s="39">
        <f t="shared" si="102"/>
        <v>0.25</v>
      </c>
      <c r="H1330" s="32">
        <f t="shared" si="103"/>
        <v>375</v>
      </c>
      <c r="I1330" s="32">
        <f t="shared" si="104"/>
        <v>46875</v>
      </c>
      <c r="R1330" s="36">
        <v>39076</v>
      </c>
      <c r="S1330" s="36" t="s">
        <v>1646</v>
      </c>
      <c r="T1330" s="36" t="s">
        <v>1649</v>
      </c>
      <c r="U1330" s="36" t="str">
        <f>Table2[[#This Row],[Date]]&amp;Table2[[#This Row],[City]]&amp;Table2[[#This Row],[Product]]</f>
        <v>39076Mumbaiiphone</v>
      </c>
      <c r="V1330" s="36">
        <v>320</v>
      </c>
    </row>
    <row r="1331" spans="1:22" ht="21" x14ac:dyDescent="0.25">
      <c r="A1331" s="38">
        <v>39145</v>
      </c>
      <c r="B1331" s="38" t="s">
        <v>1653</v>
      </c>
      <c r="C1331" s="38" t="s">
        <v>1650</v>
      </c>
      <c r="D1331" s="32" t="str">
        <f t="shared" si="100"/>
        <v>39145AgraChair</v>
      </c>
      <c r="E1331" s="32">
        <f>VLOOKUP($D1331,Table2[[Column1]:[Qty]],2,0)</f>
        <v>202</v>
      </c>
      <c r="F1331" s="32">
        <f t="shared" si="101"/>
        <v>200</v>
      </c>
      <c r="G1331" s="39">
        <f t="shared" si="102"/>
        <v>0.4</v>
      </c>
      <c r="H1331" s="32">
        <f t="shared" si="103"/>
        <v>120</v>
      </c>
      <c r="I1331" s="32">
        <f t="shared" si="104"/>
        <v>24240</v>
      </c>
      <c r="R1331" s="36">
        <v>39167</v>
      </c>
      <c r="S1331" s="36" t="s">
        <v>1646</v>
      </c>
      <c r="T1331" s="36" t="s">
        <v>1650</v>
      </c>
      <c r="U1331" s="36" t="str">
        <f>Table2[[#This Row],[Date]]&amp;Table2[[#This Row],[City]]&amp;Table2[[#This Row],[Product]]</f>
        <v>39167MumbaiChair</v>
      </c>
      <c r="V1331" s="36">
        <v>154</v>
      </c>
    </row>
    <row r="1332" spans="1:22" ht="21" x14ac:dyDescent="0.25">
      <c r="A1332" s="38">
        <v>39146</v>
      </c>
      <c r="B1332" s="38" t="s">
        <v>1645</v>
      </c>
      <c r="C1332" s="38" t="s">
        <v>1647</v>
      </c>
      <c r="D1332" s="32" t="str">
        <f t="shared" si="100"/>
        <v>39146DelhiLaptop</v>
      </c>
      <c r="E1332" s="32">
        <f>VLOOKUP($D1332,Table2[[Column1]:[Qty]],2,0)</f>
        <v>117</v>
      </c>
      <c r="F1332" s="32">
        <f t="shared" si="101"/>
        <v>1000</v>
      </c>
      <c r="G1332" s="39">
        <f t="shared" si="102"/>
        <v>0.13</v>
      </c>
      <c r="H1332" s="32">
        <f t="shared" si="103"/>
        <v>870</v>
      </c>
      <c r="I1332" s="32">
        <f t="shared" si="104"/>
        <v>101790</v>
      </c>
      <c r="R1332" s="36">
        <v>39113</v>
      </c>
      <c r="S1332" s="36" t="s">
        <v>1646</v>
      </c>
      <c r="T1332" s="36" t="s">
        <v>1650</v>
      </c>
      <c r="U1332" s="36" t="str">
        <f>Table2[[#This Row],[Date]]&amp;Table2[[#This Row],[City]]&amp;Table2[[#This Row],[Product]]</f>
        <v>39113MumbaiChair</v>
      </c>
      <c r="V1332" s="36">
        <v>253</v>
      </c>
    </row>
    <row r="1333" spans="1:22" ht="21" x14ac:dyDescent="0.25">
      <c r="A1333" s="38">
        <v>39146</v>
      </c>
      <c r="B1333" s="38" t="s">
        <v>1645</v>
      </c>
      <c r="C1333" s="38" t="s">
        <v>1648</v>
      </c>
      <c r="D1333" s="32" t="str">
        <f t="shared" si="100"/>
        <v>39146DelhiBulb</v>
      </c>
      <c r="E1333" s="32">
        <f>VLOOKUP($D1333,Table2[[Column1]:[Qty]],2,0)</f>
        <v>458</v>
      </c>
      <c r="F1333" s="32">
        <f t="shared" si="101"/>
        <v>10</v>
      </c>
      <c r="G1333" s="39">
        <f t="shared" si="102"/>
        <v>0.09</v>
      </c>
      <c r="H1333" s="32">
        <f t="shared" si="103"/>
        <v>9.1</v>
      </c>
      <c r="I1333" s="32">
        <f t="shared" si="104"/>
        <v>4167.8</v>
      </c>
      <c r="R1333" s="36">
        <v>39132</v>
      </c>
      <c r="S1333" s="36" t="s">
        <v>1645</v>
      </c>
      <c r="T1333" s="36" t="s">
        <v>1650</v>
      </c>
      <c r="U1333" s="36" t="str">
        <f>Table2[[#This Row],[Date]]&amp;Table2[[#This Row],[City]]&amp;Table2[[#This Row],[Product]]</f>
        <v>39132DelhiChair</v>
      </c>
      <c r="V1333" s="36">
        <v>225</v>
      </c>
    </row>
    <row r="1334" spans="1:22" ht="21" x14ac:dyDescent="0.25">
      <c r="A1334" s="38">
        <v>39146</v>
      </c>
      <c r="B1334" s="38" t="s">
        <v>1645</v>
      </c>
      <c r="C1334" s="38" t="s">
        <v>1649</v>
      </c>
      <c r="D1334" s="32" t="str">
        <f t="shared" si="100"/>
        <v>39146Delhiiphone</v>
      </c>
      <c r="E1334" s="32">
        <f>VLOOKUP($D1334,Table2[[Column1]:[Qty]],2,0)</f>
        <v>265</v>
      </c>
      <c r="F1334" s="32">
        <f t="shared" si="101"/>
        <v>500</v>
      </c>
      <c r="G1334" s="39">
        <f t="shared" si="102"/>
        <v>0.24</v>
      </c>
      <c r="H1334" s="32">
        <f t="shared" si="103"/>
        <v>380</v>
      </c>
      <c r="I1334" s="32">
        <f t="shared" si="104"/>
        <v>100700</v>
      </c>
      <c r="R1334" s="36">
        <v>39161</v>
      </c>
      <c r="S1334" s="36" t="s">
        <v>1646</v>
      </c>
      <c r="T1334" s="36" t="s">
        <v>1648</v>
      </c>
      <c r="U1334" s="36" t="str">
        <f>Table2[[#This Row],[Date]]&amp;Table2[[#This Row],[City]]&amp;Table2[[#This Row],[Product]]</f>
        <v>39161MumbaiBulb</v>
      </c>
      <c r="V1334" s="36">
        <v>270</v>
      </c>
    </row>
    <row r="1335" spans="1:22" ht="21" x14ac:dyDescent="0.25">
      <c r="A1335" s="38">
        <v>39146</v>
      </c>
      <c r="B1335" s="38" t="s">
        <v>1645</v>
      </c>
      <c r="C1335" s="38" t="s">
        <v>1650</v>
      </c>
      <c r="D1335" s="32" t="str">
        <f t="shared" si="100"/>
        <v>39146DelhiChair</v>
      </c>
      <c r="E1335" s="32">
        <f>VLOOKUP($D1335,Table2[[Column1]:[Qty]],2,0)</f>
        <v>423</v>
      </c>
      <c r="F1335" s="32">
        <f t="shared" si="101"/>
        <v>200</v>
      </c>
      <c r="G1335" s="39">
        <f t="shared" si="102"/>
        <v>0.33</v>
      </c>
      <c r="H1335" s="32">
        <f t="shared" si="103"/>
        <v>134</v>
      </c>
      <c r="I1335" s="32">
        <f t="shared" si="104"/>
        <v>56682</v>
      </c>
      <c r="R1335" s="36">
        <v>39174</v>
      </c>
      <c r="S1335" s="36" t="s">
        <v>1645</v>
      </c>
      <c r="T1335" s="36" t="s">
        <v>1649</v>
      </c>
      <c r="U1335" s="36" t="str">
        <f>Table2[[#This Row],[Date]]&amp;Table2[[#This Row],[City]]&amp;Table2[[#This Row],[Product]]</f>
        <v>39174Delhiiphone</v>
      </c>
      <c r="V1335" s="36">
        <v>298</v>
      </c>
    </row>
    <row r="1336" spans="1:22" ht="21" x14ac:dyDescent="0.25">
      <c r="A1336" s="38">
        <v>39146</v>
      </c>
      <c r="B1336" s="38" t="s">
        <v>1646</v>
      </c>
      <c r="C1336" s="38" t="s">
        <v>1647</v>
      </c>
      <c r="D1336" s="32" t="str">
        <f t="shared" si="100"/>
        <v>39146MumbaiLaptop</v>
      </c>
      <c r="E1336" s="32">
        <f>VLOOKUP($D1336,Table2[[Column1]:[Qty]],2,0)</f>
        <v>405</v>
      </c>
      <c r="F1336" s="32">
        <f t="shared" si="101"/>
        <v>1000</v>
      </c>
      <c r="G1336" s="39">
        <f t="shared" si="102"/>
        <v>0.1</v>
      </c>
      <c r="H1336" s="32">
        <f t="shared" si="103"/>
        <v>900</v>
      </c>
      <c r="I1336" s="32">
        <f t="shared" si="104"/>
        <v>364500</v>
      </c>
      <c r="R1336" s="36">
        <v>39151</v>
      </c>
      <c r="S1336" s="36" t="s">
        <v>1652</v>
      </c>
      <c r="T1336" s="36" t="s">
        <v>1649</v>
      </c>
      <c r="U1336" s="36" t="str">
        <f>Table2[[#This Row],[Date]]&amp;Table2[[#This Row],[City]]&amp;Table2[[#This Row],[Product]]</f>
        <v>39151Jaipuriphone</v>
      </c>
      <c r="V1336" s="36">
        <v>489</v>
      </c>
    </row>
    <row r="1337" spans="1:22" ht="21" x14ac:dyDescent="0.25">
      <c r="A1337" s="38">
        <v>39146</v>
      </c>
      <c r="B1337" s="38" t="s">
        <v>1646</v>
      </c>
      <c r="C1337" s="38" t="s">
        <v>1648</v>
      </c>
      <c r="D1337" s="32" t="str">
        <f t="shared" si="100"/>
        <v>39146MumbaiBulb</v>
      </c>
      <c r="E1337" s="32">
        <f>VLOOKUP($D1337,Table2[[Column1]:[Qty]],2,0)</f>
        <v>208</v>
      </c>
      <c r="F1337" s="32">
        <f t="shared" si="101"/>
        <v>10</v>
      </c>
      <c r="G1337" s="39">
        <f t="shared" si="102"/>
        <v>0.05</v>
      </c>
      <c r="H1337" s="32">
        <f t="shared" si="103"/>
        <v>9.5</v>
      </c>
      <c r="I1337" s="32">
        <f t="shared" si="104"/>
        <v>1976</v>
      </c>
      <c r="R1337" s="36">
        <v>39176</v>
      </c>
      <c r="S1337" s="36" t="s">
        <v>1653</v>
      </c>
      <c r="T1337" s="36" t="s">
        <v>1649</v>
      </c>
      <c r="U1337" s="36" t="str">
        <f>Table2[[#This Row],[Date]]&amp;Table2[[#This Row],[City]]&amp;Table2[[#This Row],[Product]]</f>
        <v>39176Agraiphone</v>
      </c>
      <c r="V1337" s="36">
        <v>464</v>
      </c>
    </row>
    <row r="1338" spans="1:22" ht="21" x14ac:dyDescent="0.25">
      <c r="A1338" s="38">
        <v>39146</v>
      </c>
      <c r="B1338" s="38" t="s">
        <v>1646</v>
      </c>
      <c r="C1338" s="38" t="s">
        <v>1649</v>
      </c>
      <c r="D1338" s="32" t="str">
        <f t="shared" si="100"/>
        <v>39146Mumbaiiphone</v>
      </c>
      <c r="E1338" s="32">
        <f>VLOOKUP($D1338,Table2[[Column1]:[Qty]],2,0)</f>
        <v>408</v>
      </c>
      <c r="F1338" s="32">
        <f t="shared" si="101"/>
        <v>500</v>
      </c>
      <c r="G1338" s="39">
        <f t="shared" si="102"/>
        <v>0.2</v>
      </c>
      <c r="H1338" s="32">
        <f t="shared" si="103"/>
        <v>400</v>
      </c>
      <c r="I1338" s="32">
        <f t="shared" si="104"/>
        <v>163200</v>
      </c>
      <c r="R1338" s="36">
        <v>39183</v>
      </c>
      <c r="S1338" s="36" t="s">
        <v>1646</v>
      </c>
      <c r="T1338" s="36" t="s">
        <v>1650</v>
      </c>
      <c r="U1338" s="36" t="str">
        <f>Table2[[#This Row],[Date]]&amp;Table2[[#This Row],[City]]&amp;Table2[[#This Row],[Product]]</f>
        <v>39183MumbaiChair</v>
      </c>
      <c r="V1338" s="36">
        <v>379</v>
      </c>
    </row>
    <row r="1339" spans="1:22" ht="21" x14ac:dyDescent="0.25">
      <c r="A1339" s="38">
        <v>39146</v>
      </c>
      <c r="B1339" s="38" t="s">
        <v>1646</v>
      </c>
      <c r="C1339" s="38" t="s">
        <v>1650</v>
      </c>
      <c r="D1339" s="32" t="str">
        <f t="shared" si="100"/>
        <v>39146MumbaiChair</v>
      </c>
      <c r="E1339" s="32">
        <f>VLOOKUP($D1339,Table2[[Column1]:[Qty]],2,0)</f>
        <v>222</v>
      </c>
      <c r="F1339" s="32">
        <f t="shared" si="101"/>
        <v>200</v>
      </c>
      <c r="G1339" s="39">
        <f t="shared" si="102"/>
        <v>0.4</v>
      </c>
      <c r="H1339" s="32">
        <f t="shared" si="103"/>
        <v>120</v>
      </c>
      <c r="I1339" s="32">
        <f t="shared" si="104"/>
        <v>26640</v>
      </c>
      <c r="R1339" s="36">
        <v>39141</v>
      </c>
      <c r="S1339" s="36" t="s">
        <v>1653</v>
      </c>
      <c r="T1339" s="36" t="s">
        <v>1650</v>
      </c>
      <c r="U1339" s="36" t="str">
        <f>Table2[[#This Row],[Date]]&amp;Table2[[#This Row],[City]]&amp;Table2[[#This Row],[Product]]</f>
        <v>39141AgraChair</v>
      </c>
      <c r="V1339" s="36">
        <v>147</v>
      </c>
    </row>
    <row r="1340" spans="1:22" ht="21" x14ac:dyDescent="0.25">
      <c r="A1340" s="38">
        <v>39146</v>
      </c>
      <c r="B1340" s="38" t="s">
        <v>1652</v>
      </c>
      <c r="C1340" s="38" t="s">
        <v>1647</v>
      </c>
      <c r="D1340" s="32" t="str">
        <f t="shared" si="100"/>
        <v>39146JaipurLaptop</v>
      </c>
      <c r="E1340" s="32">
        <f>VLOOKUP($D1340,Table2[[Column1]:[Qty]],2,0)</f>
        <v>490</v>
      </c>
      <c r="F1340" s="32">
        <f t="shared" si="101"/>
        <v>1000</v>
      </c>
      <c r="G1340" s="39">
        <f t="shared" si="102"/>
        <v>0.09</v>
      </c>
      <c r="H1340" s="32">
        <f t="shared" si="103"/>
        <v>910</v>
      </c>
      <c r="I1340" s="32">
        <f t="shared" si="104"/>
        <v>445900</v>
      </c>
      <c r="R1340" s="36">
        <v>39124</v>
      </c>
      <c r="S1340" s="36" t="s">
        <v>1653</v>
      </c>
      <c r="T1340" s="36" t="s">
        <v>1648</v>
      </c>
      <c r="U1340" s="36" t="str">
        <f>Table2[[#This Row],[Date]]&amp;Table2[[#This Row],[City]]&amp;Table2[[#This Row],[Product]]</f>
        <v>39124AgraBulb</v>
      </c>
      <c r="V1340" s="36">
        <v>249</v>
      </c>
    </row>
    <row r="1341" spans="1:22" ht="21" x14ac:dyDescent="0.25">
      <c r="A1341" s="38">
        <v>39146</v>
      </c>
      <c r="B1341" s="38" t="s">
        <v>1652</v>
      </c>
      <c r="C1341" s="38" t="s">
        <v>1648</v>
      </c>
      <c r="D1341" s="32" t="str">
        <f t="shared" si="100"/>
        <v>39146JaipurBulb</v>
      </c>
      <c r="E1341" s="32">
        <f>VLOOKUP($D1341,Table2[[Column1]:[Qty]],2,0)</f>
        <v>471</v>
      </c>
      <c r="F1341" s="32">
        <f t="shared" si="101"/>
        <v>10</v>
      </c>
      <c r="G1341" s="39">
        <f t="shared" si="102"/>
        <v>0.08</v>
      </c>
      <c r="H1341" s="32">
        <f t="shared" si="103"/>
        <v>9.2000000000000011</v>
      </c>
      <c r="I1341" s="32">
        <f t="shared" si="104"/>
        <v>4333.2000000000007</v>
      </c>
      <c r="R1341" s="36">
        <v>39170</v>
      </c>
      <c r="S1341" s="36" t="s">
        <v>1645</v>
      </c>
      <c r="T1341" s="36" t="s">
        <v>1648</v>
      </c>
      <c r="U1341" s="36" t="str">
        <f>Table2[[#This Row],[Date]]&amp;Table2[[#This Row],[City]]&amp;Table2[[#This Row],[Product]]</f>
        <v>39170DelhiBulb</v>
      </c>
      <c r="V1341" s="36">
        <v>189</v>
      </c>
    </row>
    <row r="1342" spans="1:22" ht="21" x14ac:dyDescent="0.25">
      <c r="A1342" s="38">
        <v>39146</v>
      </c>
      <c r="B1342" s="38" t="s">
        <v>1652</v>
      </c>
      <c r="C1342" s="38" t="s">
        <v>1649</v>
      </c>
      <c r="D1342" s="32" t="str">
        <f t="shared" si="100"/>
        <v>39146Jaipuriphone</v>
      </c>
      <c r="E1342" s="32">
        <f>VLOOKUP($D1342,Table2[[Column1]:[Qty]],2,0)</f>
        <v>171</v>
      </c>
      <c r="F1342" s="32">
        <f t="shared" si="101"/>
        <v>500</v>
      </c>
      <c r="G1342" s="39">
        <f t="shared" si="102"/>
        <v>0.2</v>
      </c>
      <c r="H1342" s="32">
        <f t="shared" si="103"/>
        <v>400</v>
      </c>
      <c r="I1342" s="32">
        <f t="shared" si="104"/>
        <v>68400</v>
      </c>
      <c r="R1342" s="36">
        <v>39178</v>
      </c>
      <c r="S1342" s="36" t="s">
        <v>1645</v>
      </c>
      <c r="T1342" s="36" t="s">
        <v>1647</v>
      </c>
      <c r="U1342" s="36" t="str">
        <f>Table2[[#This Row],[Date]]&amp;Table2[[#This Row],[City]]&amp;Table2[[#This Row],[Product]]</f>
        <v>39178DelhiLaptop</v>
      </c>
      <c r="V1342" s="36">
        <v>380</v>
      </c>
    </row>
    <row r="1343" spans="1:22" ht="21" x14ac:dyDescent="0.25">
      <c r="A1343" s="38">
        <v>39146</v>
      </c>
      <c r="B1343" s="38" t="s">
        <v>1652</v>
      </c>
      <c r="C1343" s="38" t="s">
        <v>1650</v>
      </c>
      <c r="D1343" s="32" t="str">
        <f t="shared" si="100"/>
        <v>39146JaipurChair</v>
      </c>
      <c r="E1343" s="32">
        <f>VLOOKUP($D1343,Table2[[Column1]:[Qty]],2,0)</f>
        <v>451</v>
      </c>
      <c r="F1343" s="32">
        <f t="shared" si="101"/>
        <v>200</v>
      </c>
      <c r="G1343" s="39">
        <f t="shared" si="102"/>
        <v>0.36</v>
      </c>
      <c r="H1343" s="32">
        <f t="shared" si="103"/>
        <v>128</v>
      </c>
      <c r="I1343" s="32">
        <f t="shared" si="104"/>
        <v>57728</v>
      </c>
      <c r="R1343" s="36">
        <v>39156</v>
      </c>
      <c r="S1343" s="36" t="s">
        <v>1652</v>
      </c>
      <c r="T1343" s="36" t="s">
        <v>1650</v>
      </c>
      <c r="U1343" s="36" t="str">
        <f>Table2[[#This Row],[Date]]&amp;Table2[[#This Row],[City]]&amp;Table2[[#This Row],[Product]]</f>
        <v>39156JaipurChair</v>
      </c>
      <c r="V1343" s="36">
        <v>159</v>
      </c>
    </row>
    <row r="1344" spans="1:22" ht="21" x14ac:dyDescent="0.25">
      <c r="A1344" s="38">
        <v>39146</v>
      </c>
      <c r="B1344" s="38" t="s">
        <v>1653</v>
      </c>
      <c r="C1344" s="38" t="s">
        <v>1647</v>
      </c>
      <c r="D1344" s="32" t="str">
        <f t="shared" si="100"/>
        <v>39146AgraLaptop</v>
      </c>
      <c r="E1344" s="32">
        <f>VLOOKUP($D1344,Table2[[Column1]:[Qty]],2,0)</f>
        <v>104</v>
      </c>
      <c r="F1344" s="32">
        <f t="shared" si="101"/>
        <v>1000</v>
      </c>
      <c r="G1344" s="39">
        <f t="shared" si="102"/>
        <v>0.05</v>
      </c>
      <c r="H1344" s="32">
        <f t="shared" si="103"/>
        <v>950</v>
      </c>
      <c r="I1344" s="32">
        <f t="shared" si="104"/>
        <v>98800</v>
      </c>
      <c r="R1344" s="36">
        <v>39184</v>
      </c>
      <c r="S1344" s="36" t="s">
        <v>1646</v>
      </c>
      <c r="T1344" s="36" t="s">
        <v>1649</v>
      </c>
      <c r="U1344" s="36" t="str">
        <f>Table2[[#This Row],[Date]]&amp;Table2[[#This Row],[City]]&amp;Table2[[#This Row],[Product]]</f>
        <v>39184Mumbaiiphone</v>
      </c>
      <c r="V1344" s="36">
        <v>394</v>
      </c>
    </row>
    <row r="1345" spans="1:22" ht="21" x14ac:dyDescent="0.25">
      <c r="A1345" s="38">
        <v>39146</v>
      </c>
      <c r="B1345" s="38" t="s">
        <v>1653</v>
      </c>
      <c r="C1345" s="38" t="s">
        <v>1648</v>
      </c>
      <c r="D1345" s="32" t="str">
        <f t="shared" si="100"/>
        <v>39146AgraBulb</v>
      </c>
      <c r="E1345" s="32">
        <f>VLOOKUP($D1345,Table2[[Column1]:[Qty]],2,0)</f>
        <v>192</v>
      </c>
      <c r="F1345" s="32">
        <f t="shared" si="101"/>
        <v>10</v>
      </c>
      <c r="G1345" s="39">
        <f t="shared" si="102"/>
        <v>0.06</v>
      </c>
      <c r="H1345" s="32">
        <f t="shared" si="103"/>
        <v>9.3999999999999986</v>
      </c>
      <c r="I1345" s="32">
        <f t="shared" si="104"/>
        <v>1804.7999999999997</v>
      </c>
      <c r="R1345" s="36">
        <v>39135</v>
      </c>
      <c r="S1345" s="36" t="s">
        <v>1653</v>
      </c>
      <c r="T1345" s="36" t="s">
        <v>1648</v>
      </c>
      <c r="U1345" s="36" t="str">
        <f>Table2[[#This Row],[Date]]&amp;Table2[[#This Row],[City]]&amp;Table2[[#This Row],[Product]]</f>
        <v>39135AgraBulb</v>
      </c>
      <c r="V1345" s="36">
        <v>244</v>
      </c>
    </row>
    <row r="1346" spans="1:22" ht="21" x14ac:dyDescent="0.25">
      <c r="A1346" s="38">
        <v>39146</v>
      </c>
      <c r="B1346" s="38" t="s">
        <v>1653</v>
      </c>
      <c r="C1346" s="38" t="s">
        <v>1649</v>
      </c>
      <c r="D1346" s="32" t="str">
        <f t="shared" si="100"/>
        <v>39146Agraiphone</v>
      </c>
      <c r="E1346" s="32">
        <f>VLOOKUP($D1346,Table2[[Column1]:[Qty]],2,0)</f>
        <v>158</v>
      </c>
      <c r="F1346" s="32">
        <f t="shared" si="101"/>
        <v>500</v>
      </c>
      <c r="G1346" s="39">
        <f t="shared" si="102"/>
        <v>0.25</v>
      </c>
      <c r="H1346" s="32">
        <f t="shared" si="103"/>
        <v>375</v>
      </c>
      <c r="I1346" s="32">
        <f t="shared" si="104"/>
        <v>59250</v>
      </c>
      <c r="R1346" s="36">
        <v>39167</v>
      </c>
      <c r="S1346" s="36" t="s">
        <v>1645</v>
      </c>
      <c r="T1346" s="36" t="s">
        <v>1648</v>
      </c>
      <c r="U1346" s="36" t="str">
        <f>Table2[[#This Row],[Date]]&amp;Table2[[#This Row],[City]]&amp;Table2[[#This Row],[Product]]</f>
        <v>39167DelhiBulb</v>
      </c>
      <c r="V1346" s="36">
        <v>154</v>
      </c>
    </row>
    <row r="1347" spans="1:22" ht="21" x14ac:dyDescent="0.25">
      <c r="A1347" s="38">
        <v>39146</v>
      </c>
      <c r="B1347" s="38" t="s">
        <v>1653</v>
      </c>
      <c r="C1347" s="38" t="s">
        <v>1650</v>
      </c>
      <c r="D1347" s="32" t="str">
        <f t="shared" si="100"/>
        <v>39146AgraChair</v>
      </c>
      <c r="E1347" s="32">
        <f>VLOOKUP($D1347,Table2[[Column1]:[Qty]],2,0)</f>
        <v>395</v>
      </c>
      <c r="F1347" s="32">
        <f t="shared" si="101"/>
        <v>200</v>
      </c>
      <c r="G1347" s="39">
        <f t="shared" si="102"/>
        <v>0.4</v>
      </c>
      <c r="H1347" s="32">
        <f t="shared" si="103"/>
        <v>120</v>
      </c>
      <c r="I1347" s="32">
        <f t="shared" si="104"/>
        <v>47400</v>
      </c>
      <c r="R1347" s="36">
        <v>39073</v>
      </c>
      <c r="S1347" s="36" t="s">
        <v>1653</v>
      </c>
      <c r="T1347" s="36" t="s">
        <v>1648</v>
      </c>
      <c r="U1347" s="36" t="str">
        <f>Table2[[#This Row],[Date]]&amp;Table2[[#This Row],[City]]&amp;Table2[[#This Row],[Product]]</f>
        <v>39073AgraBulb</v>
      </c>
      <c r="V1347" s="36">
        <v>159</v>
      </c>
    </row>
    <row r="1348" spans="1:22" ht="21" x14ac:dyDescent="0.25">
      <c r="A1348" s="38">
        <v>39147</v>
      </c>
      <c r="B1348" s="38" t="s">
        <v>1645</v>
      </c>
      <c r="C1348" s="38" t="s">
        <v>1647</v>
      </c>
      <c r="D1348" s="32" t="str">
        <f t="shared" si="100"/>
        <v>39147DelhiLaptop</v>
      </c>
      <c r="E1348" s="32">
        <f>VLOOKUP($D1348,Table2[[Column1]:[Qty]],2,0)</f>
        <v>435</v>
      </c>
      <c r="F1348" s="32">
        <f t="shared" si="101"/>
        <v>1000</v>
      </c>
      <c r="G1348" s="39">
        <f t="shared" si="102"/>
        <v>0.13</v>
      </c>
      <c r="H1348" s="32">
        <f t="shared" si="103"/>
        <v>870</v>
      </c>
      <c r="I1348" s="32">
        <f t="shared" si="104"/>
        <v>378450</v>
      </c>
      <c r="R1348" s="36">
        <v>39132</v>
      </c>
      <c r="S1348" s="36" t="s">
        <v>1645</v>
      </c>
      <c r="T1348" s="36" t="s">
        <v>1649</v>
      </c>
      <c r="U1348" s="36" t="str">
        <f>Table2[[#This Row],[Date]]&amp;Table2[[#This Row],[City]]&amp;Table2[[#This Row],[Product]]</f>
        <v>39132Delhiiphone</v>
      </c>
      <c r="V1348" s="36">
        <v>325</v>
      </c>
    </row>
    <row r="1349" spans="1:22" ht="21" x14ac:dyDescent="0.25">
      <c r="A1349" s="38">
        <v>39147</v>
      </c>
      <c r="B1349" s="38" t="s">
        <v>1645</v>
      </c>
      <c r="C1349" s="38" t="s">
        <v>1648</v>
      </c>
      <c r="D1349" s="32" t="str">
        <f t="shared" ref="D1349:D1412" si="105">A1349&amp;B1349&amp;C1349</f>
        <v>39147DelhiBulb</v>
      </c>
      <c r="E1349" s="32">
        <f>VLOOKUP($D1349,Table2[[Column1]:[Qty]],2,0)</f>
        <v>429</v>
      </c>
      <c r="F1349" s="32">
        <f t="shared" ref="F1349:F1412" si="106">VLOOKUP($C1349,K$12:L$15,2,FALSE)</f>
        <v>10</v>
      </c>
      <c r="G1349" s="39">
        <f t="shared" ref="G1349:G1412" si="107">INDEX($K$3:$O$7,MATCH($B1349,$K$3:$K$7,0),MATCH($C1349,$K$3:$O$3,0))</f>
        <v>0.09</v>
      </c>
      <c r="H1349" s="32">
        <f t="shared" ref="H1349:H1412" si="108">$F1349*(1-$G1349)</f>
        <v>9.1</v>
      </c>
      <c r="I1349" s="32">
        <f t="shared" ref="I1349:I1412" si="109">$H1349*$E1349</f>
        <v>3903.8999999999996</v>
      </c>
      <c r="R1349" s="36">
        <v>39103</v>
      </c>
      <c r="S1349" s="36" t="s">
        <v>1653</v>
      </c>
      <c r="T1349" s="36" t="s">
        <v>1648</v>
      </c>
      <c r="U1349" s="36" t="str">
        <f>Table2[[#This Row],[Date]]&amp;Table2[[#This Row],[City]]&amp;Table2[[#This Row],[Product]]</f>
        <v>39103AgraBulb</v>
      </c>
      <c r="V1349" s="36">
        <v>294</v>
      </c>
    </row>
    <row r="1350" spans="1:22" ht="21" x14ac:dyDescent="0.25">
      <c r="A1350" s="38">
        <v>39147</v>
      </c>
      <c r="B1350" s="38" t="s">
        <v>1645</v>
      </c>
      <c r="C1350" s="38" t="s">
        <v>1649</v>
      </c>
      <c r="D1350" s="32" t="str">
        <f t="shared" si="105"/>
        <v>39147Delhiiphone</v>
      </c>
      <c r="E1350" s="32">
        <f>VLOOKUP($D1350,Table2[[Column1]:[Qty]],2,0)</f>
        <v>300</v>
      </c>
      <c r="F1350" s="32">
        <f t="shared" si="106"/>
        <v>500</v>
      </c>
      <c r="G1350" s="39">
        <f t="shared" si="107"/>
        <v>0.24</v>
      </c>
      <c r="H1350" s="32">
        <f t="shared" si="108"/>
        <v>380</v>
      </c>
      <c r="I1350" s="32">
        <f t="shared" si="109"/>
        <v>114000</v>
      </c>
      <c r="R1350" s="36">
        <v>39146</v>
      </c>
      <c r="S1350" s="36" t="s">
        <v>1653</v>
      </c>
      <c r="T1350" s="36" t="s">
        <v>1648</v>
      </c>
      <c r="U1350" s="36" t="str">
        <f>Table2[[#This Row],[Date]]&amp;Table2[[#This Row],[City]]&amp;Table2[[#This Row],[Product]]</f>
        <v>39146AgraBulb</v>
      </c>
      <c r="V1350" s="36">
        <v>192</v>
      </c>
    </row>
    <row r="1351" spans="1:22" ht="21" x14ac:dyDescent="0.25">
      <c r="A1351" s="38">
        <v>39147</v>
      </c>
      <c r="B1351" s="38" t="s">
        <v>1645</v>
      </c>
      <c r="C1351" s="38" t="s">
        <v>1650</v>
      </c>
      <c r="D1351" s="32" t="str">
        <f t="shared" si="105"/>
        <v>39147DelhiChair</v>
      </c>
      <c r="E1351" s="32">
        <f>VLOOKUP($D1351,Table2[[Column1]:[Qty]],2,0)</f>
        <v>366</v>
      </c>
      <c r="F1351" s="32">
        <f t="shared" si="106"/>
        <v>200</v>
      </c>
      <c r="G1351" s="39">
        <f t="shared" si="107"/>
        <v>0.33</v>
      </c>
      <c r="H1351" s="32">
        <f t="shared" si="108"/>
        <v>134</v>
      </c>
      <c r="I1351" s="32">
        <f t="shared" si="109"/>
        <v>49044</v>
      </c>
      <c r="R1351" s="36">
        <v>39150</v>
      </c>
      <c r="S1351" s="36" t="s">
        <v>1646</v>
      </c>
      <c r="T1351" s="36" t="s">
        <v>1650</v>
      </c>
      <c r="U1351" s="36" t="str">
        <f>Table2[[#This Row],[Date]]&amp;Table2[[#This Row],[City]]&amp;Table2[[#This Row],[Product]]</f>
        <v>39150MumbaiChair</v>
      </c>
      <c r="V1351" s="36">
        <v>434</v>
      </c>
    </row>
    <row r="1352" spans="1:22" ht="21" x14ac:dyDescent="0.25">
      <c r="A1352" s="38">
        <v>39147</v>
      </c>
      <c r="B1352" s="38" t="s">
        <v>1646</v>
      </c>
      <c r="C1352" s="38" t="s">
        <v>1647</v>
      </c>
      <c r="D1352" s="32" t="str">
        <f t="shared" si="105"/>
        <v>39147MumbaiLaptop</v>
      </c>
      <c r="E1352" s="32">
        <f>VLOOKUP($D1352,Table2[[Column1]:[Qty]],2,0)</f>
        <v>383</v>
      </c>
      <c r="F1352" s="32">
        <f t="shared" si="106"/>
        <v>1000</v>
      </c>
      <c r="G1352" s="39">
        <f t="shared" si="107"/>
        <v>0.1</v>
      </c>
      <c r="H1352" s="32">
        <f t="shared" si="108"/>
        <v>900</v>
      </c>
      <c r="I1352" s="32">
        <f t="shared" si="109"/>
        <v>344700</v>
      </c>
      <c r="R1352" s="36">
        <v>39107</v>
      </c>
      <c r="S1352" s="36" t="s">
        <v>1653</v>
      </c>
      <c r="T1352" s="36" t="s">
        <v>1650</v>
      </c>
      <c r="U1352" s="36" t="str">
        <f>Table2[[#This Row],[Date]]&amp;Table2[[#This Row],[City]]&amp;Table2[[#This Row],[Product]]</f>
        <v>39107AgraChair</v>
      </c>
      <c r="V1352" s="36">
        <v>288</v>
      </c>
    </row>
    <row r="1353" spans="1:22" ht="21" x14ac:dyDescent="0.25">
      <c r="A1353" s="38">
        <v>39147</v>
      </c>
      <c r="B1353" s="38" t="s">
        <v>1646</v>
      </c>
      <c r="C1353" s="38" t="s">
        <v>1648</v>
      </c>
      <c r="D1353" s="32" t="str">
        <f t="shared" si="105"/>
        <v>39147MumbaiBulb</v>
      </c>
      <c r="E1353" s="32">
        <f>VLOOKUP($D1353,Table2[[Column1]:[Qty]],2,0)</f>
        <v>105</v>
      </c>
      <c r="F1353" s="32">
        <f t="shared" si="106"/>
        <v>10</v>
      </c>
      <c r="G1353" s="39">
        <f t="shared" si="107"/>
        <v>0.05</v>
      </c>
      <c r="H1353" s="32">
        <f t="shared" si="108"/>
        <v>9.5</v>
      </c>
      <c r="I1353" s="32">
        <f t="shared" si="109"/>
        <v>997.5</v>
      </c>
      <c r="R1353" s="36">
        <v>39113</v>
      </c>
      <c r="S1353" s="36" t="s">
        <v>1646</v>
      </c>
      <c r="T1353" s="36" t="s">
        <v>1647</v>
      </c>
      <c r="U1353" s="36" t="str">
        <f>Table2[[#This Row],[Date]]&amp;Table2[[#This Row],[City]]&amp;Table2[[#This Row],[Product]]</f>
        <v>39113MumbaiLaptop</v>
      </c>
      <c r="V1353" s="36">
        <v>310</v>
      </c>
    </row>
    <row r="1354" spans="1:22" ht="21" x14ac:dyDescent="0.25">
      <c r="A1354" s="38">
        <v>39147</v>
      </c>
      <c r="B1354" s="38" t="s">
        <v>1646</v>
      </c>
      <c r="C1354" s="38" t="s">
        <v>1649</v>
      </c>
      <c r="D1354" s="32" t="str">
        <f t="shared" si="105"/>
        <v>39147Mumbaiiphone</v>
      </c>
      <c r="E1354" s="32">
        <f>VLOOKUP($D1354,Table2[[Column1]:[Qty]],2,0)</f>
        <v>356</v>
      </c>
      <c r="F1354" s="32">
        <f t="shared" si="106"/>
        <v>500</v>
      </c>
      <c r="G1354" s="39">
        <f t="shared" si="107"/>
        <v>0.2</v>
      </c>
      <c r="H1354" s="32">
        <f t="shared" si="108"/>
        <v>400</v>
      </c>
      <c r="I1354" s="32">
        <f t="shared" si="109"/>
        <v>142400</v>
      </c>
      <c r="R1354" s="36">
        <v>39141</v>
      </c>
      <c r="S1354" s="36" t="s">
        <v>1645</v>
      </c>
      <c r="T1354" s="36" t="s">
        <v>1647</v>
      </c>
      <c r="U1354" s="36" t="str">
        <f>Table2[[#This Row],[Date]]&amp;Table2[[#This Row],[City]]&amp;Table2[[#This Row],[Product]]</f>
        <v>39141DelhiLaptop</v>
      </c>
      <c r="V1354" s="36">
        <v>181</v>
      </c>
    </row>
    <row r="1355" spans="1:22" ht="21" x14ac:dyDescent="0.25">
      <c r="A1355" s="38">
        <v>39147</v>
      </c>
      <c r="B1355" s="38" t="s">
        <v>1646</v>
      </c>
      <c r="C1355" s="38" t="s">
        <v>1650</v>
      </c>
      <c r="D1355" s="32" t="str">
        <f t="shared" si="105"/>
        <v>39147MumbaiChair</v>
      </c>
      <c r="E1355" s="32">
        <f>VLOOKUP($D1355,Table2[[Column1]:[Qty]],2,0)</f>
        <v>271</v>
      </c>
      <c r="F1355" s="32">
        <f t="shared" si="106"/>
        <v>200</v>
      </c>
      <c r="G1355" s="39">
        <f t="shared" si="107"/>
        <v>0.4</v>
      </c>
      <c r="H1355" s="32">
        <f t="shared" si="108"/>
        <v>120</v>
      </c>
      <c r="I1355" s="32">
        <f t="shared" si="109"/>
        <v>32520</v>
      </c>
      <c r="R1355" s="36">
        <v>39079</v>
      </c>
      <c r="S1355" s="36" t="s">
        <v>1652</v>
      </c>
      <c r="T1355" s="36" t="s">
        <v>1650</v>
      </c>
      <c r="U1355" s="36" t="str">
        <f>Table2[[#This Row],[Date]]&amp;Table2[[#This Row],[City]]&amp;Table2[[#This Row],[Product]]</f>
        <v>39079JaipurChair</v>
      </c>
      <c r="V1355" s="36">
        <v>124</v>
      </c>
    </row>
    <row r="1356" spans="1:22" ht="21" x14ac:dyDescent="0.25">
      <c r="A1356" s="38">
        <v>39147</v>
      </c>
      <c r="B1356" s="38" t="s">
        <v>1652</v>
      </c>
      <c r="C1356" s="38" t="s">
        <v>1647</v>
      </c>
      <c r="D1356" s="32" t="str">
        <f t="shared" si="105"/>
        <v>39147JaipurLaptop</v>
      </c>
      <c r="E1356" s="32">
        <f>VLOOKUP($D1356,Table2[[Column1]:[Qty]],2,0)</f>
        <v>382</v>
      </c>
      <c r="F1356" s="32">
        <f t="shared" si="106"/>
        <v>1000</v>
      </c>
      <c r="G1356" s="39">
        <f t="shared" si="107"/>
        <v>0.09</v>
      </c>
      <c r="H1356" s="32">
        <f t="shared" si="108"/>
        <v>910</v>
      </c>
      <c r="I1356" s="32">
        <f t="shared" si="109"/>
        <v>347620</v>
      </c>
      <c r="R1356" s="36">
        <v>39095</v>
      </c>
      <c r="S1356" s="36" t="s">
        <v>1652</v>
      </c>
      <c r="T1356" s="36" t="s">
        <v>1649</v>
      </c>
      <c r="U1356" s="36" t="str">
        <f>Table2[[#This Row],[Date]]&amp;Table2[[#This Row],[City]]&amp;Table2[[#This Row],[Product]]</f>
        <v>39095Jaipuriphone</v>
      </c>
      <c r="V1356" s="36">
        <v>441</v>
      </c>
    </row>
    <row r="1357" spans="1:22" ht="21" x14ac:dyDescent="0.25">
      <c r="A1357" s="38">
        <v>39147</v>
      </c>
      <c r="B1357" s="38" t="s">
        <v>1652</v>
      </c>
      <c r="C1357" s="38" t="s">
        <v>1648</v>
      </c>
      <c r="D1357" s="32" t="str">
        <f t="shared" si="105"/>
        <v>39147JaipurBulb</v>
      </c>
      <c r="E1357" s="32">
        <f>VLOOKUP($D1357,Table2[[Column1]:[Qty]],2,0)</f>
        <v>118</v>
      </c>
      <c r="F1357" s="32">
        <f t="shared" si="106"/>
        <v>10</v>
      </c>
      <c r="G1357" s="39">
        <f t="shared" si="107"/>
        <v>0.08</v>
      </c>
      <c r="H1357" s="32">
        <f t="shared" si="108"/>
        <v>9.2000000000000011</v>
      </c>
      <c r="I1357" s="32">
        <f t="shared" si="109"/>
        <v>1085.6000000000001</v>
      </c>
      <c r="R1357" s="36">
        <v>39110</v>
      </c>
      <c r="S1357" s="36" t="s">
        <v>1646</v>
      </c>
      <c r="T1357" s="36" t="s">
        <v>1650</v>
      </c>
      <c r="U1357" s="36" t="str">
        <f>Table2[[#This Row],[Date]]&amp;Table2[[#This Row],[City]]&amp;Table2[[#This Row],[Product]]</f>
        <v>39110MumbaiChair</v>
      </c>
      <c r="V1357" s="36">
        <v>485</v>
      </c>
    </row>
    <row r="1358" spans="1:22" ht="21" x14ac:dyDescent="0.25">
      <c r="A1358" s="38">
        <v>39147</v>
      </c>
      <c r="B1358" s="38" t="s">
        <v>1652</v>
      </c>
      <c r="C1358" s="38" t="s">
        <v>1649</v>
      </c>
      <c r="D1358" s="32" t="str">
        <f t="shared" si="105"/>
        <v>39147Jaipuriphone</v>
      </c>
      <c r="E1358" s="32">
        <f>VLOOKUP($D1358,Table2[[Column1]:[Qty]],2,0)</f>
        <v>356</v>
      </c>
      <c r="F1358" s="32">
        <f t="shared" si="106"/>
        <v>500</v>
      </c>
      <c r="G1358" s="39">
        <f t="shared" si="107"/>
        <v>0.2</v>
      </c>
      <c r="H1358" s="32">
        <f t="shared" si="108"/>
        <v>400</v>
      </c>
      <c r="I1358" s="32">
        <f t="shared" si="109"/>
        <v>142400</v>
      </c>
      <c r="R1358" s="36">
        <v>39166</v>
      </c>
      <c r="S1358" s="36" t="s">
        <v>1652</v>
      </c>
      <c r="T1358" s="36" t="s">
        <v>1647</v>
      </c>
      <c r="U1358" s="36" t="str">
        <f>Table2[[#This Row],[Date]]&amp;Table2[[#This Row],[City]]&amp;Table2[[#This Row],[Product]]</f>
        <v>39166JaipurLaptop</v>
      </c>
      <c r="V1358" s="36">
        <v>176</v>
      </c>
    </row>
    <row r="1359" spans="1:22" ht="21" x14ac:dyDescent="0.25">
      <c r="A1359" s="38">
        <v>39147</v>
      </c>
      <c r="B1359" s="38" t="s">
        <v>1652</v>
      </c>
      <c r="C1359" s="38" t="s">
        <v>1650</v>
      </c>
      <c r="D1359" s="32" t="str">
        <f t="shared" si="105"/>
        <v>39147JaipurChair</v>
      </c>
      <c r="E1359" s="32">
        <f>VLOOKUP($D1359,Table2[[Column1]:[Qty]],2,0)</f>
        <v>149</v>
      </c>
      <c r="F1359" s="32">
        <f t="shared" si="106"/>
        <v>200</v>
      </c>
      <c r="G1359" s="39">
        <f t="shared" si="107"/>
        <v>0.36</v>
      </c>
      <c r="H1359" s="32">
        <f t="shared" si="108"/>
        <v>128</v>
      </c>
      <c r="I1359" s="32">
        <f t="shared" si="109"/>
        <v>19072</v>
      </c>
      <c r="R1359" s="36">
        <v>39155</v>
      </c>
      <c r="S1359" s="36" t="s">
        <v>1646</v>
      </c>
      <c r="T1359" s="36" t="s">
        <v>1650</v>
      </c>
      <c r="U1359" s="36" t="str">
        <f>Table2[[#This Row],[Date]]&amp;Table2[[#This Row],[City]]&amp;Table2[[#This Row],[Product]]</f>
        <v>39155MumbaiChair</v>
      </c>
      <c r="V1359" s="36">
        <v>174</v>
      </c>
    </row>
    <row r="1360" spans="1:22" ht="21" x14ac:dyDescent="0.25">
      <c r="A1360" s="38">
        <v>39147</v>
      </c>
      <c r="B1360" s="38" t="s">
        <v>1653</v>
      </c>
      <c r="C1360" s="38" t="s">
        <v>1647</v>
      </c>
      <c r="D1360" s="32" t="str">
        <f t="shared" si="105"/>
        <v>39147AgraLaptop</v>
      </c>
      <c r="E1360" s="32">
        <f>VLOOKUP($D1360,Table2[[Column1]:[Qty]],2,0)</f>
        <v>291</v>
      </c>
      <c r="F1360" s="32">
        <f t="shared" si="106"/>
        <v>1000</v>
      </c>
      <c r="G1360" s="39">
        <f t="shared" si="107"/>
        <v>0.05</v>
      </c>
      <c r="H1360" s="32">
        <f t="shared" si="108"/>
        <v>950</v>
      </c>
      <c r="I1360" s="32">
        <f t="shared" si="109"/>
        <v>276450</v>
      </c>
      <c r="R1360" s="36">
        <v>39153</v>
      </c>
      <c r="S1360" s="36" t="s">
        <v>1653</v>
      </c>
      <c r="T1360" s="36" t="s">
        <v>1648</v>
      </c>
      <c r="U1360" s="36" t="str">
        <f>Table2[[#This Row],[Date]]&amp;Table2[[#This Row],[City]]&amp;Table2[[#This Row],[Product]]</f>
        <v>39153AgraBulb</v>
      </c>
      <c r="V1360" s="36">
        <v>216</v>
      </c>
    </row>
    <row r="1361" spans="1:22" ht="21" x14ac:dyDescent="0.25">
      <c r="A1361" s="38">
        <v>39147</v>
      </c>
      <c r="B1361" s="38" t="s">
        <v>1653</v>
      </c>
      <c r="C1361" s="38" t="s">
        <v>1648</v>
      </c>
      <c r="D1361" s="32" t="str">
        <f t="shared" si="105"/>
        <v>39147AgraBulb</v>
      </c>
      <c r="E1361" s="32">
        <f>VLOOKUP($D1361,Table2[[Column1]:[Qty]],2,0)</f>
        <v>236</v>
      </c>
      <c r="F1361" s="32">
        <f t="shared" si="106"/>
        <v>10</v>
      </c>
      <c r="G1361" s="39">
        <f t="shared" si="107"/>
        <v>0.06</v>
      </c>
      <c r="H1361" s="32">
        <f t="shared" si="108"/>
        <v>9.3999999999999986</v>
      </c>
      <c r="I1361" s="32">
        <f t="shared" si="109"/>
        <v>2218.3999999999996</v>
      </c>
      <c r="R1361" s="36">
        <v>39067</v>
      </c>
      <c r="S1361" s="36" t="s">
        <v>1653</v>
      </c>
      <c r="T1361" s="36" t="s">
        <v>1649</v>
      </c>
      <c r="U1361" s="36" t="str">
        <f>Table2[[#This Row],[Date]]&amp;Table2[[#This Row],[City]]&amp;Table2[[#This Row],[Product]]</f>
        <v>39067Agraiphone</v>
      </c>
      <c r="V1361" s="36">
        <v>204</v>
      </c>
    </row>
    <row r="1362" spans="1:22" ht="21" x14ac:dyDescent="0.25">
      <c r="A1362" s="38">
        <v>39147</v>
      </c>
      <c r="B1362" s="38" t="s">
        <v>1653</v>
      </c>
      <c r="C1362" s="38" t="s">
        <v>1649</v>
      </c>
      <c r="D1362" s="32" t="str">
        <f t="shared" si="105"/>
        <v>39147Agraiphone</v>
      </c>
      <c r="E1362" s="32">
        <f>VLOOKUP($D1362,Table2[[Column1]:[Qty]],2,0)</f>
        <v>114</v>
      </c>
      <c r="F1362" s="32">
        <f t="shared" si="106"/>
        <v>500</v>
      </c>
      <c r="G1362" s="39">
        <f t="shared" si="107"/>
        <v>0.25</v>
      </c>
      <c r="H1362" s="32">
        <f t="shared" si="108"/>
        <v>375</v>
      </c>
      <c r="I1362" s="32">
        <f t="shared" si="109"/>
        <v>42750</v>
      </c>
      <c r="R1362" s="36">
        <v>39151</v>
      </c>
      <c r="S1362" s="36" t="s">
        <v>1645</v>
      </c>
      <c r="T1362" s="36" t="s">
        <v>1648</v>
      </c>
      <c r="U1362" s="36" t="str">
        <f>Table2[[#This Row],[Date]]&amp;Table2[[#This Row],[City]]&amp;Table2[[#This Row],[Product]]</f>
        <v>39151DelhiBulb</v>
      </c>
      <c r="V1362" s="36">
        <v>265</v>
      </c>
    </row>
    <row r="1363" spans="1:22" ht="21" x14ac:dyDescent="0.25">
      <c r="A1363" s="38">
        <v>39147</v>
      </c>
      <c r="B1363" s="38" t="s">
        <v>1653</v>
      </c>
      <c r="C1363" s="38" t="s">
        <v>1650</v>
      </c>
      <c r="D1363" s="32" t="str">
        <f t="shared" si="105"/>
        <v>39147AgraChair</v>
      </c>
      <c r="E1363" s="32">
        <f>VLOOKUP($D1363,Table2[[Column1]:[Qty]],2,0)</f>
        <v>147</v>
      </c>
      <c r="F1363" s="32">
        <f t="shared" si="106"/>
        <v>200</v>
      </c>
      <c r="G1363" s="39">
        <f t="shared" si="107"/>
        <v>0.4</v>
      </c>
      <c r="H1363" s="32">
        <f t="shared" si="108"/>
        <v>120</v>
      </c>
      <c r="I1363" s="32">
        <f t="shared" si="109"/>
        <v>17640</v>
      </c>
      <c r="R1363" s="36">
        <v>39154</v>
      </c>
      <c r="S1363" s="36" t="s">
        <v>1652</v>
      </c>
      <c r="T1363" s="36" t="s">
        <v>1648</v>
      </c>
      <c r="U1363" s="36" t="str">
        <f>Table2[[#This Row],[Date]]&amp;Table2[[#This Row],[City]]&amp;Table2[[#This Row],[Product]]</f>
        <v>39154JaipurBulb</v>
      </c>
      <c r="V1363" s="36">
        <v>449</v>
      </c>
    </row>
    <row r="1364" spans="1:22" ht="21" x14ac:dyDescent="0.25">
      <c r="A1364" s="38">
        <v>39148</v>
      </c>
      <c r="B1364" s="38" t="s">
        <v>1645</v>
      </c>
      <c r="C1364" s="38" t="s">
        <v>1647</v>
      </c>
      <c r="D1364" s="32" t="str">
        <f t="shared" si="105"/>
        <v>39148DelhiLaptop</v>
      </c>
      <c r="E1364" s="32">
        <f>VLOOKUP($D1364,Table2[[Column1]:[Qty]],2,0)</f>
        <v>319</v>
      </c>
      <c r="F1364" s="32">
        <f t="shared" si="106"/>
        <v>1000</v>
      </c>
      <c r="G1364" s="39">
        <f t="shared" si="107"/>
        <v>0.13</v>
      </c>
      <c r="H1364" s="32">
        <f t="shared" si="108"/>
        <v>870</v>
      </c>
      <c r="I1364" s="32">
        <f t="shared" si="109"/>
        <v>277530</v>
      </c>
      <c r="R1364" s="36">
        <v>39174</v>
      </c>
      <c r="S1364" s="36" t="s">
        <v>1653</v>
      </c>
      <c r="T1364" s="36" t="s">
        <v>1648</v>
      </c>
      <c r="U1364" s="36" t="str">
        <f>Table2[[#This Row],[Date]]&amp;Table2[[#This Row],[City]]&amp;Table2[[#This Row],[Product]]</f>
        <v>39174AgraBulb</v>
      </c>
      <c r="V1364" s="36">
        <v>297</v>
      </c>
    </row>
    <row r="1365" spans="1:22" ht="21" x14ac:dyDescent="0.25">
      <c r="A1365" s="38">
        <v>39148</v>
      </c>
      <c r="B1365" s="38" t="s">
        <v>1645</v>
      </c>
      <c r="C1365" s="38" t="s">
        <v>1648</v>
      </c>
      <c r="D1365" s="32" t="str">
        <f t="shared" si="105"/>
        <v>39148DelhiBulb</v>
      </c>
      <c r="E1365" s="32">
        <f>VLOOKUP($D1365,Table2[[Column1]:[Qty]],2,0)</f>
        <v>120</v>
      </c>
      <c r="F1365" s="32">
        <f t="shared" si="106"/>
        <v>10</v>
      </c>
      <c r="G1365" s="39">
        <f t="shared" si="107"/>
        <v>0.09</v>
      </c>
      <c r="H1365" s="32">
        <f t="shared" si="108"/>
        <v>9.1</v>
      </c>
      <c r="I1365" s="32">
        <f t="shared" si="109"/>
        <v>1092</v>
      </c>
      <c r="R1365" s="36">
        <v>39063</v>
      </c>
      <c r="S1365" s="36" t="s">
        <v>1645</v>
      </c>
      <c r="T1365" s="36" t="s">
        <v>1647</v>
      </c>
      <c r="U1365" s="36" t="str">
        <f>Table2[[#This Row],[Date]]&amp;Table2[[#This Row],[City]]&amp;Table2[[#This Row],[Product]]</f>
        <v>39063DelhiLaptop</v>
      </c>
      <c r="V1365" s="36">
        <v>158</v>
      </c>
    </row>
    <row r="1366" spans="1:22" ht="21" x14ac:dyDescent="0.25">
      <c r="A1366" s="38">
        <v>39148</v>
      </c>
      <c r="B1366" s="38" t="s">
        <v>1645</v>
      </c>
      <c r="C1366" s="38" t="s">
        <v>1649</v>
      </c>
      <c r="D1366" s="32" t="str">
        <f t="shared" si="105"/>
        <v>39148Delhiiphone</v>
      </c>
      <c r="E1366" s="32">
        <f>VLOOKUP($D1366,Table2[[Column1]:[Qty]],2,0)</f>
        <v>343</v>
      </c>
      <c r="F1366" s="32">
        <f t="shared" si="106"/>
        <v>500</v>
      </c>
      <c r="G1366" s="39">
        <f t="shared" si="107"/>
        <v>0.24</v>
      </c>
      <c r="H1366" s="32">
        <f t="shared" si="108"/>
        <v>380</v>
      </c>
      <c r="I1366" s="32">
        <f t="shared" si="109"/>
        <v>130340</v>
      </c>
      <c r="R1366" s="36">
        <v>39088</v>
      </c>
      <c r="S1366" s="36" t="s">
        <v>1645</v>
      </c>
      <c r="T1366" s="36" t="s">
        <v>1648</v>
      </c>
      <c r="U1366" s="36" t="str">
        <f>Table2[[#This Row],[Date]]&amp;Table2[[#This Row],[City]]&amp;Table2[[#This Row],[Product]]</f>
        <v>39088DelhiBulb</v>
      </c>
      <c r="V1366" s="36">
        <v>200</v>
      </c>
    </row>
    <row r="1367" spans="1:22" ht="21" x14ac:dyDescent="0.25">
      <c r="A1367" s="38">
        <v>39148</v>
      </c>
      <c r="B1367" s="38" t="s">
        <v>1645</v>
      </c>
      <c r="C1367" s="38" t="s">
        <v>1650</v>
      </c>
      <c r="D1367" s="32" t="str">
        <f t="shared" si="105"/>
        <v>39148DelhiChair</v>
      </c>
      <c r="E1367" s="32">
        <f>VLOOKUP($D1367,Table2[[Column1]:[Qty]],2,0)</f>
        <v>382</v>
      </c>
      <c r="F1367" s="32">
        <f t="shared" si="106"/>
        <v>200</v>
      </c>
      <c r="G1367" s="39">
        <f t="shared" si="107"/>
        <v>0.33</v>
      </c>
      <c r="H1367" s="32">
        <f t="shared" si="108"/>
        <v>134</v>
      </c>
      <c r="I1367" s="32">
        <f t="shared" si="109"/>
        <v>51188</v>
      </c>
      <c r="R1367" s="36">
        <v>39103</v>
      </c>
      <c r="S1367" s="36" t="s">
        <v>1645</v>
      </c>
      <c r="T1367" s="36" t="s">
        <v>1649</v>
      </c>
      <c r="U1367" s="36" t="str">
        <f>Table2[[#This Row],[Date]]&amp;Table2[[#This Row],[City]]&amp;Table2[[#This Row],[Product]]</f>
        <v>39103Delhiiphone</v>
      </c>
      <c r="V1367" s="36">
        <v>450</v>
      </c>
    </row>
    <row r="1368" spans="1:22" ht="21" x14ac:dyDescent="0.25">
      <c r="A1368" s="38">
        <v>39148</v>
      </c>
      <c r="B1368" s="38" t="s">
        <v>1646</v>
      </c>
      <c r="C1368" s="38" t="s">
        <v>1647</v>
      </c>
      <c r="D1368" s="32" t="str">
        <f t="shared" si="105"/>
        <v>39148MumbaiLaptop</v>
      </c>
      <c r="E1368" s="32">
        <f>VLOOKUP($D1368,Table2[[Column1]:[Qty]],2,0)</f>
        <v>488</v>
      </c>
      <c r="F1368" s="32">
        <f t="shared" si="106"/>
        <v>1000</v>
      </c>
      <c r="G1368" s="39">
        <f t="shared" si="107"/>
        <v>0.1</v>
      </c>
      <c r="H1368" s="32">
        <f t="shared" si="108"/>
        <v>900</v>
      </c>
      <c r="I1368" s="32">
        <f t="shared" si="109"/>
        <v>439200</v>
      </c>
      <c r="R1368" s="36">
        <v>39106</v>
      </c>
      <c r="S1368" s="36" t="s">
        <v>1653</v>
      </c>
      <c r="T1368" s="36" t="s">
        <v>1647</v>
      </c>
      <c r="U1368" s="36" t="str">
        <f>Table2[[#This Row],[Date]]&amp;Table2[[#This Row],[City]]&amp;Table2[[#This Row],[Product]]</f>
        <v>39106AgraLaptop</v>
      </c>
      <c r="V1368" s="36">
        <v>377</v>
      </c>
    </row>
    <row r="1369" spans="1:22" ht="21" x14ac:dyDescent="0.25">
      <c r="A1369" s="38">
        <v>39148</v>
      </c>
      <c r="B1369" s="38" t="s">
        <v>1646</v>
      </c>
      <c r="C1369" s="38" t="s">
        <v>1648</v>
      </c>
      <c r="D1369" s="32" t="str">
        <f t="shared" si="105"/>
        <v>39148MumbaiBulb</v>
      </c>
      <c r="E1369" s="32">
        <f>VLOOKUP($D1369,Table2[[Column1]:[Qty]],2,0)</f>
        <v>227</v>
      </c>
      <c r="F1369" s="32">
        <f t="shared" si="106"/>
        <v>10</v>
      </c>
      <c r="G1369" s="39">
        <f t="shared" si="107"/>
        <v>0.05</v>
      </c>
      <c r="H1369" s="32">
        <f t="shared" si="108"/>
        <v>9.5</v>
      </c>
      <c r="I1369" s="32">
        <f t="shared" si="109"/>
        <v>2156.5</v>
      </c>
      <c r="R1369" s="36">
        <v>39146</v>
      </c>
      <c r="S1369" s="36" t="s">
        <v>1646</v>
      </c>
      <c r="T1369" s="36" t="s">
        <v>1648</v>
      </c>
      <c r="U1369" s="36" t="str">
        <f>Table2[[#This Row],[Date]]&amp;Table2[[#This Row],[City]]&amp;Table2[[#This Row],[Product]]</f>
        <v>39146MumbaiBulb</v>
      </c>
      <c r="V1369" s="36">
        <v>208</v>
      </c>
    </row>
    <row r="1370" spans="1:22" ht="21" x14ac:dyDescent="0.25">
      <c r="A1370" s="38">
        <v>39148</v>
      </c>
      <c r="B1370" s="38" t="s">
        <v>1646</v>
      </c>
      <c r="C1370" s="38" t="s">
        <v>1649</v>
      </c>
      <c r="D1370" s="32" t="str">
        <f t="shared" si="105"/>
        <v>39148Mumbaiiphone</v>
      </c>
      <c r="E1370" s="32">
        <f>VLOOKUP($D1370,Table2[[Column1]:[Qty]],2,0)</f>
        <v>436</v>
      </c>
      <c r="F1370" s="32">
        <f t="shared" si="106"/>
        <v>500</v>
      </c>
      <c r="G1370" s="39">
        <f t="shared" si="107"/>
        <v>0.2</v>
      </c>
      <c r="H1370" s="32">
        <f t="shared" si="108"/>
        <v>400</v>
      </c>
      <c r="I1370" s="32">
        <f t="shared" si="109"/>
        <v>174400</v>
      </c>
      <c r="R1370" s="36">
        <v>39149</v>
      </c>
      <c r="S1370" s="36" t="s">
        <v>1653</v>
      </c>
      <c r="T1370" s="36" t="s">
        <v>1650</v>
      </c>
      <c r="U1370" s="36" t="str">
        <f>Table2[[#This Row],[Date]]&amp;Table2[[#This Row],[City]]&amp;Table2[[#This Row],[Product]]</f>
        <v>39149AgraChair</v>
      </c>
      <c r="V1370" s="36">
        <v>424</v>
      </c>
    </row>
    <row r="1371" spans="1:22" ht="21" x14ac:dyDescent="0.25">
      <c r="A1371" s="38">
        <v>39148</v>
      </c>
      <c r="B1371" s="38" t="s">
        <v>1646</v>
      </c>
      <c r="C1371" s="38" t="s">
        <v>1650</v>
      </c>
      <c r="D1371" s="32" t="str">
        <f t="shared" si="105"/>
        <v>39148MumbaiChair</v>
      </c>
      <c r="E1371" s="32">
        <f>VLOOKUP($D1371,Table2[[Column1]:[Qty]],2,0)</f>
        <v>464</v>
      </c>
      <c r="F1371" s="32">
        <f t="shared" si="106"/>
        <v>200</v>
      </c>
      <c r="G1371" s="39">
        <f t="shared" si="107"/>
        <v>0.4</v>
      </c>
      <c r="H1371" s="32">
        <f t="shared" si="108"/>
        <v>120</v>
      </c>
      <c r="I1371" s="32">
        <f t="shared" si="109"/>
        <v>55680</v>
      </c>
      <c r="R1371" s="36">
        <v>39190</v>
      </c>
      <c r="S1371" s="36" t="s">
        <v>1646</v>
      </c>
      <c r="T1371" s="36" t="s">
        <v>1650</v>
      </c>
      <c r="U1371" s="36" t="str">
        <f>Table2[[#This Row],[Date]]&amp;Table2[[#This Row],[City]]&amp;Table2[[#This Row],[Product]]</f>
        <v>39190MumbaiChair</v>
      </c>
      <c r="V1371" s="36">
        <v>393</v>
      </c>
    </row>
    <row r="1372" spans="1:22" ht="21" x14ac:dyDescent="0.25">
      <c r="A1372" s="38">
        <v>39148</v>
      </c>
      <c r="B1372" s="38" t="s">
        <v>1652</v>
      </c>
      <c r="C1372" s="38" t="s">
        <v>1647</v>
      </c>
      <c r="D1372" s="32" t="str">
        <f t="shared" si="105"/>
        <v>39148JaipurLaptop</v>
      </c>
      <c r="E1372" s="32">
        <f>VLOOKUP($D1372,Table2[[Column1]:[Qty]],2,0)</f>
        <v>398</v>
      </c>
      <c r="F1372" s="32">
        <f t="shared" si="106"/>
        <v>1000</v>
      </c>
      <c r="G1372" s="39">
        <f t="shared" si="107"/>
        <v>0.09</v>
      </c>
      <c r="H1372" s="32">
        <f t="shared" si="108"/>
        <v>910</v>
      </c>
      <c r="I1372" s="32">
        <f t="shared" si="109"/>
        <v>362180</v>
      </c>
      <c r="R1372" s="36">
        <v>39144</v>
      </c>
      <c r="S1372" s="36" t="s">
        <v>1645</v>
      </c>
      <c r="T1372" s="36" t="s">
        <v>1648</v>
      </c>
      <c r="U1372" s="36" t="str">
        <f>Table2[[#This Row],[Date]]&amp;Table2[[#This Row],[City]]&amp;Table2[[#This Row],[Product]]</f>
        <v>39144DelhiBulb</v>
      </c>
      <c r="V1372" s="36">
        <v>493</v>
      </c>
    </row>
    <row r="1373" spans="1:22" ht="21" x14ac:dyDescent="0.25">
      <c r="A1373" s="38">
        <v>39148</v>
      </c>
      <c r="B1373" s="38" t="s">
        <v>1652</v>
      </c>
      <c r="C1373" s="38" t="s">
        <v>1648</v>
      </c>
      <c r="D1373" s="32" t="str">
        <f t="shared" si="105"/>
        <v>39148JaipurBulb</v>
      </c>
      <c r="E1373" s="32">
        <f>VLOOKUP($D1373,Table2[[Column1]:[Qty]],2,0)</f>
        <v>355</v>
      </c>
      <c r="F1373" s="32">
        <f t="shared" si="106"/>
        <v>10</v>
      </c>
      <c r="G1373" s="39">
        <f t="shared" si="107"/>
        <v>0.08</v>
      </c>
      <c r="H1373" s="32">
        <f t="shared" si="108"/>
        <v>9.2000000000000011</v>
      </c>
      <c r="I1373" s="32">
        <f t="shared" si="109"/>
        <v>3266.0000000000005</v>
      </c>
      <c r="R1373" s="36">
        <v>39148</v>
      </c>
      <c r="S1373" s="36" t="s">
        <v>1652</v>
      </c>
      <c r="T1373" s="36" t="s">
        <v>1647</v>
      </c>
      <c r="U1373" s="36" t="str">
        <f>Table2[[#This Row],[Date]]&amp;Table2[[#This Row],[City]]&amp;Table2[[#This Row],[Product]]</f>
        <v>39148JaipurLaptop</v>
      </c>
      <c r="V1373" s="36">
        <v>398</v>
      </c>
    </row>
    <row r="1374" spans="1:22" ht="21" x14ac:dyDescent="0.25">
      <c r="A1374" s="38">
        <v>39148</v>
      </c>
      <c r="B1374" s="38" t="s">
        <v>1652</v>
      </c>
      <c r="C1374" s="38" t="s">
        <v>1649</v>
      </c>
      <c r="D1374" s="32" t="str">
        <f t="shared" si="105"/>
        <v>39148Jaipuriphone</v>
      </c>
      <c r="E1374" s="32">
        <f>VLOOKUP($D1374,Table2[[Column1]:[Qty]],2,0)</f>
        <v>265</v>
      </c>
      <c r="F1374" s="32">
        <f t="shared" si="106"/>
        <v>500</v>
      </c>
      <c r="G1374" s="39">
        <f t="shared" si="107"/>
        <v>0.2</v>
      </c>
      <c r="H1374" s="32">
        <f t="shared" si="108"/>
        <v>400</v>
      </c>
      <c r="I1374" s="32">
        <f t="shared" si="109"/>
        <v>106000</v>
      </c>
      <c r="R1374" s="36">
        <v>39070</v>
      </c>
      <c r="S1374" s="36" t="s">
        <v>1645</v>
      </c>
      <c r="T1374" s="36" t="s">
        <v>1648</v>
      </c>
      <c r="U1374" s="36" t="str">
        <f>Table2[[#This Row],[Date]]&amp;Table2[[#This Row],[City]]&amp;Table2[[#This Row],[Product]]</f>
        <v>39070DelhiBulb</v>
      </c>
      <c r="V1374" s="36">
        <v>281</v>
      </c>
    </row>
    <row r="1375" spans="1:22" ht="21" x14ac:dyDescent="0.25">
      <c r="A1375" s="38">
        <v>39148</v>
      </c>
      <c r="B1375" s="38" t="s">
        <v>1652</v>
      </c>
      <c r="C1375" s="38" t="s">
        <v>1650</v>
      </c>
      <c r="D1375" s="32" t="str">
        <f t="shared" si="105"/>
        <v>39148JaipurChair</v>
      </c>
      <c r="E1375" s="32">
        <f>VLOOKUP($D1375,Table2[[Column1]:[Qty]],2,0)</f>
        <v>252</v>
      </c>
      <c r="F1375" s="32">
        <f t="shared" si="106"/>
        <v>200</v>
      </c>
      <c r="G1375" s="39">
        <f t="shared" si="107"/>
        <v>0.36</v>
      </c>
      <c r="H1375" s="32">
        <f t="shared" si="108"/>
        <v>128</v>
      </c>
      <c r="I1375" s="32">
        <f t="shared" si="109"/>
        <v>32256</v>
      </c>
      <c r="R1375" s="36">
        <v>39089</v>
      </c>
      <c r="S1375" s="36" t="s">
        <v>1645</v>
      </c>
      <c r="T1375" s="36" t="s">
        <v>1647</v>
      </c>
      <c r="U1375" s="36" t="str">
        <f>Table2[[#This Row],[Date]]&amp;Table2[[#This Row],[City]]&amp;Table2[[#This Row],[Product]]</f>
        <v>39089DelhiLaptop</v>
      </c>
      <c r="V1375" s="36">
        <v>235</v>
      </c>
    </row>
    <row r="1376" spans="1:22" ht="21" x14ac:dyDescent="0.25">
      <c r="A1376" s="38">
        <v>39148</v>
      </c>
      <c r="B1376" s="38" t="s">
        <v>1653</v>
      </c>
      <c r="C1376" s="38" t="s">
        <v>1647</v>
      </c>
      <c r="D1376" s="32" t="str">
        <f t="shared" si="105"/>
        <v>39148AgraLaptop</v>
      </c>
      <c r="E1376" s="32">
        <f>VLOOKUP($D1376,Table2[[Column1]:[Qty]],2,0)</f>
        <v>127</v>
      </c>
      <c r="F1376" s="32">
        <f t="shared" si="106"/>
        <v>1000</v>
      </c>
      <c r="G1376" s="39">
        <f t="shared" si="107"/>
        <v>0.05</v>
      </c>
      <c r="H1376" s="32">
        <f t="shared" si="108"/>
        <v>950</v>
      </c>
      <c r="I1376" s="32">
        <f t="shared" si="109"/>
        <v>120650</v>
      </c>
      <c r="R1376" s="36">
        <v>39115</v>
      </c>
      <c r="S1376" s="36" t="s">
        <v>1653</v>
      </c>
      <c r="T1376" s="36" t="s">
        <v>1649</v>
      </c>
      <c r="U1376" s="36" t="str">
        <f>Table2[[#This Row],[Date]]&amp;Table2[[#This Row],[City]]&amp;Table2[[#This Row],[Product]]</f>
        <v>39115Agraiphone</v>
      </c>
      <c r="V1376" s="36">
        <v>447</v>
      </c>
    </row>
    <row r="1377" spans="1:22" ht="21" x14ac:dyDescent="0.25">
      <c r="A1377" s="38">
        <v>39148</v>
      </c>
      <c r="B1377" s="38" t="s">
        <v>1653</v>
      </c>
      <c r="C1377" s="38" t="s">
        <v>1648</v>
      </c>
      <c r="D1377" s="32" t="str">
        <f t="shared" si="105"/>
        <v>39148AgraBulb</v>
      </c>
      <c r="E1377" s="32">
        <f>VLOOKUP($D1377,Table2[[Column1]:[Qty]],2,0)</f>
        <v>367</v>
      </c>
      <c r="F1377" s="32">
        <f t="shared" si="106"/>
        <v>10</v>
      </c>
      <c r="G1377" s="39">
        <f t="shared" si="107"/>
        <v>0.06</v>
      </c>
      <c r="H1377" s="32">
        <f t="shared" si="108"/>
        <v>9.3999999999999986</v>
      </c>
      <c r="I1377" s="32">
        <f t="shared" si="109"/>
        <v>3449.7999999999993</v>
      </c>
      <c r="R1377" s="36">
        <v>39191</v>
      </c>
      <c r="S1377" s="36" t="s">
        <v>1652</v>
      </c>
      <c r="T1377" s="36" t="s">
        <v>1648</v>
      </c>
      <c r="U1377" s="36" t="str">
        <f>Table2[[#This Row],[Date]]&amp;Table2[[#This Row],[City]]&amp;Table2[[#This Row],[Product]]</f>
        <v>39191JaipurBulb</v>
      </c>
      <c r="V1377" s="36">
        <v>154</v>
      </c>
    </row>
    <row r="1378" spans="1:22" ht="21" x14ac:dyDescent="0.25">
      <c r="A1378" s="38">
        <v>39148</v>
      </c>
      <c r="B1378" s="38" t="s">
        <v>1653</v>
      </c>
      <c r="C1378" s="38" t="s">
        <v>1649</v>
      </c>
      <c r="D1378" s="32" t="str">
        <f t="shared" si="105"/>
        <v>39148Agraiphone</v>
      </c>
      <c r="E1378" s="32">
        <f>VLOOKUP($D1378,Table2[[Column1]:[Qty]],2,0)</f>
        <v>497</v>
      </c>
      <c r="F1378" s="32">
        <f t="shared" si="106"/>
        <v>500</v>
      </c>
      <c r="G1378" s="39">
        <f t="shared" si="107"/>
        <v>0.25</v>
      </c>
      <c r="H1378" s="32">
        <f t="shared" si="108"/>
        <v>375</v>
      </c>
      <c r="I1378" s="32">
        <f t="shared" si="109"/>
        <v>186375</v>
      </c>
      <c r="R1378" s="36">
        <v>39134</v>
      </c>
      <c r="S1378" s="36" t="s">
        <v>1645</v>
      </c>
      <c r="T1378" s="36" t="s">
        <v>1650</v>
      </c>
      <c r="U1378" s="36" t="str">
        <f>Table2[[#This Row],[Date]]&amp;Table2[[#This Row],[City]]&amp;Table2[[#This Row],[Product]]</f>
        <v>39134DelhiChair</v>
      </c>
      <c r="V1378" s="36">
        <v>388</v>
      </c>
    </row>
    <row r="1379" spans="1:22" ht="21" x14ac:dyDescent="0.25">
      <c r="A1379" s="38">
        <v>39148</v>
      </c>
      <c r="B1379" s="38" t="s">
        <v>1653</v>
      </c>
      <c r="C1379" s="38" t="s">
        <v>1650</v>
      </c>
      <c r="D1379" s="32" t="str">
        <f t="shared" si="105"/>
        <v>39148AgraChair</v>
      </c>
      <c r="E1379" s="32">
        <f>VLOOKUP($D1379,Table2[[Column1]:[Qty]],2,0)</f>
        <v>308</v>
      </c>
      <c r="F1379" s="32">
        <f t="shared" si="106"/>
        <v>200</v>
      </c>
      <c r="G1379" s="39">
        <f t="shared" si="107"/>
        <v>0.4</v>
      </c>
      <c r="H1379" s="32">
        <f t="shared" si="108"/>
        <v>120</v>
      </c>
      <c r="I1379" s="32">
        <f t="shared" si="109"/>
        <v>36960</v>
      </c>
      <c r="R1379" s="36">
        <v>39185</v>
      </c>
      <c r="S1379" s="36" t="s">
        <v>1652</v>
      </c>
      <c r="T1379" s="36" t="s">
        <v>1650</v>
      </c>
      <c r="U1379" s="36" t="str">
        <f>Table2[[#This Row],[Date]]&amp;Table2[[#This Row],[City]]&amp;Table2[[#This Row],[Product]]</f>
        <v>39185JaipurChair</v>
      </c>
      <c r="V1379" s="36">
        <v>391</v>
      </c>
    </row>
    <row r="1380" spans="1:22" ht="21" x14ac:dyDescent="0.25">
      <c r="A1380" s="38">
        <v>39149</v>
      </c>
      <c r="B1380" s="38" t="s">
        <v>1645</v>
      </c>
      <c r="C1380" s="38" t="s">
        <v>1647</v>
      </c>
      <c r="D1380" s="32" t="str">
        <f t="shared" si="105"/>
        <v>39149DelhiLaptop</v>
      </c>
      <c r="E1380" s="32">
        <f>VLOOKUP($D1380,Table2[[Column1]:[Qty]],2,0)</f>
        <v>463</v>
      </c>
      <c r="F1380" s="32">
        <f t="shared" si="106"/>
        <v>1000</v>
      </c>
      <c r="G1380" s="39">
        <f t="shared" si="107"/>
        <v>0.13</v>
      </c>
      <c r="H1380" s="32">
        <f t="shared" si="108"/>
        <v>870</v>
      </c>
      <c r="I1380" s="32">
        <f t="shared" si="109"/>
        <v>402810</v>
      </c>
      <c r="R1380" s="36">
        <v>39113</v>
      </c>
      <c r="S1380" s="36" t="s">
        <v>1652</v>
      </c>
      <c r="T1380" s="36" t="s">
        <v>1648</v>
      </c>
      <c r="U1380" s="36" t="str">
        <f>Table2[[#This Row],[Date]]&amp;Table2[[#This Row],[City]]&amp;Table2[[#This Row],[Product]]</f>
        <v>39113JaipurBulb</v>
      </c>
      <c r="V1380" s="36">
        <v>163</v>
      </c>
    </row>
    <row r="1381" spans="1:22" ht="21" x14ac:dyDescent="0.25">
      <c r="A1381" s="38">
        <v>39149</v>
      </c>
      <c r="B1381" s="38" t="s">
        <v>1645</v>
      </c>
      <c r="C1381" s="38" t="s">
        <v>1648</v>
      </c>
      <c r="D1381" s="32" t="str">
        <f t="shared" si="105"/>
        <v>39149DelhiBulb</v>
      </c>
      <c r="E1381" s="32">
        <f>VLOOKUP($D1381,Table2[[Column1]:[Qty]],2,0)</f>
        <v>238</v>
      </c>
      <c r="F1381" s="32">
        <f t="shared" si="106"/>
        <v>10</v>
      </c>
      <c r="G1381" s="39">
        <f t="shared" si="107"/>
        <v>0.09</v>
      </c>
      <c r="H1381" s="32">
        <f t="shared" si="108"/>
        <v>9.1</v>
      </c>
      <c r="I1381" s="32">
        <f t="shared" si="109"/>
        <v>2165.7999999999997</v>
      </c>
      <c r="R1381" s="36">
        <v>39150</v>
      </c>
      <c r="S1381" s="36" t="s">
        <v>1653</v>
      </c>
      <c r="T1381" s="36" t="s">
        <v>1650</v>
      </c>
      <c r="U1381" s="36" t="str">
        <f>Table2[[#This Row],[Date]]&amp;Table2[[#This Row],[City]]&amp;Table2[[#This Row],[Product]]</f>
        <v>39150AgraChair</v>
      </c>
      <c r="V1381" s="36">
        <v>493</v>
      </c>
    </row>
    <row r="1382" spans="1:22" ht="21" x14ac:dyDescent="0.25">
      <c r="A1382" s="38">
        <v>39149</v>
      </c>
      <c r="B1382" s="38" t="s">
        <v>1645</v>
      </c>
      <c r="C1382" s="38" t="s">
        <v>1649</v>
      </c>
      <c r="D1382" s="32" t="str">
        <f t="shared" si="105"/>
        <v>39149Delhiiphone</v>
      </c>
      <c r="E1382" s="32">
        <f>VLOOKUP($D1382,Table2[[Column1]:[Qty]],2,0)</f>
        <v>426</v>
      </c>
      <c r="F1382" s="32">
        <f t="shared" si="106"/>
        <v>500</v>
      </c>
      <c r="G1382" s="39">
        <f t="shared" si="107"/>
        <v>0.24</v>
      </c>
      <c r="H1382" s="32">
        <f t="shared" si="108"/>
        <v>380</v>
      </c>
      <c r="I1382" s="32">
        <f t="shared" si="109"/>
        <v>161880</v>
      </c>
      <c r="R1382" s="36">
        <v>39068</v>
      </c>
      <c r="S1382" s="36" t="s">
        <v>1653</v>
      </c>
      <c r="T1382" s="36" t="s">
        <v>1649</v>
      </c>
      <c r="U1382" s="36" t="str">
        <f>Table2[[#This Row],[Date]]&amp;Table2[[#This Row],[City]]&amp;Table2[[#This Row],[Product]]</f>
        <v>39068Agraiphone</v>
      </c>
      <c r="V1382" s="36">
        <v>437</v>
      </c>
    </row>
    <row r="1383" spans="1:22" ht="21" x14ac:dyDescent="0.25">
      <c r="A1383" s="38">
        <v>39149</v>
      </c>
      <c r="B1383" s="38" t="s">
        <v>1645</v>
      </c>
      <c r="C1383" s="38" t="s">
        <v>1650</v>
      </c>
      <c r="D1383" s="32" t="str">
        <f t="shared" si="105"/>
        <v>39149DelhiChair</v>
      </c>
      <c r="E1383" s="32">
        <f>VLOOKUP($D1383,Table2[[Column1]:[Qty]],2,0)</f>
        <v>421</v>
      </c>
      <c r="F1383" s="32">
        <f t="shared" si="106"/>
        <v>200</v>
      </c>
      <c r="G1383" s="39">
        <f t="shared" si="107"/>
        <v>0.33</v>
      </c>
      <c r="H1383" s="32">
        <f t="shared" si="108"/>
        <v>134</v>
      </c>
      <c r="I1383" s="32">
        <f t="shared" si="109"/>
        <v>56414</v>
      </c>
      <c r="R1383" s="36">
        <v>39080</v>
      </c>
      <c r="S1383" s="36" t="s">
        <v>1652</v>
      </c>
      <c r="T1383" s="36" t="s">
        <v>1649</v>
      </c>
      <c r="U1383" s="36" t="str">
        <f>Table2[[#This Row],[Date]]&amp;Table2[[#This Row],[City]]&amp;Table2[[#This Row],[Product]]</f>
        <v>39080Jaipuriphone</v>
      </c>
      <c r="V1383" s="36">
        <v>379</v>
      </c>
    </row>
    <row r="1384" spans="1:22" ht="21" x14ac:dyDescent="0.25">
      <c r="A1384" s="38">
        <v>39149</v>
      </c>
      <c r="B1384" s="38" t="s">
        <v>1646</v>
      </c>
      <c r="C1384" s="38" t="s">
        <v>1647</v>
      </c>
      <c r="D1384" s="32" t="str">
        <f t="shared" si="105"/>
        <v>39149MumbaiLaptop</v>
      </c>
      <c r="E1384" s="32">
        <f>VLOOKUP($D1384,Table2[[Column1]:[Qty]],2,0)</f>
        <v>318</v>
      </c>
      <c r="F1384" s="32">
        <f t="shared" si="106"/>
        <v>1000</v>
      </c>
      <c r="G1384" s="39">
        <f t="shared" si="107"/>
        <v>0.1</v>
      </c>
      <c r="H1384" s="32">
        <f t="shared" si="108"/>
        <v>900</v>
      </c>
      <c r="I1384" s="32">
        <f t="shared" si="109"/>
        <v>286200</v>
      </c>
      <c r="R1384" s="36">
        <v>39109</v>
      </c>
      <c r="S1384" s="36" t="s">
        <v>1653</v>
      </c>
      <c r="T1384" s="36" t="s">
        <v>1650</v>
      </c>
      <c r="U1384" s="36" t="str">
        <f>Table2[[#This Row],[Date]]&amp;Table2[[#This Row],[City]]&amp;Table2[[#This Row],[Product]]</f>
        <v>39109AgraChair</v>
      </c>
      <c r="V1384" s="36">
        <v>275</v>
      </c>
    </row>
    <row r="1385" spans="1:22" ht="21" x14ac:dyDescent="0.25">
      <c r="A1385" s="38">
        <v>39149</v>
      </c>
      <c r="B1385" s="38" t="s">
        <v>1646</v>
      </c>
      <c r="C1385" s="38" t="s">
        <v>1648</v>
      </c>
      <c r="D1385" s="32" t="str">
        <f t="shared" si="105"/>
        <v>39149MumbaiBulb</v>
      </c>
      <c r="E1385" s="32">
        <f>VLOOKUP($D1385,Table2[[Column1]:[Qty]],2,0)</f>
        <v>277</v>
      </c>
      <c r="F1385" s="32">
        <f t="shared" si="106"/>
        <v>10</v>
      </c>
      <c r="G1385" s="39">
        <f t="shared" si="107"/>
        <v>0.05</v>
      </c>
      <c r="H1385" s="32">
        <f t="shared" si="108"/>
        <v>9.5</v>
      </c>
      <c r="I1385" s="32">
        <f t="shared" si="109"/>
        <v>2631.5</v>
      </c>
      <c r="R1385" s="36">
        <v>39145</v>
      </c>
      <c r="S1385" s="36" t="s">
        <v>1652</v>
      </c>
      <c r="T1385" s="36" t="s">
        <v>1648</v>
      </c>
      <c r="U1385" s="36" t="str">
        <f>Table2[[#This Row],[Date]]&amp;Table2[[#This Row],[City]]&amp;Table2[[#This Row],[Product]]</f>
        <v>39145JaipurBulb</v>
      </c>
      <c r="V1385" s="36">
        <v>115</v>
      </c>
    </row>
    <row r="1386" spans="1:22" ht="21" x14ac:dyDescent="0.25">
      <c r="A1386" s="38">
        <v>39149</v>
      </c>
      <c r="B1386" s="38" t="s">
        <v>1646</v>
      </c>
      <c r="C1386" s="38" t="s">
        <v>1649</v>
      </c>
      <c r="D1386" s="32" t="str">
        <f t="shared" si="105"/>
        <v>39149Mumbaiiphone</v>
      </c>
      <c r="E1386" s="32">
        <f>VLOOKUP($D1386,Table2[[Column1]:[Qty]],2,0)</f>
        <v>151</v>
      </c>
      <c r="F1386" s="32">
        <f t="shared" si="106"/>
        <v>500</v>
      </c>
      <c r="G1386" s="39">
        <f t="shared" si="107"/>
        <v>0.2</v>
      </c>
      <c r="H1386" s="32">
        <f t="shared" si="108"/>
        <v>400</v>
      </c>
      <c r="I1386" s="32">
        <f t="shared" si="109"/>
        <v>60400</v>
      </c>
      <c r="R1386" s="36">
        <v>39179</v>
      </c>
      <c r="S1386" s="36" t="s">
        <v>1653</v>
      </c>
      <c r="T1386" s="36" t="s">
        <v>1649</v>
      </c>
      <c r="U1386" s="36" t="str">
        <f>Table2[[#This Row],[Date]]&amp;Table2[[#This Row],[City]]&amp;Table2[[#This Row],[Product]]</f>
        <v>39179Agraiphone</v>
      </c>
      <c r="V1386" s="36">
        <v>360</v>
      </c>
    </row>
    <row r="1387" spans="1:22" ht="21" x14ac:dyDescent="0.25">
      <c r="A1387" s="38">
        <v>39149</v>
      </c>
      <c r="B1387" s="38" t="s">
        <v>1646</v>
      </c>
      <c r="C1387" s="38" t="s">
        <v>1650</v>
      </c>
      <c r="D1387" s="32" t="str">
        <f t="shared" si="105"/>
        <v>39149MumbaiChair</v>
      </c>
      <c r="E1387" s="32">
        <f>VLOOKUP($D1387,Table2[[Column1]:[Qty]],2,0)</f>
        <v>400</v>
      </c>
      <c r="F1387" s="32">
        <f t="shared" si="106"/>
        <v>200</v>
      </c>
      <c r="G1387" s="39">
        <f t="shared" si="107"/>
        <v>0.4</v>
      </c>
      <c r="H1387" s="32">
        <f t="shared" si="108"/>
        <v>120</v>
      </c>
      <c r="I1387" s="32">
        <f t="shared" si="109"/>
        <v>48000</v>
      </c>
      <c r="R1387" s="36">
        <v>39090</v>
      </c>
      <c r="S1387" s="36" t="s">
        <v>1646</v>
      </c>
      <c r="T1387" s="36" t="s">
        <v>1647</v>
      </c>
      <c r="U1387" s="36" t="str">
        <f>Table2[[#This Row],[Date]]&amp;Table2[[#This Row],[City]]&amp;Table2[[#This Row],[Product]]</f>
        <v>39090MumbaiLaptop</v>
      </c>
      <c r="V1387" s="36">
        <v>355</v>
      </c>
    </row>
    <row r="1388" spans="1:22" ht="21" x14ac:dyDescent="0.25">
      <c r="A1388" s="38">
        <v>39149</v>
      </c>
      <c r="B1388" s="38" t="s">
        <v>1652</v>
      </c>
      <c r="C1388" s="38" t="s">
        <v>1647</v>
      </c>
      <c r="D1388" s="32" t="str">
        <f t="shared" si="105"/>
        <v>39149JaipurLaptop</v>
      </c>
      <c r="E1388" s="32">
        <f>VLOOKUP($D1388,Table2[[Column1]:[Qty]],2,0)</f>
        <v>386</v>
      </c>
      <c r="F1388" s="32">
        <f t="shared" si="106"/>
        <v>1000</v>
      </c>
      <c r="G1388" s="39">
        <f t="shared" si="107"/>
        <v>0.09</v>
      </c>
      <c r="H1388" s="32">
        <f t="shared" si="108"/>
        <v>910</v>
      </c>
      <c r="I1388" s="32">
        <f t="shared" si="109"/>
        <v>351260</v>
      </c>
      <c r="R1388" s="36">
        <v>39091</v>
      </c>
      <c r="S1388" s="36" t="s">
        <v>1645</v>
      </c>
      <c r="T1388" s="36" t="s">
        <v>1647</v>
      </c>
      <c r="U1388" s="36" t="str">
        <f>Table2[[#This Row],[Date]]&amp;Table2[[#This Row],[City]]&amp;Table2[[#This Row],[Product]]</f>
        <v>39091DelhiLaptop</v>
      </c>
      <c r="V1388" s="36">
        <v>331</v>
      </c>
    </row>
    <row r="1389" spans="1:22" ht="21" x14ac:dyDescent="0.25">
      <c r="A1389" s="38">
        <v>39149</v>
      </c>
      <c r="B1389" s="38" t="s">
        <v>1652</v>
      </c>
      <c r="C1389" s="38" t="s">
        <v>1648</v>
      </c>
      <c r="D1389" s="32" t="str">
        <f t="shared" si="105"/>
        <v>39149JaipurBulb</v>
      </c>
      <c r="E1389" s="32">
        <f>VLOOKUP($D1389,Table2[[Column1]:[Qty]],2,0)</f>
        <v>419</v>
      </c>
      <c r="F1389" s="32">
        <f t="shared" si="106"/>
        <v>10</v>
      </c>
      <c r="G1389" s="39">
        <f t="shared" si="107"/>
        <v>0.08</v>
      </c>
      <c r="H1389" s="32">
        <f t="shared" si="108"/>
        <v>9.2000000000000011</v>
      </c>
      <c r="I1389" s="32">
        <f t="shared" si="109"/>
        <v>3854.8000000000006</v>
      </c>
      <c r="R1389" s="36">
        <v>39100</v>
      </c>
      <c r="S1389" s="36" t="s">
        <v>1653</v>
      </c>
      <c r="T1389" s="36" t="s">
        <v>1647</v>
      </c>
      <c r="U1389" s="36" t="str">
        <f>Table2[[#This Row],[Date]]&amp;Table2[[#This Row],[City]]&amp;Table2[[#This Row],[Product]]</f>
        <v>39100AgraLaptop</v>
      </c>
      <c r="V1389" s="36">
        <v>188</v>
      </c>
    </row>
    <row r="1390" spans="1:22" ht="21" x14ac:dyDescent="0.25">
      <c r="A1390" s="38">
        <v>39149</v>
      </c>
      <c r="B1390" s="38" t="s">
        <v>1652</v>
      </c>
      <c r="C1390" s="38" t="s">
        <v>1649</v>
      </c>
      <c r="D1390" s="32" t="str">
        <f t="shared" si="105"/>
        <v>39149Jaipuriphone</v>
      </c>
      <c r="E1390" s="32">
        <f>VLOOKUP($D1390,Table2[[Column1]:[Qty]],2,0)</f>
        <v>143</v>
      </c>
      <c r="F1390" s="32">
        <f t="shared" si="106"/>
        <v>500</v>
      </c>
      <c r="G1390" s="39">
        <f t="shared" si="107"/>
        <v>0.2</v>
      </c>
      <c r="H1390" s="32">
        <f t="shared" si="108"/>
        <v>400</v>
      </c>
      <c r="I1390" s="32">
        <f t="shared" si="109"/>
        <v>57200</v>
      </c>
      <c r="R1390" s="36">
        <v>39157</v>
      </c>
      <c r="S1390" s="36" t="s">
        <v>1645</v>
      </c>
      <c r="T1390" s="36" t="s">
        <v>1648</v>
      </c>
      <c r="U1390" s="36" t="str">
        <f>Table2[[#This Row],[Date]]&amp;Table2[[#This Row],[City]]&amp;Table2[[#This Row],[Product]]</f>
        <v>39157DelhiBulb</v>
      </c>
      <c r="V1390" s="36">
        <v>372</v>
      </c>
    </row>
    <row r="1391" spans="1:22" ht="21" x14ac:dyDescent="0.25">
      <c r="A1391" s="38">
        <v>39149</v>
      </c>
      <c r="B1391" s="38" t="s">
        <v>1652</v>
      </c>
      <c r="C1391" s="38" t="s">
        <v>1650</v>
      </c>
      <c r="D1391" s="32" t="str">
        <f t="shared" si="105"/>
        <v>39149JaipurChair</v>
      </c>
      <c r="E1391" s="32">
        <f>VLOOKUP($D1391,Table2[[Column1]:[Qty]],2,0)</f>
        <v>265</v>
      </c>
      <c r="F1391" s="32">
        <f t="shared" si="106"/>
        <v>200</v>
      </c>
      <c r="G1391" s="39">
        <f t="shared" si="107"/>
        <v>0.36</v>
      </c>
      <c r="H1391" s="32">
        <f t="shared" si="108"/>
        <v>128</v>
      </c>
      <c r="I1391" s="32">
        <f t="shared" si="109"/>
        <v>33920</v>
      </c>
      <c r="R1391" s="36">
        <v>39090</v>
      </c>
      <c r="S1391" s="36" t="s">
        <v>1653</v>
      </c>
      <c r="T1391" s="36" t="s">
        <v>1648</v>
      </c>
      <c r="U1391" s="36" t="str">
        <f>Table2[[#This Row],[Date]]&amp;Table2[[#This Row],[City]]&amp;Table2[[#This Row],[Product]]</f>
        <v>39090AgraBulb</v>
      </c>
      <c r="V1391" s="36">
        <v>360</v>
      </c>
    </row>
    <row r="1392" spans="1:22" ht="21" x14ac:dyDescent="0.25">
      <c r="A1392" s="38">
        <v>39149</v>
      </c>
      <c r="B1392" s="38" t="s">
        <v>1653</v>
      </c>
      <c r="C1392" s="38" t="s">
        <v>1647</v>
      </c>
      <c r="D1392" s="32" t="str">
        <f t="shared" si="105"/>
        <v>39149AgraLaptop</v>
      </c>
      <c r="E1392" s="32">
        <f>VLOOKUP($D1392,Table2[[Column1]:[Qty]],2,0)</f>
        <v>424</v>
      </c>
      <c r="F1392" s="32">
        <f t="shared" si="106"/>
        <v>1000</v>
      </c>
      <c r="G1392" s="39">
        <f t="shared" si="107"/>
        <v>0.05</v>
      </c>
      <c r="H1392" s="32">
        <f t="shared" si="108"/>
        <v>950</v>
      </c>
      <c r="I1392" s="32">
        <f t="shared" si="109"/>
        <v>402800</v>
      </c>
      <c r="R1392" s="36">
        <v>39126</v>
      </c>
      <c r="S1392" s="36" t="s">
        <v>1653</v>
      </c>
      <c r="T1392" s="36" t="s">
        <v>1647</v>
      </c>
      <c r="U1392" s="36" t="str">
        <f>Table2[[#This Row],[Date]]&amp;Table2[[#This Row],[City]]&amp;Table2[[#This Row],[Product]]</f>
        <v>39126AgraLaptop</v>
      </c>
      <c r="V1392" s="36">
        <v>136</v>
      </c>
    </row>
    <row r="1393" spans="1:22" ht="21" x14ac:dyDescent="0.25">
      <c r="A1393" s="38">
        <v>39149</v>
      </c>
      <c r="B1393" s="38" t="s">
        <v>1653</v>
      </c>
      <c r="C1393" s="38" t="s">
        <v>1648</v>
      </c>
      <c r="D1393" s="32" t="str">
        <f t="shared" si="105"/>
        <v>39149AgraBulb</v>
      </c>
      <c r="E1393" s="32">
        <f>VLOOKUP($D1393,Table2[[Column1]:[Qty]],2,0)</f>
        <v>395</v>
      </c>
      <c r="F1393" s="32">
        <f t="shared" si="106"/>
        <v>10</v>
      </c>
      <c r="G1393" s="39">
        <f t="shared" si="107"/>
        <v>0.06</v>
      </c>
      <c r="H1393" s="32">
        <f t="shared" si="108"/>
        <v>9.3999999999999986</v>
      </c>
      <c r="I1393" s="32">
        <f t="shared" si="109"/>
        <v>3712.9999999999995</v>
      </c>
      <c r="R1393" s="36">
        <v>39161</v>
      </c>
      <c r="S1393" s="36" t="s">
        <v>1645</v>
      </c>
      <c r="T1393" s="36" t="s">
        <v>1648</v>
      </c>
      <c r="U1393" s="36" t="str">
        <f>Table2[[#This Row],[Date]]&amp;Table2[[#This Row],[City]]&amp;Table2[[#This Row],[Product]]</f>
        <v>39161DelhiBulb</v>
      </c>
      <c r="V1393" s="36">
        <v>225</v>
      </c>
    </row>
    <row r="1394" spans="1:22" ht="21" x14ac:dyDescent="0.25">
      <c r="A1394" s="38">
        <v>39149</v>
      </c>
      <c r="B1394" s="38" t="s">
        <v>1653</v>
      </c>
      <c r="C1394" s="38" t="s">
        <v>1649</v>
      </c>
      <c r="D1394" s="32" t="str">
        <f t="shared" si="105"/>
        <v>39149Agraiphone</v>
      </c>
      <c r="E1394" s="32">
        <f>VLOOKUP($D1394,Table2[[Column1]:[Qty]],2,0)</f>
        <v>453</v>
      </c>
      <c r="F1394" s="32">
        <f t="shared" si="106"/>
        <v>500</v>
      </c>
      <c r="G1394" s="39">
        <f t="shared" si="107"/>
        <v>0.25</v>
      </c>
      <c r="H1394" s="32">
        <f t="shared" si="108"/>
        <v>375</v>
      </c>
      <c r="I1394" s="32">
        <f t="shared" si="109"/>
        <v>169875</v>
      </c>
      <c r="R1394" s="36">
        <v>39190</v>
      </c>
      <c r="S1394" s="36" t="s">
        <v>1653</v>
      </c>
      <c r="T1394" s="36" t="s">
        <v>1648</v>
      </c>
      <c r="U1394" s="36" t="str">
        <f>Table2[[#This Row],[Date]]&amp;Table2[[#This Row],[City]]&amp;Table2[[#This Row],[Product]]</f>
        <v>39190AgraBulb</v>
      </c>
      <c r="V1394" s="36">
        <v>111</v>
      </c>
    </row>
    <row r="1395" spans="1:22" ht="21" x14ac:dyDescent="0.25">
      <c r="A1395" s="38">
        <v>39149</v>
      </c>
      <c r="B1395" s="38" t="s">
        <v>1653</v>
      </c>
      <c r="C1395" s="38" t="s">
        <v>1650</v>
      </c>
      <c r="D1395" s="32" t="str">
        <f t="shared" si="105"/>
        <v>39149AgraChair</v>
      </c>
      <c r="E1395" s="32">
        <f>VLOOKUP($D1395,Table2[[Column1]:[Qty]],2,0)</f>
        <v>424</v>
      </c>
      <c r="F1395" s="32">
        <f t="shared" si="106"/>
        <v>200</v>
      </c>
      <c r="G1395" s="39">
        <f t="shared" si="107"/>
        <v>0.4</v>
      </c>
      <c r="H1395" s="32">
        <f t="shared" si="108"/>
        <v>120</v>
      </c>
      <c r="I1395" s="32">
        <f t="shared" si="109"/>
        <v>50880</v>
      </c>
      <c r="R1395" s="36">
        <v>39073</v>
      </c>
      <c r="S1395" s="36" t="s">
        <v>1652</v>
      </c>
      <c r="T1395" s="36" t="s">
        <v>1650</v>
      </c>
      <c r="U1395" s="36" t="str">
        <f>Table2[[#This Row],[Date]]&amp;Table2[[#This Row],[City]]&amp;Table2[[#This Row],[Product]]</f>
        <v>39073JaipurChair</v>
      </c>
      <c r="V1395" s="36">
        <v>102</v>
      </c>
    </row>
    <row r="1396" spans="1:22" ht="21" x14ac:dyDescent="0.25">
      <c r="A1396" s="38">
        <v>39150</v>
      </c>
      <c r="B1396" s="38" t="s">
        <v>1645</v>
      </c>
      <c r="C1396" s="38" t="s">
        <v>1647</v>
      </c>
      <c r="D1396" s="32" t="str">
        <f t="shared" si="105"/>
        <v>39150DelhiLaptop</v>
      </c>
      <c r="E1396" s="32">
        <f>VLOOKUP($D1396,Table2[[Column1]:[Qty]],2,0)</f>
        <v>131</v>
      </c>
      <c r="F1396" s="32">
        <f t="shared" si="106"/>
        <v>1000</v>
      </c>
      <c r="G1396" s="39">
        <f t="shared" si="107"/>
        <v>0.13</v>
      </c>
      <c r="H1396" s="32">
        <f t="shared" si="108"/>
        <v>870</v>
      </c>
      <c r="I1396" s="32">
        <f t="shared" si="109"/>
        <v>113970</v>
      </c>
      <c r="R1396" s="36">
        <v>39084</v>
      </c>
      <c r="S1396" s="36" t="s">
        <v>1645</v>
      </c>
      <c r="T1396" s="36" t="s">
        <v>1647</v>
      </c>
      <c r="U1396" s="36" t="str">
        <f>Table2[[#This Row],[Date]]&amp;Table2[[#This Row],[City]]&amp;Table2[[#This Row],[Product]]</f>
        <v>39084DelhiLaptop</v>
      </c>
      <c r="V1396" s="36">
        <v>210</v>
      </c>
    </row>
    <row r="1397" spans="1:22" ht="21" x14ac:dyDescent="0.25">
      <c r="A1397" s="38">
        <v>39150</v>
      </c>
      <c r="B1397" s="38" t="s">
        <v>1645</v>
      </c>
      <c r="C1397" s="38" t="s">
        <v>1648</v>
      </c>
      <c r="D1397" s="32" t="str">
        <f t="shared" si="105"/>
        <v>39150DelhiBulb</v>
      </c>
      <c r="E1397" s="32">
        <f>VLOOKUP($D1397,Table2[[Column1]:[Qty]],2,0)</f>
        <v>219</v>
      </c>
      <c r="F1397" s="32">
        <f t="shared" si="106"/>
        <v>10</v>
      </c>
      <c r="G1397" s="39">
        <f t="shared" si="107"/>
        <v>0.09</v>
      </c>
      <c r="H1397" s="32">
        <f t="shared" si="108"/>
        <v>9.1</v>
      </c>
      <c r="I1397" s="32">
        <f t="shared" si="109"/>
        <v>1992.8999999999999</v>
      </c>
      <c r="R1397" s="36">
        <v>39098</v>
      </c>
      <c r="S1397" s="36" t="s">
        <v>1653</v>
      </c>
      <c r="T1397" s="36" t="s">
        <v>1650</v>
      </c>
      <c r="U1397" s="36" t="str">
        <f>Table2[[#This Row],[Date]]&amp;Table2[[#This Row],[City]]&amp;Table2[[#This Row],[Product]]</f>
        <v>39098AgraChair</v>
      </c>
      <c r="V1397" s="36">
        <v>106</v>
      </c>
    </row>
    <row r="1398" spans="1:22" ht="21" x14ac:dyDescent="0.25">
      <c r="A1398" s="38">
        <v>39150</v>
      </c>
      <c r="B1398" s="38" t="s">
        <v>1645</v>
      </c>
      <c r="C1398" s="38" t="s">
        <v>1649</v>
      </c>
      <c r="D1398" s="32" t="str">
        <f t="shared" si="105"/>
        <v>39150Delhiiphone</v>
      </c>
      <c r="E1398" s="32">
        <f>VLOOKUP($D1398,Table2[[Column1]:[Qty]],2,0)</f>
        <v>258</v>
      </c>
      <c r="F1398" s="32">
        <f t="shared" si="106"/>
        <v>500</v>
      </c>
      <c r="G1398" s="39">
        <f t="shared" si="107"/>
        <v>0.24</v>
      </c>
      <c r="H1398" s="32">
        <f t="shared" si="108"/>
        <v>380</v>
      </c>
      <c r="I1398" s="32">
        <f t="shared" si="109"/>
        <v>98040</v>
      </c>
      <c r="R1398" s="36">
        <v>39157</v>
      </c>
      <c r="S1398" s="36" t="s">
        <v>1646</v>
      </c>
      <c r="T1398" s="36" t="s">
        <v>1649</v>
      </c>
      <c r="U1398" s="36" t="str">
        <f>Table2[[#This Row],[Date]]&amp;Table2[[#This Row],[City]]&amp;Table2[[#This Row],[Product]]</f>
        <v>39157Mumbaiiphone</v>
      </c>
      <c r="V1398" s="36">
        <v>180</v>
      </c>
    </row>
    <row r="1399" spans="1:22" ht="21" x14ac:dyDescent="0.25">
      <c r="A1399" s="38">
        <v>39150</v>
      </c>
      <c r="B1399" s="38" t="s">
        <v>1645</v>
      </c>
      <c r="C1399" s="38" t="s">
        <v>1650</v>
      </c>
      <c r="D1399" s="32" t="str">
        <f t="shared" si="105"/>
        <v>39150DelhiChair</v>
      </c>
      <c r="E1399" s="32">
        <f>VLOOKUP($D1399,Table2[[Column1]:[Qty]],2,0)</f>
        <v>185</v>
      </c>
      <c r="F1399" s="32">
        <f t="shared" si="106"/>
        <v>200</v>
      </c>
      <c r="G1399" s="39">
        <f t="shared" si="107"/>
        <v>0.33</v>
      </c>
      <c r="H1399" s="32">
        <f t="shared" si="108"/>
        <v>134</v>
      </c>
      <c r="I1399" s="32">
        <f t="shared" si="109"/>
        <v>24790</v>
      </c>
      <c r="R1399" s="36">
        <v>39133</v>
      </c>
      <c r="S1399" s="36" t="s">
        <v>1652</v>
      </c>
      <c r="T1399" s="36" t="s">
        <v>1650</v>
      </c>
      <c r="U1399" s="36" t="str">
        <f>Table2[[#This Row],[Date]]&amp;Table2[[#This Row],[City]]&amp;Table2[[#This Row],[Product]]</f>
        <v>39133JaipurChair</v>
      </c>
      <c r="V1399" s="36">
        <v>360</v>
      </c>
    </row>
    <row r="1400" spans="1:22" ht="21" x14ac:dyDescent="0.25">
      <c r="A1400" s="38">
        <v>39150</v>
      </c>
      <c r="B1400" s="38" t="s">
        <v>1646</v>
      </c>
      <c r="C1400" s="38" t="s">
        <v>1647</v>
      </c>
      <c r="D1400" s="32" t="str">
        <f t="shared" si="105"/>
        <v>39150MumbaiLaptop</v>
      </c>
      <c r="E1400" s="32">
        <f>VLOOKUP($D1400,Table2[[Column1]:[Qty]],2,0)</f>
        <v>355</v>
      </c>
      <c r="F1400" s="32">
        <f t="shared" si="106"/>
        <v>1000</v>
      </c>
      <c r="G1400" s="39">
        <f t="shared" si="107"/>
        <v>0.1</v>
      </c>
      <c r="H1400" s="32">
        <f t="shared" si="108"/>
        <v>900</v>
      </c>
      <c r="I1400" s="32">
        <f t="shared" si="109"/>
        <v>319500</v>
      </c>
      <c r="R1400" s="36">
        <v>39173</v>
      </c>
      <c r="S1400" s="36" t="s">
        <v>1653</v>
      </c>
      <c r="T1400" s="36" t="s">
        <v>1650</v>
      </c>
      <c r="U1400" s="36" t="str">
        <f>Table2[[#This Row],[Date]]&amp;Table2[[#This Row],[City]]&amp;Table2[[#This Row],[Product]]</f>
        <v>39173AgraChair</v>
      </c>
      <c r="V1400" s="36">
        <v>294</v>
      </c>
    </row>
    <row r="1401" spans="1:22" ht="21" x14ac:dyDescent="0.25">
      <c r="A1401" s="38">
        <v>39150</v>
      </c>
      <c r="B1401" s="38" t="s">
        <v>1646</v>
      </c>
      <c r="C1401" s="38" t="s">
        <v>1648</v>
      </c>
      <c r="D1401" s="32" t="str">
        <f t="shared" si="105"/>
        <v>39150MumbaiBulb</v>
      </c>
      <c r="E1401" s="32">
        <f>VLOOKUP($D1401,Table2[[Column1]:[Qty]],2,0)</f>
        <v>351</v>
      </c>
      <c r="F1401" s="32">
        <f t="shared" si="106"/>
        <v>10</v>
      </c>
      <c r="G1401" s="39">
        <f t="shared" si="107"/>
        <v>0.05</v>
      </c>
      <c r="H1401" s="32">
        <f t="shared" si="108"/>
        <v>9.5</v>
      </c>
      <c r="I1401" s="32">
        <f t="shared" si="109"/>
        <v>3334.5</v>
      </c>
      <c r="R1401" s="36">
        <v>39104</v>
      </c>
      <c r="S1401" s="36" t="s">
        <v>1645</v>
      </c>
      <c r="T1401" s="36" t="s">
        <v>1650</v>
      </c>
      <c r="U1401" s="36" t="str">
        <f>Table2[[#This Row],[Date]]&amp;Table2[[#This Row],[City]]&amp;Table2[[#This Row],[Product]]</f>
        <v>39104DelhiChair</v>
      </c>
      <c r="V1401" s="36">
        <v>453</v>
      </c>
    </row>
    <row r="1402" spans="1:22" ht="21" x14ac:dyDescent="0.25">
      <c r="A1402" s="38">
        <v>39150</v>
      </c>
      <c r="B1402" s="38" t="s">
        <v>1646</v>
      </c>
      <c r="C1402" s="38" t="s">
        <v>1649</v>
      </c>
      <c r="D1402" s="32" t="str">
        <f t="shared" si="105"/>
        <v>39150Mumbaiiphone</v>
      </c>
      <c r="E1402" s="32">
        <f>VLOOKUP($D1402,Table2[[Column1]:[Qty]],2,0)</f>
        <v>193</v>
      </c>
      <c r="F1402" s="32">
        <f t="shared" si="106"/>
        <v>500</v>
      </c>
      <c r="G1402" s="39">
        <f t="shared" si="107"/>
        <v>0.2</v>
      </c>
      <c r="H1402" s="32">
        <f t="shared" si="108"/>
        <v>400</v>
      </c>
      <c r="I1402" s="32">
        <f t="shared" si="109"/>
        <v>77200</v>
      </c>
      <c r="R1402" s="36">
        <v>39167</v>
      </c>
      <c r="S1402" s="36" t="s">
        <v>1653</v>
      </c>
      <c r="T1402" s="36" t="s">
        <v>1650</v>
      </c>
      <c r="U1402" s="36" t="str">
        <f>Table2[[#This Row],[Date]]&amp;Table2[[#This Row],[City]]&amp;Table2[[#This Row],[Product]]</f>
        <v>39167AgraChair</v>
      </c>
      <c r="V1402" s="36">
        <v>183</v>
      </c>
    </row>
    <row r="1403" spans="1:22" ht="21" x14ac:dyDescent="0.25">
      <c r="A1403" s="38">
        <v>39150</v>
      </c>
      <c r="B1403" s="38" t="s">
        <v>1646</v>
      </c>
      <c r="C1403" s="38" t="s">
        <v>1650</v>
      </c>
      <c r="D1403" s="32" t="str">
        <f t="shared" si="105"/>
        <v>39150MumbaiChair</v>
      </c>
      <c r="E1403" s="32">
        <f>VLOOKUP($D1403,Table2[[Column1]:[Qty]],2,0)</f>
        <v>434</v>
      </c>
      <c r="F1403" s="32">
        <f t="shared" si="106"/>
        <v>200</v>
      </c>
      <c r="G1403" s="39">
        <f t="shared" si="107"/>
        <v>0.4</v>
      </c>
      <c r="H1403" s="32">
        <f t="shared" si="108"/>
        <v>120</v>
      </c>
      <c r="I1403" s="32">
        <f t="shared" si="109"/>
        <v>52080</v>
      </c>
      <c r="R1403" s="36">
        <v>39181</v>
      </c>
      <c r="S1403" s="36" t="s">
        <v>1646</v>
      </c>
      <c r="T1403" s="36" t="s">
        <v>1649</v>
      </c>
      <c r="U1403" s="36" t="str">
        <f>Table2[[#This Row],[Date]]&amp;Table2[[#This Row],[City]]&amp;Table2[[#This Row],[Product]]</f>
        <v>39181Mumbaiiphone</v>
      </c>
      <c r="V1403" s="36">
        <v>129</v>
      </c>
    </row>
    <row r="1404" spans="1:22" ht="21" x14ac:dyDescent="0.25">
      <c r="A1404" s="38">
        <v>39150</v>
      </c>
      <c r="B1404" s="38" t="s">
        <v>1652</v>
      </c>
      <c r="C1404" s="38" t="s">
        <v>1647</v>
      </c>
      <c r="D1404" s="32" t="str">
        <f t="shared" si="105"/>
        <v>39150JaipurLaptop</v>
      </c>
      <c r="E1404" s="32">
        <f>VLOOKUP($D1404,Table2[[Column1]:[Qty]],2,0)</f>
        <v>321</v>
      </c>
      <c r="F1404" s="32">
        <f t="shared" si="106"/>
        <v>1000</v>
      </c>
      <c r="G1404" s="39">
        <f t="shared" si="107"/>
        <v>0.09</v>
      </c>
      <c r="H1404" s="32">
        <f t="shared" si="108"/>
        <v>910</v>
      </c>
      <c r="I1404" s="32">
        <f t="shared" si="109"/>
        <v>292110</v>
      </c>
      <c r="R1404" s="36">
        <v>39071</v>
      </c>
      <c r="S1404" s="36" t="s">
        <v>1645</v>
      </c>
      <c r="T1404" s="36" t="s">
        <v>1649</v>
      </c>
      <c r="U1404" s="36" t="str">
        <f>Table2[[#This Row],[Date]]&amp;Table2[[#This Row],[City]]&amp;Table2[[#This Row],[Product]]</f>
        <v>39071Delhiiphone</v>
      </c>
      <c r="V1404" s="36">
        <v>137</v>
      </c>
    </row>
    <row r="1405" spans="1:22" ht="21" x14ac:dyDescent="0.25">
      <c r="A1405" s="38">
        <v>39150</v>
      </c>
      <c r="B1405" s="38" t="s">
        <v>1652</v>
      </c>
      <c r="C1405" s="38" t="s">
        <v>1648</v>
      </c>
      <c r="D1405" s="32" t="str">
        <f t="shared" si="105"/>
        <v>39150JaipurBulb</v>
      </c>
      <c r="E1405" s="32">
        <f>VLOOKUP($D1405,Table2[[Column1]:[Qty]],2,0)</f>
        <v>322</v>
      </c>
      <c r="F1405" s="32">
        <f t="shared" si="106"/>
        <v>10</v>
      </c>
      <c r="G1405" s="39">
        <f t="shared" si="107"/>
        <v>0.08</v>
      </c>
      <c r="H1405" s="32">
        <f t="shared" si="108"/>
        <v>9.2000000000000011</v>
      </c>
      <c r="I1405" s="32">
        <f t="shared" si="109"/>
        <v>2962.4000000000005</v>
      </c>
      <c r="R1405" s="36">
        <v>39075</v>
      </c>
      <c r="S1405" s="36" t="s">
        <v>1646</v>
      </c>
      <c r="T1405" s="36" t="s">
        <v>1650</v>
      </c>
      <c r="U1405" s="36" t="str">
        <f>Table2[[#This Row],[Date]]&amp;Table2[[#This Row],[City]]&amp;Table2[[#This Row],[Product]]</f>
        <v>39075MumbaiChair</v>
      </c>
      <c r="V1405" s="36">
        <v>404</v>
      </c>
    </row>
    <row r="1406" spans="1:22" ht="21" x14ac:dyDescent="0.25">
      <c r="A1406" s="38">
        <v>39150</v>
      </c>
      <c r="B1406" s="38" t="s">
        <v>1652</v>
      </c>
      <c r="C1406" s="38" t="s">
        <v>1649</v>
      </c>
      <c r="D1406" s="32" t="str">
        <f t="shared" si="105"/>
        <v>39150Jaipuriphone</v>
      </c>
      <c r="E1406" s="32">
        <f>VLOOKUP($D1406,Table2[[Column1]:[Qty]],2,0)</f>
        <v>240</v>
      </c>
      <c r="F1406" s="32">
        <f t="shared" si="106"/>
        <v>500</v>
      </c>
      <c r="G1406" s="39">
        <f t="shared" si="107"/>
        <v>0.2</v>
      </c>
      <c r="H1406" s="32">
        <f t="shared" si="108"/>
        <v>400</v>
      </c>
      <c r="I1406" s="32">
        <f t="shared" si="109"/>
        <v>96000</v>
      </c>
      <c r="R1406" s="36">
        <v>39094</v>
      </c>
      <c r="S1406" s="36" t="s">
        <v>1653</v>
      </c>
      <c r="T1406" s="36" t="s">
        <v>1647</v>
      </c>
      <c r="U1406" s="36" t="str">
        <f>Table2[[#This Row],[Date]]&amp;Table2[[#This Row],[City]]&amp;Table2[[#This Row],[Product]]</f>
        <v>39094AgraLaptop</v>
      </c>
      <c r="V1406" s="36">
        <v>188</v>
      </c>
    </row>
    <row r="1407" spans="1:22" ht="21" x14ac:dyDescent="0.25">
      <c r="A1407" s="38">
        <v>39150</v>
      </c>
      <c r="B1407" s="38" t="s">
        <v>1652</v>
      </c>
      <c r="C1407" s="38" t="s">
        <v>1650</v>
      </c>
      <c r="D1407" s="32" t="str">
        <f t="shared" si="105"/>
        <v>39150JaipurChair</v>
      </c>
      <c r="E1407" s="32">
        <f>VLOOKUP($D1407,Table2[[Column1]:[Qty]],2,0)</f>
        <v>433</v>
      </c>
      <c r="F1407" s="32">
        <f t="shared" si="106"/>
        <v>200</v>
      </c>
      <c r="G1407" s="39">
        <f t="shared" si="107"/>
        <v>0.36</v>
      </c>
      <c r="H1407" s="32">
        <f t="shared" si="108"/>
        <v>128</v>
      </c>
      <c r="I1407" s="32">
        <f t="shared" si="109"/>
        <v>55424</v>
      </c>
      <c r="R1407" s="36">
        <v>39183</v>
      </c>
      <c r="S1407" s="36" t="s">
        <v>1646</v>
      </c>
      <c r="T1407" s="36" t="s">
        <v>1648</v>
      </c>
      <c r="U1407" s="36" t="str">
        <f>Table2[[#This Row],[Date]]&amp;Table2[[#This Row],[City]]&amp;Table2[[#This Row],[Product]]</f>
        <v>39183MumbaiBulb</v>
      </c>
      <c r="V1407" s="36">
        <v>303</v>
      </c>
    </row>
    <row r="1408" spans="1:22" ht="21" x14ac:dyDescent="0.25">
      <c r="A1408" s="38">
        <v>39150</v>
      </c>
      <c r="B1408" s="38" t="s">
        <v>1653</v>
      </c>
      <c r="C1408" s="38" t="s">
        <v>1647</v>
      </c>
      <c r="D1408" s="32" t="str">
        <f t="shared" si="105"/>
        <v>39150AgraLaptop</v>
      </c>
      <c r="E1408" s="32">
        <f>VLOOKUP($D1408,Table2[[Column1]:[Qty]],2,0)</f>
        <v>146</v>
      </c>
      <c r="F1408" s="32">
        <f t="shared" si="106"/>
        <v>1000</v>
      </c>
      <c r="G1408" s="39">
        <f t="shared" si="107"/>
        <v>0.05</v>
      </c>
      <c r="H1408" s="32">
        <f t="shared" si="108"/>
        <v>950</v>
      </c>
      <c r="I1408" s="32">
        <f t="shared" si="109"/>
        <v>138700</v>
      </c>
      <c r="R1408" s="36">
        <v>39183</v>
      </c>
      <c r="S1408" s="36" t="s">
        <v>1653</v>
      </c>
      <c r="T1408" s="36" t="s">
        <v>1648</v>
      </c>
      <c r="U1408" s="36" t="str">
        <f>Table2[[#This Row],[Date]]&amp;Table2[[#This Row],[City]]&amp;Table2[[#This Row],[Product]]</f>
        <v>39183AgraBulb</v>
      </c>
      <c r="V1408" s="36">
        <v>481</v>
      </c>
    </row>
    <row r="1409" spans="1:22" ht="21" x14ac:dyDescent="0.25">
      <c r="A1409" s="38">
        <v>39150</v>
      </c>
      <c r="B1409" s="38" t="s">
        <v>1653</v>
      </c>
      <c r="C1409" s="38" t="s">
        <v>1648</v>
      </c>
      <c r="D1409" s="32" t="str">
        <f t="shared" si="105"/>
        <v>39150AgraBulb</v>
      </c>
      <c r="E1409" s="32">
        <f>VLOOKUP($D1409,Table2[[Column1]:[Qty]],2,0)</f>
        <v>111</v>
      </c>
      <c r="F1409" s="32">
        <f t="shared" si="106"/>
        <v>10</v>
      </c>
      <c r="G1409" s="39">
        <f t="shared" si="107"/>
        <v>0.06</v>
      </c>
      <c r="H1409" s="32">
        <f t="shared" si="108"/>
        <v>9.3999999999999986</v>
      </c>
      <c r="I1409" s="32">
        <f t="shared" si="109"/>
        <v>1043.3999999999999</v>
      </c>
      <c r="R1409" s="36">
        <v>39092</v>
      </c>
      <c r="S1409" s="36" t="s">
        <v>1645</v>
      </c>
      <c r="T1409" s="36" t="s">
        <v>1649</v>
      </c>
      <c r="U1409" s="36" t="str">
        <f>Table2[[#This Row],[Date]]&amp;Table2[[#This Row],[City]]&amp;Table2[[#This Row],[Product]]</f>
        <v>39092Delhiiphone</v>
      </c>
      <c r="V1409" s="36">
        <v>199</v>
      </c>
    </row>
    <row r="1410" spans="1:22" ht="21" x14ac:dyDescent="0.25">
      <c r="A1410" s="38">
        <v>39150</v>
      </c>
      <c r="B1410" s="38" t="s">
        <v>1653</v>
      </c>
      <c r="C1410" s="38" t="s">
        <v>1649</v>
      </c>
      <c r="D1410" s="32" t="str">
        <f t="shared" si="105"/>
        <v>39150Agraiphone</v>
      </c>
      <c r="E1410" s="32">
        <f>VLOOKUP($D1410,Table2[[Column1]:[Qty]],2,0)</f>
        <v>322</v>
      </c>
      <c r="F1410" s="32">
        <f t="shared" si="106"/>
        <v>500</v>
      </c>
      <c r="G1410" s="39">
        <f t="shared" si="107"/>
        <v>0.25</v>
      </c>
      <c r="H1410" s="32">
        <f t="shared" si="108"/>
        <v>375</v>
      </c>
      <c r="I1410" s="32">
        <f t="shared" si="109"/>
        <v>120750</v>
      </c>
      <c r="R1410" s="36">
        <v>39158</v>
      </c>
      <c r="S1410" s="36" t="s">
        <v>1645</v>
      </c>
      <c r="T1410" s="36" t="s">
        <v>1647</v>
      </c>
      <c r="U1410" s="36" t="str">
        <f>Table2[[#This Row],[Date]]&amp;Table2[[#This Row],[City]]&amp;Table2[[#This Row],[Product]]</f>
        <v>39158DelhiLaptop</v>
      </c>
      <c r="V1410" s="36">
        <v>499</v>
      </c>
    </row>
    <row r="1411" spans="1:22" ht="21" x14ac:dyDescent="0.25">
      <c r="A1411" s="38">
        <v>39150</v>
      </c>
      <c r="B1411" s="38" t="s">
        <v>1653</v>
      </c>
      <c r="C1411" s="38" t="s">
        <v>1650</v>
      </c>
      <c r="D1411" s="32" t="str">
        <f t="shared" si="105"/>
        <v>39150AgraChair</v>
      </c>
      <c r="E1411" s="32">
        <f>VLOOKUP($D1411,Table2[[Column1]:[Qty]],2,0)</f>
        <v>493</v>
      </c>
      <c r="F1411" s="32">
        <f t="shared" si="106"/>
        <v>200</v>
      </c>
      <c r="G1411" s="39">
        <f t="shared" si="107"/>
        <v>0.4</v>
      </c>
      <c r="H1411" s="32">
        <f t="shared" si="108"/>
        <v>120</v>
      </c>
      <c r="I1411" s="32">
        <f t="shared" si="109"/>
        <v>59160</v>
      </c>
      <c r="R1411" s="36">
        <v>39165</v>
      </c>
      <c r="S1411" s="36" t="s">
        <v>1653</v>
      </c>
      <c r="T1411" s="36" t="s">
        <v>1650</v>
      </c>
      <c r="U1411" s="36" t="str">
        <f>Table2[[#This Row],[Date]]&amp;Table2[[#This Row],[City]]&amp;Table2[[#This Row],[Product]]</f>
        <v>39165AgraChair</v>
      </c>
      <c r="V1411" s="36">
        <v>361</v>
      </c>
    </row>
    <row r="1412" spans="1:22" ht="21" x14ac:dyDescent="0.25">
      <c r="A1412" s="38">
        <v>39151</v>
      </c>
      <c r="B1412" s="38" t="s">
        <v>1645</v>
      </c>
      <c r="C1412" s="38" t="s">
        <v>1647</v>
      </c>
      <c r="D1412" s="32" t="str">
        <f t="shared" si="105"/>
        <v>39151DelhiLaptop</v>
      </c>
      <c r="E1412" s="32">
        <f>VLOOKUP($D1412,Table2[[Column1]:[Qty]],2,0)</f>
        <v>159</v>
      </c>
      <c r="F1412" s="32">
        <f t="shared" si="106"/>
        <v>1000</v>
      </c>
      <c r="G1412" s="39">
        <f t="shared" si="107"/>
        <v>0.13</v>
      </c>
      <c r="H1412" s="32">
        <f t="shared" si="108"/>
        <v>870</v>
      </c>
      <c r="I1412" s="32">
        <f t="shared" si="109"/>
        <v>138330</v>
      </c>
      <c r="R1412" s="36">
        <v>39112</v>
      </c>
      <c r="S1412" s="36" t="s">
        <v>1646</v>
      </c>
      <c r="T1412" s="36" t="s">
        <v>1647</v>
      </c>
      <c r="U1412" s="36" t="str">
        <f>Table2[[#This Row],[Date]]&amp;Table2[[#This Row],[City]]&amp;Table2[[#This Row],[Product]]</f>
        <v>39112MumbaiLaptop</v>
      </c>
      <c r="V1412" s="36">
        <v>437</v>
      </c>
    </row>
    <row r="1413" spans="1:22" ht="21" x14ac:dyDescent="0.25">
      <c r="A1413" s="38">
        <v>39151</v>
      </c>
      <c r="B1413" s="38" t="s">
        <v>1645</v>
      </c>
      <c r="C1413" s="38" t="s">
        <v>1648</v>
      </c>
      <c r="D1413" s="32" t="str">
        <f t="shared" ref="D1413:D1476" si="110">A1413&amp;B1413&amp;C1413</f>
        <v>39151DelhiBulb</v>
      </c>
      <c r="E1413" s="32">
        <f>VLOOKUP($D1413,Table2[[Column1]:[Qty]],2,0)</f>
        <v>265</v>
      </c>
      <c r="F1413" s="32">
        <f t="shared" ref="F1413:F1476" si="111">VLOOKUP($C1413,K$12:L$15,2,FALSE)</f>
        <v>10</v>
      </c>
      <c r="G1413" s="39">
        <f t="shared" ref="G1413:G1476" si="112">INDEX($K$3:$O$7,MATCH($B1413,$K$3:$K$7,0),MATCH($C1413,$K$3:$O$3,0))</f>
        <v>0.09</v>
      </c>
      <c r="H1413" s="32">
        <f t="shared" ref="H1413:H1476" si="113">$F1413*(1-$G1413)</f>
        <v>9.1</v>
      </c>
      <c r="I1413" s="32">
        <f t="shared" ref="I1413:I1476" si="114">$H1413*$E1413</f>
        <v>2411.5</v>
      </c>
      <c r="R1413" s="36">
        <v>39119</v>
      </c>
      <c r="S1413" s="36" t="s">
        <v>1646</v>
      </c>
      <c r="T1413" s="36" t="s">
        <v>1648</v>
      </c>
      <c r="U1413" s="36" t="str">
        <f>Table2[[#This Row],[Date]]&amp;Table2[[#This Row],[City]]&amp;Table2[[#This Row],[Product]]</f>
        <v>39119MumbaiBulb</v>
      </c>
      <c r="V1413" s="36">
        <v>274</v>
      </c>
    </row>
    <row r="1414" spans="1:22" ht="21" x14ac:dyDescent="0.25">
      <c r="A1414" s="38">
        <v>39151</v>
      </c>
      <c r="B1414" s="38" t="s">
        <v>1645</v>
      </c>
      <c r="C1414" s="38" t="s">
        <v>1649</v>
      </c>
      <c r="D1414" s="32" t="str">
        <f t="shared" si="110"/>
        <v>39151Delhiiphone</v>
      </c>
      <c r="E1414" s="32">
        <f>VLOOKUP($D1414,Table2[[Column1]:[Qty]],2,0)</f>
        <v>219</v>
      </c>
      <c r="F1414" s="32">
        <f t="shared" si="111"/>
        <v>500</v>
      </c>
      <c r="G1414" s="39">
        <f t="shared" si="112"/>
        <v>0.24</v>
      </c>
      <c r="H1414" s="32">
        <f t="shared" si="113"/>
        <v>380</v>
      </c>
      <c r="I1414" s="32">
        <f t="shared" si="114"/>
        <v>83220</v>
      </c>
      <c r="R1414" s="36">
        <v>39173</v>
      </c>
      <c r="S1414" s="36" t="s">
        <v>1646</v>
      </c>
      <c r="T1414" s="36" t="s">
        <v>1648</v>
      </c>
      <c r="U1414" s="36" t="str">
        <f>Table2[[#This Row],[Date]]&amp;Table2[[#This Row],[City]]&amp;Table2[[#This Row],[Product]]</f>
        <v>39173MumbaiBulb</v>
      </c>
      <c r="V1414" s="36">
        <v>435</v>
      </c>
    </row>
    <row r="1415" spans="1:22" ht="21" x14ac:dyDescent="0.25">
      <c r="A1415" s="38">
        <v>39151</v>
      </c>
      <c r="B1415" s="38" t="s">
        <v>1645</v>
      </c>
      <c r="C1415" s="38" t="s">
        <v>1650</v>
      </c>
      <c r="D1415" s="32" t="str">
        <f t="shared" si="110"/>
        <v>39151DelhiChair</v>
      </c>
      <c r="E1415" s="32">
        <f>VLOOKUP($D1415,Table2[[Column1]:[Qty]],2,0)</f>
        <v>349</v>
      </c>
      <c r="F1415" s="32">
        <f t="shared" si="111"/>
        <v>200</v>
      </c>
      <c r="G1415" s="39">
        <f t="shared" si="112"/>
        <v>0.33</v>
      </c>
      <c r="H1415" s="32">
        <f t="shared" si="113"/>
        <v>134</v>
      </c>
      <c r="I1415" s="32">
        <f t="shared" si="114"/>
        <v>46766</v>
      </c>
      <c r="R1415" s="36">
        <v>39184</v>
      </c>
      <c r="S1415" s="36" t="s">
        <v>1653</v>
      </c>
      <c r="T1415" s="36" t="s">
        <v>1649</v>
      </c>
      <c r="U1415" s="36" t="str">
        <f>Table2[[#This Row],[Date]]&amp;Table2[[#This Row],[City]]&amp;Table2[[#This Row],[Product]]</f>
        <v>39184Agraiphone</v>
      </c>
      <c r="V1415" s="36">
        <v>284</v>
      </c>
    </row>
    <row r="1416" spans="1:22" ht="21" x14ac:dyDescent="0.25">
      <c r="A1416" s="38">
        <v>39151</v>
      </c>
      <c r="B1416" s="38" t="s">
        <v>1646</v>
      </c>
      <c r="C1416" s="38" t="s">
        <v>1647</v>
      </c>
      <c r="D1416" s="32" t="str">
        <f t="shared" si="110"/>
        <v>39151MumbaiLaptop</v>
      </c>
      <c r="E1416" s="32">
        <f>VLOOKUP($D1416,Table2[[Column1]:[Qty]],2,0)</f>
        <v>349</v>
      </c>
      <c r="F1416" s="32">
        <f t="shared" si="111"/>
        <v>1000</v>
      </c>
      <c r="G1416" s="39">
        <f t="shared" si="112"/>
        <v>0.1</v>
      </c>
      <c r="H1416" s="32">
        <f t="shared" si="113"/>
        <v>900</v>
      </c>
      <c r="I1416" s="32">
        <f t="shared" si="114"/>
        <v>314100</v>
      </c>
      <c r="R1416" s="36">
        <v>39105</v>
      </c>
      <c r="S1416" s="36" t="s">
        <v>1653</v>
      </c>
      <c r="T1416" s="36" t="s">
        <v>1647</v>
      </c>
      <c r="U1416" s="36" t="str">
        <f>Table2[[#This Row],[Date]]&amp;Table2[[#This Row],[City]]&amp;Table2[[#This Row],[Product]]</f>
        <v>39105AgraLaptop</v>
      </c>
      <c r="V1416" s="36">
        <v>113</v>
      </c>
    </row>
    <row r="1417" spans="1:22" ht="21" x14ac:dyDescent="0.25">
      <c r="A1417" s="38">
        <v>39151</v>
      </c>
      <c r="B1417" s="38" t="s">
        <v>1646</v>
      </c>
      <c r="C1417" s="38" t="s">
        <v>1648</v>
      </c>
      <c r="D1417" s="32" t="str">
        <f t="shared" si="110"/>
        <v>39151MumbaiBulb</v>
      </c>
      <c r="E1417" s="32">
        <f>VLOOKUP($D1417,Table2[[Column1]:[Qty]],2,0)</f>
        <v>189</v>
      </c>
      <c r="F1417" s="32">
        <f t="shared" si="111"/>
        <v>10</v>
      </c>
      <c r="G1417" s="39">
        <f t="shared" si="112"/>
        <v>0.05</v>
      </c>
      <c r="H1417" s="32">
        <f t="shared" si="113"/>
        <v>9.5</v>
      </c>
      <c r="I1417" s="32">
        <f t="shared" si="114"/>
        <v>1795.5</v>
      </c>
      <c r="R1417" s="36">
        <v>39126</v>
      </c>
      <c r="S1417" s="36" t="s">
        <v>1653</v>
      </c>
      <c r="T1417" s="36" t="s">
        <v>1650</v>
      </c>
      <c r="U1417" s="36" t="str">
        <f>Table2[[#This Row],[Date]]&amp;Table2[[#This Row],[City]]&amp;Table2[[#This Row],[Product]]</f>
        <v>39126AgraChair</v>
      </c>
      <c r="V1417" s="36">
        <v>142</v>
      </c>
    </row>
    <row r="1418" spans="1:22" ht="21" x14ac:dyDescent="0.25">
      <c r="A1418" s="38">
        <v>39151</v>
      </c>
      <c r="B1418" s="38" t="s">
        <v>1646</v>
      </c>
      <c r="C1418" s="38" t="s">
        <v>1649</v>
      </c>
      <c r="D1418" s="32" t="str">
        <f t="shared" si="110"/>
        <v>39151Mumbaiiphone</v>
      </c>
      <c r="E1418" s="32">
        <f>VLOOKUP($D1418,Table2[[Column1]:[Qty]],2,0)</f>
        <v>200</v>
      </c>
      <c r="F1418" s="32">
        <f t="shared" si="111"/>
        <v>500</v>
      </c>
      <c r="G1418" s="39">
        <f t="shared" si="112"/>
        <v>0.2</v>
      </c>
      <c r="H1418" s="32">
        <f t="shared" si="113"/>
        <v>400</v>
      </c>
      <c r="I1418" s="32">
        <f t="shared" si="114"/>
        <v>80000</v>
      </c>
      <c r="R1418" s="36">
        <v>39110</v>
      </c>
      <c r="S1418" s="36" t="s">
        <v>1645</v>
      </c>
      <c r="T1418" s="36" t="s">
        <v>1650</v>
      </c>
      <c r="U1418" s="36" t="str">
        <f>Table2[[#This Row],[Date]]&amp;Table2[[#This Row],[City]]&amp;Table2[[#This Row],[Product]]</f>
        <v>39110DelhiChair</v>
      </c>
      <c r="V1418" s="36">
        <v>391</v>
      </c>
    </row>
    <row r="1419" spans="1:22" ht="21" x14ac:dyDescent="0.25">
      <c r="A1419" s="38">
        <v>39151</v>
      </c>
      <c r="B1419" s="38" t="s">
        <v>1646</v>
      </c>
      <c r="C1419" s="38" t="s">
        <v>1650</v>
      </c>
      <c r="D1419" s="32" t="str">
        <f t="shared" si="110"/>
        <v>39151MumbaiChair</v>
      </c>
      <c r="E1419" s="32">
        <f>VLOOKUP($D1419,Table2[[Column1]:[Qty]],2,0)</f>
        <v>239</v>
      </c>
      <c r="F1419" s="32">
        <f t="shared" si="111"/>
        <v>200</v>
      </c>
      <c r="G1419" s="39">
        <f t="shared" si="112"/>
        <v>0.4</v>
      </c>
      <c r="H1419" s="32">
        <f t="shared" si="113"/>
        <v>120</v>
      </c>
      <c r="I1419" s="32">
        <f t="shared" si="114"/>
        <v>28680</v>
      </c>
      <c r="R1419" s="36">
        <v>39171</v>
      </c>
      <c r="S1419" s="36" t="s">
        <v>1645</v>
      </c>
      <c r="T1419" s="36" t="s">
        <v>1648</v>
      </c>
      <c r="U1419" s="36" t="str">
        <f>Table2[[#This Row],[Date]]&amp;Table2[[#This Row],[City]]&amp;Table2[[#This Row],[Product]]</f>
        <v>39171DelhiBulb</v>
      </c>
      <c r="V1419" s="36">
        <v>198</v>
      </c>
    </row>
    <row r="1420" spans="1:22" ht="21" x14ac:dyDescent="0.25">
      <c r="A1420" s="38">
        <v>39151</v>
      </c>
      <c r="B1420" s="38" t="s">
        <v>1652</v>
      </c>
      <c r="C1420" s="38" t="s">
        <v>1647</v>
      </c>
      <c r="D1420" s="32" t="str">
        <f t="shared" si="110"/>
        <v>39151JaipurLaptop</v>
      </c>
      <c r="E1420" s="32">
        <f>VLOOKUP($D1420,Table2[[Column1]:[Qty]],2,0)</f>
        <v>366</v>
      </c>
      <c r="F1420" s="32">
        <f t="shared" si="111"/>
        <v>1000</v>
      </c>
      <c r="G1420" s="39">
        <f t="shared" si="112"/>
        <v>0.09</v>
      </c>
      <c r="H1420" s="32">
        <f t="shared" si="113"/>
        <v>910</v>
      </c>
      <c r="I1420" s="32">
        <f t="shared" si="114"/>
        <v>333060</v>
      </c>
      <c r="R1420" s="36">
        <v>39176</v>
      </c>
      <c r="S1420" s="36" t="s">
        <v>1653</v>
      </c>
      <c r="T1420" s="36" t="s">
        <v>1647</v>
      </c>
      <c r="U1420" s="36" t="str">
        <f>Table2[[#This Row],[Date]]&amp;Table2[[#This Row],[City]]&amp;Table2[[#This Row],[Product]]</f>
        <v>39176AgraLaptop</v>
      </c>
      <c r="V1420" s="36">
        <v>102</v>
      </c>
    </row>
    <row r="1421" spans="1:22" ht="21" x14ac:dyDescent="0.25">
      <c r="A1421" s="38">
        <v>39151</v>
      </c>
      <c r="B1421" s="38" t="s">
        <v>1652</v>
      </c>
      <c r="C1421" s="38" t="s">
        <v>1648</v>
      </c>
      <c r="D1421" s="32" t="str">
        <f t="shared" si="110"/>
        <v>39151JaipurBulb</v>
      </c>
      <c r="E1421" s="32">
        <f>VLOOKUP($D1421,Table2[[Column1]:[Qty]],2,0)</f>
        <v>232</v>
      </c>
      <c r="F1421" s="32">
        <f t="shared" si="111"/>
        <v>10</v>
      </c>
      <c r="G1421" s="39">
        <f t="shared" si="112"/>
        <v>0.08</v>
      </c>
      <c r="H1421" s="32">
        <f t="shared" si="113"/>
        <v>9.2000000000000011</v>
      </c>
      <c r="I1421" s="32">
        <f t="shared" si="114"/>
        <v>2134.4</v>
      </c>
      <c r="R1421" s="36">
        <v>39078</v>
      </c>
      <c r="S1421" s="36" t="s">
        <v>1646</v>
      </c>
      <c r="T1421" s="36" t="s">
        <v>1650</v>
      </c>
      <c r="U1421" s="36" t="str">
        <f>Table2[[#This Row],[Date]]&amp;Table2[[#This Row],[City]]&amp;Table2[[#This Row],[Product]]</f>
        <v>39078MumbaiChair</v>
      </c>
      <c r="V1421" s="36">
        <v>316</v>
      </c>
    </row>
    <row r="1422" spans="1:22" ht="21" x14ac:dyDescent="0.25">
      <c r="A1422" s="38">
        <v>39151</v>
      </c>
      <c r="B1422" s="38" t="s">
        <v>1652</v>
      </c>
      <c r="C1422" s="38" t="s">
        <v>1649</v>
      </c>
      <c r="D1422" s="32" t="str">
        <f t="shared" si="110"/>
        <v>39151Jaipuriphone</v>
      </c>
      <c r="E1422" s="32">
        <f>VLOOKUP($D1422,Table2[[Column1]:[Qty]],2,0)</f>
        <v>489</v>
      </c>
      <c r="F1422" s="32">
        <f t="shared" si="111"/>
        <v>500</v>
      </c>
      <c r="G1422" s="39">
        <f t="shared" si="112"/>
        <v>0.2</v>
      </c>
      <c r="H1422" s="32">
        <f t="shared" si="113"/>
        <v>400</v>
      </c>
      <c r="I1422" s="32">
        <f t="shared" si="114"/>
        <v>195600</v>
      </c>
      <c r="R1422" s="36">
        <v>39171</v>
      </c>
      <c r="S1422" s="36" t="s">
        <v>1645</v>
      </c>
      <c r="T1422" s="36" t="s">
        <v>1650</v>
      </c>
      <c r="U1422" s="36" t="str">
        <f>Table2[[#This Row],[Date]]&amp;Table2[[#This Row],[City]]&amp;Table2[[#This Row],[Product]]</f>
        <v>39171DelhiChair</v>
      </c>
      <c r="V1422" s="36">
        <v>175</v>
      </c>
    </row>
    <row r="1423" spans="1:22" ht="21" x14ac:dyDescent="0.25">
      <c r="A1423" s="38">
        <v>39151</v>
      </c>
      <c r="B1423" s="38" t="s">
        <v>1652</v>
      </c>
      <c r="C1423" s="38" t="s">
        <v>1650</v>
      </c>
      <c r="D1423" s="32" t="str">
        <f t="shared" si="110"/>
        <v>39151JaipurChair</v>
      </c>
      <c r="E1423" s="32">
        <f>VLOOKUP($D1423,Table2[[Column1]:[Qty]],2,0)</f>
        <v>102</v>
      </c>
      <c r="F1423" s="32">
        <f t="shared" si="111"/>
        <v>200</v>
      </c>
      <c r="G1423" s="39">
        <f t="shared" si="112"/>
        <v>0.36</v>
      </c>
      <c r="H1423" s="32">
        <f t="shared" si="113"/>
        <v>128</v>
      </c>
      <c r="I1423" s="32">
        <f t="shared" si="114"/>
        <v>13056</v>
      </c>
      <c r="R1423" s="36">
        <v>39127</v>
      </c>
      <c r="S1423" s="36" t="s">
        <v>1652</v>
      </c>
      <c r="T1423" s="36" t="s">
        <v>1648</v>
      </c>
      <c r="U1423" s="36" t="str">
        <f>Table2[[#This Row],[Date]]&amp;Table2[[#This Row],[City]]&amp;Table2[[#This Row],[Product]]</f>
        <v>39127JaipurBulb</v>
      </c>
      <c r="V1423" s="36">
        <v>406</v>
      </c>
    </row>
    <row r="1424" spans="1:22" ht="21" x14ac:dyDescent="0.25">
      <c r="A1424" s="38">
        <v>39151</v>
      </c>
      <c r="B1424" s="38" t="s">
        <v>1653</v>
      </c>
      <c r="C1424" s="38" t="s">
        <v>1647</v>
      </c>
      <c r="D1424" s="32" t="str">
        <f t="shared" si="110"/>
        <v>39151AgraLaptop</v>
      </c>
      <c r="E1424" s="32">
        <f>VLOOKUP($D1424,Table2[[Column1]:[Qty]],2,0)</f>
        <v>422</v>
      </c>
      <c r="F1424" s="32">
        <f t="shared" si="111"/>
        <v>1000</v>
      </c>
      <c r="G1424" s="39">
        <f t="shared" si="112"/>
        <v>0.05</v>
      </c>
      <c r="H1424" s="32">
        <f t="shared" si="113"/>
        <v>950</v>
      </c>
      <c r="I1424" s="32">
        <f t="shared" si="114"/>
        <v>400900</v>
      </c>
      <c r="R1424" s="36">
        <v>39083</v>
      </c>
      <c r="S1424" s="36" t="s">
        <v>1645</v>
      </c>
      <c r="T1424" s="36" t="s">
        <v>1648</v>
      </c>
      <c r="U1424" s="36" t="str">
        <f>Table2[[#This Row],[Date]]&amp;Table2[[#This Row],[City]]&amp;Table2[[#This Row],[Product]]</f>
        <v>39083DelhiBulb</v>
      </c>
      <c r="V1424" s="36">
        <v>122</v>
      </c>
    </row>
    <row r="1425" spans="1:22" ht="21" x14ac:dyDescent="0.25">
      <c r="A1425" s="38">
        <v>39151</v>
      </c>
      <c r="B1425" s="38" t="s">
        <v>1653</v>
      </c>
      <c r="C1425" s="38" t="s">
        <v>1648</v>
      </c>
      <c r="D1425" s="32" t="str">
        <f t="shared" si="110"/>
        <v>39151AgraBulb</v>
      </c>
      <c r="E1425" s="32">
        <f>VLOOKUP($D1425,Table2[[Column1]:[Qty]],2,0)</f>
        <v>392</v>
      </c>
      <c r="F1425" s="32">
        <f t="shared" si="111"/>
        <v>10</v>
      </c>
      <c r="G1425" s="39">
        <f t="shared" si="112"/>
        <v>0.06</v>
      </c>
      <c r="H1425" s="32">
        <f t="shared" si="113"/>
        <v>9.3999999999999986</v>
      </c>
      <c r="I1425" s="32">
        <f t="shared" si="114"/>
        <v>3684.7999999999993</v>
      </c>
      <c r="R1425" s="36">
        <v>39102</v>
      </c>
      <c r="S1425" s="36" t="s">
        <v>1646</v>
      </c>
      <c r="T1425" s="36" t="s">
        <v>1647</v>
      </c>
      <c r="U1425" s="36" t="str">
        <f>Table2[[#This Row],[Date]]&amp;Table2[[#This Row],[City]]&amp;Table2[[#This Row],[Product]]</f>
        <v>39102MumbaiLaptop</v>
      </c>
      <c r="V1425" s="36">
        <v>375</v>
      </c>
    </row>
    <row r="1426" spans="1:22" ht="21" x14ac:dyDescent="0.25">
      <c r="A1426" s="38">
        <v>39151</v>
      </c>
      <c r="B1426" s="38" t="s">
        <v>1653</v>
      </c>
      <c r="C1426" s="38" t="s">
        <v>1649</v>
      </c>
      <c r="D1426" s="32" t="str">
        <f t="shared" si="110"/>
        <v>39151Agraiphone</v>
      </c>
      <c r="E1426" s="32">
        <f>VLOOKUP($D1426,Table2[[Column1]:[Qty]],2,0)</f>
        <v>366</v>
      </c>
      <c r="F1426" s="32">
        <f t="shared" si="111"/>
        <v>500</v>
      </c>
      <c r="G1426" s="39">
        <f t="shared" si="112"/>
        <v>0.25</v>
      </c>
      <c r="H1426" s="32">
        <f t="shared" si="113"/>
        <v>375</v>
      </c>
      <c r="I1426" s="32">
        <f t="shared" si="114"/>
        <v>137250</v>
      </c>
      <c r="R1426" s="36">
        <v>39117</v>
      </c>
      <c r="S1426" s="36" t="s">
        <v>1653</v>
      </c>
      <c r="T1426" s="36" t="s">
        <v>1649</v>
      </c>
      <c r="U1426" s="36" t="str">
        <f>Table2[[#This Row],[Date]]&amp;Table2[[#This Row],[City]]&amp;Table2[[#This Row],[Product]]</f>
        <v>39117Agraiphone</v>
      </c>
      <c r="V1426" s="36">
        <v>170</v>
      </c>
    </row>
    <row r="1427" spans="1:22" ht="21" x14ac:dyDescent="0.25">
      <c r="A1427" s="38">
        <v>39151</v>
      </c>
      <c r="B1427" s="38" t="s">
        <v>1653</v>
      </c>
      <c r="C1427" s="38" t="s">
        <v>1650</v>
      </c>
      <c r="D1427" s="32" t="str">
        <f t="shared" si="110"/>
        <v>39151AgraChair</v>
      </c>
      <c r="E1427" s="32">
        <f>VLOOKUP($D1427,Table2[[Column1]:[Qty]],2,0)</f>
        <v>403</v>
      </c>
      <c r="F1427" s="32">
        <f t="shared" si="111"/>
        <v>200</v>
      </c>
      <c r="G1427" s="39">
        <f t="shared" si="112"/>
        <v>0.4</v>
      </c>
      <c r="H1427" s="32">
        <f t="shared" si="113"/>
        <v>120</v>
      </c>
      <c r="I1427" s="32">
        <f t="shared" si="114"/>
        <v>48360</v>
      </c>
      <c r="R1427" s="36">
        <v>39160</v>
      </c>
      <c r="S1427" s="36" t="s">
        <v>1653</v>
      </c>
      <c r="T1427" s="36" t="s">
        <v>1647</v>
      </c>
      <c r="U1427" s="36" t="str">
        <f>Table2[[#This Row],[Date]]&amp;Table2[[#This Row],[City]]&amp;Table2[[#This Row],[Product]]</f>
        <v>39160AgraLaptop</v>
      </c>
      <c r="V1427" s="36">
        <v>193</v>
      </c>
    </row>
    <row r="1428" spans="1:22" ht="21" x14ac:dyDescent="0.25">
      <c r="A1428" s="38">
        <v>39152</v>
      </c>
      <c r="B1428" s="38" t="s">
        <v>1645</v>
      </c>
      <c r="C1428" s="38" t="s">
        <v>1647</v>
      </c>
      <c r="D1428" s="32" t="str">
        <f t="shared" si="110"/>
        <v>39152DelhiLaptop</v>
      </c>
      <c r="E1428" s="32">
        <f>VLOOKUP($D1428,Table2[[Column1]:[Qty]],2,0)</f>
        <v>498</v>
      </c>
      <c r="F1428" s="32">
        <f t="shared" si="111"/>
        <v>1000</v>
      </c>
      <c r="G1428" s="39">
        <f t="shared" si="112"/>
        <v>0.13</v>
      </c>
      <c r="H1428" s="32">
        <f t="shared" si="113"/>
        <v>870</v>
      </c>
      <c r="I1428" s="32">
        <f t="shared" si="114"/>
        <v>433260</v>
      </c>
      <c r="R1428" s="36">
        <v>39074</v>
      </c>
      <c r="S1428" s="36" t="s">
        <v>1653</v>
      </c>
      <c r="T1428" s="36" t="s">
        <v>1650</v>
      </c>
      <c r="U1428" s="36" t="str">
        <f>Table2[[#This Row],[Date]]&amp;Table2[[#This Row],[City]]&amp;Table2[[#This Row],[Product]]</f>
        <v>39074AgraChair</v>
      </c>
      <c r="V1428" s="36">
        <v>169</v>
      </c>
    </row>
    <row r="1429" spans="1:22" ht="21" x14ac:dyDescent="0.25">
      <c r="A1429" s="38">
        <v>39152</v>
      </c>
      <c r="B1429" s="38" t="s">
        <v>1645</v>
      </c>
      <c r="C1429" s="38" t="s">
        <v>1648</v>
      </c>
      <c r="D1429" s="32" t="str">
        <f t="shared" si="110"/>
        <v>39152DelhiBulb</v>
      </c>
      <c r="E1429" s="32">
        <f>VLOOKUP($D1429,Table2[[Column1]:[Qty]],2,0)</f>
        <v>263</v>
      </c>
      <c r="F1429" s="32">
        <f t="shared" si="111"/>
        <v>10</v>
      </c>
      <c r="G1429" s="39">
        <f t="shared" si="112"/>
        <v>0.09</v>
      </c>
      <c r="H1429" s="32">
        <f t="shared" si="113"/>
        <v>9.1</v>
      </c>
      <c r="I1429" s="32">
        <f t="shared" si="114"/>
        <v>2393.2999999999997</v>
      </c>
      <c r="R1429" s="36">
        <v>39087</v>
      </c>
      <c r="S1429" s="36" t="s">
        <v>1652</v>
      </c>
      <c r="T1429" s="36" t="s">
        <v>1650</v>
      </c>
      <c r="U1429" s="36" t="str">
        <f>Table2[[#This Row],[Date]]&amp;Table2[[#This Row],[City]]&amp;Table2[[#This Row],[Product]]</f>
        <v>39087JaipurChair</v>
      </c>
      <c r="V1429" s="36">
        <v>409</v>
      </c>
    </row>
    <row r="1430" spans="1:22" ht="21" x14ac:dyDescent="0.25">
      <c r="A1430" s="38">
        <v>39152</v>
      </c>
      <c r="B1430" s="38" t="s">
        <v>1645</v>
      </c>
      <c r="C1430" s="38" t="s">
        <v>1649</v>
      </c>
      <c r="D1430" s="32" t="str">
        <f t="shared" si="110"/>
        <v>39152Delhiiphone</v>
      </c>
      <c r="E1430" s="32">
        <f>VLOOKUP($D1430,Table2[[Column1]:[Qty]],2,0)</f>
        <v>269</v>
      </c>
      <c r="F1430" s="32">
        <f t="shared" si="111"/>
        <v>500</v>
      </c>
      <c r="G1430" s="39">
        <f t="shared" si="112"/>
        <v>0.24</v>
      </c>
      <c r="H1430" s="32">
        <f t="shared" si="113"/>
        <v>380</v>
      </c>
      <c r="I1430" s="32">
        <f t="shared" si="114"/>
        <v>102220</v>
      </c>
      <c r="R1430" s="36">
        <v>39098</v>
      </c>
      <c r="S1430" s="36" t="s">
        <v>1646</v>
      </c>
      <c r="T1430" s="36" t="s">
        <v>1649</v>
      </c>
      <c r="U1430" s="36" t="str">
        <f>Table2[[#This Row],[Date]]&amp;Table2[[#This Row],[City]]&amp;Table2[[#This Row],[Product]]</f>
        <v>39098Mumbaiiphone</v>
      </c>
      <c r="V1430" s="36">
        <v>391</v>
      </c>
    </row>
    <row r="1431" spans="1:22" ht="21" x14ac:dyDescent="0.25">
      <c r="A1431" s="38">
        <v>39152</v>
      </c>
      <c r="B1431" s="38" t="s">
        <v>1645</v>
      </c>
      <c r="C1431" s="38" t="s">
        <v>1650</v>
      </c>
      <c r="D1431" s="32" t="str">
        <f t="shared" si="110"/>
        <v>39152DelhiChair</v>
      </c>
      <c r="E1431" s="32">
        <f>VLOOKUP($D1431,Table2[[Column1]:[Qty]],2,0)</f>
        <v>227</v>
      </c>
      <c r="F1431" s="32">
        <f t="shared" si="111"/>
        <v>200</v>
      </c>
      <c r="G1431" s="39">
        <f t="shared" si="112"/>
        <v>0.33</v>
      </c>
      <c r="H1431" s="32">
        <f t="shared" si="113"/>
        <v>134</v>
      </c>
      <c r="I1431" s="32">
        <f t="shared" si="114"/>
        <v>30418</v>
      </c>
      <c r="R1431" s="36">
        <v>39137</v>
      </c>
      <c r="S1431" s="36" t="s">
        <v>1653</v>
      </c>
      <c r="T1431" s="36" t="s">
        <v>1649</v>
      </c>
      <c r="U1431" s="36" t="str">
        <f>Table2[[#This Row],[Date]]&amp;Table2[[#This Row],[City]]&amp;Table2[[#This Row],[Product]]</f>
        <v>39137Agraiphone</v>
      </c>
      <c r="V1431" s="36">
        <v>139</v>
      </c>
    </row>
    <row r="1432" spans="1:22" ht="21" x14ac:dyDescent="0.25">
      <c r="A1432" s="38">
        <v>39152</v>
      </c>
      <c r="B1432" s="38" t="s">
        <v>1646</v>
      </c>
      <c r="C1432" s="38" t="s">
        <v>1647</v>
      </c>
      <c r="D1432" s="32" t="str">
        <f t="shared" si="110"/>
        <v>39152MumbaiLaptop</v>
      </c>
      <c r="E1432" s="32">
        <f>VLOOKUP($D1432,Table2[[Column1]:[Qty]],2,0)</f>
        <v>216</v>
      </c>
      <c r="F1432" s="32">
        <f t="shared" si="111"/>
        <v>1000</v>
      </c>
      <c r="G1432" s="39">
        <f t="shared" si="112"/>
        <v>0.1</v>
      </c>
      <c r="H1432" s="32">
        <f t="shared" si="113"/>
        <v>900</v>
      </c>
      <c r="I1432" s="32">
        <f t="shared" si="114"/>
        <v>194400</v>
      </c>
      <c r="R1432" s="36">
        <v>39178</v>
      </c>
      <c r="S1432" s="36" t="s">
        <v>1646</v>
      </c>
      <c r="T1432" s="36" t="s">
        <v>1650</v>
      </c>
      <c r="U1432" s="36" t="str">
        <f>Table2[[#This Row],[Date]]&amp;Table2[[#This Row],[City]]&amp;Table2[[#This Row],[Product]]</f>
        <v>39178MumbaiChair</v>
      </c>
      <c r="V1432" s="36">
        <v>361</v>
      </c>
    </row>
    <row r="1433" spans="1:22" ht="21" x14ac:dyDescent="0.25">
      <c r="A1433" s="38">
        <v>39152</v>
      </c>
      <c r="B1433" s="38" t="s">
        <v>1646</v>
      </c>
      <c r="C1433" s="38" t="s">
        <v>1648</v>
      </c>
      <c r="D1433" s="32" t="str">
        <f t="shared" si="110"/>
        <v>39152MumbaiBulb</v>
      </c>
      <c r="E1433" s="32">
        <f>VLOOKUP($D1433,Table2[[Column1]:[Qty]],2,0)</f>
        <v>156</v>
      </c>
      <c r="F1433" s="32">
        <f t="shared" si="111"/>
        <v>10</v>
      </c>
      <c r="G1433" s="39">
        <f t="shared" si="112"/>
        <v>0.05</v>
      </c>
      <c r="H1433" s="32">
        <f t="shared" si="113"/>
        <v>9.5</v>
      </c>
      <c r="I1433" s="32">
        <f t="shared" si="114"/>
        <v>1482</v>
      </c>
      <c r="R1433" s="36">
        <v>39083</v>
      </c>
      <c r="S1433" s="36" t="s">
        <v>1653</v>
      </c>
      <c r="T1433" s="36" t="s">
        <v>1649</v>
      </c>
      <c r="U1433" s="36" t="str">
        <f>Table2[[#This Row],[Date]]&amp;Table2[[#This Row],[City]]&amp;Table2[[#This Row],[Product]]</f>
        <v>39083Agraiphone</v>
      </c>
      <c r="V1433" s="36">
        <v>314</v>
      </c>
    </row>
    <row r="1434" spans="1:22" ht="21" x14ac:dyDescent="0.25">
      <c r="A1434" s="38">
        <v>39152</v>
      </c>
      <c r="B1434" s="38" t="s">
        <v>1646</v>
      </c>
      <c r="C1434" s="38" t="s">
        <v>1649</v>
      </c>
      <c r="D1434" s="32" t="str">
        <f t="shared" si="110"/>
        <v>39152Mumbaiiphone</v>
      </c>
      <c r="E1434" s="32">
        <f>VLOOKUP($D1434,Table2[[Column1]:[Qty]],2,0)</f>
        <v>476</v>
      </c>
      <c r="F1434" s="32">
        <f t="shared" si="111"/>
        <v>500</v>
      </c>
      <c r="G1434" s="39">
        <f t="shared" si="112"/>
        <v>0.2</v>
      </c>
      <c r="H1434" s="32">
        <f t="shared" si="113"/>
        <v>400</v>
      </c>
      <c r="I1434" s="32">
        <f t="shared" si="114"/>
        <v>190400</v>
      </c>
      <c r="R1434" s="36">
        <v>39127</v>
      </c>
      <c r="S1434" s="36" t="s">
        <v>1646</v>
      </c>
      <c r="T1434" s="36" t="s">
        <v>1650</v>
      </c>
      <c r="U1434" s="36" t="str">
        <f>Table2[[#This Row],[Date]]&amp;Table2[[#This Row],[City]]&amp;Table2[[#This Row],[Product]]</f>
        <v>39127MumbaiChair</v>
      </c>
      <c r="V1434" s="36">
        <v>424</v>
      </c>
    </row>
    <row r="1435" spans="1:22" ht="21" x14ac:dyDescent="0.25">
      <c r="A1435" s="38">
        <v>39152</v>
      </c>
      <c r="B1435" s="38" t="s">
        <v>1646</v>
      </c>
      <c r="C1435" s="38" t="s">
        <v>1650</v>
      </c>
      <c r="D1435" s="32" t="str">
        <f t="shared" si="110"/>
        <v>39152MumbaiChair</v>
      </c>
      <c r="E1435" s="32">
        <f>VLOOKUP($D1435,Table2[[Column1]:[Qty]],2,0)</f>
        <v>456</v>
      </c>
      <c r="F1435" s="32">
        <f t="shared" si="111"/>
        <v>200</v>
      </c>
      <c r="G1435" s="39">
        <f t="shared" si="112"/>
        <v>0.4</v>
      </c>
      <c r="H1435" s="32">
        <f t="shared" si="113"/>
        <v>120</v>
      </c>
      <c r="I1435" s="32">
        <f t="shared" si="114"/>
        <v>54720</v>
      </c>
      <c r="R1435" s="36">
        <v>39172</v>
      </c>
      <c r="S1435" s="36" t="s">
        <v>1653</v>
      </c>
      <c r="T1435" s="36" t="s">
        <v>1650</v>
      </c>
      <c r="U1435" s="36" t="str">
        <f>Table2[[#This Row],[Date]]&amp;Table2[[#This Row],[City]]&amp;Table2[[#This Row],[Product]]</f>
        <v>39172AgraChair</v>
      </c>
      <c r="V1435" s="36">
        <v>159</v>
      </c>
    </row>
    <row r="1436" spans="1:22" ht="21" x14ac:dyDescent="0.25">
      <c r="A1436" s="38">
        <v>39152</v>
      </c>
      <c r="B1436" s="38" t="s">
        <v>1652</v>
      </c>
      <c r="C1436" s="38" t="s">
        <v>1647</v>
      </c>
      <c r="D1436" s="32" t="str">
        <f t="shared" si="110"/>
        <v>39152JaipurLaptop</v>
      </c>
      <c r="E1436" s="32">
        <f>VLOOKUP($D1436,Table2[[Column1]:[Qty]],2,0)</f>
        <v>423</v>
      </c>
      <c r="F1436" s="32">
        <f t="shared" si="111"/>
        <v>1000</v>
      </c>
      <c r="G1436" s="39">
        <f t="shared" si="112"/>
        <v>0.09</v>
      </c>
      <c r="H1436" s="32">
        <f t="shared" si="113"/>
        <v>910</v>
      </c>
      <c r="I1436" s="32">
        <f t="shared" si="114"/>
        <v>384930</v>
      </c>
      <c r="R1436" s="36">
        <v>39180</v>
      </c>
      <c r="S1436" s="36" t="s">
        <v>1645</v>
      </c>
      <c r="T1436" s="36" t="s">
        <v>1647</v>
      </c>
      <c r="U1436" s="36" t="str">
        <f>Table2[[#This Row],[Date]]&amp;Table2[[#This Row],[City]]&amp;Table2[[#This Row],[Product]]</f>
        <v>39180DelhiLaptop</v>
      </c>
      <c r="V1436" s="36">
        <v>319</v>
      </c>
    </row>
    <row r="1437" spans="1:22" ht="21" x14ac:dyDescent="0.25">
      <c r="A1437" s="38">
        <v>39152</v>
      </c>
      <c r="B1437" s="38" t="s">
        <v>1652</v>
      </c>
      <c r="C1437" s="38" t="s">
        <v>1648</v>
      </c>
      <c r="D1437" s="32" t="str">
        <f t="shared" si="110"/>
        <v>39152JaipurBulb</v>
      </c>
      <c r="E1437" s="32">
        <f>VLOOKUP($D1437,Table2[[Column1]:[Qty]],2,0)</f>
        <v>320</v>
      </c>
      <c r="F1437" s="32">
        <f t="shared" si="111"/>
        <v>10</v>
      </c>
      <c r="G1437" s="39">
        <f t="shared" si="112"/>
        <v>0.08</v>
      </c>
      <c r="H1437" s="32">
        <f t="shared" si="113"/>
        <v>9.2000000000000011</v>
      </c>
      <c r="I1437" s="32">
        <f t="shared" si="114"/>
        <v>2944.0000000000005</v>
      </c>
      <c r="R1437" s="36">
        <v>39089</v>
      </c>
      <c r="S1437" s="36" t="s">
        <v>1645</v>
      </c>
      <c r="T1437" s="36" t="s">
        <v>1648</v>
      </c>
      <c r="U1437" s="36" t="str">
        <f>Table2[[#This Row],[Date]]&amp;Table2[[#This Row],[City]]&amp;Table2[[#This Row],[Product]]</f>
        <v>39089DelhiBulb</v>
      </c>
      <c r="V1437" s="36">
        <v>327</v>
      </c>
    </row>
    <row r="1438" spans="1:22" ht="21" x14ac:dyDescent="0.25">
      <c r="A1438" s="38">
        <v>39152</v>
      </c>
      <c r="B1438" s="38" t="s">
        <v>1652</v>
      </c>
      <c r="C1438" s="38" t="s">
        <v>1649</v>
      </c>
      <c r="D1438" s="32" t="str">
        <f t="shared" si="110"/>
        <v>39152Jaipuriphone</v>
      </c>
      <c r="E1438" s="32">
        <f>VLOOKUP($D1438,Table2[[Column1]:[Qty]],2,0)</f>
        <v>286</v>
      </c>
      <c r="F1438" s="32">
        <f t="shared" si="111"/>
        <v>500</v>
      </c>
      <c r="G1438" s="39">
        <f t="shared" si="112"/>
        <v>0.2</v>
      </c>
      <c r="H1438" s="32">
        <f t="shared" si="113"/>
        <v>400</v>
      </c>
      <c r="I1438" s="32">
        <f t="shared" si="114"/>
        <v>114400</v>
      </c>
      <c r="R1438" s="36">
        <v>39131</v>
      </c>
      <c r="S1438" s="36" t="s">
        <v>1652</v>
      </c>
      <c r="T1438" s="36" t="s">
        <v>1650</v>
      </c>
      <c r="U1438" s="36" t="str">
        <f>Table2[[#This Row],[Date]]&amp;Table2[[#This Row],[City]]&amp;Table2[[#This Row],[Product]]</f>
        <v>39131JaipurChair</v>
      </c>
      <c r="V1438" s="36">
        <v>309</v>
      </c>
    </row>
    <row r="1439" spans="1:22" ht="21" x14ac:dyDescent="0.25">
      <c r="A1439" s="38">
        <v>39152</v>
      </c>
      <c r="B1439" s="38" t="s">
        <v>1652</v>
      </c>
      <c r="C1439" s="38" t="s">
        <v>1650</v>
      </c>
      <c r="D1439" s="32" t="str">
        <f t="shared" si="110"/>
        <v>39152JaipurChair</v>
      </c>
      <c r="E1439" s="32">
        <f>VLOOKUP($D1439,Table2[[Column1]:[Qty]],2,0)</f>
        <v>160</v>
      </c>
      <c r="F1439" s="32">
        <f t="shared" si="111"/>
        <v>200</v>
      </c>
      <c r="G1439" s="39">
        <f t="shared" si="112"/>
        <v>0.36</v>
      </c>
      <c r="H1439" s="32">
        <f t="shared" si="113"/>
        <v>128</v>
      </c>
      <c r="I1439" s="32">
        <f t="shared" si="114"/>
        <v>20480</v>
      </c>
      <c r="R1439" s="36">
        <v>39147</v>
      </c>
      <c r="S1439" s="36" t="s">
        <v>1653</v>
      </c>
      <c r="T1439" s="36" t="s">
        <v>1649</v>
      </c>
      <c r="U1439" s="36" t="str">
        <f>Table2[[#This Row],[Date]]&amp;Table2[[#This Row],[City]]&amp;Table2[[#This Row],[Product]]</f>
        <v>39147Agraiphone</v>
      </c>
      <c r="V1439" s="36">
        <v>114</v>
      </c>
    </row>
    <row r="1440" spans="1:22" ht="21" x14ac:dyDescent="0.25">
      <c r="A1440" s="38">
        <v>39152</v>
      </c>
      <c r="B1440" s="38" t="s">
        <v>1653</v>
      </c>
      <c r="C1440" s="38" t="s">
        <v>1647</v>
      </c>
      <c r="D1440" s="32" t="str">
        <f t="shared" si="110"/>
        <v>39152AgraLaptop</v>
      </c>
      <c r="E1440" s="32">
        <f>VLOOKUP($D1440,Table2[[Column1]:[Qty]],2,0)</f>
        <v>268</v>
      </c>
      <c r="F1440" s="32">
        <f t="shared" si="111"/>
        <v>1000</v>
      </c>
      <c r="G1440" s="39">
        <f t="shared" si="112"/>
        <v>0.05</v>
      </c>
      <c r="H1440" s="32">
        <f t="shared" si="113"/>
        <v>950</v>
      </c>
      <c r="I1440" s="32">
        <f t="shared" si="114"/>
        <v>254600</v>
      </c>
      <c r="R1440" s="36">
        <v>39186</v>
      </c>
      <c r="S1440" s="36" t="s">
        <v>1653</v>
      </c>
      <c r="T1440" s="36" t="s">
        <v>1647</v>
      </c>
      <c r="U1440" s="36" t="str">
        <f>Table2[[#This Row],[Date]]&amp;Table2[[#This Row],[City]]&amp;Table2[[#This Row],[Product]]</f>
        <v>39186AgraLaptop</v>
      </c>
      <c r="V1440" s="36">
        <v>176</v>
      </c>
    </row>
    <row r="1441" spans="1:22" ht="21" x14ac:dyDescent="0.25">
      <c r="A1441" s="38">
        <v>39152</v>
      </c>
      <c r="B1441" s="38" t="s">
        <v>1653</v>
      </c>
      <c r="C1441" s="38" t="s">
        <v>1648</v>
      </c>
      <c r="D1441" s="32" t="str">
        <f t="shared" si="110"/>
        <v>39152AgraBulb</v>
      </c>
      <c r="E1441" s="32">
        <f>VLOOKUP($D1441,Table2[[Column1]:[Qty]],2,0)</f>
        <v>165</v>
      </c>
      <c r="F1441" s="32">
        <f t="shared" si="111"/>
        <v>10</v>
      </c>
      <c r="G1441" s="39">
        <f t="shared" si="112"/>
        <v>0.06</v>
      </c>
      <c r="H1441" s="32">
        <f t="shared" si="113"/>
        <v>9.3999999999999986</v>
      </c>
      <c r="I1441" s="32">
        <f t="shared" si="114"/>
        <v>1550.9999999999998</v>
      </c>
      <c r="R1441" s="36">
        <v>39106</v>
      </c>
      <c r="S1441" s="36" t="s">
        <v>1645</v>
      </c>
      <c r="T1441" s="36" t="s">
        <v>1648</v>
      </c>
      <c r="U1441" s="36" t="str">
        <f>Table2[[#This Row],[Date]]&amp;Table2[[#This Row],[City]]&amp;Table2[[#This Row],[Product]]</f>
        <v>39106DelhiBulb</v>
      </c>
      <c r="V1441" s="36">
        <v>494</v>
      </c>
    </row>
    <row r="1442" spans="1:22" ht="21" x14ac:dyDescent="0.25">
      <c r="A1442" s="38">
        <v>39152</v>
      </c>
      <c r="B1442" s="38" t="s">
        <v>1653</v>
      </c>
      <c r="C1442" s="38" t="s">
        <v>1649</v>
      </c>
      <c r="D1442" s="32" t="str">
        <f t="shared" si="110"/>
        <v>39152Agraiphone</v>
      </c>
      <c r="E1442" s="32">
        <f>VLOOKUP($D1442,Table2[[Column1]:[Qty]],2,0)</f>
        <v>419</v>
      </c>
      <c r="F1442" s="32">
        <f t="shared" si="111"/>
        <v>500</v>
      </c>
      <c r="G1442" s="39">
        <f t="shared" si="112"/>
        <v>0.25</v>
      </c>
      <c r="H1442" s="32">
        <f t="shared" si="113"/>
        <v>375</v>
      </c>
      <c r="I1442" s="32">
        <f t="shared" si="114"/>
        <v>157125</v>
      </c>
      <c r="R1442" s="36">
        <v>39102</v>
      </c>
      <c r="S1442" s="36" t="s">
        <v>1646</v>
      </c>
      <c r="T1442" s="36" t="s">
        <v>1650</v>
      </c>
      <c r="U1442" s="36" t="str">
        <f>Table2[[#This Row],[Date]]&amp;Table2[[#This Row],[City]]&amp;Table2[[#This Row],[Product]]</f>
        <v>39102MumbaiChair</v>
      </c>
      <c r="V1442" s="36">
        <v>315</v>
      </c>
    </row>
    <row r="1443" spans="1:22" ht="21" x14ac:dyDescent="0.25">
      <c r="A1443" s="38">
        <v>39152</v>
      </c>
      <c r="B1443" s="38" t="s">
        <v>1653</v>
      </c>
      <c r="C1443" s="38" t="s">
        <v>1650</v>
      </c>
      <c r="D1443" s="32" t="str">
        <f t="shared" si="110"/>
        <v>39152AgraChair</v>
      </c>
      <c r="E1443" s="32">
        <f>VLOOKUP($D1443,Table2[[Column1]:[Qty]],2,0)</f>
        <v>393</v>
      </c>
      <c r="F1443" s="32">
        <f t="shared" si="111"/>
        <v>200</v>
      </c>
      <c r="G1443" s="39">
        <f t="shared" si="112"/>
        <v>0.4</v>
      </c>
      <c r="H1443" s="32">
        <f t="shared" si="113"/>
        <v>120</v>
      </c>
      <c r="I1443" s="32">
        <f t="shared" si="114"/>
        <v>47160</v>
      </c>
      <c r="R1443" s="36">
        <v>39093</v>
      </c>
      <c r="S1443" s="36" t="s">
        <v>1653</v>
      </c>
      <c r="T1443" s="36" t="s">
        <v>1647</v>
      </c>
      <c r="U1443" s="36" t="str">
        <f>Table2[[#This Row],[Date]]&amp;Table2[[#This Row],[City]]&amp;Table2[[#This Row],[Product]]</f>
        <v>39093AgraLaptop</v>
      </c>
      <c r="V1443" s="36">
        <v>352</v>
      </c>
    </row>
    <row r="1444" spans="1:22" ht="21" x14ac:dyDescent="0.25">
      <c r="A1444" s="38">
        <v>39153</v>
      </c>
      <c r="B1444" s="38" t="s">
        <v>1645</v>
      </c>
      <c r="C1444" s="38" t="s">
        <v>1647</v>
      </c>
      <c r="D1444" s="32" t="str">
        <f t="shared" si="110"/>
        <v>39153DelhiLaptop</v>
      </c>
      <c r="E1444" s="32">
        <f>VLOOKUP($D1444,Table2[[Column1]:[Qty]],2,0)</f>
        <v>136</v>
      </c>
      <c r="F1444" s="32">
        <f t="shared" si="111"/>
        <v>1000</v>
      </c>
      <c r="G1444" s="39">
        <f t="shared" si="112"/>
        <v>0.13</v>
      </c>
      <c r="H1444" s="32">
        <f t="shared" si="113"/>
        <v>870</v>
      </c>
      <c r="I1444" s="32">
        <f t="shared" si="114"/>
        <v>118320</v>
      </c>
      <c r="R1444" s="36">
        <v>39119</v>
      </c>
      <c r="S1444" s="36" t="s">
        <v>1652</v>
      </c>
      <c r="T1444" s="36" t="s">
        <v>1648</v>
      </c>
      <c r="U1444" s="36" t="str">
        <f>Table2[[#This Row],[Date]]&amp;Table2[[#This Row],[City]]&amp;Table2[[#This Row],[Product]]</f>
        <v>39119JaipurBulb</v>
      </c>
      <c r="V1444" s="36">
        <v>116</v>
      </c>
    </row>
    <row r="1445" spans="1:22" ht="21" x14ac:dyDescent="0.25">
      <c r="A1445" s="38">
        <v>39153</v>
      </c>
      <c r="B1445" s="38" t="s">
        <v>1645</v>
      </c>
      <c r="C1445" s="38" t="s">
        <v>1648</v>
      </c>
      <c r="D1445" s="32" t="str">
        <f t="shared" si="110"/>
        <v>39153DelhiBulb</v>
      </c>
      <c r="E1445" s="32">
        <f>VLOOKUP($D1445,Table2[[Column1]:[Qty]],2,0)</f>
        <v>159</v>
      </c>
      <c r="F1445" s="32">
        <f t="shared" si="111"/>
        <v>10</v>
      </c>
      <c r="G1445" s="39">
        <f t="shared" si="112"/>
        <v>0.09</v>
      </c>
      <c r="H1445" s="32">
        <f t="shared" si="113"/>
        <v>9.1</v>
      </c>
      <c r="I1445" s="32">
        <f t="shared" si="114"/>
        <v>1446.8999999999999</v>
      </c>
      <c r="R1445" s="36">
        <v>39144</v>
      </c>
      <c r="S1445" s="36" t="s">
        <v>1652</v>
      </c>
      <c r="T1445" s="36" t="s">
        <v>1647</v>
      </c>
      <c r="U1445" s="36" t="str">
        <f>Table2[[#This Row],[Date]]&amp;Table2[[#This Row],[City]]&amp;Table2[[#This Row],[Product]]</f>
        <v>39144JaipurLaptop</v>
      </c>
      <c r="V1445" s="36">
        <v>412</v>
      </c>
    </row>
    <row r="1446" spans="1:22" ht="21" x14ac:dyDescent="0.25">
      <c r="A1446" s="38">
        <v>39153</v>
      </c>
      <c r="B1446" s="38" t="s">
        <v>1645</v>
      </c>
      <c r="C1446" s="38" t="s">
        <v>1649</v>
      </c>
      <c r="D1446" s="32" t="str">
        <f t="shared" si="110"/>
        <v>39153Delhiiphone</v>
      </c>
      <c r="E1446" s="32">
        <f>VLOOKUP($D1446,Table2[[Column1]:[Qty]],2,0)</f>
        <v>342</v>
      </c>
      <c r="F1446" s="32">
        <f t="shared" si="111"/>
        <v>500</v>
      </c>
      <c r="G1446" s="39">
        <f t="shared" si="112"/>
        <v>0.24</v>
      </c>
      <c r="H1446" s="32">
        <f t="shared" si="113"/>
        <v>380</v>
      </c>
      <c r="I1446" s="32">
        <f t="shared" si="114"/>
        <v>129960</v>
      </c>
      <c r="R1446" s="36">
        <v>39174</v>
      </c>
      <c r="S1446" s="36" t="s">
        <v>1653</v>
      </c>
      <c r="T1446" s="36" t="s">
        <v>1647</v>
      </c>
      <c r="U1446" s="36" t="str">
        <f>Table2[[#This Row],[Date]]&amp;Table2[[#This Row],[City]]&amp;Table2[[#This Row],[Product]]</f>
        <v>39174AgraLaptop</v>
      </c>
      <c r="V1446" s="36">
        <v>126</v>
      </c>
    </row>
    <row r="1447" spans="1:22" ht="21" x14ac:dyDescent="0.25">
      <c r="A1447" s="38">
        <v>39153</v>
      </c>
      <c r="B1447" s="38" t="s">
        <v>1645</v>
      </c>
      <c r="C1447" s="38" t="s">
        <v>1650</v>
      </c>
      <c r="D1447" s="32" t="str">
        <f t="shared" si="110"/>
        <v>39153DelhiChair</v>
      </c>
      <c r="E1447" s="32">
        <f>VLOOKUP($D1447,Table2[[Column1]:[Qty]],2,0)</f>
        <v>154</v>
      </c>
      <c r="F1447" s="32">
        <f t="shared" si="111"/>
        <v>200</v>
      </c>
      <c r="G1447" s="39">
        <f t="shared" si="112"/>
        <v>0.33</v>
      </c>
      <c r="H1447" s="32">
        <f t="shared" si="113"/>
        <v>134</v>
      </c>
      <c r="I1447" s="32">
        <f t="shared" si="114"/>
        <v>20636</v>
      </c>
      <c r="R1447" s="36">
        <v>39184</v>
      </c>
      <c r="S1447" s="36" t="s">
        <v>1653</v>
      </c>
      <c r="T1447" s="36" t="s">
        <v>1648</v>
      </c>
      <c r="U1447" s="36" t="str">
        <f>Table2[[#This Row],[Date]]&amp;Table2[[#This Row],[City]]&amp;Table2[[#This Row],[Product]]</f>
        <v>39184AgraBulb</v>
      </c>
      <c r="V1447" s="36">
        <v>492</v>
      </c>
    </row>
    <row r="1448" spans="1:22" ht="21" x14ac:dyDescent="0.25">
      <c r="A1448" s="38">
        <v>39153</v>
      </c>
      <c r="B1448" s="38" t="s">
        <v>1646</v>
      </c>
      <c r="C1448" s="38" t="s">
        <v>1647</v>
      </c>
      <c r="D1448" s="32" t="str">
        <f t="shared" si="110"/>
        <v>39153MumbaiLaptop</v>
      </c>
      <c r="E1448" s="32">
        <f>VLOOKUP($D1448,Table2[[Column1]:[Qty]],2,0)</f>
        <v>234</v>
      </c>
      <c r="F1448" s="32">
        <f t="shared" si="111"/>
        <v>1000</v>
      </c>
      <c r="G1448" s="39">
        <f t="shared" si="112"/>
        <v>0.1</v>
      </c>
      <c r="H1448" s="32">
        <f t="shared" si="113"/>
        <v>900</v>
      </c>
      <c r="I1448" s="32">
        <f t="shared" si="114"/>
        <v>210600</v>
      </c>
      <c r="R1448" s="36">
        <v>39088</v>
      </c>
      <c r="S1448" s="36" t="s">
        <v>1653</v>
      </c>
      <c r="T1448" s="36" t="s">
        <v>1649</v>
      </c>
      <c r="U1448" s="36" t="str">
        <f>Table2[[#This Row],[Date]]&amp;Table2[[#This Row],[City]]&amp;Table2[[#This Row],[Product]]</f>
        <v>39088Agraiphone</v>
      </c>
      <c r="V1448" s="36">
        <v>229</v>
      </c>
    </row>
    <row r="1449" spans="1:22" ht="21" x14ac:dyDescent="0.25">
      <c r="A1449" s="38">
        <v>39153</v>
      </c>
      <c r="B1449" s="38" t="s">
        <v>1646</v>
      </c>
      <c r="C1449" s="38" t="s">
        <v>1648</v>
      </c>
      <c r="D1449" s="32" t="str">
        <f t="shared" si="110"/>
        <v>39153MumbaiBulb</v>
      </c>
      <c r="E1449" s="32">
        <f>VLOOKUP($D1449,Table2[[Column1]:[Qty]],2,0)</f>
        <v>171</v>
      </c>
      <c r="F1449" s="32">
        <f t="shared" si="111"/>
        <v>10</v>
      </c>
      <c r="G1449" s="39">
        <f t="shared" si="112"/>
        <v>0.05</v>
      </c>
      <c r="H1449" s="32">
        <f t="shared" si="113"/>
        <v>9.5</v>
      </c>
      <c r="I1449" s="32">
        <f t="shared" si="114"/>
        <v>1624.5</v>
      </c>
      <c r="R1449" s="36">
        <v>39107</v>
      </c>
      <c r="S1449" s="36" t="s">
        <v>1652</v>
      </c>
      <c r="T1449" s="36" t="s">
        <v>1650</v>
      </c>
      <c r="U1449" s="36" t="str">
        <f>Table2[[#This Row],[Date]]&amp;Table2[[#This Row],[City]]&amp;Table2[[#This Row],[Product]]</f>
        <v>39107JaipurChair</v>
      </c>
      <c r="V1449" s="36">
        <v>371</v>
      </c>
    </row>
    <row r="1450" spans="1:22" ht="21" x14ac:dyDescent="0.25">
      <c r="A1450" s="38">
        <v>39153</v>
      </c>
      <c r="B1450" s="38" t="s">
        <v>1646</v>
      </c>
      <c r="C1450" s="38" t="s">
        <v>1649</v>
      </c>
      <c r="D1450" s="32" t="str">
        <f t="shared" si="110"/>
        <v>39153Mumbaiiphone</v>
      </c>
      <c r="E1450" s="32">
        <f>VLOOKUP($D1450,Table2[[Column1]:[Qty]],2,0)</f>
        <v>381</v>
      </c>
      <c r="F1450" s="32">
        <f t="shared" si="111"/>
        <v>500</v>
      </c>
      <c r="G1450" s="39">
        <f t="shared" si="112"/>
        <v>0.2</v>
      </c>
      <c r="H1450" s="32">
        <f t="shared" si="113"/>
        <v>400</v>
      </c>
      <c r="I1450" s="32">
        <f t="shared" si="114"/>
        <v>152400</v>
      </c>
      <c r="R1450" s="36">
        <v>39112</v>
      </c>
      <c r="S1450" s="36" t="s">
        <v>1652</v>
      </c>
      <c r="T1450" s="36" t="s">
        <v>1647</v>
      </c>
      <c r="U1450" s="36" t="str">
        <f>Table2[[#This Row],[Date]]&amp;Table2[[#This Row],[City]]&amp;Table2[[#This Row],[Product]]</f>
        <v>39112JaipurLaptop</v>
      </c>
      <c r="V1450" s="36">
        <v>135</v>
      </c>
    </row>
    <row r="1451" spans="1:22" ht="21" x14ac:dyDescent="0.25">
      <c r="A1451" s="38">
        <v>39153</v>
      </c>
      <c r="B1451" s="38" t="s">
        <v>1646</v>
      </c>
      <c r="C1451" s="38" t="s">
        <v>1650</v>
      </c>
      <c r="D1451" s="32" t="str">
        <f t="shared" si="110"/>
        <v>39153MumbaiChair</v>
      </c>
      <c r="E1451" s="32">
        <f>VLOOKUP($D1451,Table2[[Column1]:[Qty]],2,0)</f>
        <v>134</v>
      </c>
      <c r="F1451" s="32">
        <f t="shared" si="111"/>
        <v>200</v>
      </c>
      <c r="G1451" s="39">
        <f t="shared" si="112"/>
        <v>0.4</v>
      </c>
      <c r="H1451" s="32">
        <f t="shared" si="113"/>
        <v>120</v>
      </c>
      <c r="I1451" s="32">
        <f t="shared" si="114"/>
        <v>16080</v>
      </c>
      <c r="R1451" s="36">
        <v>39066</v>
      </c>
      <c r="S1451" s="36" t="s">
        <v>1652</v>
      </c>
      <c r="T1451" s="36" t="s">
        <v>1649</v>
      </c>
      <c r="U1451" s="36" t="str">
        <f>Table2[[#This Row],[Date]]&amp;Table2[[#This Row],[City]]&amp;Table2[[#This Row],[Product]]</f>
        <v>39066Jaipuriphone</v>
      </c>
      <c r="V1451" s="36">
        <v>296</v>
      </c>
    </row>
    <row r="1452" spans="1:22" ht="21" x14ac:dyDescent="0.25">
      <c r="A1452" s="38">
        <v>39153</v>
      </c>
      <c r="B1452" s="38" t="s">
        <v>1652</v>
      </c>
      <c r="C1452" s="38" t="s">
        <v>1647</v>
      </c>
      <c r="D1452" s="32" t="str">
        <f t="shared" si="110"/>
        <v>39153JaipurLaptop</v>
      </c>
      <c r="E1452" s="32">
        <f>VLOOKUP($D1452,Table2[[Column1]:[Qty]],2,0)</f>
        <v>110</v>
      </c>
      <c r="F1452" s="32">
        <f t="shared" si="111"/>
        <v>1000</v>
      </c>
      <c r="G1452" s="39">
        <f t="shared" si="112"/>
        <v>0.09</v>
      </c>
      <c r="H1452" s="32">
        <f t="shared" si="113"/>
        <v>910</v>
      </c>
      <c r="I1452" s="32">
        <f t="shared" si="114"/>
        <v>100100</v>
      </c>
      <c r="R1452" s="36">
        <v>39140</v>
      </c>
      <c r="S1452" s="36" t="s">
        <v>1646</v>
      </c>
      <c r="T1452" s="36" t="s">
        <v>1648</v>
      </c>
      <c r="U1452" s="36" t="str">
        <f>Table2[[#This Row],[Date]]&amp;Table2[[#This Row],[City]]&amp;Table2[[#This Row],[Product]]</f>
        <v>39140MumbaiBulb</v>
      </c>
      <c r="V1452" s="36">
        <v>433</v>
      </c>
    </row>
    <row r="1453" spans="1:22" ht="21" x14ac:dyDescent="0.25">
      <c r="A1453" s="38">
        <v>39153</v>
      </c>
      <c r="B1453" s="38" t="s">
        <v>1652</v>
      </c>
      <c r="C1453" s="38" t="s">
        <v>1648</v>
      </c>
      <c r="D1453" s="32" t="str">
        <f t="shared" si="110"/>
        <v>39153JaipurBulb</v>
      </c>
      <c r="E1453" s="32">
        <f>VLOOKUP($D1453,Table2[[Column1]:[Qty]],2,0)</f>
        <v>102</v>
      </c>
      <c r="F1453" s="32">
        <f t="shared" si="111"/>
        <v>10</v>
      </c>
      <c r="G1453" s="39">
        <f t="shared" si="112"/>
        <v>0.08</v>
      </c>
      <c r="H1453" s="32">
        <f t="shared" si="113"/>
        <v>9.2000000000000011</v>
      </c>
      <c r="I1453" s="32">
        <f t="shared" si="114"/>
        <v>938.40000000000009</v>
      </c>
      <c r="R1453" s="36">
        <v>39161</v>
      </c>
      <c r="S1453" s="36" t="s">
        <v>1646</v>
      </c>
      <c r="T1453" s="36" t="s">
        <v>1650</v>
      </c>
      <c r="U1453" s="36" t="str">
        <f>Table2[[#This Row],[Date]]&amp;Table2[[#This Row],[City]]&amp;Table2[[#This Row],[Product]]</f>
        <v>39161MumbaiChair</v>
      </c>
      <c r="V1453" s="36">
        <v>227</v>
      </c>
    </row>
    <row r="1454" spans="1:22" ht="21" x14ac:dyDescent="0.25">
      <c r="A1454" s="38">
        <v>39153</v>
      </c>
      <c r="B1454" s="38" t="s">
        <v>1652</v>
      </c>
      <c r="C1454" s="38" t="s">
        <v>1649</v>
      </c>
      <c r="D1454" s="32" t="str">
        <f t="shared" si="110"/>
        <v>39153Jaipuriphone</v>
      </c>
      <c r="E1454" s="32">
        <f>VLOOKUP($D1454,Table2[[Column1]:[Qty]],2,0)</f>
        <v>271</v>
      </c>
      <c r="F1454" s="32">
        <f t="shared" si="111"/>
        <v>500</v>
      </c>
      <c r="G1454" s="39">
        <f t="shared" si="112"/>
        <v>0.2</v>
      </c>
      <c r="H1454" s="32">
        <f t="shared" si="113"/>
        <v>400</v>
      </c>
      <c r="I1454" s="32">
        <f t="shared" si="114"/>
        <v>108400</v>
      </c>
      <c r="R1454" s="36">
        <v>39180</v>
      </c>
      <c r="S1454" s="36" t="s">
        <v>1652</v>
      </c>
      <c r="T1454" s="36" t="s">
        <v>1650</v>
      </c>
      <c r="U1454" s="36" t="str">
        <f>Table2[[#This Row],[Date]]&amp;Table2[[#This Row],[City]]&amp;Table2[[#This Row],[Product]]</f>
        <v>39180JaipurChair</v>
      </c>
      <c r="V1454" s="36">
        <v>327</v>
      </c>
    </row>
    <row r="1455" spans="1:22" ht="21" x14ac:dyDescent="0.25">
      <c r="A1455" s="38">
        <v>39153</v>
      </c>
      <c r="B1455" s="38" t="s">
        <v>1652</v>
      </c>
      <c r="C1455" s="38" t="s">
        <v>1650</v>
      </c>
      <c r="D1455" s="32" t="str">
        <f t="shared" si="110"/>
        <v>39153JaipurChair</v>
      </c>
      <c r="E1455" s="32">
        <f>VLOOKUP($D1455,Table2[[Column1]:[Qty]],2,0)</f>
        <v>116</v>
      </c>
      <c r="F1455" s="32">
        <f t="shared" si="111"/>
        <v>200</v>
      </c>
      <c r="G1455" s="39">
        <f t="shared" si="112"/>
        <v>0.36</v>
      </c>
      <c r="H1455" s="32">
        <f t="shared" si="113"/>
        <v>128</v>
      </c>
      <c r="I1455" s="32">
        <f t="shared" si="114"/>
        <v>14848</v>
      </c>
      <c r="R1455" s="36">
        <v>39107</v>
      </c>
      <c r="S1455" s="36" t="s">
        <v>1653</v>
      </c>
      <c r="T1455" s="36" t="s">
        <v>1649</v>
      </c>
      <c r="U1455" s="36" t="str">
        <f>Table2[[#This Row],[Date]]&amp;Table2[[#This Row],[City]]&amp;Table2[[#This Row],[Product]]</f>
        <v>39107Agraiphone</v>
      </c>
      <c r="V1455" s="36">
        <v>381</v>
      </c>
    </row>
    <row r="1456" spans="1:22" ht="21" x14ac:dyDescent="0.25">
      <c r="A1456" s="38">
        <v>39153</v>
      </c>
      <c r="B1456" s="38" t="s">
        <v>1653</v>
      </c>
      <c r="C1456" s="38" t="s">
        <v>1647</v>
      </c>
      <c r="D1456" s="32" t="str">
        <f t="shared" si="110"/>
        <v>39153AgraLaptop</v>
      </c>
      <c r="E1456" s="32">
        <f>VLOOKUP($D1456,Table2[[Column1]:[Qty]],2,0)</f>
        <v>481</v>
      </c>
      <c r="F1456" s="32">
        <f t="shared" si="111"/>
        <v>1000</v>
      </c>
      <c r="G1456" s="39">
        <f t="shared" si="112"/>
        <v>0.05</v>
      </c>
      <c r="H1456" s="32">
        <f t="shared" si="113"/>
        <v>950</v>
      </c>
      <c r="I1456" s="32">
        <f t="shared" si="114"/>
        <v>456950</v>
      </c>
      <c r="R1456" s="36">
        <v>39149</v>
      </c>
      <c r="S1456" s="36" t="s">
        <v>1646</v>
      </c>
      <c r="T1456" s="36" t="s">
        <v>1649</v>
      </c>
      <c r="U1456" s="36" t="str">
        <f>Table2[[#This Row],[Date]]&amp;Table2[[#This Row],[City]]&amp;Table2[[#This Row],[Product]]</f>
        <v>39149Mumbaiiphone</v>
      </c>
      <c r="V1456" s="36">
        <v>151</v>
      </c>
    </row>
    <row r="1457" spans="1:22" ht="21" x14ac:dyDescent="0.25">
      <c r="A1457" s="38">
        <v>39153</v>
      </c>
      <c r="B1457" s="38" t="s">
        <v>1653</v>
      </c>
      <c r="C1457" s="38" t="s">
        <v>1648</v>
      </c>
      <c r="D1457" s="32" t="str">
        <f t="shared" si="110"/>
        <v>39153AgraBulb</v>
      </c>
      <c r="E1457" s="32">
        <f>VLOOKUP($D1457,Table2[[Column1]:[Qty]],2,0)</f>
        <v>216</v>
      </c>
      <c r="F1457" s="32">
        <f t="shared" si="111"/>
        <v>10</v>
      </c>
      <c r="G1457" s="39">
        <f t="shared" si="112"/>
        <v>0.06</v>
      </c>
      <c r="H1457" s="32">
        <f t="shared" si="113"/>
        <v>9.3999999999999986</v>
      </c>
      <c r="I1457" s="32">
        <f t="shared" si="114"/>
        <v>2030.3999999999996</v>
      </c>
      <c r="R1457" s="36">
        <v>39177</v>
      </c>
      <c r="S1457" s="36" t="s">
        <v>1645</v>
      </c>
      <c r="T1457" s="36" t="s">
        <v>1650</v>
      </c>
      <c r="U1457" s="36" t="str">
        <f>Table2[[#This Row],[Date]]&amp;Table2[[#This Row],[City]]&amp;Table2[[#This Row],[Product]]</f>
        <v>39177DelhiChair</v>
      </c>
      <c r="V1457" s="36">
        <v>136</v>
      </c>
    </row>
    <row r="1458" spans="1:22" ht="21" x14ac:dyDescent="0.25">
      <c r="A1458" s="38">
        <v>39153</v>
      </c>
      <c r="B1458" s="38" t="s">
        <v>1653</v>
      </c>
      <c r="C1458" s="38" t="s">
        <v>1649</v>
      </c>
      <c r="D1458" s="32" t="str">
        <f t="shared" si="110"/>
        <v>39153Agraiphone</v>
      </c>
      <c r="E1458" s="32">
        <f>VLOOKUP($D1458,Table2[[Column1]:[Qty]],2,0)</f>
        <v>216</v>
      </c>
      <c r="F1458" s="32">
        <f t="shared" si="111"/>
        <v>500</v>
      </c>
      <c r="G1458" s="39">
        <f t="shared" si="112"/>
        <v>0.25</v>
      </c>
      <c r="H1458" s="32">
        <f t="shared" si="113"/>
        <v>375</v>
      </c>
      <c r="I1458" s="32">
        <f t="shared" si="114"/>
        <v>81000</v>
      </c>
      <c r="R1458" s="36">
        <v>39177</v>
      </c>
      <c r="S1458" s="36" t="s">
        <v>1645</v>
      </c>
      <c r="T1458" s="36" t="s">
        <v>1648</v>
      </c>
      <c r="U1458" s="36" t="str">
        <f>Table2[[#This Row],[Date]]&amp;Table2[[#This Row],[City]]&amp;Table2[[#This Row],[Product]]</f>
        <v>39177DelhiBulb</v>
      </c>
      <c r="V1458" s="36">
        <v>130</v>
      </c>
    </row>
    <row r="1459" spans="1:22" ht="21" x14ac:dyDescent="0.25">
      <c r="A1459" s="38">
        <v>39153</v>
      </c>
      <c r="B1459" s="38" t="s">
        <v>1653</v>
      </c>
      <c r="C1459" s="38" t="s">
        <v>1650</v>
      </c>
      <c r="D1459" s="32" t="str">
        <f t="shared" si="110"/>
        <v>39153AgraChair</v>
      </c>
      <c r="E1459" s="32">
        <f>VLOOKUP($D1459,Table2[[Column1]:[Qty]],2,0)</f>
        <v>473</v>
      </c>
      <c r="F1459" s="32">
        <f t="shared" si="111"/>
        <v>200</v>
      </c>
      <c r="G1459" s="39">
        <f t="shared" si="112"/>
        <v>0.4</v>
      </c>
      <c r="H1459" s="32">
        <f t="shared" si="113"/>
        <v>120</v>
      </c>
      <c r="I1459" s="32">
        <f t="shared" si="114"/>
        <v>56760</v>
      </c>
      <c r="R1459" s="36">
        <v>39085</v>
      </c>
      <c r="S1459" s="36" t="s">
        <v>1646</v>
      </c>
      <c r="T1459" s="36" t="s">
        <v>1649</v>
      </c>
      <c r="U1459" s="36" t="str">
        <f>Table2[[#This Row],[Date]]&amp;Table2[[#This Row],[City]]&amp;Table2[[#This Row],[Product]]</f>
        <v>39085Mumbaiiphone</v>
      </c>
      <c r="V1459" s="36">
        <v>410</v>
      </c>
    </row>
    <row r="1460" spans="1:22" ht="21" x14ac:dyDescent="0.25">
      <c r="A1460" s="38">
        <v>39154</v>
      </c>
      <c r="B1460" s="38" t="s">
        <v>1645</v>
      </c>
      <c r="C1460" s="38" t="s">
        <v>1647</v>
      </c>
      <c r="D1460" s="32" t="str">
        <f t="shared" si="110"/>
        <v>39154DelhiLaptop</v>
      </c>
      <c r="E1460" s="32">
        <f>VLOOKUP($D1460,Table2[[Column1]:[Qty]],2,0)</f>
        <v>273</v>
      </c>
      <c r="F1460" s="32">
        <f t="shared" si="111"/>
        <v>1000</v>
      </c>
      <c r="G1460" s="39">
        <f t="shared" si="112"/>
        <v>0.13</v>
      </c>
      <c r="H1460" s="32">
        <f t="shared" si="113"/>
        <v>870</v>
      </c>
      <c r="I1460" s="32">
        <f t="shared" si="114"/>
        <v>237510</v>
      </c>
      <c r="R1460" s="36">
        <v>39087</v>
      </c>
      <c r="S1460" s="36" t="s">
        <v>1645</v>
      </c>
      <c r="T1460" s="36" t="s">
        <v>1648</v>
      </c>
      <c r="U1460" s="36" t="str">
        <f>Table2[[#This Row],[Date]]&amp;Table2[[#This Row],[City]]&amp;Table2[[#This Row],[Product]]</f>
        <v>39087DelhiBulb</v>
      </c>
      <c r="V1460" s="36">
        <v>334</v>
      </c>
    </row>
    <row r="1461" spans="1:22" ht="21" x14ac:dyDescent="0.25">
      <c r="A1461" s="38">
        <v>39154</v>
      </c>
      <c r="B1461" s="38" t="s">
        <v>1645</v>
      </c>
      <c r="C1461" s="38" t="s">
        <v>1648</v>
      </c>
      <c r="D1461" s="32" t="str">
        <f t="shared" si="110"/>
        <v>39154DelhiBulb</v>
      </c>
      <c r="E1461" s="32">
        <f>VLOOKUP($D1461,Table2[[Column1]:[Qty]],2,0)</f>
        <v>373</v>
      </c>
      <c r="F1461" s="32">
        <f t="shared" si="111"/>
        <v>10</v>
      </c>
      <c r="G1461" s="39">
        <f t="shared" si="112"/>
        <v>0.09</v>
      </c>
      <c r="H1461" s="32">
        <f t="shared" si="113"/>
        <v>9.1</v>
      </c>
      <c r="I1461" s="32">
        <f t="shared" si="114"/>
        <v>3394.2999999999997</v>
      </c>
      <c r="R1461" s="36">
        <v>39150</v>
      </c>
      <c r="S1461" s="36" t="s">
        <v>1646</v>
      </c>
      <c r="T1461" s="36" t="s">
        <v>1648</v>
      </c>
      <c r="U1461" s="36" t="str">
        <f>Table2[[#This Row],[Date]]&amp;Table2[[#This Row],[City]]&amp;Table2[[#This Row],[Product]]</f>
        <v>39150MumbaiBulb</v>
      </c>
      <c r="V1461" s="36">
        <v>351</v>
      </c>
    </row>
    <row r="1462" spans="1:22" ht="21" x14ac:dyDescent="0.25">
      <c r="A1462" s="38">
        <v>39154</v>
      </c>
      <c r="B1462" s="38" t="s">
        <v>1645</v>
      </c>
      <c r="C1462" s="38" t="s">
        <v>1649</v>
      </c>
      <c r="D1462" s="32" t="str">
        <f t="shared" si="110"/>
        <v>39154Delhiiphone</v>
      </c>
      <c r="E1462" s="32">
        <f>VLOOKUP($D1462,Table2[[Column1]:[Qty]],2,0)</f>
        <v>345</v>
      </c>
      <c r="F1462" s="32">
        <f t="shared" si="111"/>
        <v>500</v>
      </c>
      <c r="G1462" s="39">
        <f t="shared" si="112"/>
        <v>0.24</v>
      </c>
      <c r="H1462" s="32">
        <f t="shared" si="113"/>
        <v>380</v>
      </c>
      <c r="I1462" s="32">
        <f t="shared" si="114"/>
        <v>131100</v>
      </c>
      <c r="R1462" s="36">
        <v>39160</v>
      </c>
      <c r="S1462" s="36" t="s">
        <v>1653</v>
      </c>
      <c r="T1462" s="36" t="s">
        <v>1649</v>
      </c>
      <c r="U1462" s="36" t="str">
        <f>Table2[[#This Row],[Date]]&amp;Table2[[#This Row],[City]]&amp;Table2[[#This Row],[Product]]</f>
        <v>39160Agraiphone</v>
      </c>
      <c r="V1462" s="36">
        <v>292</v>
      </c>
    </row>
    <row r="1463" spans="1:22" ht="21" x14ac:dyDescent="0.25">
      <c r="A1463" s="38">
        <v>39154</v>
      </c>
      <c r="B1463" s="38" t="s">
        <v>1645</v>
      </c>
      <c r="C1463" s="38" t="s">
        <v>1650</v>
      </c>
      <c r="D1463" s="32" t="str">
        <f t="shared" si="110"/>
        <v>39154DelhiChair</v>
      </c>
      <c r="E1463" s="32">
        <f>VLOOKUP($D1463,Table2[[Column1]:[Qty]],2,0)</f>
        <v>174</v>
      </c>
      <c r="F1463" s="32">
        <f t="shared" si="111"/>
        <v>200</v>
      </c>
      <c r="G1463" s="39">
        <f t="shared" si="112"/>
        <v>0.33</v>
      </c>
      <c r="H1463" s="32">
        <f t="shared" si="113"/>
        <v>134</v>
      </c>
      <c r="I1463" s="32">
        <f t="shared" si="114"/>
        <v>23316</v>
      </c>
      <c r="R1463" s="36">
        <v>39190</v>
      </c>
      <c r="S1463" s="36" t="s">
        <v>1646</v>
      </c>
      <c r="T1463" s="36" t="s">
        <v>1649</v>
      </c>
      <c r="U1463" s="36" t="str">
        <f>Table2[[#This Row],[Date]]&amp;Table2[[#This Row],[City]]&amp;Table2[[#This Row],[Product]]</f>
        <v>39190Mumbaiiphone</v>
      </c>
      <c r="V1463" s="36">
        <v>133</v>
      </c>
    </row>
    <row r="1464" spans="1:22" ht="21" x14ac:dyDescent="0.25">
      <c r="A1464" s="38">
        <v>39154</v>
      </c>
      <c r="B1464" s="38" t="s">
        <v>1646</v>
      </c>
      <c r="C1464" s="38" t="s">
        <v>1647</v>
      </c>
      <c r="D1464" s="32" t="str">
        <f t="shared" si="110"/>
        <v>39154MumbaiLaptop</v>
      </c>
      <c r="E1464" s="32">
        <f>VLOOKUP($D1464,Table2[[Column1]:[Qty]],2,0)</f>
        <v>386</v>
      </c>
      <c r="F1464" s="32">
        <f t="shared" si="111"/>
        <v>1000</v>
      </c>
      <c r="G1464" s="39">
        <f t="shared" si="112"/>
        <v>0.1</v>
      </c>
      <c r="H1464" s="32">
        <f t="shared" si="113"/>
        <v>900</v>
      </c>
      <c r="I1464" s="32">
        <f t="shared" si="114"/>
        <v>347400</v>
      </c>
      <c r="R1464" s="36">
        <v>39066</v>
      </c>
      <c r="S1464" s="36" t="s">
        <v>1645</v>
      </c>
      <c r="T1464" s="36" t="s">
        <v>1648</v>
      </c>
      <c r="U1464" s="36" t="str">
        <f>Table2[[#This Row],[Date]]&amp;Table2[[#This Row],[City]]&amp;Table2[[#This Row],[Product]]</f>
        <v>39066DelhiBulb</v>
      </c>
      <c r="V1464" s="36">
        <v>443</v>
      </c>
    </row>
    <row r="1465" spans="1:22" ht="21" x14ac:dyDescent="0.25">
      <c r="A1465" s="38">
        <v>39154</v>
      </c>
      <c r="B1465" s="38" t="s">
        <v>1646</v>
      </c>
      <c r="C1465" s="38" t="s">
        <v>1648</v>
      </c>
      <c r="D1465" s="32" t="str">
        <f t="shared" si="110"/>
        <v>39154MumbaiBulb</v>
      </c>
      <c r="E1465" s="32">
        <f>VLOOKUP($D1465,Table2[[Column1]:[Qty]],2,0)</f>
        <v>500</v>
      </c>
      <c r="F1465" s="32">
        <f t="shared" si="111"/>
        <v>10</v>
      </c>
      <c r="G1465" s="39">
        <f t="shared" si="112"/>
        <v>0.05</v>
      </c>
      <c r="H1465" s="32">
        <f t="shared" si="113"/>
        <v>9.5</v>
      </c>
      <c r="I1465" s="32">
        <f t="shared" si="114"/>
        <v>4750</v>
      </c>
      <c r="R1465" s="36">
        <v>39084</v>
      </c>
      <c r="S1465" s="36" t="s">
        <v>1645</v>
      </c>
      <c r="T1465" s="36" t="s">
        <v>1648</v>
      </c>
      <c r="U1465" s="36" t="str">
        <f>Table2[[#This Row],[Date]]&amp;Table2[[#This Row],[City]]&amp;Table2[[#This Row],[Product]]</f>
        <v>39084DelhiBulb</v>
      </c>
      <c r="V1465" s="36">
        <v>141</v>
      </c>
    </row>
    <row r="1466" spans="1:22" ht="21" x14ac:dyDescent="0.25">
      <c r="A1466" s="38">
        <v>39154</v>
      </c>
      <c r="B1466" s="38" t="s">
        <v>1646</v>
      </c>
      <c r="C1466" s="38" t="s">
        <v>1649</v>
      </c>
      <c r="D1466" s="32" t="str">
        <f t="shared" si="110"/>
        <v>39154Mumbaiiphone</v>
      </c>
      <c r="E1466" s="32">
        <f>VLOOKUP($D1466,Table2[[Column1]:[Qty]],2,0)</f>
        <v>372</v>
      </c>
      <c r="F1466" s="32">
        <f t="shared" si="111"/>
        <v>500</v>
      </c>
      <c r="G1466" s="39">
        <f t="shared" si="112"/>
        <v>0.2</v>
      </c>
      <c r="H1466" s="32">
        <f t="shared" si="113"/>
        <v>400</v>
      </c>
      <c r="I1466" s="32">
        <f t="shared" si="114"/>
        <v>148800</v>
      </c>
      <c r="R1466" s="36">
        <v>39097</v>
      </c>
      <c r="S1466" s="36" t="s">
        <v>1646</v>
      </c>
      <c r="T1466" s="36" t="s">
        <v>1650</v>
      </c>
      <c r="U1466" s="36" t="str">
        <f>Table2[[#This Row],[Date]]&amp;Table2[[#This Row],[City]]&amp;Table2[[#This Row],[Product]]</f>
        <v>39097MumbaiChair</v>
      </c>
      <c r="V1466" s="36">
        <v>209</v>
      </c>
    </row>
    <row r="1467" spans="1:22" ht="21" x14ac:dyDescent="0.25">
      <c r="A1467" s="38">
        <v>39154</v>
      </c>
      <c r="B1467" s="38" t="s">
        <v>1646</v>
      </c>
      <c r="C1467" s="38" t="s">
        <v>1650</v>
      </c>
      <c r="D1467" s="32" t="str">
        <f t="shared" si="110"/>
        <v>39154MumbaiChair</v>
      </c>
      <c r="E1467" s="32">
        <f>VLOOKUP($D1467,Table2[[Column1]:[Qty]],2,0)</f>
        <v>441</v>
      </c>
      <c r="F1467" s="32">
        <f t="shared" si="111"/>
        <v>200</v>
      </c>
      <c r="G1467" s="39">
        <f t="shared" si="112"/>
        <v>0.4</v>
      </c>
      <c r="H1467" s="32">
        <f t="shared" si="113"/>
        <v>120</v>
      </c>
      <c r="I1467" s="32">
        <f t="shared" si="114"/>
        <v>52920</v>
      </c>
      <c r="R1467" s="36">
        <v>39105</v>
      </c>
      <c r="S1467" s="36" t="s">
        <v>1652</v>
      </c>
      <c r="T1467" s="36" t="s">
        <v>1649</v>
      </c>
      <c r="U1467" s="36" t="str">
        <f>Table2[[#This Row],[Date]]&amp;Table2[[#This Row],[City]]&amp;Table2[[#This Row],[Product]]</f>
        <v>39105Jaipuriphone</v>
      </c>
      <c r="V1467" s="36">
        <v>218</v>
      </c>
    </row>
    <row r="1468" spans="1:22" ht="21" x14ac:dyDescent="0.25">
      <c r="A1468" s="38">
        <v>39154</v>
      </c>
      <c r="B1468" s="38" t="s">
        <v>1652</v>
      </c>
      <c r="C1468" s="38" t="s">
        <v>1647</v>
      </c>
      <c r="D1468" s="32" t="str">
        <f t="shared" si="110"/>
        <v>39154JaipurLaptop</v>
      </c>
      <c r="E1468" s="32">
        <f>VLOOKUP($D1468,Table2[[Column1]:[Qty]],2,0)</f>
        <v>227</v>
      </c>
      <c r="F1468" s="32">
        <f t="shared" si="111"/>
        <v>1000</v>
      </c>
      <c r="G1468" s="39">
        <f t="shared" si="112"/>
        <v>0.09</v>
      </c>
      <c r="H1468" s="32">
        <f t="shared" si="113"/>
        <v>910</v>
      </c>
      <c r="I1468" s="32">
        <f t="shared" si="114"/>
        <v>206570</v>
      </c>
      <c r="R1468" s="36">
        <v>39150</v>
      </c>
      <c r="S1468" s="36" t="s">
        <v>1652</v>
      </c>
      <c r="T1468" s="36" t="s">
        <v>1647</v>
      </c>
      <c r="U1468" s="36" t="str">
        <f>Table2[[#This Row],[Date]]&amp;Table2[[#This Row],[City]]&amp;Table2[[#This Row],[Product]]</f>
        <v>39150JaipurLaptop</v>
      </c>
      <c r="V1468" s="36">
        <v>321</v>
      </c>
    </row>
    <row r="1469" spans="1:22" ht="21" x14ac:dyDescent="0.25">
      <c r="A1469" s="38">
        <v>39154</v>
      </c>
      <c r="B1469" s="38" t="s">
        <v>1652</v>
      </c>
      <c r="C1469" s="38" t="s">
        <v>1648</v>
      </c>
      <c r="D1469" s="32" t="str">
        <f t="shared" si="110"/>
        <v>39154JaipurBulb</v>
      </c>
      <c r="E1469" s="32">
        <f>VLOOKUP($D1469,Table2[[Column1]:[Qty]],2,0)</f>
        <v>449</v>
      </c>
      <c r="F1469" s="32">
        <f t="shared" si="111"/>
        <v>10</v>
      </c>
      <c r="G1469" s="39">
        <f t="shared" si="112"/>
        <v>0.08</v>
      </c>
      <c r="H1469" s="32">
        <f t="shared" si="113"/>
        <v>9.2000000000000011</v>
      </c>
      <c r="I1469" s="32">
        <f t="shared" si="114"/>
        <v>4130.8</v>
      </c>
      <c r="R1469" s="36">
        <v>39104</v>
      </c>
      <c r="S1469" s="36" t="s">
        <v>1653</v>
      </c>
      <c r="T1469" s="36" t="s">
        <v>1650</v>
      </c>
      <c r="U1469" s="36" t="str">
        <f>Table2[[#This Row],[Date]]&amp;Table2[[#This Row],[City]]&amp;Table2[[#This Row],[Product]]</f>
        <v>39104AgraChair</v>
      </c>
      <c r="V1469" s="36">
        <v>288</v>
      </c>
    </row>
    <row r="1470" spans="1:22" ht="21" x14ac:dyDescent="0.25">
      <c r="A1470" s="38">
        <v>39154</v>
      </c>
      <c r="B1470" s="38" t="s">
        <v>1652</v>
      </c>
      <c r="C1470" s="38" t="s">
        <v>1649</v>
      </c>
      <c r="D1470" s="32" t="str">
        <f t="shared" si="110"/>
        <v>39154Jaipuriphone</v>
      </c>
      <c r="E1470" s="32">
        <f>VLOOKUP($D1470,Table2[[Column1]:[Qty]],2,0)</f>
        <v>179</v>
      </c>
      <c r="F1470" s="32">
        <f t="shared" si="111"/>
        <v>500</v>
      </c>
      <c r="G1470" s="39">
        <f t="shared" si="112"/>
        <v>0.2</v>
      </c>
      <c r="H1470" s="32">
        <f t="shared" si="113"/>
        <v>400</v>
      </c>
      <c r="I1470" s="32">
        <f t="shared" si="114"/>
        <v>71600</v>
      </c>
      <c r="R1470" s="36">
        <v>39158</v>
      </c>
      <c r="S1470" s="36" t="s">
        <v>1646</v>
      </c>
      <c r="T1470" s="36" t="s">
        <v>1647</v>
      </c>
      <c r="U1470" s="36" t="str">
        <f>Table2[[#This Row],[Date]]&amp;Table2[[#This Row],[City]]&amp;Table2[[#This Row],[Product]]</f>
        <v>39158MumbaiLaptop</v>
      </c>
      <c r="V1470" s="36">
        <v>239</v>
      </c>
    </row>
    <row r="1471" spans="1:22" ht="21" x14ac:dyDescent="0.25">
      <c r="A1471" s="38">
        <v>39154</v>
      </c>
      <c r="B1471" s="38" t="s">
        <v>1652</v>
      </c>
      <c r="C1471" s="38" t="s">
        <v>1650</v>
      </c>
      <c r="D1471" s="32" t="str">
        <f t="shared" si="110"/>
        <v>39154JaipurChair</v>
      </c>
      <c r="E1471" s="32">
        <f>VLOOKUP($D1471,Table2[[Column1]:[Qty]],2,0)</f>
        <v>228</v>
      </c>
      <c r="F1471" s="32">
        <f t="shared" si="111"/>
        <v>200</v>
      </c>
      <c r="G1471" s="39">
        <f t="shared" si="112"/>
        <v>0.36</v>
      </c>
      <c r="H1471" s="32">
        <f t="shared" si="113"/>
        <v>128</v>
      </c>
      <c r="I1471" s="32">
        <f t="shared" si="114"/>
        <v>29184</v>
      </c>
      <c r="R1471" s="36">
        <v>39147</v>
      </c>
      <c r="S1471" s="36" t="s">
        <v>1646</v>
      </c>
      <c r="T1471" s="36" t="s">
        <v>1649</v>
      </c>
      <c r="U1471" s="36" t="str">
        <f>Table2[[#This Row],[Date]]&amp;Table2[[#This Row],[City]]&amp;Table2[[#This Row],[Product]]</f>
        <v>39147Mumbaiiphone</v>
      </c>
      <c r="V1471" s="36">
        <v>356</v>
      </c>
    </row>
    <row r="1472" spans="1:22" ht="21" x14ac:dyDescent="0.25">
      <c r="A1472" s="38">
        <v>39154</v>
      </c>
      <c r="B1472" s="38" t="s">
        <v>1653</v>
      </c>
      <c r="C1472" s="38" t="s">
        <v>1647</v>
      </c>
      <c r="D1472" s="32" t="str">
        <f t="shared" si="110"/>
        <v>39154AgraLaptop</v>
      </c>
      <c r="E1472" s="32">
        <f>VLOOKUP($D1472,Table2[[Column1]:[Qty]],2,0)</f>
        <v>411</v>
      </c>
      <c r="F1472" s="32">
        <f t="shared" si="111"/>
        <v>1000</v>
      </c>
      <c r="G1472" s="39">
        <f t="shared" si="112"/>
        <v>0.05</v>
      </c>
      <c r="H1472" s="32">
        <f t="shared" si="113"/>
        <v>950</v>
      </c>
      <c r="I1472" s="32">
        <f t="shared" si="114"/>
        <v>390450</v>
      </c>
      <c r="R1472" s="36">
        <v>39114</v>
      </c>
      <c r="S1472" s="36" t="s">
        <v>1653</v>
      </c>
      <c r="T1472" s="36" t="s">
        <v>1647</v>
      </c>
      <c r="U1472" s="36" t="str">
        <f>Table2[[#This Row],[Date]]&amp;Table2[[#This Row],[City]]&amp;Table2[[#This Row],[Product]]</f>
        <v>39114AgraLaptop</v>
      </c>
      <c r="V1472" s="36">
        <v>138</v>
      </c>
    </row>
    <row r="1473" spans="1:22" ht="21" x14ac:dyDescent="0.25">
      <c r="A1473" s="38">
        <v>39154</v>
      </c>
      <c r="B1473" s="38" t="s">
        <v>1653</v>
      </c>
      <c r="C1473" s="38" t="s">
        <v>1648</v>
      </c>
      <c r="D1473" s="32" t="str">
        <f t="shared" si="110"/>
        <v>39154AgraBulb</v>
      </c>
      <c r="E1473" s="32">
        <f>VLOOKUP($D1473,Table2[[Column1]:[Qty]],2,0)</f>
        <v>118</v>
      </c>
      <c r="F1473" s="32">
        <f t="shared" si="111"/>
        <v>10</v>
      </c>
      <c r="G1473" s="39">
        <f t="shared" si="112"/>
        <v>0.06</v>
      </c>
      <c r="H1473" s="32">
        <f t="shared" si="113"/>
        <v>9.3999999999999986</v>
      </c>
      <c r="I1473" s="32">
        <f t="shared" si="114"/>
        <v>1109.1999999999998</v>
      </c>
      <c r="R1473" s="36">
        <v>39152</v>
      </c>
      <c r="S1473" s="36" t="s">
        <v>1645</v>
      </c>
      <c r="T1473" s="36" t="s">
        <v>1647</v>
      </c>
      <c r="U1473" s="36" t="str">
        <f>Table2[[#This Row],[Date]]&amp;Table2[[#This Row],[City]]&amp;Table2[[#This Row],[Product]]</f>
        <v>39152DelhiLaptop</v>
      </c>
      <c r="V1473" s="36">
        <v>498</v>
      </c>
    </row>
    <row r="1474" spans="1:22" ht="21" x14ac:dyDescent="0.25">
      <c r="A1474" s="38">
        <v>39154</v>
      </c>
      <c r="B1474" s="38" t="s">
        <v>1653</v>
      </c>
      <c r="C1474" s="38" t="s">
        <v>1649</v>
      </c>
      <c r="D1474" s="32" t="str">
        <f t="shared" si="110"/>
        <v>39154Agraiphone</v>
      </c>
      <c r="E1474" s="32">
        <f>VLOOKUP($D1474,Table2[[Column1]:[Qty]],2,0)</f>
        <v>254</v>
      </c>
      <c r="F1474" s="32">
        <f t="shared" si="111"/>
        <v>500</v>
      </c>
      <c r="G1474" s="39">
        <f t="shared" si="112"/>
        <v>0.25</v>
      </c>
      <c r="H1474" s="32">
        <f t="shared" si="113"/>
        <v>375</v>
      </c>
      <c r="I1474" s="32">
        <f t="shared" si="114"/>
        <v>95250</v>
      </c>
      <c r="R1474" s="36">
        <v>39144</v>
      </c>
      <c r="S1474" s="36" t="s">
        <v>1652</v>
      </c>
      <c r="T1474" s="36" t="s">
        <v>1648</v>
      </c>
      <c r="U1474" s="36" t="str">
        <f>Table2[[#This Row],[Date]]&amp;Table2[[#This Row],[City]]&amp;Table2[[#This Row],[Product]]</f>
        <v>39144JaipurBulb</v>
      </c>
      <c r="V1474" s="36">
        <v>118</v>
      </c>
    </row>
    <row r="1475" spans="1:22" ht="21" x14ac:dyDescent="0.25">
      <c r="A1475" s="38">
        <v>39154</v>
      </c>
      <c r="B1475" s="38" t="s">
        <v>1653</v>
      </c>
      <c r="C1475" s="38" t="s">
        <v>1650</v>
      </c>
      <c r="D1475" s="32" t="str">
        <f t="shared" si="110"/>
        <v>39154AgraChair</v>
      </c>
      <c r="E1475" s="32">
        <f>VLOOKUP($D1475,Table2[[Column1]:[Qty]],2,0)</f>
        <v>196</v>
      </c>
      <c r="F1475" s="32">
        <f t="shared" si="111"/>
        <v>200</v>
      </c>
      <c r="G1475" s="39">
        <f t="shared" si="112"/>
        <v>0.4</v>
      </c>
      <c r="H1475" s="32">
        <f t="shared" si="113"/>
        <v>120</v>
      </c>
      <c r="I1475" s="32">
        <f t="shared" si="114"/>
        <v>23520</v>
      </c>
      <c r="R1475" s="36">
        <v>39167</v>
      </c>
      <c r="S1475" s="36" t="s">
        <v>1652</v>
      </c>
      <c r="T1475" s="36" t="s">
        <v>1650</v>
      </c>
      <c r="U1475" s="36" t="str">
        <f>Table2[[#This Row],[Date]]&amp;Table2[[#This Row],[City]]&amp;Table2[[#This Row],[Product]]</f>
        <v>39167JaipurChair</v>
      </c>
      <c r="V1475" s="36">
        <v>480</v>
      </c>
    </row>
    <row r="1476" spans="1:22" ht="21" x14ac:dyDescent="0.25">
      <c r="A1476" s="38">
        <v>39155</v>
      </c>
      <c r="B1476" s="38" t="s">
        <v>1645</v>
      </c>
      <c r="C1476" s="38" t="s">
        <v>1647</v>
      </c>
      <c r="D1476" s="32" t="str">
        <f t="shared" si="110"/>
        <v>39155DelhiLaptop</v>
      </c>
      <c r="E1476" s="32">
        <f>VLOOKUP($D1476,Table2[[Column1]:[Qty]],2,0)</f>
        <v>435</v>
      </c>
      <c r="F1476" s="32">
        <f t="shared" si="111"/>
        <v>1000</v>
      </c>
      <c r="G1476" s="39">
        <f t="shared" si="112"/>
        <v>0.13</v>
      </c>
      <c r="H1476" s="32">
        <f t="shared" si="113"/>
        <v>870</v>
      </c>
      <c r="I1476" s="32">
        <f t="shared" si="114"/>
        <v>378450</v>
      </c>
      <c r="R1476" s="36">
        <v>39087</v>
      </c>
      <c r="S1476" s="36" t="s">
        <v>1652</v>
      </c>
      <c r="T1476" s="36" t="s">
        <v>1647</v>
      </c>
      <c r="U1476" s="36" t="str">
        <f>Table2[[#This Row],[Date]]&amp;Table2[[#This Row],[City]]&amp;Table2[[#This Row],[Product]]</f>
        <v>39087JaipurLaptop</v>
      </c>
      <c r="V1476" s="36">
        <v>141</v>
      </c>
    </row>
    <row r="1477" spans="1:22" ht="21" x14ac:dyDescent="0.25">
      <c r="A1477" s="38">
        <v>39155</v>
      </c>
      <c r="B1477" s="38" t="s">
        <v>1645</v>
      </c>
      <c r="C1477" s="38" t="s">
        <v>1648</v>
      </c>
      <c r="D1477" s="32" t="str">
        <f t="shared" ref="D1477:D1540" si="115">A1477&amp;B1477&amp;C1477</f>
        <v>39155DelhiBulb</v>
      </c>
      <c r="E1477" s="32">
        <f>VLOOKUP($D1477,Table2[[Column1]:[Qty]],2,0)</f>
        <v>261</v>
      </c>
      <c r="F1477" s="32">
        <f t="shared" ref="F1477:F1540" si="116">VLOOKUP($C1477,K$12:L$15,2,FALSE)</f>
        <v>10</v>
      </c>
      <c r="G1477" s="39">
        <f t="shared" ref="G1477:G1540" si="117">INDEX($K$3:$O$7,MATCH($B1477,$K$3:$K$7,0),MATCH($C1477,$K$3:$O$3,0))</f>
        <v>0.09</v>
      </c>
      <c r="H1477" s="32">
        <f t="shared" ref="H1477:H1540" si="118">$F1477*(1-$G1477)</f>
        <v>9.1</v>
      </c>
      <c r="I1477" s="32">
        <f t="shared" ref="I1477:I1540" si="119">$H1477*$E1477</f>
        <v>2375.1</v>
      </c>
      <c r="R1477" s="36">
        <v>39099</v>
      </c>
      <c r="S1477" s="36" t="s">
        <v>1646</v>
      </c>
      <c r="T1477" s="36" t="s">
        <v>1649</v>
      </c>
      <c r="U1477" s="36" t="str">
        <f>Table2[[#This Row],[Date]]&amp;Table2[[#This Row],[City]]&amp;Table2[[#This Row],[Product]]</f>
        <v>39099Mumbaiiphone</v>
      </c>
      <c r="V1477" s="36">
        <v>450</v>
      </c>
    </row>
    <row r="1478" spans="1:22" ht="21" x14ac:dyDescent="0.25">
      <c r="A1478" s="38">
        <v>39155</v>
      </c>
      <c r="B1478" s="38" t="s">
        <v>1645</v>
      </c>
      <c r="C1478" s="38" t="s">
        <v>1649</v>
      </c>
      <c r="D1478" s="32" t="str">
        <f t="shared" si="115"/>
        <v>39155Delhiiphone</v>
      </c>
      <c r="E1478" s="32">
        <f>VLOOKUP($D1478,Table2[[Column1]:[Qty]],2,0)</f>
        <v>304</v>
      </c>
      <c r="F1478" s="32">
        <f t="shared" si="116"/>
        <v>500</v>
      </c>
      <c r="G1478" s="39">
        <f t="shared" si="117"/>
        <v>0.24</v>
      </c>
      <c r="H1478" s="32">
        <f t="shared" si="118"/>
        <v>380</v>
      </c>
      <c r="I1478" s="32">
        <f t="shared" si="119"/>
        <v>115520</v>
      </c>
      <c r="R1478" s="36">
        <v>39104</v>
      </c>
      <c r="S1478" s="36" t="s">
        <v>1646</v>
      </c>
      <c r="T1478" s="36" t="s">
        <v>1647</v>
      </c>
      <c r="U1478" s="36" t="str">
        <f>Table2[[#This Row],[Date]]&amp;Table2[[#This Row],[City]]&amp;Table2[[#This Row],[Product]]</f>
        <v>39104MumbaiLaptop</v>
      </c>
      <c r="V1478" s="36">
        <v>329</v>
      </c>
    </row>
    <row r="1479" spans="1:22" ht="21" x14ac:dyDescent="0.25">
      <c r="A1479" s="38">
        <v>39155</v>
      </c>
      <c r="B1479" s="38" t="s">
        <v>1645</v>
      </c>
      <c r="C1479" s="38" t="s">
        <v>1650</v>
      </c>
      <c r="D1479" s="32" t="str">
        <f t="shared" si="115"/>
        <v>39155DelhiChair</v>
      </c>
      <c r="E1479" s="32">
        <f>VLOOKUP($D1479,Table2[[Column1]:[Qty]],2,0)</f>
        <v>335</v>
      </c>
      <c r="F1479" s="32">
        <f t="shared" si="116"/>
        <v>200</v>
      </c>
      <c r="G1479" s="39">
        <f t="shared" si="117"/>
        <v>0.33</v>
      </c>
      <c r="H1479" s="32">
        <f t="shared" si="118"/>
        <v>134</v>
      </c>
      <c r="I1479" s="32">
        <f t="shared" si="119"/>
        <v>44890</v>
      </c>
      <c r="R1479" s="36">
        <v>39106</v>
      </c>
      <c r="S1479" s="36" t="s">
        <v>1653</v>
      </c>
      <c r="T1479" s="36" t="s">
        <v>1650</v>
      </c>
      <c r="U1479" s="36" t="str">
        <f>Table2[[#This Row],[Date]]&amp;Table2[[#This Row],[City]]&amp;Table2[[#This Row],[Product]]</f>
        <v>39106AgraChair</v>
      </c>
      <c r="V1479" s="36">
        <v>128</v>
      </c>
    </row>
    <row r="1480" spans="1:22" ht="21" x14ac:dyDescent="0.25">
      <c r="A1480" s="38">
        <v>39155</v>
      </c>
      <c r="B1480" s="38" t="s">
        <v>1646</v>
      </c>
      <c r="C1480" s="38" t="s">
        <v>1647</v>
      </c>
      <c r="D1480" s="32" t="str">
        <f t="shared" si="115"/>
        <v>39155MumbaiLaptop</v>
      </c>
      <c r="E1480" s="32">
        <f>VLOOKUP($D1480,Table2[[Column1]:[Qty]],2,0)</f>
        <v>341</v>
      </c>
      <c r="F1480" s="32">
        <f t="shared" si="116"/>
        <v>1000</v>
      </c>
      <c r="G1480" s="39">
        <f t="shared" si="117"/>
        <v>0.1</v>
      </c>
      <c r="H1480" s="32">
        <f t="shared" si="118"/>
        <v>900</v>
      </c>
      <c r="I1480" s="32">
        <f t="shared" si="119"/>
        <v>306900</v>
      </c>
      <c r="R1480" s="36">
        <v>39125</v>
      </c>
      <c r="S1480" s="36" t="s">
        <v>1645</v>
      </c>
      <c r="T1480" s="36" t="s">
        <v>1647</v>
      </c>
      <c r="U1480" s="36" t="str">
        <f>Table2[[#This Row],[Date]]&amp;Table2[[#This Row],[City]]&amp;Table2[[#This Row],[Product]]</f>
        <v>39125DelhiLaptop</v>
      </c>
      <c r="V1480" s="36">
        <v>136</v>
      </c>
    </row>
    <row r="1481" spans="1:22" ht="21" x14ac:dyDescent="0.25">
      <c r="A1481" s="38">
        <v>39155</v>
      </c>
      <c r="B1481" s="38" t="s">
        <v>1646</v>
      </c>
      <c r="C1481" s="38" t="s">
        <v>1648</v>
      </c>
      <c r="D1481" s="32" t="str">
        <f t="shared" si="115"/>
        <v>39155MumbaiBulb</v>
      </c>
      <c r="E1481" s="32">
        <f>VLOOKUP($D1481,Table2[[Column1]:[Qty]],2,0)</f>
        <v>317</v>
      </c>
      <c r="F1481" s="32">
        <f t="shared" si="116"/>
        <v>10</v>
      </c>
      <c r="G1481" s="39">
        <f t="shared" si="117"/>
        <v>0.05</v>
      </c>
      <c r="H1481" s="32">
        <f t="shared" si="118"/>
        <v>9.5</v>
      </c>
      <c r="I1481" s="32">
        <f t="shared" si="119"/>
        <v>3011.5</v>
      </c>
      <c r="R1481" s="36">
        <v>39070</v>
      </c>
      <c r="S1481" s="36" t="s">
        <v>1652</v>
      </c>
      <c r="T1481" s="36" t="s">
        <v>1650</v>
      </c>
      <c r="U1481" s="36" t="str">
        <f>Table2[[#This Row],[Date]]&amp;Table2[[#This Row],[City]]&amp;Table2[[#This Row],[Product]]</f>
        <v>39070JaipurChair</v>
      </c>
      <c r="V1481" s="36">
        <v>199</v>
      </c>
    </row>
    <row r="1482" spans="1:22" ht="21" x14ac:dyDescent="0.25">
      <c r="A1482" s="38">
        <v>39155</v>
      </c>
      <c r="B1482" s="38" t="s">
        <v>1646</v>
      </c>
      <c r="C1482" s="38" t="s">
        <v>1649</v>
      </c>
      <c r="D1482" s="32" t="str">
        <f t="shared" si="115"/>
        <v>39155Mumbaiiphone</v>
      </c>
      <c r="E1482" s="32">
        <f>VLOOKUP($D1482,Table2[[Column1]:[Qty]],2,0)</f>
        <v>386</v>
      </c>
      <c r="F1482" s="32">
        <f t="shared" si="116"/>
        <v>500</v>
      </c>
      <c r="G1482" s="39">
        <f t="shared" si="117"/>
        <v>0.2</v>
      </c>
      <c r="H1482" s="32">
        <f t="shared" si="118"/>
        <v>400</v>
      </c>
      <c r="I1482" s="32">
        <f t="shared" si="119"/>
        <v>154400</v>
      </c>
      <c r="R1482" s="36">
        <v>39109</v>
      </c>
      <c r="S1482" s="36" t="s">
        <v>1645</v>
      </c>
      <c r="T1482" s="36" t="s">
        <v>1650</v>
      </c>
      <c r="U1482" s="36" t="str">
        <f>Table2[[#This Row],[Date]]&amp;Table2[[#This Row],[City]]&amp;Table2[[#This Row],[Product]]</f>
        <v>39109DelhiChair</v>
      </c>
      <c r="V1482" s="36">
        <v>303</v>
      </c>
    </row>
    <row r="1483" spans="1:22" ht="21" x14ac:dyDescent="0.25">
      <c r="A1483" s="38">
        <v>39155</v>
      </c>
      <c r="B1483" s="38" t="s">
        <v>1646</v>
      </c>
      <c r="C1483" s="38" t="s">
        <v>1650</v>
      </c>
      <c r="D1483" s="32" t="str">
        <f t="shared" si="115"/>
        <v>39155MumbaiChair</v>
      </c>
      <c r="E1483" s="32">
        <f>VLOOKUP($D1483,Table2[[Column1]:[Qty]],2,0)</f>
        <v>174</v>
      </c>
      <c r="F1483" s="32">
        <f t="shared" si="116"/>
        <v>200</v>
      </c>
      <c r="G1483" s="39">
        <f t="shared" si="117"/>
        <v>0.4</v>
      </c>
      <c r="H1483" s="32">
        <f t="shared" si="118"/>
        <v>120</v>
      </c>
      <c r="I1483" s="32">
        <f t="shared" si="119"/>
        <v>20880</v>
      </c>
      <c r="R1483" s="36">
        <v>39166</v>
      </c>
      <c r="S1483" s="36" t="s">
        <v>1646</v>
      </c>
      <c r="T1483" s="36" t="s">
        <v>1647</v>
      </c>
      <c r="U1483" s="36" t="str">
        <f>Table2[[#This Row],[Date]]&amp;Table2[[#This Row],[City]]&amp;Table2[[#This Row],[Product]]</f>
        <v>39166MumbaiLaptop</v>
      </c>
      <c r="V1483" s="36">
        <v>431</v>
      </c>
    </row>
    <row r="1484" spans="1:22" ht="21" x14ac:dyDescent="0.25">
      <c r="A1484" s="38">
        <v>39155</v>
      </c>
      <c r="B1484" s="38" t="s">
        <v>1652</v>
      </c>
      <c r="C1484" s="38" t="s">
        <v>1647</v>
      </c>
      <c r="D1484" s="32" t="str">
        <f t="shared" si="115"/>
        <v>39155JaipurLaptop</v>
      </c>
      <c r="E1484" s="32">
        <f>VLOOKUP($D1484,Table2[[Column1]:[Qty]],2,0)</f>
        <v>241</v>
      </c>
      <c r="F1484" s="32">
        <f t="shared" si="116"/>
        <v>1000</v>
      </c>
      <c r="G1484" s="39">
        <f t="shared" si="117"/>
        <v>0.09</v>
      </c>
      <c r="H1484" s="32">
        <f t="shared" si="118"/>
        <v>910</v>
      </c>
      <c r="I1484" s="32">
        <f t="shared" si="119"/>
        <v>219310</v>
      </c>
      <c r="R1484" s="36">
        <v>39079</v>
      </c>
      <c r="S1484" s="36" t="s">
        <v>1645</v>
      </c>
      <c r="T1484" s="36" t="s">
        <v>1647</v>
      </c>
      <c r="U1484" s="36" t="str">
        <f>Table2[[#This Row],[Date]]&amp;Table2[[#This Row],[City]]&amp;Table2[[#This Row],[Product]]</f>
        <v>39079DelhiLaptop</v>
      </c>
      <c r="V1484" s="36">
        <v>443</v>
      </c>
    </row>
    <row r="1485" spans="1:22" ht="21" x14ac:dyDescent="0.25">
      <c r="A1485" s="38">
        <v>39155</v>
      </c>
      <c r="B1485" s="38" t="s">
        <v>1652</v>
      </c>
      <c r="C1485" s="38" t="s">
        <v>1648</v>
      </c>
      <c r="D1485" s="32" t="str">
        <f t="shared" si="115"/>
        <v>39155JaipurBulb</v>
      </c>
      <c r="E1485" s="32">
        <f>VLOOKUP($D1485,Table2[[Column1]:[Qty]],2,0)</f>
        <v>327</v>
      </c>
      <c r="F1485" s="32">
        <f t="shared" si="116"/>
        <v>10</v>
      </c>
      <c r="G1485" s="39">
        <f t="shared" si="117"/>
        <v>0.08</v>
      </c>
      <c r="H1485" s="32">
        <f t="shared" si="118"/>
        <v>9.2000000000000011</v>
      </c>
      <c r="I1485" s="32">
        <f t="shared" si="119"/>
        <v>3008.4000000000005</v>
      </c>
      <c r="R1485" s="36">
        <v>39116</v>
      </c>
      <c r="S1485" s="36" t="s">
        <v>1652</v>
      </c>
      <c r="T1485" s="36" t="s">
        <v>1648</v>
      </c>
      <c r="U1485" s="36" t="str">
        <f>Table2[[#This Row],[Date]]&amp;Table2[[#This Row],[City]]&amp;Table2[[#This Row],[Product]]</f>
        <v>39116JaipurBulb</v>
      </c>
      <c r="V1485" s="36">
        <v>451</v>
      </c>
    </row>
    <row r="1486" spans="1:22" ht="21" x14ac:dyDescent="0.25">
      <c r="A1486" s="38">
        <v>39155</v>
      </c>
      <c r="B1486" s="38" t="s">
        <v>1652</v>
      </c>
      <c r="C1486" s="38" t="s">
        <v>1649</v>
      </c>
      <c r="D1486" s="32" t="str">
        <f t="shared" si="115"/>
        <v>39155Jaipuriphone</v>
      </c>
      <c r="E1486" s="32">
        <f>VLOOKUP($D1486,Table2[[Column1]:[Qty]],2,0)</f>
        <v>151</v>
      </c>
      <c r="F1486" s="32">
        <f t="shared" si="116"/>
        <v>500</v>
      </c>
      <c r="G1486" s="39">
        <f t="shared" si="117"/>
        <v>0.2</v>
      </c>
      <c r="H1486" s="32">
        <f t="shared" si="118"/>
        <v>400</v>
      </c>
      <c r="I1486" s="32">
        <f t="shared" si="119"/>
        <v>60400</v>
      </c>
      <c r="R1486" s="36">
        <v>39181</v>
      </c>
      <c r="S1486" s="36" t="s">
        <v>1646</v>
      </c>
      <c r="T1486" s="36" t="s">
        <v>1647</v>
      </c>
      <c r="U1486" s="36" t="str">
        <f>Table2[[#This Row],[Date]]&amp;Table2[[#This Row],[City]]&amp;Table2[[#This Row],[Product]]</f>
        <v>39181MumbaiLaptop</v>
      </c>
      <c r="V1486" s="36">
        <v>293</v>
      </c>
    </row>
    <row r="1487" spans="1:22" ht="21" x14ac:dyDescent="0.25">
      <c r="A1487" s="38">
        <v>39155</v>
      </c>
      <c r="B1487" s="38" t="s">
        <v>1652</v>
      </c>
      <c r="C1487" s="38" t="s">
        <v>1650</v>
      </c>
      <c r="D1487" s="32" t="str">
        <f t="shared" si="115"/>
        <v>39155JaipurChair</v>
      </c>
      <c r="E1487" s="32">
        <f>VLOOKUP($D1487,Table2[[Column1]:[Qty]],2,0)</f>
        <v>409</v>
      </c>
      <c r="F1487" s="32">
        <f t="shared" si="116"/>
        <v>200</v>
      </c>
      <c r="G1487" s="39">
        <f t="shared" si="117"/>
        <v>0.36</v>
      </c>
      <c r="H1487" s="32">
        <f t="shared" si="118"/>
        <v>128</v>
      </c>
      <c r="I1487" s="32">
        <f t="shared" si="119"/>
        <v>52352</v>
      </c>
      <c r="R1487" s="36">
        <v>39137</v>
      </c>
      <c r="S1487" s="36" t="s">
        <v>1653</v>
      </c>
      <c r="T1487" s="36" t="s">
        <v>1648</v>
      </c>
      <c r="U1487" s="36" t="str">
        <f>Table2[[#This Row],[Date]]&amp;Table2[[#This Row],[City]]&amp;Table2[[#This Row],[Product]]</f>
        <v>39137AgraBulb</v>
      </c>
      <c r="V1487" s="36">
        <v>209</v>
      </c>
    </row>
    <row r="1488" spans="1:22" ht="21" x14ac:dyDescent="0.25">
      <c r="A1488" s="38">
        <v>39155</v>
      </c>
      <c r="B1488" s="38" t="s">
        <v>1653</v>
      </c>
      <c r="C1488" s="38" t="s">
        <v>1647</v>
      </c>
      <c r="D1488" s="32" t="str">
        <f t="shared" si="115"/>
        <v>39155AgraLaptop</v>
      </c>
      <c r="E1488" s="32">
        <f>VLOOKUP($D1488,Table2[[Column1]:[Qty]],2,0)</f>
        <v>414</v>
      </c>
      <c r="F1488" s="32">
        <f t="shared" si="116"/>
        <v>1000</v>
      </c>
      <c r="G1488" s="39">
        <f t="shared" si="117"/>
        <v>0.05</v>
      </c>
      <c r="H1488" s="32">
        <f t="shared" si="118"/>
        <v>950</v>
      </c>
      <c r="I1488" s="32">
        <f t="shared" si="119"/>
        <v>393300</v>
      </c>
      <c r="R1488" s="36">
        <v>39149</v>
      </c>
      <c r="S1488" s="36" t="s">
        <v>1653</v>
      </c>
      <c r="T1488" s="36" t="s">
        <v>1649</v>
      </c>
      <c r="U1488" s="36" t="str">
        <f>Table2[[#This Row],[Date]]&amp;Table2[[#This Row],[City]]&amp;Table2[[#This Row],[Product]]</f>
        <v>39149Agraiphone</v>
      </c>
      <c r="V1488" s="36">
        <v>453</v>
      </c>
    </row>
    <row r="1489" spans="1:22" ht="21" x14ac:dyDescent="0.25">
      <c r="A1489" s="38">
        <v>39155</v>
      </c>
      <c r="B1489" s="38" t="s">
        <v>1653</v>
      </c>
      <c r="C1489" s="38" t="s">
        <v>1648</v>
      </c>
      <c r="D1489" s="32" t="str">
        <f t="shared" si="115"/>
        <v>39155AgraBulb</v>
      </c>
      <c r="E1489" s="32">
        <f>VLOOKUP($D1489,Table2[[Column1]:[Qty]],2,0)</f>
        <v>229</v>
      </c>
      <c r="F1489" s="32">
        <f t="shared" si="116"/>
        <v>10</v>
      </c>
      <c r="G1489" s="39">
        <f t="shared" si="117"/>
        <v>0.06</v>
      </c>
      <c r="H1489" s="32">
        <f t="shared" si="118"/>
        <v>9.3999999999999986</v>
      </c>
      <c r="I1489" s="32">
        <f t="shared" si="119"/>
        <v>2152.5999999999995</v>
      </c>
      <c r="R1489" s="36">
        <v>39150</v>
      </c>
      <c r="S1489" s="36" t="s">
        <v>1645</v>
      </c>
      <c r="T1489" s="36" t="s">
        <v>1650</v>
      </c>
      <c r="U1489" s="36" t="str">
        <f>Table2[[#This Row],[Date]]&amp;Table2[[#This Row],[City]]&amp;Table2[[#This Row],[Product]]</f>
        <v>39150DelhiChair</v>
      </c>
      <c r="V1489" s="36">
        <v>185</v>
      </c>
    </row>
    <row r="1490" spans="1:22" ht="21" x14ac:dyDescent="0.25">
      <c r="A1490" s="38">
        <v>39155</v>
      </c>
      <c r="B1490" s="38" t="s">
        <v>1653</v>
      </c>
      <c r="C1490" s="38" t="s">
        <v>1649</v>
      </c>
      <c r="D1490" s="32" t="str">
        <f t="shared" si="115"/>
        <v>39155Agraiphone</v>
      </c>
      <c r="E1490" s="32">
        <f>VLOOKUP($D1490,Table2[[Column1]:[Qty]],2,0)</f>
        <v>491</v>
      </c>
      <c r="F1490" s="32">
        <f t="shared" si="116"/>
        <v>500</v>
      </c>
      <c r="G1490" s="39">
        <f t="shared" si="117"/>
        <v>0.25</v>
      </c>
      <c r="H1490" s="32">
        <f t="shared" si="118"/>
        <v>375</v>
      </c>
      <c r="I1490" s="32">
        <f t="shared" si="119"/>
        <v>184125</v>
      </c>
      <c r="R1490" s="36">
        <v>39071</v>
      </c>
      <c r="S1490" s="36" t="s">
        <v>1645</v>
      </c>
      <c r="T1490" s="36" t="s">
        <v>1648</v>
      </c>
      <c r="U1490" s="36" t="str">
        <f>Table2[[#This Row],[Date]]&amp;Table2[[#This Row],[City]]&amp;Table2[[#This Row],[Product]]</f>
        <v>39071DelhiBulb</v>
      </c>
      <c r="V1490" s="36">
        <v>335</v>
      </c>
    </row>
    <row r="1491" spans="1:22" ht="21" x14ac:dyDescent="0.25">
      <c r="A1491" s="38">
        <v>39155</v>
      </c>
      <c r="B1491" s="38" t="s">
        <v>1653</v>
      </c>
      <c r="C1491" s="38" t="s">
        <v>1650</v>
      </c>
      <c r="D1491" s="32" t="str">
        <f t="shared" si="115"/>
        <v>39155AgraChair</v>
      </c>
      <c r="E1491" s="32">
        <f>VLOOKUP($D1491,Table2[[Column1]:[Qty]],2,0)</f>
        <v>450</v>
      </c>
      <c r="F1491" s="32">
        <f t="shared" si="116"/>
        <v>200</v>
      </c>
      <c r="G1491" s="39">
        <f t="shared" si="117"/>
        <v>0.4</v>
      </c>
      <c r="H1491" s="32">
        <f t="shared" si="118"/>
        <v>120</v>
      </c>
      <c r="I1491" s="32">
        <f t="shared" si="119"/>
        <v>54000</v>
      </c>
      <c r="R1491" s="36">
        <v>39081</v>
      </c>
      <c r="S1491" s="36" t="s">
        <v>1652</v>
      </c>
      <c r="T1491" s="36" t="s">
        <v>1647</v>
      </c>
      <c r="U1491" s="36" t="str">
        <f>Table2[[#This Row],[Date]]&amp;Table2[[#This Row],[City]]&amp;Table2[[#This Row],[Product]]</f>
        <v>39081JaipurLaptop</v>
      </c>
      <c r="V1491" s="36">
        <v>397</v>
      </c>
    </row>
    <row r="1492" spans="1:22" ht="21" x14ac:dyDescent="0.25">
      <c r="A1492" s="38">
        <v>39156</v>
      </c>
      <c r="B1492" s="38" t="s">
        <v>1645</v>
      </c>
      <c r="C1492" s="38" t="s">
        <v>1647</v>
      </c>
      <c r="D1492" s="32" t="str">
        <f t="shared" si="115"/>
        <v>39156DelhiLaptop</v>
      </c>
      <c r="E1492" s="32">
        <f>VLOOKUP($D1492,Table2[[Column1]:[Qty]],2,0)</f>
        <v>178</v>
      </c>
      <c r="F1492" s="32">
        <f t="shared" si="116"/>
        <v>1000</v>
      </c>
      <c r="G1492" s="39">
        <f t="shared" si="117"/>
        <v>0.13</v>
      </c>
      <c r="H1492" s="32">
        <f t="shared" si="118"/>
        <v>870</v>
      </c>
      <c r="I1492" s="32">
        <f t="shared" si="119"/>
        <v>154860</v>
      </c>
      <c r="R1492" s="36">
        <v>39111</v>
      </c>
      <c r="S1492" s="36" t="s">
        <v>1646</v>
      </c>
      <c r="T1492" s="36" t="s">
        <v>1650</v>
      </c>
      <c r="U1492" s="36" t="str">
        <f>Table2[[#This Row],[Date]]&amp;Table2[[#This Row],[City]]&amp;Table2[[#This Row],[Product]]</f>
        <v>39111MumbaiChair</v>
      </c>
      <c r="V1492" s="36">
        <v>265</v>
      </c>
    </row>
    <row r="1493" spans="1:22" ht="21" x14ac:dyDescent="0.25">
      <c r="A1493" s="38">
        <v>39156</v>
      </c>
      <c r="B1493" s="38" t="s">
        <v>1645</v>
      </c>
      <c r="C1493" s="38" t="s">
        <v>1648</v>
      </c>
      <c r="D1493" s="32" t="str">
        <f t="shared" si="115"/>
        <v>39156DelhiBulb</v>
      </c>
      <c r="E1493" s="32">
        <f>VLOOKUP($D1493,Table2[[Column1]:[Qty]],2,0)</f>
        <v>378</v>
      </c>
      <c r="F1493" s="32">
        <f t="shared" si="116"/>
        <v>10</v>
      </c>
      <c r="G1493" s="39">
        <f t="shared" si="117"/>
        <v>0.09</v>
      </c>
      <c r="H1493" s="32">
        <f t="shared" si="118"/>
        <v>9.1</v>
      </c>
      <c r="I1493" s="32">
        <f t="shared" si="119"/>
        <v>3439.7999999999997</v>
      </c>
      <c r="R1493" s="36">
        <v>39146</v>
      </c>
      <c r="S1493" s="36" t="s">
        <v>1652</v>
      </c>
      <c r="T1493" s="36" t="s">
        <v>1650</v>
      </c>
      <c r="U1493" s="36" t="str">
        <f>Table2[[#This Row],[Date]]&amp;Table2[[#This Row],[City]]&amp;Table2[[#This Row],[Product]]</f>
        <v>39146JaipurChair</v>
      </c>
      <c r="V1493" s="36">
        <v>451</v>
      </c>
    </row>
    <row r="1494" spans="1:22" ht="21" x14ac:dyDescent="0.25">
      <c r="A1494" s="38">
        <v>39156</v>
      </c>
      <c r="B1494" s="38" t="s">
        <v>1645</v>
      </c>
      <c r="C1494" s="38" t="s">
        <v>1649</v>
      </c>
      <c r="D1494" s="32" t="str">
        <f t="shared" si="115"/>
        <v>39156Delhiiphone</v>
      </c>
      <c r="E1494" s="32">
        <f>VLOOKUP($D1494,Table2[[Column1]:[Qty]],2,0)</f>
        <v>188</v>
      </c>
      <c r="F1494" s="32">
        <f t="shared" si="116"/>
        <v>500</v>
      </c>
      <c r="G1494" s="39">
        <f t="shared" si="117"/>
        <v>0.24</v>
      </c>
      <c r="H1494" s="32">
        <f t="shared" si="118"/>
        <v>380</v>
      </c>
      <c r="I1494" s="32">
        <f t="shared" si="119"/>
        <v>71440</v>
      </c>
      <c r="R1494" s="36">
        <v>39164</v>
      </c>
      <c r="S1494" s="36" t="s">
        <v>1652</v>
      </c>
      <c r="T1494" s="36" t="s">
        <v>1649</v>
      </c>
      <c r="U1494" s="36" t="str">
        <f>Table2[[#This Row],[Date]]&amp;Table2[[#This Row],[City]]&amp;Table2[[#This Row],[Product]]</f>
        <v>39164Jaipuriphone</v>
      </c>
      <c r="V1494" s="36">
        <v>204</v>
      </c>
    </row>
    <row r="1495" spans="1:22" ht="21" x14ac:dyDescent="0.25">
      <c r="A1495" s="38">
        <v>39156</v>
      </c>
      <c r="B1495" s="38" t="s">
        <v>1645</v>
      </c>
      <c r="C1495" s="38" t="s">
        <v>1650</v>
      </c>
      <c r="D1495" s="32" t="str">
        <f t="shared" si="115"/>
        <v>39156DelhiChair</v>
      </c>
      <c r="E1495" s="32">
        <f>VLOOKUP($D1495,Table2[[Column1]:[Qty]],2,0)</f>
        <v>224</v>
      </c>
      <c r="F1495" s="32">
        <f t="shared" si="116"/>
        <v>200</v>
      </c>
      <c r="G1495" s="39">
        <f t="shared" si="117"/>
        <v>0.33</v>
      </c>
      <c r="H1495" s="32">
        <f t="shared" si="118"/>
        <v>134</v>
      </c>
      <c r="I1495" s="32">
        <f t="shared" si="119"/>
        <v>30016</v>
      </c>
      <c r="R1495" s="36">
        <v>39167</v>
      </c>
      <c r="S1495" s="36" t="s">
        <v>1652</v>
      </c>
      <c r="T1495" s="36" t="s">
        <v>1649</v>
      </c>
      <c r="U1495" s="36" t="str">
        <f>Table2[[#This Row],[Date]]&amp;Table2[[#This Row],[City]]&amp;Table2[[#This Row],[Product]]</f>
        <v>39167Jaipuriphone</v>
      </c>
      <c r="V1495" s="36">
        <v>156</v>
      </c>
    </row>
    <row r="1496" spans="1:22" ht="21" x14ac:dyDescent="0.25">
      <c r="A1496" s="38">
        <v>39156</v>
      </c>
      <c r="B1496" s="38" t="s">
        <v>1646</v>
      </c>
      <c r="C1496" s="38" t="s">
        <v>1647</v>
      </c>
      <c r="D1496" s="32" t="str">
        <f t="shared" si="115"/>
        <v>39156MumbaiLaptop</v>
      </c>
      <c r="E1496" s="32">
        <f>VLOOKUP($D1496,Table2[[Column1]:[Qty]],2,0)</f>
        <v>320</v>
      </c>
      <c r="F1496" s="32">
        <f t="shared" si="116"/>
        <v>1000</v>
      </c>
      <c r="G1496" s="39">
        <f t="shared" si="117"/>
        <v>0.1</v>
      </c>
      <c r="H1496" s="32">
        <f t="shared" si="118"/>
        <v>900</v>
      </c>
      <c r="I1496" s="32">
        <f t="shared" si="119"/>
        <v>288000</v>
      </c>
      <c r="R1496" s="36">
        <v>39091</v>
      </c>
      <c r="S1496" s="36" t="s">
        <v>1646</v>
      </c>
      <c r="T1496" s="36" t="s">
        <v>1649</v>
      </c>
      <c r="U1496" s="36" t="str">
        <f>Table2[[#This Row],[Date]]&amp;Table2[[#This Row],[City]]&amp;Table2[[#This Row],[Product]]</f>
        <v>39091Mumbaiiphone</v>
      </c>
      <c r="V1496" s="36">
        <v>121</v>
      </c>
    </row>
    <row r="1497" spans="1:22" ht="21" x14ac:dyDescent="0.25">
      <c r="A1497" s="38">
        <v>39156</v>
      </c>
      <c r="B1497" s="38" t="s">
        <v>1646</v>
      </c>
      <c r="C1497" s="38" t="s">
        <v>1648</v>
      </c>
      <c r="D1497" s="32" t="str">
        <f t="shared" si="115"/>
        <v>39156MumbaiBulb</v>
      </c>
      <c r="E1497" s="32">
        <f>VLOOKUP($D1497,Table2[[Column1]:[Qty]],2,0)</f>
        <v>221</v>
      </c>
      <c r="F1497" s="32">
        <f t="shared" si="116"/>
        <v>10</v>
      </c>
      <c r="G1497" s="39">
        <f t="shared" si="117"/>
        <v>0.05</v>
      </c>
      <c r="H1497" s="32">
        <f t="shared" si="118"/>
        <v>9.5</v>
      </c>
      <c r="I1497" s="32">
        <f t="shared" si="119"/>
        <v>2099.5</v>
      </c>
      <c r="R1497" s="36">
        <v>39113</v>
      </c>
      <c r="S1497" s="36" t="s">
        <v>1645</v>
      </c>
      <c r="T1497" s="36" t="s">
        <v>1647</v>
      </c>
      <c r="U1497" s="36" t="str">
        <f>Table2[[#This Row],[Date]]&amp;Table2[[#This Row],[City]]&amp;Table2[[#This Row],[Product]]</f>
        <v>39113DelhiLaptop</v>
      </c>
      <c r="V1497" s="36">
        <v>484</v>
      </c>
    </row>
    <row r="1498" spans="1:22" ht="21" x14ac:dyDescent="0.25">
      <c r="A1498" s="38">
        <v>39156</v>
      </c>
      <c r="B1498" s="38" t="s">
        <v>1646</v>
      </c>
      <c r="C1498" s="38" t="s">
        <v>1649</v>
      </c>
      <c r="D1498" s="32" t="str">
        <f t="shared" si="115"/>
        <v>39156Mumbaiiphone</v>
      </c>
      <c r="E1498" s="32">
        <f>VLOOKUP($D1498,Table2[[Column1]:[Qty]],2,0)</f>
        <v>109</v>
      </c>
      <c r="F1498" s="32">
        <f t="shared" si="116"/>
        <v>500</v>
      </c>
      <c r="G1498" s="39">
        <f t="shared" si="117"/>
        <v>0.2</v>
      </c>
      <c r="H1498" s="32">
        <f t="shared" si="118"/>
        <v>400</v>
      </c>
      <c r="I1498" s="32">
        <f t="shared" si="119"/>
        <v>43600</v>
      </c>
      <c r="R1498" s="36">
        <v>39172</v>
      </c>
      <c r="S1498" s="36" t="s">
        <v>1653</v>
      </c>
      <c r="T1498" s="36" t="s">
        <v>1647</v>
      </c>
      <c r="U1498" s="36" t="str">
        <f>Table2[[#This Row],[Date]]&amp;Table2[[#This Row],[City]]&amp;Table2[[#This Row],[Product]]</f>
        <v>39172AgraLaptop</v>
      </c>
      <c r="V1498" s="36">
        <v>332</v>
      </c>
    </row>
    <row r="1499" spans="1:22" ht="21" x14ac:dyDescent="0.25">
      <c r="A1499" s="38">
        <v>39156</v>
      </c>
      <c r="B1499" s="38" t="s">
        <v>1646</v>
      </c>
      <c r="C1499" s="38" t="s">
        <v>1650</v>
      </c>
      <c r="D1499" s="32" t="str">
        <f t="shared" si="115"/>
        <v>39156MumbaiChair</v>
      </c>
      <c r="E1499" s="32">
        <f>VLOOKUP($D1499,Table2[[Column1]:[Qty]],2,0)</f>
        <v>292</v>
      </c>
      <c r="F1499" s="32">
        <f t="shared" si="116"/>
        <v>200</v>
      </c>
      <c r="G1499" s="39">
        <f t="shared" si="117"/>
        <v>0.4</v>
      </c>
      <c r="H1499" s="32">
        <f t="shared" si="118"/>
        <v>120</v>
      </c>
      <c r="I1499" s="32">
        <f t="shared" si="119"/>
        <v>35040</v>
      </c>
      <c r="R1499" s="36">
        <v>39130</v>
      </c>
      <c r="S1499" s="36" t="s">
        <v>1645</v>
      </c>
      <c r="T1499" s="36" t="s">
        <v>1648</v>
      </c>
      <c r="U1499" s="36" t="str">
        <f>Table2[[#This Row],[Date]]&amp;Table2[[#This Row],[City]]&amp;Table2[[#This Row],[Product]]</f>
        <v>39130DelhiBulb</v>
      </c>
      <c r="V1499" s="36">
        <v>381</v>
      </c>
    </row>
    <row r="1500" spans="1:22" ht="21" x14ac:dyDescent="0.25">
      <c r="A1500" s="38">
        <v>39156</v>
      </c>
      <c r="B1500" s="38" t="s">
        <v>1652</v>
      </c>
      <c r="C1500" s="38" t="s">
        <v>1647</v>
      </c>
      <c r="D1500" s="32" t="str">
        <f t="shared" si="115"/>
        <v>39156JaipurLaptop</v>
      </c>
      <c r="E1500" s="32">
        <f>VLOOKUP($D1500,Table2[[Column1]:[Qty]],2,0)</f>
        <v>450</v>
      </c>
      <c r="F1500" s="32">
        <f t="shared" si="116"/>
        <v>1000</v>
      </c>
      <c r="G1500" s="39">
        <f t="shared" si="117"/>
        <v>0.09</v>
      </c>
      <c r="H1500" s="32">
        <f t="shared" si="118"/>
        <v>910</v>
      </c>
      <c r="I1500" s="32">
        <f t="shared" si="119"/>
        <v>409500</v>
      </c>
      <c r="R1500" s="36">
        <v>39155</v>
      </c>
      <c r="S1500" s="36" t="s">
        <v>1646</v>
      </c>
      <c r="T1500" s="36" t="s">
        <v>1647</v>
      </c>
      <c r="U1500" s="36" t="str">
        <f>Table2[[#This Row],[Date]]&amp;Table2[[#This Row],[City]]&amp;Table2[[#This Row],[Product]]</f>
        <v>39155MumbaiLaptop</v>
      </c>
      <c r="V1500" s="36">
        <v>341</v>
      </c>
    </row>
    <row r="1501" spans="1:22" ht="21" x14ac:dyDescent="0.25">
      <c r="A1501" s="38">
        <v>39156</v>
      </c>
      <c r="B1501" s="38" t="s">
        <v>1652</v>
      </c>
      <c r="C1501" s="38" t="s">
        <v>1648</v>
      </c>
      <c r="D1501" s="32" t="str">
        <f t="shared" si="115"/>
        <v>39156JaipurBulb</v>
      </c>
      <c r="E1501" s="32">
        <f>VLOOKUP($D1501,Table2[[Column1]:[Qty]],2,0)</f>
        <v>335</v>
      </c>
      <c r="F1501" s="32">
        <f t="shared" si="116"/>
        <v>10</v>
      </c>
      <c r="G1501" s="39">
        <f t="shared" si="117"/>
        <v>0.08</v>
      </c>
      <c r="H1501" s="32">
        <f t="shared" si="118"/>
        <v>9.2000000000000011</v>
      </c>
      <c r="I1501" s="32">
        <f t="shared" si="119"/>
        <v>3082.0000000000005</v>
      </c>
      <c r="R1501" s="36">
        <v>39065</v>
      </c>
      <c r="S1501" s="36" t="s">
        <v>1653</v>
      </c>
      <c r="T1501" s="36" t="s">
        <v>1648</v>
      </c>
      <c r="U1501" s="36" t="str">
        <f>Table2[[#This Row],[Date]]&amp;Table2[[#This Row],[City]]&amp;Table2[[#This Row],[Product]]</f>
        <v>39065AgraBulb</v>
      </c>
      <c r="V1501" s="36">
        <v>311</v>
      </c>
    </row>
    <row r="1502" spans="1:22" ht="21" x14ac:dyDescent="0.25">
      <c r="A1502" s="38">
        <v>39156</v>
      </c>
      <c r="B1502" s="38" t="s">
        <v>1652</v>
      </c>
      <c r="C1502" s="38" t="s">
        <v>1649</v>
      </c>
      <c r="D1502" s="32" t="str">
        <f t="shared" si="115"/>
        <v>39156Jaipuriphone</v>
      </c>
      <c r="E1502" s="32">
        <f>VLOOKUP($D1502,Table2[[Column1]:[Qty]],2,0)</f>
        <v>183</v>
      </c>
      <c r="F1502" s="32">
        <f t="shared" si="116"/>
        <v>500</v>
      </c>
      <c r="G1502" s="39">
        <f t="shared" si="117"/>
        <v>0.2</v>
      </c>
      <c r="H1502" s="32">
        <f t="shared" si="118"/>
        <v>400</v>
      </c>
      <c r="I1502" s="32">
        <f t="shared" si="119"/>
        <v>73200</v>
      </c>
      <c r="R1502" s="36">
        <v>39129</v>
      </c>
      <c r="S1502" s="36" t="s">
        <v>1652</v>
      </c>
      <c r="T1502" s="36" t="s">
        <v>1648</v>
      </c>
      <c r="U1502" s="36" t="str">
        <f>Table2[[#This Row],[Date]]&amp;Table2[[#This Row],[City]]&amp;Table2[[#This Row],[Product]]</f>
        <v>39129JaipurBulb</v>
      </c>
      <c r="V1502" s="36">
        <v>113</v>
      </c>
    </row>
    <row r="1503" spans="1:22" ht="21" x14ac:dyDescent="0.25">
      <c r="A1503" s="38">
        <v>39156</v>
      </c>
      <c r="B1503" s="38" t="s">
        <v>1652</v>
      </c>
      <c r="C1503" s="38" t="s">
        <v>1650</v>
      </c>
      <c r="D1503" s="32" t="str">
        <f t="shared" si="115"/>
        <v>39156JaipurChair</v>
      </c>
      <c r="E1503" s="32">
        <f>VLOOKUP($D1503,Table2[[Column1]:[Qty]],2,0)</f>
        <v>159</v>
      </c>
      <c r="F1503" s="32">
        <f t="shared" si="116"/>
        <v>200</v>
      </c>
      <c r="G1503" s="39">
        <f t="shared" si="117"/>
        <v>0.36</v>
      </c>
      <c r="H1503" s="32">
        <f t="shared" si="118"/>
        <v>128</v>
      </c>
      <c r="I1503" s="32">
        <f t="shared" si="119"/>
        <v>20352</v>
      </c>
      <c r="R1503" s="36">
        <v>39146</v>
      </c>
      <c r="S1503" s="36" t="s">
        <v>1653</v>
      </c>
      <c r="T1503" s="36" t="s">
        <v>1650</v>
      </c>
      <c r="U1503" s="36" t="str">
        <f>Table2[[#This Row],[Date]]&amp;Table2[[#This Row],[City]]&amp;Table2[[#This Row],[Product]]</f>
        <v>39146AgraChair</v>
      </c>
      <c r="V1503" s="36">
        <v>395</v>
      </c>
    </row>
    <row r="1504" spans="1:22" ht="21" x14ac:dyDescent="0.25">
      <c r="A1504" s="38">
        <v>39156</v>
      </c>
      <c r="B1504" s="38" t="s">
        <v>1653</v>
      </c>
      <c r="C1504" s="38" t="s">
        <v>1647</v>
      </c>
      <c r="D1504" s="32" t="str">
        <f t="shared" si="115"/>
        <v>39156AgraLaptop</v>
      </c>
      <c r="E1504" s="32">
        <f>VLOOKUP($D1504,Table2[[Column1]:[Qty]],2,0)</f>
        <v>105</v>
      </c>
      <c r="F1504" s="32">
        <f t="shared" si="116"/>
        <v>1000</v>
      </c>
      <c r="G1504" s="39">
        <f t="shared" si="117"/>
        <v>0.05</v>
      </c>
      <c r="H1504" s="32">
        <f t="shared" si="118"/>
        <v>950</v>
      </c>
      <c r="I1504" s="32">
        <f t="shared" si="119"/>
        <v>99750</v>
      </c>
      <c r="R1504" s="36">
        <v>39068</v>
      </c>
      <c r="S1504" s="36" t="s">
        <v>1652</v>
      </c>
      <c r="T1504" s="36" t="s">
        <v>1650</v>
      </c>
      <c r="U1504" s="36" t="str">
        <f>Table2[[#This Row],[Date]]&amp;Table2[[#This Row],[City]]&amp;Table2[[#This Row],[Product]]</f>
        <v>39068JaipurChair</v>
      </c>
      <c r="V1504" s="36">
        <v>250</v>
      </c>
    </row>
    <row r="1505" spans="1:22" ht="21" x14ac:dyDescent="0.25">
      <c r="A1505" s="38">
        <v>39156</v>
      </c>
      <c r="B1505" s="38" t="s">
        <v>1653</v>
      </c>
      <c r="C1505" s="38" t="s">
        <v>1648</v>
      </c>
      <c r="D1505" s="32" t="str">
        <f t="shared" si="115"/>
        <v>39156AgraBulb</v>
      </c>
      <c r="E1505" s="32">
        <f>VLOOKUP($D1505,Table2[[Column1]:[Qty]],2,0)</f>
        <v>129</v>
      </c>
      <c r="F1505" s="32">
        <f t="shared" si="116"/>
        <v>10</v>
      </c>
      <c r="G1505" s="39">
        <f t="shared" si="117"/>
        <v>0.06</v>
      </c>
      <c r="H1505" s="32">
        <f t="shared" si="118"/>
        <v>9.3999999999999986</v>
      </c>
      <c r="I1505" s="32">
        <f t="shared" si="119"/>
        <v>1212.5999999999999</v>
      </c>
      <c r="R1505" s="36">
        <v>39084</v>
      </c>
      <c r="S1505" s="36" t="s">
        <v>1646</v>
      </c>
      <c r="T1505" s="36" t="s">
        <v>1650</v>
      </c>
      <c r="U1505" s="36" t="str">
        <f>Table2[[#This Row],[Date]]&amp;Table2[[#This Row],[City]]&amp;Table2[[#This Row],[Product]]</f>
        <v>39084MumbaiChair</v>
      </c>
      <c r="V1505" s="36">
        <v>153</v>
      </c>
    </row>
    <row r="1506" spans="1:22" ht="21" x14ac:dyDescent="0.25">
      <c r="A1506" s="38">
        <v>39156</v>
      </c>
      <c r="B1506" s="38" t="s">
        <v>1653</v>
      </c>
      <c r="C1506" s="38" t="s">
        <v>1649</v>
      </c>
      <c r="D1506" s="32" t="str">
        <f t="shared" si="115"/>
        <v>39156Agraiphone</v>
      </c>
      <c r="E1506" s="32">
        <f>VLOOKUP($D1506,Table2[[Column1]:[Qty]],2,0)</f>
        <v>472</v>
      </c>
      <c r="F1506" s="32">
        <f t="shared" si="116"/>
        <v>500</v>
      </c>
      <c r="G1506" s="39">
        <f t="shared" si="117"/>
        <v>0.25</v>
      </c>
      <c r="H1506" s="32">
        <f t="shared" si="118"/>
        <v>375</v>
      </c>
      <c r="I1506" s="32">
        <f t="shared" si="119"/>
        <v>177000</v>
      </c>
      <c r="R1506" s="36">
        <v>39093</v>
      </c>
      <c r="S1506" s="36" t="s">
        <v>1645</v>
      </c>
      <c r="T1506" s="36" t="s">
        <v>1648</v>
      </c>
      <c r="U1506" s="36" t="str">
        <f>Table2[[#This Row],[Date]]&amp;Table2[[#This Row],[City]]&amp;Table2[[#This Row],[Product]]</f>
        <v>39093DelhiBulb</v>
      </c>
      <c r="V1506" s="36">
        <v>400</v>
      </c>
    </row>
    <row r="1507" spans="1:22" ht="21" x14ac:dyDescent="0.25">
      <c r="A1507" s="38">
        <v>39156</v>
      </c>
      <c r="B1507" s="38" t="s">
        <v>1653</v>
      </c>
      <c r="C1507" s="38" t="s">
        <v>1650</v>
      </c>
      <c r="D1507" s="32" t="str">
        <f t="shared" si="115"/>
        <v>39156AgraChair</v>
      </c>
      <c r="E1507" s="32">
        <f>VLOOKUP($D1507,Table2[[Column1]:[Qty]],2,0)</f>
        <v>447</v>
      </c>
      <c r="F1507" s="32">
        <f t="shared" si="116"/>
        <v>200</v>
      </c>
      <c r="G1507" s="39">
        <f t="shared" si="117"/>
        <v>0.4</v>
      </c>
      <c r="H1507" s="32">
        <f t="shared" si="118"/>
        <v>120</v>
      </c>
      <c r="I1507" s="32">
        <f t="shared" si="119"/>
        <v>53640</v>
      </c>
      <c r="R1507" s="36">
        <v>39155</v>
      </c>
      <c r="S1507" s="36" t="s">
        <v>1652</v>
      </c>
      <c r="T1507" s="36" t="s">
        <v>1647</v>
      </c>
      <c r="U1507" s="36" t="str">
        <f>Table2[[#This Row],[Date]]&amp;Table2[[#This Row],[City]]&amp;Table2[[#This Row],[Product]]</f>
        <v>39155JaipurLaptop</v>
      </c>
      <c r="V1507" s="36">
        <v>241</v>
      </c>
    </row>
    <row r="1508" spans="1:22" ht="21" x14ac:dyDescent="0.25">
      <c r="A1508" s="38">
        <v>39157</v>
      </c>
      <c r="B1508" s="38" t="s">
        <v>1645</v>
      </c>
      <c r="C1508" s="38" t="s">
        <v>1647</v>
      </c>
      <c r="D1508" s="32" t="str">
        <f t="shared" si="115"/>
        <v>39157DelhiLaptop</v>
      </c>
      <c r="E1508" s="32">
        <f>VLOOKUP($D1508,Table2[[Column1]:[Qty]],2,0)</f>
        <v>388</v>
      </c>
      <c r="F1508" s="32">
        <f t="shared" si="116"/>
        <v>1000</v>
      </c>
      <c r="G1508" s="39">
        <f t="shared" si="117"/>
        <v>0.13</v>
      </c>
      <c r="H1508" s="32">
        <f t="shared" si="118"/>
        <v>870</v>
      </c>
      <c r="I1508" s="32">
        <f t="shared" si="119"/>
        <v>337560</v>
      </c>
      <c r="R1508" s="36">
        <v>39085</v>
      </c>
      <c r="S1508" s="36" t="s">
        <v>1646</v>
      </c>
      <c r="T1508" s="36" t="s">
        <v>1647</v>
      </c>
      <c r="U1508" s="36" t="str">
        <f>Table2[[#This Row],[Date]]&amp;Table2[[#This Row],[City]]&amp;Table2[[#This Row],[Product]]</f>
        <v>39085MumbaiLaptop</v>
      </c>
      <c r="V1508" s="36">
        <v>200</v>
      </c>
    </row>
    <row r="1509" spans="1:22" ht="21" x14ac:dyDescent="0.25">
      <c r="A1509" s="38">
        <v>39157</v>
      </c>
      <c r="B1509" s="38" t="s">
        <v>1645</v>
      </c>
      <c r="C1509" s="38" t="s">
        <v>1648</v>
      </c>
      <c r="D1509" s="32" t="str">
        <f t="shared" si="115"/>
        <v>39157DelhiBulb</v>
      </c>
      <c r="E1509" s="32">
        <f>VLOOKUP($D1509,Table2[[Column1]:[Qty]],2,0)</f>
        <v>372</v>
      </c>
      <c r="F1509" s="32">
        <f t="shared" si="116"/>
        <v>10</v>
      </c>
      <c r="G1509" s="39">
        <f t="shared" si="117"/>
        <v>0.09</v>
      </c>
      <c r="H1509" s="32">
        <f t="shared" si="118"/>
        <v>9.1</v>
      </c>
      <c r="I1509" s="32">
        <f t="shared" si="119"/>
        <v>3385.2</v>
      </c>
      <c r="R1509" s="36">
        <v>39133</v>
      </c>
      <c r="S1509" s="36" t="s">
        <v>1653</v>
      </c>
      <c r="T1509" s="36" t="s">
        <v>1650</v>
      </c>
      <c r="U1509" s="36" t="str">
        <f>Table2[[#This Row],[Date]]&amp;Table2[[#This Row],[City]]&amp;Table2[[#This Row],[Product]]</f>
        <v>39133AgraChair</v>
      </c>
      <c r="V1509" s="36">
        <v>380</v>
      </c>
    </row>
    <row r="1510" spans="1:22" ht="21" x14ac:dyDescent="0.25">
      <c r="A1510" s="38">
        <v>39157</v>
      </c>
      <c r="B1510" s="38" t="s">
        <v>1645</v>
      </c>
      <c r="C1510" s="38" t="s">
        <v>1649</v>
      </c>
      <c r="D1510" s="32" t="str">
        <f t="shared" si="115"/>
        <v>39157Delhiiphone</v>
      </c>
      <c r="E1510" s="32">
        <f>VLOOKUP($D1510,Table2[[Column1]:[Qty]],2,0)</f>
        <v>350</v>
      </c>
      <c r="F1510" s="32">
        <f t="shared" si="116"/>
        <v>500</v>
      </c>
      <c r="G1510" s="39">
        <f t="shared" si="117"/>
        <v>0.24</v>
      </c>
      <c r="H1510" s="32">
        <f t="shared" si="118"/>
        <v>380</v>
      </c>
      <c r="I1510" s="32">
        <f t="shared" si="119"/>
        <v>133000</v>
      </c>
      <c r="R1510" s="36">
        <v>39137</v>
      </c>
      <c r="S1510" s="36" t="s">
        <v>1646</v>
      </c>
      <c r="T1510" s="36" t="s">
        <v>1650</v>
      </c>
      <c r="U1510" s="36" t="str">
        <f>Table2[[#This Row],[Date]]&amp;Table2[[#This Row],[City]]&amp;Table2[[#This Row],[Product]]</f>
        <v>39137MumbaiChair</v>
      </c>
      <c r="V1510" s="36">
        <v>144</v>
      </c>
    </row>
    <row r="1511" spans="1:22" ht="21" x14ac:dyDescent="0.25">
      <c r="A1511" s="38">
        <v>39157</v>
      </c>
      <c r="B1511" s="38" t="s">
        <v>1645</v>
      </c>
      <c r="C1511" s="38" t="s">
        <v>1650</v>
      </c>
      <c r="D1511" s="32" t="str">
        <f t="shared" si="115"/>
        <v>39157DelhiChair</v>
      </c>
      <c r="E1511" s="32">
        <f>VLOOKUP($D1511,Table2[[Column1]:[Qty]],2,0)</f>
        <v>498</v>
      </c>
      <c r="F1511" s="32">
        <f t="shared" si="116"/>
        <v>200</v>
      </c>
      <c r="G1511" s="39">
        <f t="shared" si="117"/>
        <v>0.33</v>
      </c>
      <c r="H1511" s="32">
        <f t="shared" si="118"/>
        <v>134</v>
      </c>
      <c r="I1511" s="32">
        <f t="shared" si="119"/>
        <v>66732</v>
      </c>
      <c r="R1511" s="36">
        <v>39182</v>
      </c>
      <c r="S1511" s="36" t="s">
        <v>1646</v>
      </c>
      <c r="T1511" s="36" t="s">
        <v>1648</v>
      </c>
      <c r="U1511" s="36" t="str">
        <f>Table2[[#This Row],[Date]]&amp;Table2[[#This Row],[City]]&amp;Table2[[#This Row],[Product]]</f>
        <v>39182MumbaiBulb</v>
      </c>
      <c r="V1511" s="36">
        <v>411</v>
      </c>
    </row>
    <row r="1512" spans="1:22" ht="21" x14ac:dyDescent="0.25">
      <c r="A1512" s="38">
        <v>39157</v>
      </c>
      <c r="B1512" s="38" t="s">
        <v>1646</v>
      </c>
      <c r="C1512" s="38" t="s">
        <v>1647</v>
      </c>
      <c r="D1512" s="32" t="str">
        <f t="shared" si="115"/>
        <v>39157MumbaiLaptop</v>
      </c>
      <c r="E1512" s="32">
        <f>VLOOKUP($D1512,Table2[[Column1]:[Qty]],2,0)</f>
        <v>135</v>
      </c>
      <c r="F1512" s="32">
        <f t="shared" si="116"/>
        <v>1000</v>
      </c>
      <c r="G1512" s="39">
        <f t="shared" si="117"/>
        <v>0.1</v>
      </c>
      <c r="H1512" s="32">
        <f t="shared" si="118"/>
        <v>900</v>
      </c>
      <c r="I1512" s="32">
        <f t="shared" si="119"/>
        <v>121500</v>
      </c>
      <c r="R1512" s="36">
        <v>39185</v>
      </c>
      <c r="S1512" s="36" t="s">
        <v>1653</v>
      </c>
      <c r="T1512" s="36" t="s">
        <v>1650</v>
      </c>
      <c r="U1512" s="36" t="str">
        <f>Table2[[#This Row],[Date]]&amp;Table2[[#This Row],[City]]&amp;Table2[[#This Row],[Product]]</f>
        <v>39185AgraChair</v>
      </c>
      <c r="V1512" s="36">
        <v>253</v>
      </c>
    </row>
    <row r="1513" spans="1:22" ht="21" x14ac:dyDescent="0.25">
      <c r="A1513" s="38">
        <v>39157</v>
      </c>
      <c r="B1513" s="38" t="s">
        <v>1646</v>
      </c>
      <c r="C1513" s="38" t="s">
        <v>1648</v>
      </c>
      <c r="D1513" s="32" t="str">
        <f t="shared" si="115"/>
        <v>39157MumbaiBulb</v>
      </c>
      <c r="E1513" s="32">
        <f>VLOOKUP($D1513,Table2[[Column1]:[Qty]],2,0)</f>
        <v>102</v>
      </c>
      <c r="F1513" s="32">
        <f t="shared" si="116"/>
        <v>10</v>
      </c>
      <c r="G1513" s="39">
        <f t="shared" si="117"/>
        <v>0.05</v>
      </c>
      <c r="H1513" s="32">
        <f t="shared" si="118"/>
        <v>9.5</v>
      </c>
      <c r="I1513" s="32">
        <f t="shared" si="119"/>
        <v>969</v>
      </c>
      <c r="R1513" s="36">
        <v>39163</v>
      </c>
      <c r="S1513" s="36" t="s">
        <v>1652</v>
      </c>
      <c r="T1513" s="36" t="s">
        <v>1649</v>
      </c>
      <c r="U1513" s="36" t="str">
        <f>Table2[[#This Row],[Date]]&amp;Table2[[#This Row],[City]]&amp;Table2[[#This Row],[Product]]</f>
        <v>39163Jaipuriphone</v>
      </c>
      <c r="V1513" s="36">
        <v>320</v>
      </c>
    </row>
    <row r="1514" spans="1:22" ht="21" x14ac:dyDescent="0.25">
      <c r="A1514" s="38">
        <v>39157</v>
      </c>
      <c r="B1514" s="38" t="s">
        <v>1646</v>
      </c>
      <c r="C1514" s="38" t="s">
        <v>1649</v>
      </c>
      <c r="D1514" s="32" t="str">
        <f t="shared" si="115"/>
        <v>39157Mumbaiiphone</v>
      </c>
      <c r="E1514" s="32">
        <f>VLOOKUP($D1514,Table2[[Column1]:[Qty]],2,0)</f>
        <v>180</v>
      </c>
      <c r="F1514" s="32">
        <f t="shared" si="116"/>
        <v>500</v>
      </c>
      <c r="G1514" s="39">
        <f t="shared" si="117"/>
        <v>0.2</v>
      </c>
      <c r="H1514" s="32">
        <f t="shared" si="118"/>
        <v>400</v>
      </c>
      <c r="I1514" s="32">
        <f t="shared" si="119"/>
        <v>72000</v>
      </c>
      <c r="R1514" s="36">
        <v>39107</v>
      </c>
      <c r="S1514" s="36" t="s">
        <v>1652</v>
      </c>
      <c r="T1514" s="36" t="s">
        <v>1649</v>
      </c>
      <c r="U1514" s="36" t="str">
        <f>Table2[[#This Row],[Date]]&amp;Table2[[#This Row],[City]]&amp;Table2[[#This Row],[Product]]</f>
        <v>39107Jaipuriphone</v>
      </c>
      <c r="V1514" s="36">
        <v>458</v>
      </c>
    </row>
    <row r="1515" spans="1:22" ht="21" x14ac:dyDescent="0.25">
      <c r="A1515" s="38">
        <v>39157</v>
      </c>
      <c r="B1515" s="38" t="s">
        <v>1646</v>
      </c>
      <c r="C1515" s="38" t="s">
        <v>1650</v>
      </c>
      <c r="D1515" s="32" t="str">
        <f t="shared" si="115"/>
        <v>39157MumbaiChair</v>
      </c>
      <c r="E1515" s="32">
        <f>VLOOKUP($D1515,Table2[[Column1]:[Qty]],2,0)</f>
        <v>386</v>
      </c>
      <c r="F1515" s="32">
        <f t="shared" si="116"/>
        <v>200</v>
      </c>
      <c r="G1515" s="39">
        <f t="shared" si="117"/>
        <v>0.4</v>
      </c>
      <c r="H1515" s="32">
        <f t="shared" si="118"/>
        <v>120</v>
      </c>
      <c r="I1515" s="32">
        <f t="shared" si="119"/>
        <v>46320</v>
      </c>
      <c r="R1515" s="36">
        <v>39156</v>
      </c>
      <c r="S1515" s="36" t="s">
        <v>1645</v>
      </c>
      <c r="T1515" s="36" t="s">
        <v>1647</v>
      </c>
      <c r="U1515" s="36" t="str">
        <f>Table2[[#This Row],[Date]]&amp;Table2[[#This Row],[City]]&amp;Table2[[#This Row],[Product]]</f>
        <v>39156DelhiLaptop</v>
      </c>
      <c r="V1515" s="36">
        <v>178</v>
      </c>
    </row>
    <row r="1516" spans="1:22" ht="21" x14ac:dyDescent="0.25">
      <c r="A1516" s="38">
        <v>39157</v>
      </c>
      <c r="B1516" s="38" t="s">
        <v>1652</v>
      </c>
      <c r="C1516" s="38" t="s">
        <v>1647</v>
      </c>
      <c r="D1516" s="32" t="str">
        <f t="shared" si="115"/>
        <v>39157JaipurLaptop</v>
      </c>
      <c r="E1516" s="32">
        <f>VLOOKUP($D1516,Table2[[Column1]:[Qty]],2,0)</f>
        <v>216</v>
      </c>
      <c r="F1516" s="32">
        <f t="shared" si="116"/>
        <v>1000</v>
      </c>
      <c r="G1516" s="39">
        <f t="shared" si="117"/>
        <v>0.09</v>
      </c>
      <c r="H1516" s="32">
        <f t="shared" si="118"/>
        <v>910</v>
      </c>
      <c r="I1516" s="32">
        <f t="shared" si="119"/>
        <v>196560</v>
      </c>
      <c r="R1516" s="36">
        <v>39125</v>
      </c>
      <c r="S1516" s="36" t="s">
        <v>1653</v>
      </c>
      <c r="T1516" s="36" t="s">
        <v>1647</v>
      </c>
      <c r="U1516" s="36" t="str">
        <f>Table2[[#This Row],[Date]]&amp;Table2[[#This Row],[City]]&amp;Table2[[#This Row],[Product]]</f>
        <v>39125AgraLaptop</v>
      </c>
      <c r="V1516" s="36">
        <v>127</v>
      </c>
    </row>
    <row r="1517" spans="1:22" ht="21" x14ac:dyDescent="0.25">
      <c r="A1517" s="38">
        <v>39157</v>
      </c>
      <c r="B1517" s="38" t="s">
        <v>1652</v>
      </c>
      <c r="C1517" s="38" t="s">
        <v>1648</v>
      </c>
      <c r="D1517" s="32" t="str">
        <f t="shared" si="115"/>
        <v>39157JaipurBulb</v>
      </c>
      <c r="E1517" s="32">
        <f>VLOOKUP($D1517,Table2[[Column1]:[Qty]],2,0)</f>
        <v>334</v>
      </c>
      <c r="F1517" s="32">
        <f t="shared" si="116"/>
        <v>10</v>
      </c>
      <c r="G1517" s="39">
        <f t="shared" si="117"/>
        <v>0.08</v>
      </c>
      <c r="H1517" s="32">
        <f t="shared" si="118"/>
        <v>9.2000000000000011</v>
      </c>
      <c r="I1517" s="32">
        <f t="shared" si="119"/>
        <v>3072.8</v>
      </c>
      <c r="R1517" s="36">
        <v>39074</v>
      </c>
      <c r="S1517" s="36" t="s">
        <v>1646</v>
      </c>
      <c r="T1517" s="36" t="s">
        <v>1650</v>
      </c>
      <c r="U1517" s="36" t="str">
        <f>Table2[[#This Row],[Date]]&amp;Table2[[#This Row],[City]]&amp;Table2[[#This Row],[Product]]</f>
        <v>39074MumbaiChair</v>
      </c>
      <c r="V1517" s="36">
        <v>222</v>
      </c>
    </row>
    <row r="1518" spans="1:22" ht="21" x14ac:dyDescent="0.25">
      <c r="A1518" s="38">
        <v>39157</v>
      </c>
      <c r="B1518" s="38" t="s">
        <v>1652</v>
      </c>
      <c r="C1518" s="38" t="s">
        <v>1649</v>
      </c>
      <c r="D1518" s="32" t="str">
        <f t="shared" si="115"/>
        <v>39157Jaipuriphone</v>
      </c>
      <c r="E1518" s="32">
        <f>VLOOKUP($D1518,Table2[[Column1]:[Qty]],2,0)</f>
        <v>384</v>
      </c>
      <c r="F1518" s="32">
        <f t="shared" si="116"/>
        <v>500</v>
      </c>
      <c r="G1518" s="39">
        <f t="shared" si="117"/>
        <v>0.2</v>
      </c>
      <c r="H1518" s="32">
        <f t="shared" si="118"/>
        <v>400</v>
      </c>
      <c r="I1518" s="32">
        <f t="shared" si="119"/>
        <v>153600</v>
      </c>
      <c r="R1518" s="36">
        <v>39095</v>
      </c>
      <c r="S1518" s="36" t="s">
        <v>1645</v>
      </c>
      <c r="T1518" s="36" t="s">
        <v>1650</v>
      </c>
      <c r="U1518" s="36" t="str">
        <f>Table2[[#This Row],[Date]]&amp;Table2[[#This Row],[City]]&amp;Table2[[#This Row],[Product]]</f>
        <v>39095DelhiChair</v>
      </c>
      <c r="V1518" s="36">
        <v>250</v>
      </c>
    </row>
    <row r="1519" spans="1:22" ht="21" x14ac:dyDescent="0.25">
      <c r="A1519" s="38">
        <v>39157</v>
      </c>
      <c r="B1519" s="38" t="s">
        <v>1652</v>
      </c>
      <c r="C1519" s="38" t="s">
        <v>1650</v>
      </c>
      <c r="D1519" s="32" t="str">
        <f t="shared" si="115"/>
        <v>39157JaipurChair</v>
      </c>
      <c r="E1519" s="32">
        <f>VLOOKUP($D1519,Table2[[Column1]:[Qty]],2,0)</f>
        <v>475</v>
      </c>
      <c r="F1519" s="32">
        <f t="shared" si="116"/>
        <v>200</v>
      </c>
      <c r="G1519" s="39">
        <f t="shared" si="117"/>
        <v>0.36</v>
      </c>
      <c r="H1519" s="32">
        <f t="shared" si="118"/>
        <v>128</v>
      </c>
      <c r="I1519" s="32">
        <f t="shared" si="119"/>
        <v>60800</v>
      </c>
      <c r="R1519" s="36">
        <v>39102</v>
      </c>
      <c r="S1519" s="36" t="s">
        <v>1645</v>
      </c>
      <c r="T1519" s="36" t="s">
        <v>1648</v>
      </c>
      <c r="U1519" s="36" t="str">
        <f>Table2[[#This Row],[Date]]&amp;Table2[[#This Row],[City]]&amp;Table2[[#This Row],[Product]]</f>
        <v>39102DelhiBulb</v>
      </c>
      <c r="V1519" s="36">
        <v>381</v>
      </c>
    </row>
    <row r="1520" spans="1:22" ht="21" x14ac:dyDescent="0.25">
      <c r="A1520" s="38">
        <v>39157</v>
      </c>
      <c r="B1520" s="38" t="s">
        <v>1653</v>
      </c>
      <c r="C1520" s="38" t="s">
        <v>1647</v>
      </c>
      <c r="D1520" s="32" t="str">
        <f t="shared" si="115"/>
        <v>39157AgraLaptop</v>
      </c>
      <c r="E1520" s="32">
        <f>VLOOKUP($D1520,Table2[[Column1]:[Qty]],2,0)</f>
        <v>215</v>
      </c>
      <c r="F1520" s="32">
        <f t="shared" si="116"/>
        <v>1000</v>
      </c>
      <c r="G1520" s="39">
        <f t="shared" si="117"/>
        <v>0.05</v>
      </c>
      <c r="H1520" s="32">
        <f t="shared" si="118"/>
        <v>950</v>
      </c>
      <c r="I1520" s="32">
        <f t="shared" si="119"/>
        <v>204250</v>
      </c>
      <c r="R1520" s="36">
        <v>39166</v>
      </c>
      <c r="S1520" s="36" t="s">
        <v>1653</v>
      </c>
      <c r="T1520" s="36" t="s">
        <v>1649</v>
      </c>
      <c r="U1520" s="36" t="str">
        <f>Table2[[#This Row],[Date]]&amp;Table2[[#This Row],[City]]&amp;Table2[[#This Row],[Product]]</f>
        <v>39166Agraiphone</v>
      </c>
      <c r="V1520" s="36">
        <v>299</v>
      </c>
    </row>
    <row r="1521" spans="1:22" ht="21" x14ac:dyDescent="0.25">
      <c r="A1521" s="38">
        <v>39157</v>
      </c>
      <c r="B1521" s="38" t="s">
        <v>1653</v>
      </c>
      <c r="C1521" s="38" t="s">
        <v>1648</v>
      </c>
      <c r="D1521" s="32" t="str">
        <f t="shared" si="115"/>
        <v>39157AgraBulb</v>
      </c>
      <c r="E1521" s="32">
        <f>VLOOKUP($D1521,Table2[[Column1]:[Qty]],2,0)</f>
        <v>390</v>
      </c>
      <c r="F1521" s="32">
        <f t="shared" si="116"/>
        <v>10</v>
      </c>
      <c r="G1521" s="39">
        <f t="shared" si="117"/>
        <v>0.06</v>
      </c>
      <c r="H1521" s="32">
        <f t="shared" si="118"/>
        <v>9.3999999999999986</v>
      </c>
      <c r="I1521" s="32">
        <f t="shared" si="119"/>
        <v>3665.9999999999995</v>
      </c>
      <c r="R1521" s="36">
        <v>39165</v>
      </c>
      <c r="S1521" s="36" t="s">
        <v>1646</v>
      </c>
      <c r="T1521" s="36" t="s">
        <v>1648</v>
      </c>
      <c r="U1521" s="36" t="str">
        <f>Table2[[#This Row],[Date]]&amp;Table2[[#This Row],[City]]&amp;Table2[[#This Row],[Product]]</f>
        <v>39165MumbaiBulb</v>
      </c>
      <c r="V1521" s="36">
        <v>429</v>
      </c>
    </row>
    <row r="1522" spans="1:22" ht="21" x14ac:dyDescent="0.25">
      <c r="A1522" s="38">
        <v>39157</v>
      </c>
      <c r="B1522" s="38" t="s">
        <v>1653</v>
      </c>
      <c r="C1522" s="38" t="s">
        <v>1649</v>
      </c>
      <c r="D1522" s="32" t="str">
        <f t="shared" si="115"/>
        <v>39157Agraiphone</v>
      </c>
      <c r="E1522" s="32">
        <f>VLOOKUP($D1522,Table2[[Column1]:[Qty]],2,0)</f>
        <v>353</v>
      </c>
      <c r="F1522" s="32">
        <f t="shared" si="116"/>
        <v>500</v>
      </c>
      <c r="G1522" s="39">
        <f t="shared" si="117"/>
        <v>0.25</v>
      </c>
      <c r="H1522" s="32">
        <f t="shared" si="118"/>
        <v>375</v>
      </c>
      <c r="I1522" s="32">
        <f t="shared" si="119"/>
        <v>132375</v>
      </c>
      <c r="R1522" s="36">
        <v>39072</v>
      </c>
      <c r="S1522" s="36" t="s">
        <v>1646</v>
      </c>
      <c r="T1522" s="36" t="s">
        <v>1648</v>
      </c>
      <c r="U1522" s="36" t="str">
        <f>Table2[[#This Row],[Date]]&amp;Table2[[#This Row],[City]]&amp;Table2[[#This Row],[Product]]</f>
        <v>39072MumbaiBulb</v>
      </c>
      <c r="V1522" s="36">
        <v>157</v>
      </c>
    </row>
    <row r="1523" spans="1:22" ht="21" x14ac:dyDescent="0.25">
      <c r="A1523" s="38">
        <v>39157</v>
      </c>
      <c r="B1523" s="38" t="s">
        <v>1653</v>
      </c>
      <c r="C1523" s="38" t="s">
        <v>1650</v>
      </c>
      <c r="D1523" s="32" t="str">
        <f t="shared" si="115"/>
        <v>39157AgraChair</v>
      </c>
      <c r="E1523" s="32">
        <f>VLOOKUP($D1523,Table2[[Column1]:[Qty]],2,0)</f>
        <v>170</v>
      </c>
      <c r="F1523" s="32">
        <f t="shared" si="116"/>
        <v>200</v>
      </c>
      <c r="G1523" s="39">
        <f t="shared" si="117"/>
        <v>0.4</v>
      </c>
      <c r="H1523" s="32">
        <f t="shared" si="118"/>
        <v>120</v>
      </c>
      <c r="I1523" s="32">
        <f t="shared" si="119"/>
        <v>20400</v>
      </c>
      <c r="R1523" s="36">
        <v>39129</v>
      </c>
      <c r="S1523" s="36" t="s">
        <v>1653</v>
      </c>
      <c r="T1523" s="36" t="s">
        <v>1648</v>
      </c>
      <c r="U1523" s="36" t="str">
        <f>Table2[[#This Row],[Date]]&amp;Table2[[#This Row],[City]]&amp;Table2[[#This Row],[Product]]</f>
        <v>39129AgraBulb</v>
      </c>
      <c r="V1523" s="36">
        <v>284</v>
      </c>
    </row>
    <row r="1524" spans="1:22" ht="21" x14ac:dyDescent="0.25">
      <c r="A1524" s="38">
        <v>39158</v>
      </c>
      <c r="B1524" s="38" t="s">
        <v>1645</v>
      </c>
      <c r="C1524" s="38" t="s">
        <v>1647</v>
      </c>
      <c r="D1524" s="32" t="str">
        <f t="shared" si="115"/>
        <v>39158DelhiLaptop</v>
      </c>
      <c r="E1524" s="32">
        <f>VLOOKUP($D1524,Table2[[Column1]:[Qty]],2,0)</f>
        <v>499</v>
      </c>
      <c r="F1524" s="32">
        <f t="shared" si="116"/>
        <v>1000</v>
      </c>
      <c r="G1524" s="39">
        <f t="shared" si="117"/>
        <v>0.13</v>
      </c>
      <c r="H1524" s="32">
        <f t="shared" si="118"/>
        <v>870</v>
      </c>
      <c r="I1524" s="32">
        <f t="shared" si="119"/>
        <v>434130</v>
      </c>
      <c r="R1524" s="36">
        <v>39168</v>
      </c>
      <c r="S1524" s="36" t="s">
        <v>1645</v>
      </c>
      <c r="T1524" s="36" t="s">
        <v>1647</v>
      </c>
      <c r="U1524" s="36" t="str">
        <f>Table2[[#This Row],[Date]]&amp;Table2[[#This Row],[City]]&amp;Table2[[#This Row],[Product]]</f>
        <v>39168DelhiLaptop</v>
      </c>
      <c r="V1524" s="36">
        <v>160</v>
      </c>
    </row>
    <row r="1525" spans="1:22" ht="21" x14ac:dyDescent="0.25">
      <c r="A1525" s="38">
        <v>39158</v>
      </c>
      <c r="B1525" s="38" t="s">
        <v>1645</v>
      </c>
      <c r="C1525" s="38" t="s">
        <v>1648</v>
      </c>
      <c r="D1525" s="32" t="str">
        <f t="shared" si="115"/>
        <v>39158DelhiBulb</v>
      </c>
      <c r="E1525" s="32">
        <f>VLOOKUP($D1525,Table2[[Column1]:[Qty]],2,0)</f>
        <v>197</v>
      </c>
      <c r="F1525" s="32">
        <f t="shared" si="116"/>
        <v>10</v>
      </c>
      <c r="G1525" s="39">
        <f t="shared" si="117"/>
        <v>0.09</v>
      </c>
      <c r="H1525" s="32">
        <f t="shared" si="118"/>
        <v>9.1</v>
      </c>
      <c r="I1525" s="32">
        <f t="shared" si="119"/>
        <v>1792.6999999999998</v>
      </c>
      <c r="R1525" s="36">
        <v>39110</v>
      </c>
      <c r="S1525" s="36" t="s">
        <v>1645</v>
      </c>
      <c r="T1525" s="36" t="s">
        <v>1649</v>
      </c>
      <c r="U1525" s="36" t="str">
        <f>Table2[[#This Row],[Date]]&amp;Table2[[#This Row],[City]]&amp;Table2[[#This Row],[Product]]</f>
        <v>39110Delhiiphone</v>
      </c>
      <c r="V1525" s="36">
        <v>130</v>
      </c>
    </row>
    <row r="1526" spans="1:22" ht="21" x14ac:dyDescent="0.25">
      <c r="A1526" s="38">
        <v>39158</v>
      </c>
      <c r="B1526" s="38" t="s">
        <v>1645</v>
      </c>
      <c r="C1526" s="38" t="s">
        <v>1649</v>
      </c>
      <c r="D1526" s="32" t="str">
        <f t="shared" si="115"/>
        <v>39158Delhiiphone</v>
      </c>
      <c r="E1526" s="32">
        <f>VLOOKUP($D1526,Table2[[Column1]:[Qty]],2,0)</f>
        <v>352</v>
      </c>
      <c r="F1526" s="32">
        <f t="shared" si="116"/>
        <v>500</v>
      </c>
      <c r="G1526" s="39">
        <f t="shared" si="117"/>
        <v>0.24</v>
      </c>
      <c r="H1526" s="32">
        <f t="shared" si="118"/>
        <v>380</v>
      </c>
      <c r="I1526" s="32">
        <f t="shared" si="119"/>
        <v>133760</v>
      </c>
      <c r="R1526" s="36">
        <v>39078</v>
      </c>
      <c r="S1526" s="36" t="s">
        <v>1653</v>
      </c>
      <c r="T1526" s="36" t="s">
        <v>1647</v>
      </c>
      <c r="U1526" s="36" t="str">
        <f>Table2[[#This Row],[Date]]&amp;Table2[[#This Row],[City]]&amp;Table2[[#This Row],[Product]]</f>
        <v>39078AgraLaptop</v>
      </c>
      <c r="V1526" s="36">
        <v>352</v>
      </c>
    </row>
    <row r="1527" spans="1:22" ht="21" x14ac:dyDescent="0.25">
      <c r="A1527" s="38">
        <v>39158</v>
      </c>
      <c r="B1527" s="38" t="s">
        <v>1645</v>
      </c>
      <c r="C1527" s="38" t="s">
        <v>1650</v>
      </c>
      <c r="D1527" s="32" t="str">
        <f t="shared" si="115"/>
        <v>39158DelhiChair</v>
      </c>
      <c r="E1527" s="32">
        <f>VLOOKUP($D1527,Table2[[Column1]:[Qty]],2,0)</f>
        <v>451</v>
      </c>
      <c r="F1527" s="32">
        <f t="shared" si="116"/>
        <v>200</v>
      </c>
      <c r="G1527" s="39">
        <f t="shared" si="117"/>
        <v>0.33</v>
      </c>
      <c r="H1527" s="32">
        <f t="shared" si="118"/>
        <v>134</v>
      </c>
      <c r="I1527" s="32">
        <f t="shared" si="119"/>
        <v>60434</v>
      </c>
      <c r="R1527" s="36">
        <v>39165</v>
      </c>
      <c r="S1527" s="36" t="s">
        <v>1646</v>
      </c>
      <c r="T1527" s="36" t="s">
        <v>1650</v>
      </c>
      <c r="U1527" s="36" t="str">
        <f>Table2[[#This Row],[Date]]&amp;Table2[[#This Row],[City]]&amp;Table2[[#This Row],[Product]]</f>
        <v>39165MumbaiChair</v>
      </c>
      <c r="V1527" s="36">
        <v>133</v>
      </c>
    </row>
    <row r="1528" spans="1:22" ht="21" x14ac:dyDescent="0.25">
      <c r="A1528" s="38">
        <v>39158</v>
      </c>
      <c r="B1528" s="38" t="s">
        <v>1646</v>
      </c>
      <c r="C1528" s="38" t="s">
        <v>1647</v>
      </c>
      <c r="D1528" s="32" t="str">
        <f t="shared" si="115"/>
        <v>39158MumbaiLaptop</v>
      </c>
      <c r="E1528" s="32">
        <f>VLOOKUP($D1528,Table2[[Column1]:[Qty]],2,0)</f>
        <v>239</v>
      </c>
      <c r="F1528" s="32">
        <f t="shared" si="116"/>
        <v>1000</v>
      </c>
      <c r="G1528" s="39">
        <f t="shared" si="117"/>
        <v>0.1</v>
      </c>
      <c r="H1528" s="32">
        <f t="shared" si="118"/>
        <v>900</v>
      </c>
      <c r="I1528" s="32">
        <f t="shared" si="119"/>
        <v>215100</v>
      </c>
      <c r="R1528" s="36">
        <v>39132</v>
      </c>
      <c r="S1528" s="36" t="s">
        <v>1652</v>
      </c>
      <c r="T1528" s="36" t="s">
        <v>1650</v>
      </c>
      <c r="U1528" s="36" t="str">
        <f>Table2[[#This Row],[Date]]&amp;Table2[[#This Row],[City]]&amp;Table2[[#This Row],[Product]]</f>
        <v>39132JaipurChair</v>
      </c>
      <c r="V1528" s="36">
        <v>293</v>
      </c>
    </row>
    <row r="1529" spans="1:22" ht="21" x14ac:dyDescent="0.25">
      <c r="A1529" s="38">
        <v>39158</v>
      </c>
      <c r="B1529" s="38" t="s">
        <v>1646</v>
      </c>
      <c r="C1529" s="38" t="s">
        <v>1648</v>
      </c>
      <c r="D1529" s="32" t="str">
        <f t="shared" si="115"/>
        <v>39158MumbaiBulb</v>
      </c>
      <c r="E1529" s="32">
        <f>VLOOKUP($D1529,Table2[[Column1]:[Qty]],2,0)</f>
        <v>326</v>
      </c>
      <c r="F1529" s="32">
        <f t="shared" si="116"/>
        <v>10</v>
      </c>
      <c r="G1529" s="39">
        <f t="shared" si="117"/>
        <v>0.05</v>
      </c>
      <c r="H1529" s="32">
        <f t="shared" si="118"/>
        <v>9.5</v>
      </c>
      <c r="I1529" s="32">
        <f t="shared" si="119"/>
        <v>3097</v>
      </c>
      <c r="R1529" s="36">
        <v>39139</v>
      </c>
      <c r="S1529" s="36" t="s">
        <v>1646</v>
      </c>
      <c r="T1529" s="36" t="s">
        <v>1647</v>
      </c>
      <c r="U1529" s="36" t="str">
        <f>Table2[[#This Row],[Date]]&amp;Table2[[#This Row],[City]]&amp;Table2[[#This Row],[Product]]</f>
        <v>39139MumbaiLaptop</v>
      </c>
      <c r="V1529" s="36">
        <v>130</v>
      </c>
    </row>
    <row r="1530" spans="1:22" ht="21" x14ac:dyDescent="0.25">
      <c r="A1530" s="38">
        <v>39158</v>
      </c>
      <c r="B1530" s="38" t="s">
        <v>1646</v>
      </c>
      <c r="C1530" s="38" t="s">
        <v>1649</v>
      </c>
      <c r="D1530" s="32" t="str">
        <f t="shared" si="115"/>
        <v>39158Mumbaiiphone</v>
      </c>
      <c r="E1530" s="32">
        <f>VLOOKUP($D1530,Table2[[Column1]:[Qty]],2,0)</f>
        <v>292</v>
      </c>
      <c r="F1530" s="32">
        <f t="shared" si="116"/>
        <v>500</v>
      </c>
      <c r="G1530" s="39">
        <f t="shared" si="117"/>
        <v>0.2</v>
      </c>
      <c r="H1530" s="32">
        <f t="shared" si="118"/>
        <v>400</v>
      </c>
      <c r="I1530" s="32">
        <f t="shared" si="119"/>
        <v>116800</v>
      </c>
      <c r="R1530" s="36">
        <v>39122</v>
      </c>
      <c r="S1530" s="36" t="s">
        <v>1653</v>
      </c>
      <c r="T1530" s="36" t="s">
        <v>1647</v>
      </c>
      <c r="U1530" s="36" t="str">
        <f>Table2[[#This Row],[Date]]&amp;Table2[[#This Row],[City]]&amp;Table2[[#This Row],[Product]]</f>
        <v>39122AgraLaptop</v>
      </c>
      <c r="V1530" s="36">
        <v>310</v>
      </c>
    </row>
    <row r="1531" spans="1:22" ht="21" x14ac:dyDescent="0.25">
      <c r="A1531" s="38">
        <v>39158</v>
      </c>
      <c r="B1531" s="38" t="s">
        <v>1646</v>
      </c>
      <c r="C1531" s="38" t="s">
        <v>1650</v>
      </c>
      <c r="D1531" s="32" t="str">
        <f t="shared" si="115"/>
        <v>39158MumbaiChair</v>
      </c>
      <c r="E1531" s="32">
        <f>VLOOKUP($D1531,Table2[[Column1]:[Qty]],2,0)</f>
        <v>379</v>
      </c>
      <c r="F1531" s="32">
        <f t="shared" si="116"/>
        <v>200</v>
      </c>
      <c r="G1531" s="39">
        <f t="shared" si="117"/>
        <v>0.4</v>
      </c>
      <c r="H1531" s="32">
        <f t="shared" si="118"/>
        <v>120</v>
      </c>
      <c r="I1531" s="32">
        <f t="shared" si="119"/>
        <v>45480</v>
      </c>
      <c r="R1531" s="36">
        <v>39129</v>
      </c>
      <c r="S1531" s="36" t="s">
        <v>1646</v>
      </c>
      <c r="T1531" s="36" t="s">
        <v>1648</v>
      </c>
      <c r="U1531" s="36" t="str">
        <f>Table2[[#This Row],[Date]]&amp;Table2[[#This Row],[City]]&amp;Table2[[#This Row],[Product]]</f>
        <v>39129MumbaiBulb</v>
      </c>
      <c r="V1531" s="36">
        <v>469</v>
      </c>
    </row>
    <row r="1532" spans="1:22" ht="21" x14ac:dyDescent="0.25">
      <c r="A1532" s="38">
        <v>39158</v>
      </c>
      <c r="B1532" s="38" t="s">
        <v>1652</v>
      </c>
      <c r="C1532" s="38" t="s">
        <v>1647</v>
      </c>
      <c r="D1532" s="32" t="str">
        <f t="shared" si="115"/>
        <v>39158JaipurLaptop</v>
      </c>
      <c r="E1532" s="32">
        <f>VLOOKUP($D1532,Table2[[Column1]:[Qty]],2,0)</f>
        <v>353</v>
      </c>
      <c r="F1532" s="32">
        <f t="shared" si="116"/>
        <v>1000</v>
      </c>
      <c r="G1532" s="39">
        <f t="shared" si="117"/>
        <v>0.09</v>
      </c>
      <c r="H1532" s="32">
        <f t="shared" si="118"/>
        <v>910</v>
      </c>
      <c r="I1532" s="32">
        <f t="shared" si="119"/>
        <v>321230</v>
      </c>
      <c r="R1532" s="36">
        <v>39164</v>
      </c>
      <c r="S1532" s="36" t="s">
        <v>1646</v>
      </c>
      <c r="T1532" s="36" t="s">
        <v>1650</v>
      </c>
      <c r="U1532" s="36" t="str">
        <f>Table2[[#This Row],[Date]]&amp;Table2[[#This Row],[City]]&amp;Table2[[#This Row],[Product]]</f>
        <v>39164MumbaiChair</v>
      </c>
      <c r="V1532" s="36">
        <v>293</v>
      </c>
    </row>
    <row r="1533" spans="1:22" ht="21" x14ac:dyDescent="0.25">
      <c r="A1533" s="38">
        <v>39158</v>
      </c>
      <c r="B1533" s="38" t="s">
        <v>1652</v>
      </c>
      <c r="C1533" s="38" t="s">
        <v>1648</v>
      </c>
      <c r="D1533" s="32" t="str">
        <f t="shared" si="115"/>
        <v>39158JaipurBulb</v>
      </c>
      <c r="E1533" s="32">
        <f>VLOOKUP($D1533,Table2[[Column1]:[Qty]],2,0)</f>
        <v>438</v>
      </c>
      <c r="F1533" s="32">
        <f t="shared" si="116"/>
        <v>10</v>
      </c>
      <c r="G1533" s="39">
        <f t="shared" si="117"/>
        <v>0.08</v>
      </c>
      <c r="H1533" s="32">
        <f t="shared" si="118"/>
        <v>9.2000000000000011</v>
      </c>
      <c r="I1533" s="32">
        <f t="shared" si="119"/>
        <v>4029.6000000000004</v>
      </c>
      <c r="R1533" s="36">
        <v>39186</v>
      </c>
      <c r="S1533" s="36" t="s">
        <v>1652</v>
      </c>
      <c r="T1533" s="36" t="s">
        <v>1650</v>
      </c>
      <c r="U1533" s="36" t="str">
        <f>Table2[[#This Row],[Date]]&amp;Table2[[#This Row],[City]]&amp;Table2[[#This Row],[Product]]</f>
        <v>39186JaipurChair</v>
      </c>
      <c r="V1533" s="36">
        <v>449</v>
      </c>
    </row>
    <row r="1534" spans="1:22" ht="21" x14ac:dyDescent="0.25">
      <c r="A1534" s="38">
        <v>39158</v>
      </c>
      <c r="B1534" s="38" t="s">
        <v>1652</v>
      </c>
      <c r="C1534" s="38" t="s">
        <v>1649</v>
      </c>
      <c r="D1534" s="32" t="str">
        <f t="shared" si="115"/>
        <v>39158Jaipuriphone</v>
      </c>
      <c r="E1534" s="32">
        <f>VLOOKUP($D1534,Table2[[Column1]:[Qty]],2,0)</f>
        <v>403</v>
      </c>
      <c r="F1534" s="32">
        <f t="shared" si="116"/>
        <v>500</v>
      </c>
      <c r="G1534" s="39">
        <f t="shared" si="117"/>
        <v>0.2</v>
      </c>
      <c r="H1534" s="32">
        <f t="shared" si="118"/>
        <v>400</v>
      </c>
      <c r="I1534" s="32">
        <f t="shared" si="119"/>
        <v>161200</v>
      </c>
      <c r="R1534" s="36">
        <v>39066</v>
      </c>
      <c r="S1534" s="36" t="s">
        <v>1652</v>
      </c>
      <c r="T1534" s="36" t="s">
        <v>1650</v>
      </c>
      <c r="U1534" s="36" t="str">
        <f>Table2[[#This Row],[Date]]&amp;Table2[[#This Row],[City]]&amp;Table2[[#This Row],[Product]]</f>
        <v>39066JaipurChair</v>
      </c>
      <c r="V1534" s="36">
        <v>336</v>
      </c>
    </row>
    <row r="1535" spans="1:22" ht="21" x14ac:dyDescent="0.25">
      <c r="A1535" s="38">
        <v>39158</v>
      </c>
      <c r="B1535" s="38" t="s">
        <v>1652</v>
      </c>
      <c r="C1535" s="38" t="s">
        <v>1650</v>
      </c>
      <c r="D1535" s="32" t="str">
        <f t="shared" si="115"/>
        <v>39158JaipurChair</v>
      </c>
      <c r="E1535" s="32">
        <f>VLOOKUP($D1535,Table2[[Column1]:[Qty]],2,0)</f>
        <v>104</v>
      </c>
      <c r="F1535" s="32">
        <f t="shared" si="116"/>
        <v>200</v>
      </c>
      <c r="G1535" s="39">
        <f t="shared" si="117"/>
        <v>0.36</v>
      </c>
      <c r="H1535" s="32">
        <f t="shared" si="118"/>
        <v>128</v>
      </c>
      <c r="I1535" s="32">
        <f t="shared" si="119"/>
        <v>13312</v>
      </c>
      <c r="R1535" s="36">
        <v>39138</v>
      </c>
      <c r="S1535" s="36" t="s">
        <v>1646</v>
      </c>
      <c r="T1535" s="36" t="s">
        <v>1648</v>
      </c>
      <c r="U1535" s="36" t="str">
        <f>Table2[[#This Row],[Date]]&amp;Table2[[#This Row],[City]]&amp;Table2[[#This Row],[Product]]</f>
        <v>39138MumbaiBulb</v>
      </c>
      <c r="V1535" s="36">
        <v>297</v>
      </c>
    </row>
    <row r="1536" spans="1:22" ht="21" x14ac:dyDescent="0.25">
      <c r="A1536" s="38">
        <v>39158</v>
      </c>
      <c r="B1536" s="38" t="s">
        <v>1653</v>
      </c>
      <c r="C1536" s="38" t="s">
        <v>1647</v>
      </c>
      <c r="D1536" s="32" t="str">
        <f t="shared" si="115"/>
        <v>39158AgraLaptop</v>
      </c>
      <c r="E1536" s="32">
        <f>VLOOKUP($D1536,Table2[[Column1]:[Qty]],2,0)</f>
        <v>419</v>
      </c>
      <c r="F1536" s="32">
        <f t="shared" si="116"/>
        <v>1000</v>
      </c>
      <c r="G1536" s="39">
        <f t="shared" si="117"/>
        <v>0.05</v>
      </c>
      <c r="H1536" s="32">
        <f t="shared" si="118"/>
        <v>950</v>
      </c>
      <c r="I1536" s="32">
        <f t="shared" si="119"/>
        <v>398050</v>
      </c>
      <c r="R1536" s="36">
        <v>39153</v>
      </c>
      <c r="S1536" s="36" t="s">
        <v>1645</v>
      </c>
      <c r="T1536" s="36" t="s">
        <v>1650</v>
      </c>
      <c r="U1536" s="36" t="str">
        <f>Table2[[#This Row],[Date]]&amp;Table2[[#This Row],[City]]&amp;Table2[[#This Row],[Product]]</f>
        <v>39153DelhiChair</v>
      </c>
      <c r="V1536" s="36">
        <v>154</v>
      </c>
    </row>
    <row r="1537" spans="1:22" ht="21" x14ac:dyDescent="0.25">
      <c r="A1537" s="38">
        <v>39158</v>
      </c>
      <c r="B1537" s="38" t="s">
        <v>1653</v>
      </c>
      <c r="C1537" s="38" t="s">
        <v>1648</v>
      </c>
      <c r="D1537" s="32" t="str">
        <f t="shared" si="115"/>
        <v>39158AgraBulb</v>
      </c>
      <c r="E1537" s="32">
        <f>VLOOKUP($D1537,Table2[[Column1]:[Qty]],2,0)</f>
        <v>454</v>
      </c>
      <c r="F1537" s="32">
        <f t="shared" si="116"/>
        <v>10</v>
      </c>
      <c r="G1537" s="39">
        <f t="shared" si="117"/>
        <v>0.06</v>
      </c>
      <c r="H1537" s="32">
        <f t="shared" si="118"/>
        <v>9.3999999999999986</v>
      </c>
      <c r="I1537" s="32">
        <f t="shared" si="119"/>
        <v>4267.5999999999995</v>
      </c>
      <c r="R1537" s="36">
        <v>39168</v>
      </c>
      <c r="S1537" s="36" t="s">
        <v>1653</v>
      </c>
      <c r="T1537" s="36" t="s">
        <v>1649</v>
      </c>
      <c r="U1537" s="36" t="str">
        <f>Table2[[#This Row],[Date]]&amp;Table2[[#This Row],[City]]&amp;Table2[[#This Row],[Product]]</f>
        <v>39168Agraiphone</v>
      </c>
      <c r="V1537" s="36">
        <v>337</v>
      </c>
    </row>
    <row r="1538" spans="1:22" ht="21" x14ac:dyDescent="0.25">
      <c r="A1538" s="38">
        <v>39158</v>
      </c>
      <c r="B1538" s="38" t="s">
        <v>1653</v>
      </c>
      <c r="C1538" s="38" t="s">
        <v>1649</v>
      </c>
      <c r="D1538" s="32" t="str">
        <f t="shared" si="115"/>
        <v>39158Agraiphone</v>
      </c>
      <c r="E1538" s="32">
        <f>VLOOKUP($D1538,Table2[[Column1]:[Qty]],2,0)</f>
        <v>390</v>
      </c>
      <c r="F1538" s="32">
        <f t="shared" si="116"/>
        <v>500</v>
      </c>
      <c r="G1538" s="39">
        <f t="shared" si="117"/>
        <v>0.25</v>
      </c>
      <c r="H1538" s="32">
        <f t="shared" si="118"/>
        <v>375</v>
      </c>
      <c r="I1538" s="32">
        <f t="shared" si="119"/>
        <v>146250</v>
      </c>
      <c r="R1538" s="36">
        <v>39172</v>
      </c>
      <c r="S1538" s="36" t="s">
        <v>1645</v>
      </c>
      <c r="T1538" s="36" t="s">
        <v>1649</v>
      </c>
      <c r="U1538" s="36" t="str">
        <f>Table2[[#This Row],[Date]]&amp;Table2[[#This Row],[City]]&amp;Table2[[#This Row],[Product]]</f>
        <v>39172Delhiiphone</v>
      </c>
      <c r="V1538" s="36">
        <v>389</v>
      </c>
    </row>
    <row r="1539" spans="1:22" ht="21" x14ac:dyDescent="0.25">
      <c r="A1539" s="38">
        <v>39158</v>
      </c>
      <c r="B1539" s="38" t="s">
        <v>1653</v>
      </c>
      <c r="C1539" s="38" t="s">
        <v>1650</v>
      </c>
      <c r="D1539" s="32" t="str">
        <f t="shared" si="115"/>
        <v>39158AgraChair</v>
      </c>
      <c r="E1539" s="32">
        <f>VLOOKUP($D1539,Table2[[Column1]:[Qty]],2,0)</f>
        <v>211</v>
      </c>
      <c r="F1539" s="32">
        <f t="shared" si="116"/>
        <v>200</v>
      </c>
      <c r="G1539" s="39">
        <f t="shared" si="117"/>
        <v>0.4</v>
      </c>
      <c r="H1539" s="32">
        <f t="shared" si="118"/>
        <v>120</v>
      </c>
      <c r="I1539" s="32">
        <f t="shared" si="119"/>
        <v>25320</v>
      </c>
      <c r="R1539" s="36">
        <v>39085</v>
      </c>
      <c r="S1539" s="36" t="s">
        <v>1652</v>
      </c>
      <c r="T1539" s="36" t="s">
        <v>1648</v>
      </c>
      <c r="U1539" s="36" t="str">
        <f>Table2[[#This Row],[Date]]&amp;Table2[[#This Row],[City]]&amp;Table2[[#This Row],[Product]]</f>
        <v>39085JaipurBulb</v>
      </c>
      <c r="V1539" s="36">
        <v>185</v>
      </c>
    </row>
    <row r="1540" spans="1:22" ht="21" x14ac:dyDescent="0.25">
      <c r="A1540" s="38">
        <v>39159</v>
      </c>
      <c r="B1540" s="38" t="s">
        <v>1645</v>
      </c>
      <c r="C1540" s="38" t="s">
        <v>1647</v>
      </c>
      <c r="D1540" s="32" t="str">
        <f t="shared" si="115"/>
        <v>39159DelhiLaptop</v>
      </c>
      <c r="E1540" s="32">
        <f>VLOOKUP($D1540,Table2[[Column1]:[Qty]],2,0)</f>
        <v>436</v>
      </c>
      <c r="F1540" s="32">
        <f t="shared" si="116"/>
        <v>1000</v>
      </c>
      <c r="G1540" s="39">
        <f t="shared" si="117"/>
        <v>0.13</v>
      </c>
      <c r="H1540" s="32">
        <f t="shared" si="118"/>
        <v>870</v>
      </c>
      <c r="I1540" s="32">
        <f t="shared" si="119"/>
        <v>379320</v>
      </c>
      <c r="R1540" s="36">
        <v>39116</v>
      </c>
      <c r="S1540" s="36" t="s">
        <v>1652</v>
      </c>
      <c r="T1540" s="36" t="s">
        <v>1649</v>
      </c>
      <c r="U1540" s="36" t="str">
        <f>Table2[[#This Row],[Date]]&amp;Table2[[#This Row],[City]]&amp;Table2[[#This Row],[Product]]</f>
        <v>39116Jaipuriphone</v>
      </c>
      <c r="V1540" s="36">
        <v>386</v>
      </c>
    </row>
    <row r="1541" spans="1:22" ht="21" x14ac:dyDescent="0.25">
      <c r="A1541" s="38">
        <v>39159</v>
      </c>
      <c r="B1541" s="38" t="s">
        <v>1645</v>
      </c>
      <c r="C1541" s="38" t="s">
        <v>1648</v>
      </c>
      <c r="D1541" s="32" t="str">
        <f t="shared" ref="D1541:D1604" si="120">A1541&amp;B1541&amp;C1541</f>
        <v>39159DelhiBulb</v>
      </c>
      <c r="E1541" s="32">
        <f>VLOOKUP($D1541,Table2[[Column1]:[Qty]],2,0)</f>
        <v>488</v>
      </c>
      <c r="F1541" s="32">
        <f t="shared" ref="F1541:F1604" si="121">VLOOKUP($C1541,K$12:L$15,2,FALSE)</f>
        <v>10</v>
      </c>
      <c r="G1541" s="39">
        <f t="shared" ref="G1541:G1604" si="122">INDEX($K$3:$O$7,MATCH($B1541,$K$3:$K$7,0),MATCH($C1541,$K$3:$O$3,0))</f>
        <v>0.09</v>
      </c>
      <c r="H1541" s="32">
        <f t="shared" ref="H1541:H1604" si="123">$F1541*(1-$G1541)</f>
        <v>9.1</v>
      </c>
      <c r="I1541" s="32">
        <f t="shared" ref="I1541:I1604" si="124">$H1541*$E1541</f>
        <v>4440.8</v>
      </c>
      <c r="R1541" s="36">
        <v>39155</v>
      </c>
      <c r="S1541" s="36" t="s">
        <v>1645</v>
      </c>
      <c r="T1541" s="36" t="s">
        <v>1650</v>
      </c>
      <c r="U1541" s="36" t="str">
        <f>Table2[[#This Row],[Date]]&amp;Table2[[#This Row],[City]]&amp;Table2[[#This Row],[Product]]</f>
        <v>39155DelhiChair</v>
      </c>
      <c r="V1541" s="36">
        <v>335</v>
      </c>
    </row>
    <row r="1542" spans="1:22" ht="21" x14ac:dyDescent="0.25">
      <c r="A1542" s="38">
        <v>39159</v>
      </c>
      <c r="B1542" s="38" t="s">
        <v>1645</v>
      </c>
      <c r="C1542" s="38" t="s">
        <v>1649</v>
      </c>
      <c r="D1542" s="32" t="str">
        <f t="shared" si="120"/>
        <v>39159Delhiiphone</v>
      </c>
      <c r="E1542" s="32">
        <f>VLOOKUP($D1542,Table2[[Column1]:[Qty]],2,0)</f>
        <v>489</v>
      </c>
      <c r="F1542" s="32">
        <f t="shared" si="121"/>
        <v>500</v>
      </c>
      <c r="G1542" s="39">
        <f t="shared" si="122"/>
        <v>0.24</v>
      </c>
      <c r="H1542" s="32">
        <f t="shared" si="123"/>
        <v>380</v>
      </c>
      <c r="I1542" s="32">
        <f t="shared" si="124"/>
        <v>185820</v>
      </c>
      <c r="R1542" s="36">
        <v>39066</v>
      </c>
      <c r="S1542" s="36" t="s">
        <v>1652</v>
      </c>
      <c r="T1542" s="36" t="s">
        <v>1647</v>
      </c>
      <c r="U1542" s="36" t="str">
        <f>Table2[[#This Row],[Date]]&amp;Table2[[#This Row],[City]]&amp;Table2[[#This Row],[Product]]</f>
        <v>39066JaipurLaptop</v>
      </c>
      <c r="V1542" s="36">
        <v>156</v>
      </c>
    </row>
    <row r="1543" spans="1:22" ht="21" x14ac:dyDescent="0.25">
      <c r="A1543" s="38">
        <v>39159</v>
      </c>
      <c r="B1543" s="38" t="s">
        <v>1645</v>
      </c>
      <c r="C1543" s="38" t="s">
        <v>1650</v>
      </c>
      <c r="D1543" s="32" t="str">
        <f t="shared" si="120"/>
        <v>39159DelhiChair</v>
      </c>
      <c r="E1543" s="32">
        <f>VLOOKUP($D1543,Table2[[Column1]:[Qty]],2,0)</f>
        <v>208</v>
      </c>
      <c r="F1543" s="32">
        <f t="shared" si="121"/>
        <v>200</v>
      </c>
      <c r="G1543" s="39">
        <f t="shared" si="122"/>
        <v>0.33</v>
      </c>
      <c r="H1543" s="32">
        <f t="shared" si="123"/>
        <v>134</v>
      </c>
      <c r="I1543" s="32">
        <f t="shared" si="124"/>
        <v>27872</v>
      </c>
      <c r="R1543" s="36">
        <v>39080</v>
      </c>
      <c r="S1543" s="36" t="s">
        <v>1646</v>
      </c>
      <c r="T1543" s="36" t="s">
        <v>1649</v>
      </c>
      <c r="U1543" s="36" t="str">
        <f>Table2[[#This Row],[Date]]&amp;Table2[[#This Row],[City]]&amp;Table2[[#This Row],[Product]]</f>
        <v>39080Mumbaiiphone</v>
      </c>
      <c r="V1543" s="36">
        <v>245</v>
      </c>
    </row>
    <row r="1544" spans="1:22" ht="21" x14ac:dyDescent="0.25">
      <c r="A1544" s="38">
        <v>39159</v>
      </c>
      <c r="B1544" s="38" t="s">
        <v>1646</v>
      </c>
      <c r="C1544" s="38" t="s">
        <v>1647</v>
      </c>
      <c r="D1544" s="32" t="str">
        <f t="shared" si="120"/>
        <v>39159MumbaiLaptop</v>
      </c>
      <c r="E1544" s="32">
        <f>VLOOKUP($D1544,Table2[[Column1]:[Qty]],2,0)</f>
        <v>477</v>
      </c>
      <c r="F1544" s="32">
        <f t="shared" si="121"/>
        <v>1000</v>
      </c>
      <c r="G1544" s="39">
        <f t="shared" si="122"/>
        <v>0.1</v>
      </c>
      <c r="H1544" s="32">
        <f t="shared" si="123"/>
        <v>900</v>
      </c>
      <c r="I1544" s="32">
        <f t="shared" si="124"/>
        <v>429300</v>
      </c>
      <c r="R1544" s="36">
        <v>39098</v>
      </c>
      <c r="S1544" s="36" t="s">
        <v>1645</v>
      </c>
      <c r="T1544" s="36" t="s">
        <v>1649</v>
      </c>
      <c r="U1544" s="36" t="str">
        <f>Table2[[#This Row],[Date]]&amp;Table2[[#This Row],[City]]&amp;Table2[[#This Row],[Product]]</f>
        <v>39098Delhiiphone</v>
      </c>
      <c r="V1544" s="36">
        <v>217</v>
      </c>
    </row>
    <row r="1545" spans="1:22" ht="21" x14ac:dyDescent="0.25">
      <c r="A1545" s="38">
        <v>39159</v>
      </c>
      <c r="B1545" s="38" t="s">
        <v>1646</v>
      </c>
      <c r="C1545" s="38" t="s">
        <v>1648</v>
      </c>
      <c r="D1545" s="32" t="str">
        <f t="shared" si="120"/>
        <v>39159MumbaiBulb</v>
      </c>
      <c r="E1545" s="32">
        <f>VLOOKUP($D1545,Table2[[Column1]:[Qty]],2,0)</f>
        <v>371</v>
      </c>
      <c r="F1545" s="32">
        <f t="shared" si="121"/>
        <v>10</v>
      </c>
      <c r="G1545" s="39">
        <f t="shared" si="122"/>
        <v>0.05</v>
      </c>
      <c r="H1545" s="32">
        <f t="shared" si="123"/>
        <v>9.5</v>
      </c>
      <c r="I1545" s="32">
        <f t="shared" si="124"/>
        <v>3524.5</v>
      </c>
      <c r="R1545" s="36">
        <v>39111</v>
      </c>
      <c r="S1545" s="36" t="s">
        <v>1646</v>
      </c>
      <c r="T1545" s="36" t="s">
        <v>1647</v>
      </c>
      <c r="U1545" s="36" t="str">
        <f>Table2[[#This Row],[Date]]&amp;Table2[[#This Row],[City]]&amp;Table2[[#This Row],[Product]]</f>
        <v>39111MumbaiLaptop</v>
      </c>
      <c r="V1545" s="36">
        <v>111</v>
      </c>
    </row>
    <row r="1546" spans="1:22" ht="21" x14ac:dyDescent="0.25">
      <c r="A1546" s="38">
        <v>39159</v>
      </c>
      <c r="B1546" s="38" t="s">
        <v>1646</v>
      </c>
      <c r="C1546" s="38" t="s">
        <v>1649</v>
      </c>
      <c r="D1546" s="32" t="str">
        <f t="shared" si="120"/>
        <v>39159Mumbaiiphone</v>
      </c>
      <c r="E1546" s="32">
        <f>VLOOKUP($D1546,Table2[[Column1]:[Qty]],2,0)</f>
        <v>467</v>
      </c>
      <c r="F1546" s="32">
        <f t="shared" si="121"/>
        <v>500</v>
      </c>
      <c r="G1546" s="39">
        <f t="shared" si="122"/>
        <v>0.2</v>
      </c>
      <c r="H1546" s="32">
        <f t="shared" si="123"/>
        <v>400</v>
      </c>
      <c r="I1546" s="32">
        <f t="shared" si="124"/>
        <v>186800</v>
      </c>
      <c r="R1546" s="36">
        <v>39128</v>
      </c>
      <c r="S1546" s="36" t="s">
        <v>1645</v>
      </c>
      <c r="T1546" s="36" t="s">
        <v>1649</v>
      </c>
      <c r="U1546" s="36" t="str">
        <f>Table2[[#This Row],[Date]]&amp;Table2[[#This Row],[City]]&amp;Table2[[#This Row],[Product]]</f>
        <v>39128Delhiiphone</v>
      </c>
      <c r="V1546" s="36">
        <v>385</v>
      </c>
    </row>
    <row r="1547" spans="1:22" ht="21" x14ac:dyDescent="0.25">
      <c r="A1547" s="38">
        <v>39159</v>
      </c>
      <c r="B1547" s="38" t="s">
        <v>1646</v>
      </c>
      <c r="C1547" s="38" t="s">
        <v>1650</v>
      </c>
      <c r="D1547" s="32" t="str">
        <f t="shared" si="120"/>
        <v>39159MumbaiChair</v>
      </c>
      <c r="E1547" s="32">
        <f>VLOOKUP($D1547,Table2[[Column1]:[Qty]],2,0)</f>
        <v>415</v>
      </c>
      <c r="F1547" s="32">
        <f t="shared" si="121"/>
        <v>200</v>
      </c>
      <c r="G1547" s="39">
        <f t="shared" si="122"/>
        <v>0.4</v>
      </c>
      <c r="H1547" s="32">
        <f t="shared" si="123"/>
        <v>120</v>
      </c>
      <c r="I1547" s="32">
        <f t="shared" si="124"/>
        <v>49800</v>
      </c>
      <c r="R1547" s="36">
        <v>39075</v>
      </c>
      <c r="S1547" s="36" t="s">
        <v>1645</v>
      </c>
      <c r="T1547" s="36" t="s">
        <v>1649</v>
      </c>
      <c r="U1547" s="36" t="str">
        <f>Table2[[#This Row],[Date]]&amp;Table2[[#This Row],[City]]&amp;Table2[[#This Row],[Product]]</f>
        <v>39075Delhiiphone</v>
      </c>
      <c r="V1547" s="36">
        <v>157</v>
      </c>
    </row>
    <row r="1548" spans="1:22" ht="21" x14ac:dyDescent="0.25">
      <c r="A1548" s="38">
        <v>39159</v>
      </c>
      <c r="B1548" s="38" t="s">
        <v>1652</v>
      </c>
      <c r="C1548" s="38" t="s">
        <v>1647</v>
      </c>
      <c r="D1548" s="32" t="str">
        <f t="shared" si="120"/>
        <v>39159JaipurLaptop</v>
      </c>
      <c r="E1548" s="32">
        <f>VLOOKUP($D1548,Table2[[Column1]:[Qty]],2,0)</f>
        <v>178</v>
      </c>
      <c r="F1548" s="32">
        <f t="shared" si="121"/>
        <v>1000</v>
      </c>
      <c r="G1548" s="39">
        <f t="shared" si="122"/>
        <v>0.09</v>
      </c>
      <c r="H1548" s="32">
        <f t="shared" si="123"/>
        <v>910</v>
      </c>
      <c r="I1548" s="32">
        <f t="shared" si="124"/>
        <v>161980</v>
      </c>
      <c r="R1548" s="36">
        <v>39115</v>
      </c>
      <c r="S1548" s="36" t="s">
        <v>1646</v>
      </c>
      <c r="T1548" s="36" t="s">
        <v>1647</v>
      </c>
      <c r="U1548" s="36" t="str">
        <f>Table2[[#This Row],[Date]]&amp;Table2[[#This Row],[City]]&amp;Table2[[#This Row],[Product]]</f>
        <v>39115MumbaiLaptop</v>
      </c>
      <c r="V1548" s="36">
        <v>347</v>
      </c>
    </row>
    <row r="1549" spans="1:22" ht="21" x14ac:dyDescent="0.25">
      <c r="A1549" s="38">
        <v>39159</v>
      </c>
      <c r="B1549" s="38" t="s">
        <v>1652</v>
      </c>
      <c r="C1549" s="38" t="s">
        <v>1648</v>
      </c>
      <c r="D1549" s="32" t="str">
        <f t="shared" si="120"/>
        <v>39159JaipurBulb</v>
      </c>
      <c r="E1549" s="32">
        <f>VLOOKUP($D1549,Table2[[Column1]:[Qty]],2,0)</f>
        <v>100</v>
      </c>
      <c r="F1549" s="32">
        <f t="shared" si="121"/>
        <v>10</v>
      </c>
      <c r="G1549" s="39">
        <f t="shared" si="122"/>
        <v>0.08</v>
      </c>
      <c r="H1549" s="32">
        <f t="shared" si="123"/>
        <v>9.2000000000000011</v>
      </c>
      <c r="I1549" s="32">
        <f t="shared" si="124"/>
        <v>920.00000000000011</v>
      </c>
      <c r="R1549" s="36">
        <v>39183</v>
      </c>
      <c r="S1549" s="36" t="s">
        <v>1645</v>
      </c>
      <c r="T1549" s="36" t="s">
        <v>1648</v>
      </c>
      <c r="U1549" s="36" t="str">
        <f>Table2[[#This Row],[Date]]&amp;Table2[[#This Row],[City]]&amp;Table2[[#This Row],[Product]]</f>
        <v>39183DelhiBulb</v>
      </c>
      <c r="V1549" s="36">
        <v>436</v>
      </c>
    </row>
    <row r="1550" spans="1:22" ht="21" x14ac:dyDescent="0.25">
      <c r="A1550" s="38">
        <v>39159</v>
      </c>
      <c r="B1550" s="38" t="s">
        <v>1652</v>
      </c>
      <c r="C1550" s="38" t="s">
        <v>1649</v>
      </c>
      <c r="D1550" s="32" t="str">
        <f t="shared" si="120"/>
        <v>39159Jaipuriphone</v>
      </c>
      <c r="E1550" s="32">
        <f>VLOOKUP($D1550,Table2[[Column1]:[Qty]],2,0)</f>
        <v>203</v>
      </c>
      <c r="F1550" s="32">
        <f t="shared" si="121"/>
        <v>500</v>
      </c>
      <c r="G1550" s="39">
        <f t="shared" si="122"/>
        <v>0.2</v>
      </c>
      <c r="H1550" s="32">
        <f t="shared" si="123"/>
        <v>400</v>
      </c>
      <c r="I1550" s="32">
        <f t="shared" si="124"/>
        <v>81200</v>
      </c>
      <c r="R1550" s="36">
        <v>39081</v>
      </c>
      <c r="S1550" s="36" t="s">
        <v>1646</v>
      </c>
      <c r="T1550" s="36" t="s">
        <v>1647</v>
      </c>
      <c r="U1550" s="36" t="str">
        <f>Table2[[#This Row],[Date]]&amp;Table2[[#This Row],[City]]&amp;Table2[[#This Row],[Product]]</f>
        <v>39081MumbaiLaptop</v>
      </c>
      <c r="V1550" s="36">
        <v>158</v>
      </c>
    </row>
    <row r="1551" spans="1:22" ht="21" x14ac:dyDescent="0.25">
      <c r="A1551" s="38">
        <v>39159</v>
      </c>
      <c r="B1551" s="38" t="s">
        <v>1652</v>
      </c>
      <c r="C1551" s="38" t="s">
        <v>1650</v>
      </c>
      <c r="D1551" s="32" t="str">
        <f t="shared" si="120"/>
        <v>39159JaipurChair</v>
      </c>
      <c r="E1551" s="32">
        <f>VLOOKUP($D1551,Table2[[Column1]:[Qty]],2,0)</f>
        <v>147</v>
      </c>
      <c r="F1551" s="32">
        <f t="shared" si="121"/>
        <v>200</v>
      </c>
      <c r="G1551" s="39">
        <f t="shared" si="122"/>
        <v>0.36</v>
      </c>
      <c r="H1551" s="32">
        <f t="shared" si="123"/>
        <v>128</v>
      </c>
      <c r="I1551" s="32">
        <f t="shared" si="124"/>
        <v>18816</v>
      </c>
      <c r="R1551" s="36">
        <v>39139</v>
      </c>
      <c r="S1551" s="36" t="s">
        <v>1645</v>
      </c>
      <c r="T1551" s="36" t="s">
        <v>1647</v>
      </c>
      <c r="U1551" s="36" t="str">
        <f>Table2[[#This Row],[Date]]&amp;Table2[[#This Row],[City]]&amp;Table2[[#This Row],[Product]]</f>
        <v>39139DelhiLaptop</v>
      </c>
      <c r="V1551" s="36">
        <v>435</v>
      </c>
    </row>
    <row r="1552" spans="1:22" ht="21" x14ac:dyDescent="0.25">
      <c r="A1552" s="38">
        <v>39159</v>
      </c>
      <c r="B1552" s="38" t="s">
        <v>1653</v>
      </c>
      <c r="C1552" s="38" t="s">
        <v>1647</v>
      </c>
      <c r="D1552" s="32" t="str">
        <f t="shared" si="120"/>
        <v>39159AgraLaptop</v>
      </c>
      <c r="E1552" s="32">
        <f>VLOOKUP($D1552,Table2[[Column1]:[Qty]],2,0)</f>
        <v>194</v>
      </c>
      <c r="F1552" s="32">
        <f t="shared" si="121"/>
        <v>1000</v>
      </c>
      <c r="G1552" s="39">
        <f t="shared" si="122"/>
        <v>0.05</v>
      </c>
      <c r="H1552" s="32">
        <f t="shared" si="123"/>
        <v>950</v>
      </c>
      <c r="I1552" s="32">
        <f t="shared" si="124"/>
        <v>184300</v>
      </c>
      <c r="R1552" s="36">
        <v>39175</v>
      </c>
      <c r="S1552" s="36" t="s">
        <v>1646</v>
      </c>
      <c r="T1552" s="36" t="s">
        <v>1648</v>
      </c>
      <c r="U1552" s="36" t="str">
        <f>Table2[[#This Row],[Date]]&amp;Table2[[#This Row],[City]]&amp;Table2[[#This Row],[Product]]</f>
        <v>39175MumbaiBulb</v>
      </c>
      <c r="V1552" s="36">
        <v>357</v>
      </c>
    </row>
    <row r="1553" spans="1:22" ht="21" x14ac:dyDescent="0.25">
      <c r="A1553" s="38">
        <v>39159</v>
      </c>
      <c r="B1553" s="38" t="s">
        <v>1653</v>
      </c>
      <c r="C1553" s="38" t="s">
        <v>1648</v>
      </c>
      <c r="D1553" s="32" t="str">
        <f t="shared" si="120"/>
        <v>39159AgraBulb</v>
      </c>
      <c r="E1553" s="32">
        <f>VLOOKUP($D1553,Table2[[Column1]:[Qty]],2,0)</f>
        <v>222</v>
      </c>
      <c r="F1553" s="32">
        <f t="shared" si="121"/>
        <v>10</v>
      </c>
      <c r="G1553" s="39">
        <f t="shared" si="122"/>
        <v>0.06</v>
      </c>
      <c r="H1553" s="32">
        <f t="shared" si="123"/>
        <v>9.3999999999999986</v>
      </c>
      <c r="I1553" s="32">
        <f t="shared" si="124"/>
        <v>2086.7999999999997</v>
      </c>
      <c r="R1553" s="36">
        <v>39066</v>
      </c>
      <c r="S1553" s="36" t="s">
        <v>1645</v>
      </c>
      <c r="T1553" s="36" t="s">
        <v>1647</v>
      </c>
      <c r="U1553" s="36" t="str">
        <f>Table2[[#This Row],[Date]]&amp;Table2[[#This Row],[City]]&amp;Table2[[#This Row],[Product]]</f>
        <v>39066DelhiLaptop</v>
      </c>
      <c r="V1553" s="36">
        <v>239</v>
      </c>
    </row>
    <row r="1554" spans="1:22" ht="21" x14ac:dyDescent="0.25">
      <c r="A1554" s="38">
        <v>39159</v>
      </c>
      <c r="B1554" s="38" t="s">
        <v>1653</v>
      </c>
      <c r="C1554" s="38" t="s">
        <v>1649</v>
      </c>
      <c r="D1554" s="32" t="str">
        <f t="shared" si="120"/>
        <v>39159Agraiphone</v>
      </c>
      <c r="E1554" s="32">
        <f>VLOOKUP($D1554,Table2[[Column1]:[Qty]],2,0)</f>
        <v>107</v>
      </c>
      <c r="F1554" s="32">
        <f t="shared" si="121"/>
        <v>500</v>
      </c>
      <c r="G1554" s="39">
        <f t="shared" si="122"/>
        <v>0.25</v>
      </c>
      <c r="H1554" s="32">
        <f t="shared" si="123"/>
        <v>375</v>
      </c>
      <c r="I1554" s="32">
        <f t="shared" si="124"/>
        <v>40125</v>
      </c>
      <c r="R1554" s="36">
        <v>39110</v>
      </c>
      <c r="S1554" s="36" t="s">
        <v>1653</v>
      </c>
      <c r="T1554" s="36" t="s">
        <v>1647</v>
      </c>
      <c r="U1554" s="36" t="str">
        <f>Table2[[#This Row],[Date]]&amp;Table2[[#This Row],[City]]&amp;Table2[[#This Row],[Product]]</f>
        <v>39110AgraLaptop</v>
      </c>
      <c r="V1554" s="36">
        <v>338</v>
      </c>
    </row>
    <row r="1555" spans="1:22" ht="21" x14ac:dyDescent="0.25">
      <c r="A1555" s="38">
        <v>39159</v>
      </c>
      <c r="B1555" s="38" t="s">
        <v>1653</v>
      </c>
      <c r="C1555" s="38" t="s">
        <v>1650</v>
      </c>
      <c r="D1555" s="32" t="str">
        <f t="shared" si="120"/>
        <v>39159AgraChair</v>
      </c>
      <c r="E1555" s="32">
        <f>VLOOKUP($D1555,Table2[[Column1]:[Qty]],2,0)</f>
        <v>353</v>
      </c>
      <c r="F1555" s="32">
        <f t="shared" si="121"/>
        <v>200</v>
      </c>
      <c r="G1555" s="39">
        <f t="shared" si="122"/>
        <v>0.4</v>
      </c>
      <c r="H1555" s="32">
        <f t="shared" si="123"/>
        <v>120</v>
      </c>
      <c r="I1555" s="32">
        <f t="shared" si="124"/>
        <v>42360</v>
      </c>
      <c r="R1555" s="36">
        <v>39130</v>
      </c>
      <c r="S1555" s="36" t="s">
        <v>1652</v>
      </c>
      <c r="T1555" s="36" t="s">
        <v>1648</v>
      </c>
      <c r="U1555" s="36" t="str">
        <f>Table2[[#This Row],[Date]]&amp;Table2[[#This Row],[City]]&amp;Table2[[#This Row],[Product]]</f>
        <v>39130JaipurBulb</v>
      </c>
      <c r="V1555" s="36">
        <v>377</v>
      </c>
    </row>
    <row r="1556" spans="1:22" ht="21" x14ac:dyDescent="0.25">
      <c r="A1556" s="38">
        <v>39160</v>
      </c>
      <c r="B1556" s="38" t="s">
        <v>1645</v>
      </c>
      <c r="C1556" s="38" t="s">
        <v>1647</v>
      </c>
      <c r="D1556" s="32" t="str">
        <f t="shared" si="120"/>
        <v>39160DelhiLaptop</v>
      </c>
      <c r="E1556" s="32">
        <f>VLOOKUP($D1556,Table2[[Column1]:[Qty]],2,0)</f>
        <v>485</v>
      </c>
      <c r="F1556" s="32">
        <f t="shared" si="121"/>
        <v>1000</v>
      </c>
      <c r="G1556" s="39">
        <f t="shared" si="122"/>
        <v>0.13</v>
      </c>
      <c r="H1556" s="32">
        <f t="shared" si="123"/>
        <v>870</v>
      </c>
      <c r="I1556" s="32">
        <f t="shared" si="124"/>
        <v>421950</v>
      </c>
      <c r="R1556" s="36">
        <v>39166</v>
      </c>
      <c r="S1556" s="36" t="s">
        <v>1652</v>
      </c>
      <c r="T1556" s="36" t="s">
        <v>1649</v>
      </c>
      <c r="U1556" s="36" t="str">
        <f>Table2[[#This Row],[Date]]&amp;Table2[[#This Row],[City]]&amp;Table2[[#This Row],[Product]]</f>
        <v>39166Jaipuriphone</v>
      </c>
      <c r="V1556" s="36">
        <v>125</v>
      </c>
    </row>
    <row r="1557" spans="1:22" ht="21" x14ac:dyDescent="0.25">
      <c r="A1557" s="38">
        <v>39160</v>
      </c>
      <c r="B1557" s="38" t="s">
        <v>1645</v>
      </c>
      <c r="C1557" s="38" t="s">
        <v>1648</v>
      </c>
      <c r="D1557" s="32" t="str">
        <f t="shared" si="120"/>
        <v>39160DelhiBulb</v>
      </c>
      <c r="E1557" s="32">
        <f>VLOOKUP($D1557,Table2[[Column1]:[Qty]],2,0)</f>
        <v>175</v>
      </c>
      <c r="F1557" s="32">
        <f t="shared" si="121"/>
        <v>10</v>
      </c>
      <c r="G1557" s="39">
        <f t="shared" si="122"/>
        <v>0.09</v>
      </c>
      <c r="H1557" s="32">
        <f t="shared" si="123"/>
        <v>9.1</v>
      </c>
      <c r="I1557" s="32">
        <f t="shared" si="124"/>
        <v>1592.5</v>
      </c>
      <c r="R1557" s="36">
        <v>39156</v>
      </c>
      <c r="S1557" s="36" t="s">
        <v>1646</v>
      </c>
      <c r="T1557" s="36" t="s">
        <v>1647</v>
      </c>
      <c r="U1557" s="36" t="str">
        <f>Table2[[#This Row],[Date]]&amp;Table2[[#This Row],[City]]&amp;Table2[[#This Row],[Product]]</f>
        <v>39156MumbaiLaptop</v>
      </c>
      <c r="V1557" s="36">
        <v>320</v>
      </c>
    </row>
    <row r="1558" spans="1:22" ht="21" x14ac:dyDescent="0.25">
      <c r="A1558" s="38">
        <v>39160</v>
      </c>
      <c r="B1558" s="38" t="s">
        <v>1645</v>
      </c>
      <c r="C1558" s="38" t="s">
        <v>1649</v>
      </c>
      <c r="D1558" s="32" t="str">
        <f t="shared" si="120"/>
        <v>39160Delhiiphone</v>
      </c>
      <c r="E1558" s="32">
        <f>VLOOKUP($D1558,Table2[[Column1]:[Qty]],2,0)</f>
        <v>323</v>
      </c>
      <c r="F1558" s="32">
        <f t="shared" si="121"/>
        <v>500</v>
      </c>
      <c r="G1558" s="39">
        <f t="shared" si="122"/>
        <v>0.24</v>
      </c>
      <c r="H1558" s="32">
        <f t="shared" si="123"/>
        <v>380</v>
      </c>
      <c r="I1558" s="32">
        <f t="shared" si="124"/>
        <v>122740</v>
      </c>
      <c r="R1558" s="36">
        <v>39184</v>
      </c>
      <c r="S1558" s="36" t="s">
        <v>1645</v>
      </c>
      <c r="T1558" s="36" t="s">
        <v>1648</v>
      </c>
      <c r="U1558" s="36" t="str">
        <f>Table2[[#This Row],[Date]]&amp;Table2[[#This Row],[City]]&amp;Table2[[#This Row],[Product]]</f>
        <v>39184DelhiBulb</v>
      </c>
      <c r="V1558" s="36">
        <v>211</v>
      </c>
    </row>
    <row r="1559" spans="1:22" ht="21" x14ac:dyDescent="0.25">
      <c r="A1559" s="38">
        <v>39160</v>
      </c>
      <c r="B1559" s="38" t="s">
        <v>1645</v>
      </c>
      <c r="C1559" s="38" t="s">
        <v>1650</v>
      </c>
      <c r="D1559" s="32" t="str">
        <f t="shared" si="120"/>
        <v>39160DelhiChair</v>
      </c>
      <c r="E1559" s="32">
        <f>VLOOKUP($D1559,Table2[[Column1]:[Qty]],2,0)</f>
        <v>107</v>
      </c>
      <c r="F1559" s="32">
        <f t="shared" si="121"/>
        <v>200</v>
      </c>
      <c r="G1559" s="39">
        <f t="shared" si="122"/>
        <v>0.33</v>
      </c>
      <c r="H1559" s="32">
        <f t="shared" si="123"/>
        <v>134</v>
      </c>
      <c r="I1559" s="32">
        <f t="shared" si="124"/>
        <v>14338</v>
      </c>
      <c r="R1559" s="36">
        <v>39088</v>
      </c>
      <c r="S1559" s="36" t="s">
        <v>1653</v>
      </c>
      <c r="T1559" s="36" t="s">
        <v>1647</v>
      </c>
      <c r="U1559" s="36" t="str">
        <f>Table2[[#This Row],[Date]]&amp;Table2[[#This Row],[City]]&amp;Table2[[#This Row],[Product]]</f>
        <v>39088AgraLaptop</v>
      </c>
      <c r="V1559" s="36">
        <v>341</v>
      </c>
    </row>
    <row r="1560" spans="1:22" ht="21" x14ac:dyDescent="0.25">
      <c r="A1560" s="38">
        <v>39160</v>
      </c>
      <c r="B1560" s="38" t="s">
        <v>1646</v>
      </c>
      <c r="C1560" s="38" t="s">
        <v>1647</v>
      </c>
      <c r="D1560" s="32" t="str">
        <f t="shared" si="120"/>
        <v>39160MumbaiLaptop</v>
      </c>
      <c r="E1560" s="32">
        <f>VLOOKUP($D1560,Table2[[Column1]:[Qty]],2,0)</f>
        <v>200</v>
      </c>
      <c r="F1560" s="32">
        <f t="shared" si="121"/>
        <v>1000</v>
      </c>
      <c r="G1560" s="39">
        <f t="shared" si="122"/>
        <v>0.1</v>
      </c>
      <c r="H1560" s="32">
        <f t="shared" si="123"/>
        <v>900</v>
      </c>
      <c r="I1560" s="32">
        <f t="shared" si="124"/>
        <v>180000</v>
      </c>
      <c r="R1560" s="36">
        <v>39111</v>
      </c>
      <c r="S1560" s="36" t="s">
        <v>1653</v>
      </c>
      <c r="T1560" s="36" t="s">
        <v>1649</v>
      </c>
      <c r="U1560" s="36" t="str">
        <f>Table2[[#This Row],[Date]]&amp;Table2[[#This Row],[City]]&amp;Table2[[#This Row],[Product]]</f>
        <v>39111Agraiphone</v>
      </c>
      <c r="V1560" s="36">
        <v>209</v>
      </c>
    </row>
    <row r="1561" spans="1:22" ht="21" x14ac:dyDescent="0.25">
      <c r="A1561" s="38">
        <v>39160</v>
      </c>
      <c r="B1561" s="38" t="s">
        <v>1646</v>
      </c>
      <c r="C1561" s="38" t="s">
        <v>1648</v>
      </c>
      <c r="D1561" s="32" t="str">
        <f t="shared" si="120"/>
        <v>39160MumbaiBulb</v>
      </c>
      <c r="E1561" s="32">
        <f>VLOOKUP($D1561,Table2[[Column1]:[Qty]],2,0)</f>
        <v>132</v>
      </c>
      <c r="F1561" s="32">
        <f t="shared" si="121"/>
        <v>10</v>
      </c>
      <c r="G1561" s="39">
        <f t="shared" si="122"/>
        <v>0.05</v>
      </c>
      <c r="H1561" s="32">
        <f t="shared" si="123"/>
        <v>9.5</v>
      </c>
      <c r="I1561" s="32">
        <f t="shared" si="124"/>
        <v>1254</v>
      </c>
      <c r="R1561" s="36">
        <v>39168</v>
      </c>
      <c r="S1561" s="36" t="s">
        <v>1653</v>
      </c>
      <c r="T1561" s="36" t="s">
        <v>1648</v>
      </c>
      <c r="U1561" s="36" t="str">
        <f>Table2[[#This Row],[Date]]&amp;Table2[[#This Row],[City]]&amp;Table2[[#This Row],[Product]]</f>
        <v>39168AgraBulb</v>
      </c>
      <c r="V1561" s="36">
        <v>215</v>
      </c>
    </row>
    <row r="1562" spans="1:22" ht="21" x14ac:dyDescent="0.25">
      <c r="A1562" s="38">
        <v>39160</v>
      </c>
      <c r="B1562" s="38" t="s">
        <v>1646</v>
      </c>
      <c r="C1562" s="38" t="s">
        <v>1649</v>
      </c>
      <c r="D1562" s="32" t="str">
        <f t="shared" si="120"/>
        <v>39160Mumbaiiphone</v>
      </c>
      <c r="E1562" s="32">
        <f>VLOOKUP($D1562,Table2[[Column1]:[Qty]],2,0)</f>
        <v>364</v>
      </c>
      <c r="F1562" s="32">
        <f t="shared" si="121"/>
        <v>500</v>
      </c>
      <c r="G1562" s="39">
        <f t="shared" si="122"/>
        <v>0.2</v>
      </c>
      <c r="H1562" s="32">
        <f t="shared" si="123"/>
        <v>400</v>
      </c>
      <c r="I1562" s="32">
        <f t="shared" si="124"/>
        <v>145600</v>
      </c>
      <c r="R1562" s="36">
        <v>39069</v>
      </c>
      <c r="S1562" s="36" t="s">
        <v>1653</v>
      </c>
      <c r="T1562" s="36" t="s">
        <v>1650</v>
      </c>
      <c r="U1562" s="36" t="str">
        <f>Table2[[#This Row],[Date]]&amp;Table2[[#This Row],[City]]&amp;Table2[[#This Row],[Product]]</f>
        <v>39069AgraChair</v>
      </c>
      <c r="V1562" s="36">
        <v>133</v>
      </c>
    </row>
    <row r="1563" spans="1:22" ht="21" x14ac:dyDescent="0.25">
      <c r="A1563" s="38">
        <v>39160</v>
      </c>
      <c r="B1563" s="38" t="s">
        <v>1646</v>
      </c>
      <c r="C1563" s="38" t="s">
        <v>1650</v>
      </c>
      <c r="D1563" s="32" t="str">
        <f t="shared" si="120"/>
        <v>39160MumbaiChair</v>
      </c>
      <c r="E1563" s="32">
        <f>VLOOKUP($D1563,Table2[[Column1]:[Qty]],2,0)</f>
        <v>283</v>
      </c>
      <c r="F1563" s="32">
        <f t="shared" si="121"/>
        <v>200</v>
      </c>
      <c r="G1563" s="39">
        <f t="shared" si="122"/>
        <v>0.4</v>
      </c>
      <c r="H1563" s="32">
        <f t="shared" si="123"/>
        <v>120</v>
      </c>
      <c r="I1563" s="32">
        <f t="shared" si="124"/>
        <v>33960</v>
      </c>
      <c r="R1563" s="36">
        <v>39082</v>
      </c>
      <c r="S1563" s="36" t="s">
        <v>1645</v>
      </c>
      <c r="T1563" s="36" t="s">
        <v>1648</v>
      </c>
      <c r="U1563" s="36" t="str">
        <f>Table2[[#This Row],[Date]]&amp;Table2[[#This Row],[City]]&amp;Table2[[#This Row],[Product]]</f>
        <v>39082DelhiBulb</v>
      </c>
      <c r="V1563" s="36">
        <v>168</v>
      </c>
    </row>
    <row r="1564" spans="1:22" ht="21" x14ac:dyDescent="0.25">
      <c r="A1564" s="38">
        <v>39160</v>
      </c>
      <c r="B1564" s="38" t="s">
        <v>1652</v>
      </c>
      <c r="C1564" s="38" t="s">
        <v>1647</v>
      </c>
      <c r="D1564" s="32" t="str">
        <f t="shared" si="120"/>
        <v>39160JaipurLaptop</v>
      </c>
      <c r="E1564" s="32">
        <f>VLOOKUP($D1564,Table2[[Column1]:[Qty]],2,0)</f>
        <v>238</v>
      </c>
      <c r="F1564" s="32">
        <f t="shared" si="121"/>
        <v>1000</v>
      </c>
      <c r="G1564" s="39">
        <f t="shared" si="122"/>
        <v>0.09</v>
      </c>
      <c r="H1564" s="32">
        <f t="shared" si="123"/>
        <v>910</v>
      </c>
      <c r="I1564" s="32">
        <f t="shared" si="124"/>
        <v>216580</v>
      </c>
      <c r="R1564" s="36">
        <v>39104</v>
      </c>
      <c r="S1564" s="36" t="s">
        <v>1646</v>
      </c>
      <c r="T1564" s="36" t="s">
        <v>1649</v>
      </c>
      <c r="U1564" s="36" t="str">
        <f>Table2[[#This Row],[Date]]&amp;Table2[[#This Row],[City]]&amp;Table2[[#This Row],[Product]]</f>
        <v>39104Mumbaiiphone</v>
      </c>
      <c r="V1564" s="36">
        <v>245</v>
      </c>
    </row>
    <row r="1565" spans="1:22" ht="21" x14ac:dyDescent="0.25">
      <c r="A1565" s="38">
        <v>39160</v>
      </c>
      <c r="B1565" s="38" t="s">
        <v>1652</v>
      </c>
      <c r="C1565" s="38" t="s">
        <v>1648</v>
      </c>
      <c r="D1565" s="32" t="str">
        <f t="shared" si="120"/>
        <v>39160JaipurBulb</v>
      </c>
      <c r="E1565" s="32">
        <f>VLOOKUP($D1565,Table2[[Column1]:[Qty]],2,0)</f>
        <v>209</v>
      </c>
      <c r="F1565" s="32">
        <f t="shared" si="121"/>
        <v>10</v>
      </c>
      <c r="G1565" s="39">
        <f t="shared" si="122"/>
        <v>0.08</v>
      </c>
      <c r="H1565" s="32">
        <f t="shared" si="123"/>
        <v>9.2000000000000011</v>
      </c>
      <c r="I1565" s="32">
        <f t="shared" si="124"/>
        <v>1922.8000000000002</v>
      </c>
      <c r="R1565" s="36">
        <v>39093</v>
      </c>
      <c r="S1565" s="36" t="s">
        <v>1646</v>
      </c>
      <c r="T1565" s="36" t="s">
        <v>1650</v>
      </c>
      <c r="U1565" s="36" t="str">
        <f>Table2[[#This Row],[Date]]&amp;Table2[[#This Row],[City]]&amp;Table2[[#This Row],[Product]]</f>
        <v>39093MumbaiChair</v>
      </c>
      <c r="V1565" s="36">
        <v>128</v>
      </c>
    </row>
    <row r="1566" spans="1:22" ht="21" x14ac:dyDescent="0.25">
      <c r="A1566" s="38">
        <v>39160</v>
      </c>
      <c r="B1566" s="38" t="s">
        <v>1652</v>
      </c>
      <c r="C1566" s="38" t="s">
        <v>1649</v>
      </c>
      <c r="D1566" s="32" t="str">
        <f t="shared" si="120"/>
        <v>39160Jaipuriphone</v>
      </c>
      <c r="E1566" s="32">
        <f>VLOOKUP($D1566,Table2[[Column1]:[Qty]],2,0)</f>
        <v>285</v>
      </c>
      <c r="F1566" s="32">
        <f t="shared" si="121"/>
        <v>500</v>
      </c>
      <c r="G1566" s="39">
        <f t="shared" si="122"/>
        <v>0.2</v>
      </c>
      <c r="H1566" s="32">
        <f t="shared" si="123"/>
        <v>400</v>
      </c>
      <c r="I1566" s="32">
        <f t="shared" si="124"/>
        <v>114000</v>
      </c>
      <c r="R1566" s="36">
        <v>39125</v>
      </c>
      <c r="S1566" s="36" t="s">
        <v>1646</v>
      </c>
      <c r="T1566" s="36" t="s">
        <v>1650</v>
      </c>
      <c r="U1566" s="36" t="str">
        <f>Table2[[#This Row],[Date]]&amp;Table2[[#This Row],[City]]&amp;Table2[[#This Row],[Product]]</f>
        <v>39125MumbaiChair</v>
      </c>
      <c r="V1566" s="36">
        <v>300</v>
      </c>
    </row>
    <row r="1567" spans="1:22" ht="21" x14ac:dyDescent="0.25">
      <c r="A1567" s="38">
        <v>39160</v>
      </c>
      <c r="B1567" s="38" t="s">
        <v>1652</v>
      </c>
      <c r="C1567" s="38" t="s">
        <v>1650</v>
      </c>
      <c r="D1567" s="32" t="str">
        <f t="shared" si="120"/>
        <v>39160JaipurChair</v>
      </c>
      <c r="E1567" s="32">
        <f>VLOOKUP($D1567,Table2[[Column1]:[Qty]],2,0)</f>
        <v>282</v>
      </c>
      <c r="F1567" s="32">
        <f t="shared" si="121"/>
        <v>200</v>
      </c>
      <c r="G1567" s="39">
        <f t="shared" si="122"/>
        <v>0.36</v>
      </c>
      <c r="H1567" s="32">
        <f t="shared" si="123"/>
        <v>128</v>
      </c>
      <c r="I1567" s="32">
        <f t="shared" si="124"/>
        <v>36096</v>
      </c>
      <c r="R1567" s="36">
        <v>39103</v>
      </c>
      <c r="S1567" s="36" t="s">
        <v>1645</v>
      </c>
      <c r="T1567" s="36" t="s">
        <v>1648</v>
      </c>
      <c r="U1567" s="36" t="str">
        <f>Table2[[#This Row],[Date]]&amp;Table2[[#This Row],[City]]&amp;Table2[[#This Row],[Product]]</f>
        <v>39103DelhiBulb</v>
      </c>
      <c r="V1567" s="36">
        <v>196</v>
      </c>
    </row>
    <row r="1568" spans="1:22" ht="21" x14ac:dyDescent="0.25">
      <c r="A1568" s="38">
        <v>39160</v>
      </c>
      <c r="B1568" s="38" t="s">
        <v>1653</v>
      </c>
      <c r="C1568" s="38" t="s">
        <v>1647</v>
      </c>
      <c r="D1568" s="32" t="str">
        <f t="shared" si="120"/>
        <v>39160AgraLaptop</v>
      </c>
      <c r="E1568" s="32">
        <f>VLOOKUP($D1568,Table2[[Column1]:[Qty]],2,0)</f>
        <v>193</v>
      </c>
      <c r="F1568" s="32">
        <f t="shared" si="121"/>
        <v>1000</v>
      </c>
      <c r="G1568" s="39">
        <f t="shared" si="122"/>
        <v>0.05</v>
      </c>
      <c r="H1568" s="32">
        <f t="shared" si="123"/>
        <v>950</v>
      </c>
      <c r="I1568" s="32">
        <f t="shared" si="124"/>
        <v>183350</v>
      </c>
      <c r="R1568" s="36">
        <v>39182</v>
      </c>
      <c r="S1568" s="36" t="s">
        <v>1652</v>
      </c>
      <c r="T1568" s="36" t="s">
        <v>1648</v>
      </c>
      <c r="U1568" s="36" t="str">
        <f>Table2[[#This Row],[Date]]&amp;Table2[[#This Row],[City]]&amp;Table2[[#This Row],[Product]]</f>
        <v>39182JaipurBulb</v>
      </c>
      <c r="V1568" s="36">
        <v>448</v>
      </c>
    </row>
    <row r="1569" spans="1:22" ht="21" x14ac:dyDescent="0.25">
      <c r="A1569" s="38">
        <v>39160</v>
      </c>
      <c r="B1569" s="38" t="s">
        <v>1653</v>
      </c>
      <c r="C1569" s="38" t="s">
        <v>1648</v>
      </c>
      <c r="D1569" s="32" t="str">
        <f t="shared" si="120"/>
        <v>39160AgraBulb</v>
      </c>
      <c r="E1569" s="32">
        <f>VLOOKUP($D1569,Table2[[Column1]:[Qty]],2,0)</f>
        <v>230</v>
      </c>
      <c r="F1569" s="32">
        <f t="shared" si="121"/>
        <v>10</v>
      </c>
      <c r="G1569" s="39">
        <f t="shared" si="122"/>
        <v>0.06</v>
      </c>
      <c r="H1569" s="32">
        <f t="shared" si="123"/>
        <v>9.3999999999999986</v>
      </c>
      <c r="I1569" s="32">
        <f t="shared" si="124"/>
        <v>2161.9999999999995</v>
      </c>
      <c r="R1569" s="36">
        <v>39175</v>
      </c>
      <c r="S1569" s="36" t="s">
        <v>1653</v>
      </c>
      <c r="T1569" s="36" t="s">
        <v>1648</v>
      </c>
      <c r="U1569" s="36" t="str">
        <f>Table2[[#This Row],[Date]]&amp;Table2[[#This Row],[City]]&amp;Table2[[#This Row],[Product]]</f>
        <v>39175AgraBulb</v>
      </c>
      <c r="V1569" s="36">
        <v>474</v>
      </c>
    </row>
    <row r="1570" spans="1:22" ht="21" x14ac:dyDescent="0.25">
      <c r="A1570" s="38">
        <v>39160</v>
      </c>
      <c r="B1570" s="38" t="s">
        <v>1653</v>
      </c>
      <c r="C1570" s="38" t="s">
        <v>1649</v>
      </c>
      <c r="D1570" s="32" t="str">
        <f t="shared" si="120"/>
        <v>39160Agraiphone</v>
      </c>
      <c r="E1570" s="32">
        <f>VLOOKUP($D1570,Table2[[Column1]:[Qty]],2,0)</f>
        <v>292</v>
      </c>
      <c r="F1570" s="32">
        <f t="shared" si="121"/>
        <v>500</v>
      </c>
      <c r="G1570" s="39">
        <f t="shared" si="122"/>
        <v>0.25</v>
      </c>
      <c r="H1570" s="32">
        <f t="shared" si="123"/>
        <v>375</v>
      </c>
      <c r="I1570" s="32">
        <f t="shared" si="124"/>
        <v>109500</v>
      </c>
      <c r="R1570" s="36">
        <v>39082</v>
      </c>
      <c r="S1570" s="36" t="s">
        <v>1652</v>
      </c>
      <c r="T1570" s="36" t="s">
        <v>1648</v>
      </c>
      <c r="U1570" s="36" t="str">
        <f>Table2[[#This Row],[Date]]&amp;Table2[[#This Row],[City]]&amp;Table2[[#This Row],[Product]]</f>
        <v>39082JaipurBulb</v>
      </c>
      <c r="V1570" s="36">
        <v>122</v>
      </c>
    </row>
    <row r="1571" spans="1:22" ht="21" x14ac:dyDescent="0.25">
      <c r="A1571" s="38">
        <v>39160</v>
      </c>
      <c r="B1571" s="38" t="s">
        <v>1653</v>
      </c>
      <c r="C1571" s="38" t="s">
        <v>1650</v>
      </c>
      <c r="D1571" s="32" t="str">
        <f t="shared" si="120"/>
        <v>39160AgraChair</v>
      </c>
      <c r="E1571" s="32">
        <f>VLOOKUP($D1571,Table2[[Column1]:[Qty]],2,0)</f>
        <v>479</v>
      </c>
      <c r="F1571" s="32">
        <f t="shared" si="121"/>
        <v>200</v>
      </c>
      <c r="G1571" s="39">
        <f t="shared" si="122"/>
        <v>0.4</v>
      </c>
      <c r="H1571" s="32">
        <f t="shared" si="123"/>
        <v>120</v>
      </c>
      <c r="I1571" s="32">
        <f t="shared" si="124"/>
        <v>57480</v>
      </c>
      <c r="R1571" s="36">
        <v>39117</v>
      </c>
      <c r="S1571" s="36" t="s">
        <v>1646</v>
      </c>
      <c r="T1571" s="36" t="s">
        <v>1650</v>
      </c>
      <c r="U1571" s="36" t="str">
        <f>Table2[[#This Row],[Date]]&amp;Table2[[#This Row],[City]]&amp;Table2[[#This Row],[Product]]</f>
        <v>39117MumbaiChair</v>
      </c>
      <c r="V1571" s="36">
        <v>455</v>
      </c>
    </row>
    <row r="1572" spans="1:22" ht="21" x14ac:dyDescent="0.25">
      <c r="A1572" s="38">
        <v>39161</v>
      </c>
      <c r="B1572" s="38" t="s">
        <v>1645</v>
      </c>
      <c r="C1572" s="38" t="s">
        <v>1647</v>
      </c>
      <c r="D1572" s="32" t="str">
        <f t="shared" si="120"/>
        <v>39161DelhiLaptop</v>
      </c>
      <c r="E1572" s="32">
        <f>VLOOKUP($D1572,Table2[[Column1]:[Qty]],2,0)</f>
        <v>162</v>
      </c>
      <c r="F1572" s="32">
        <f t="shared" si="121"/>
        <v>1000</v>
      </c>
      <c r="G1572" s="39">
        <f t="shared" si="122"/>
        <v>0.13</v>
      </c>
      <c r="H1572" s="32">
        <f t="shared" si="123"/>
        <v>870</v>
      </c>
      <c r="I1572" s="32">
        <f t="shared" si="124"/>
        <v>140940</v>
      </c>
      <c r="R1572" s="36">
        <v>39111</v>
      </c>
      <c r="S1572" s="36" t="s">
        <v>1646</v>
      </c>
      <c r="T1572" s="36" t="s">
        <v>1649</v>
      </c>
      <c r="U1572" s="36" t="str">
        <f>Table2[[#This Row],[Date]]&amp;Table2[[#This Row],[City]]&amp;Table2[[#This Row],[Product]]</f>
        <v>39111Mumbaiiphone</v>
      </c>
      <c r="V1572" s="36">
        <v>188</v>
      </c>
    </row>
    <row r="1573" spans="1:22" ht="21" x14ac:dyDescent="0.25">
      <c r="A1573" s="38">
        <v>39161</v>
      </c>
      <c r="B1573" s="38" t="s">
        <v>1645</v>
      </c>
      <c r="C1573" s="38" t="s">
        <v>1648</v>
      </c>
      <c r="D1573" s="32" t="str">
        <f t="shared" si="120"/>
        <v>39161DelhiBulb</v>
      </c>
      <c r="E1573" s="32">
        <f>VLOOKUP($D1573,Table2[[Column1]:[Qty]],2,0)</f>
        <v>225</v>
      </c>
      <c r="F1573" s="32">
        <f t="shared" si="121"/>
        <v>10</v>
      </c>
      <c r="G1573" s="39">
        <f t="shared" si="122"/>
        <v>0.09</v>
      </c>
      <c r="H1573" s="32">
        <f t="shared" si="123"/>
        <v>9.1</v>
      </c>
      <c r="I1573" s="32">
        <f t="shared" si="124"/>
        <v>2047.5</v>
      </c>
      <c r="R1573" s="36">
        <v>39161</v>
      </c>
      <c r="S1573" s="36" t="s">
        <v>1652</v>
      </c>
      <c r="T1573" s="36" t="s">
        <v>1647</v>
      </c>
      <c r="U1573" s="36" t="str">
        <f>Table2[[#This Row],[Date]]&amp;Table2[[#This Row],[City]]&amp;Table2[[#This Row],[Product]]</f>
        <v>39161JaipurLaptop</v>
      </c>
      <c r="V1573" s="36">
        <v>314</v>
      </c>
    </row>
    <row r="1574" spans="1:22" ht="21" x14ac:dyDescent="0.25">
      <c r="A1574" s="38">
        <v>39161</v>
      </c>
      <c r="B1574" s="38" t="s">
        <v>1645</v>
      </c>
      <c r="C1574" s="38" t="s">
        <v>1649</v>
      </c>
      <c r="D1574" s="32" t="str">
        <f t="shared" si="120"/>
        <v>39161Delhiiphone</v>
      </c>
      <c r="E1574" s="32">
        <f>VLOOKUP($D1574,Table2[[Column1]:[Qty]],2,0)</f>
        <v>181</v>
      </c>
      <c r="F1574" s="32">
        <f t="shared" si="121"/>
        <v>500</v>
      </c>
      <c r="G1574" s="39">
        <f t="shared" si="122"/>
        <v>0.24</v>
      </c>
      <c r="H1574" s="32">
        <f t="shared" si="123"/>
        <v>380</v>
      </c>
      <c r="I1574" s="32">
        <f t="shared" si="124"/>
        <v>68780</v>
      </c>
      <c r="R1574" s="36">
        <v>39074</v>
      </c>
      <c r="S1574" s="36" t="s">
        <v>1645</v>
      </c>
      <c r="T1574" s="36" t="s">
        <v>1647</v>
      </c>
      <c r="U1574" s="36" t="str">
        <f>Table2[[#This Row],[Date]]&amp;Table2[[#This Row],[City]]&amp;Table2[[#This Row],[Product]]</f>
        <v>39074DelhiLaptop</v>
      </c>
      <c r="V1574" s="36">
        <v>424</v>
      </c>
    </row>
    <row r="1575" spans="1:22" ht="21" x14ac:dyDescent="0.25">
      <c r="A1575" s="38">
        <v>39161</v>
      </c>
      <c r="B1575" s="38" t="s">
        <v>1645</v>
      </c>
      <c r="C1575" s="38" t="s">
        <v>1650</v>
      </c>
      <c r="D1575" s="32" t="str">
        <f t="shared" si="120"/>
        <v>39161DelhiChair</v>
      </c>
      <c r="E1575" s="32">
        <f>VLOOKUP($D1575,Table2[[Column1]:[Qty]],2,0)</f>
        <v>281</v>
      </c>
      <c r="F1575" s="32">
        <f t="shared" si="121"/>
        <v>200</v>
      </c>
      <c r="G1575" s="39">
        <f t="shared" si="122"/>
        <v>0.33</v>
      </c>
      <c r="H1575" s="32">
        <f t="shared" si="123"/>
        <v>134</v>
      </c>
      <c r="I1575" s="32">
        <f t="shared" si="124"/>
        <v>37654</v>
      </c>
      <c r="R1575" s="36">
        <v>39102</v>
      </c>
      <c r="S1575" s="36" t="s">
        <v>1653</v>
      </c>
      <c r="T1575" s="36" t="s">
        <v>1650</v>
      </c>
      <c r="U1575" s="36" t="str">
        <f>Table2[[#This Row],[Date]]&amp;Table2[[#This Row],[City]]&amp;Table2[[#This Row],[Product]]</f>
        <v>39102AgraChair</v>
      </c>
      <c r="V1575" s="36">
        <v>159</v>
      </c>
    </row>
    <row r="1576" spans="1:22" ht="21" x14ac:dyDescent="0.25">
      <c r="A1576" s="38">
        <v>39161</v>
      </c>
      <c r="B1576" s="38" t="s">
        <v>1646</v>
      </c>
      <c r="C1576" s="38" t="s">
        <v>1647</v>
      </c>
      <c r="D1576" s="32" t="str">
        <f t="shared" si="120"/>
        <v>39161MumbaiLaptop</v>
      </c>
      <c r="E1576" s="32">
        <f>VLOOKUP($D1576,Table2[[Column1]:[Qty]],2,0)</f>
        <v>296</v>
      </c>
      <c r="F1576" s="32">
        <f t="shared" si="121"/>
        <v>1000</v>
      </c>
      <c r="G1576" s="39">
        <f t="shared" si="122"/>
        <v>0.1</v>
      </c>
      <c r="H1576" s="32">
        <f t="shared" si="123"/>
        <v>900</v>
      </c>
      <c r="I1576" s="32">
        <f t="shared" si="124"/>
        <v>266400</v>
      </c>
      <c r="R1576" s="36">
        <v>39121</v>
      </c>
      <c r="S1576" s="36" t="s">
        <v>1646</v>
      </c>
      <c r="T1576" s="36" t="s">
        <v>1650</v>
      </c>
      <c r="U1576" s="36" t="str">
        <f>Table2[[#This Row],[Date]]&amp;Table2[[#This Row],[City]]&amp;Table2[[#This Row],[Product]]</f>
        <v>39121MumbaiChair</v>
      </c>
      <c r="V1576" s="36">
        <v>413</v>
      </c>
    </row>
    <row r="1577" spans="1:22" ht="21" x14ac:dyDescent="0.25">
      <c r="A1577" s="38">
        <v>39161</v>
      </c>
      <c r="B1577" s="38" t="s">
        <v>1646</v>
      </c>
      <c r="C1577" s="38" t="s">
        <v>1648</v>
      </c>
      <c r="D1577" s="32" t="str">
        <f t="shared" si="120"/>
        <v>39161MumbaiBulb</v>
      </c>
      <c r="E1577" s="32">
        <f>VLOOKUP($D1577,Table2[[Column1]:[Qty]],2,0)</f>
        <v>270</v>
      </c>
      <c r="F1577" s="32">
        <f t="shared" si="121"/>
        <v>10</v>
      </c>
      <c r="G1577" s="39">
        <f t="shared" si="122"/>
        <v>0.05</v>
      </c>
      <c r="H1577" s="32">
        <f t="shared" si="123"/>
        <v>9.5</v>
      </c>
      <c r="I1577" s="32">
        <f t="shared" si="124"/>
        <v>2565</v>
      </c>
      <c r="R1577" s="36">
        <v>39132</v>
      </c>
      <c r="S1577" s="36" t="s">
        <v>1652</v>
      </c>
      <c r="T1577" s="36" t="s">
        <v>1648</v>
      </c>
      <c r="U1577" s="36" t="str">
        <f>Table2[[#This Row],[Date]]&amp;Table2[[#This Row],[City]]&amp;Table2[[#This Row],[Product]]</f>
        <v>39132JaipurBulb</v>
      </c>
      <c r="V1577" s="36">
        <v>150</v>
      </c>
    </row>
    <row r="1578" spans="1:22" ht="21" x14ac:dyDescent="0.25">
      <c r="A1578" s="38">
        <v>39161</v>
      </c>
      <c r="B1578" s="38" t="s">
        <v>1646</v>
      </c>
      <c r="C1578" s="38" t="s">
        <v>1649</v>
      </c>
      <c r="D1578" s="32" t="str">
        <f t="shared" si="120"/>
        <v>39161Mumbaiiphone</v>
      </c>
      <c r="E1578" s="32">
        <f>VLOOKUP($D1578,Table2[[Column1]:[Qty]],2,0)</f>
        <v>213</v>
      </c>
      <c r="F1578" s="32">
        <f t="shared" si="121"/>
        <v>500</v>
      </c>
      <c r="G1578" s="39">
        <f t="shared" si="122"/>
        <v>0.2</v>
      </c>
      <c r="H1578" s="32">
        <f t="shared" si="123"/>
        <v>400</v>
      </c>
      <c r="I1578" s="32">
        <f t="shared" si="124"/>
        <v>85200</v>
      </c>
      <c r="R1578" s="36">
        <v>39182</v>
      </c>
      <c r="S1578" s="36" t="s">
        <v>1645</v>
      </c>
      <c r="T1578" s="36" t="s">
        <v>1650</v>
      </c>
      <c r="U1578" s="36" t="str">
        <f>Table2[[#This Row],[Date]]&amp;Table2[[#This Row],[City]]&amp;Table2[[#This Row],[Product]]</f>
        <v>39182DelhiChair</v>
      </c>
      <c r="V1578" s="36">
        <v>255</v>
      </c>
    </row>
    <row r="1579" spans="1:22" ht="21" x14ac:dyDescent="0.25">
      <c r="A1579" s="38">
        <v>39161</v>
      </c>
      <c r="B1579" s="38" t="s">
        <v>1646</v>
      </c>
      <c r="C1579" s="38" t="s">
        <v>1650</v>
      </c>
      <c r="D1579" s="32" t="str">
        <f t="shared" si="120"/>
        <v>39161MumbaiChair</v>
      </c>
      <c r="E1579" s="32">
        <f>VLOOKUP($D1579,Table2[[Column1]:[Qty]],2,0)</f>
        <v>227</v>
      </c>
      <c r="F1579" s="32">
        <f t="shared" si="121"/>
        <v>200</v>
      </c>
      <c r="G1579" s="39">
        <f t="shared" si="122"/>
        <v>0.4</v>
      </c>
      <c r="H1579" s="32">
        <f t="shared" si="123"/>
        <v>120</v>
      </c>
      <c r="I1579" s="32">
        <f t="shared" si="124"/>
        <v>27240</v>
      </c>
      <c r="R1579" s="36">
        <v>39075</v>
      </c>
      <c r="S1579" s="36" t="s">
        <v>1653</v>
      </c>
      <c r="T1579" s="36" t="s">
        <v>1647</v>
      </c>
      <c r="U1579" s="36" t="str">
        <f>Table2[[#This Row],[Date]]&amp;Table2[[#This Row],[City]]&amp;Table2[[#This Row],[Product]]</f>
        <v>39075AgraLaptop</v>
      </c>
      <c r="V1579" s="36">
        <v>152</v>
      </c>
    </row>
    <row r="1580" spans="1:22" ht="21" x14ac:dyDescent="0.25">
      <c r="A1580" s="38">
        <v>39161</v>
      </c>
      <c r="B1580" s="38" t="s">
        <v>1652</v>
      </c>
      <c r="C1580" s="38" t="s">
        <v>1647</v>
      </c>
      <c r="D1580" s="32" t="str">
        <f t="shared" si="120"/>
        <v>39161JaipurLaptop</v>
      </c>
      <c r="E1580" s="32">
        <f>VLOOKUP($D1580,Table2[[Column1]:[Qty]],2,0)</f>
        <v>314</v>
      </c>
      <c r="F1580" s="32">
        <f t="shared" si="121"/>
        <v>1000</v>
      </c>
      <c r="G1580" s="39">
        <f t="shared" si="122"/>
        <v>0.09</v>
      </c>
      <c r="H1580" s="32">
        <f t="shared" si="123"/>
        <v>910</v>
      </c>
      <c r="I1580" s="32">
        <f t="shared" si="124"/>
        <v>285740</v>
      </c>
      <c r="R1580" s="36">
        <v>39090</v>
      </c>
      <c r="S1580" s="36" t="s">
        <v>1645</v>
      </c>
      <c r="T1580" s="36" t="s">
        <v>1649</v>
      </c>
      <c r="U1580" s="36" t="str">
        <f>Table2[[#This Row],[Date]]&amp;Table2[[#This Row],[City]]&amp;Table2[[#This Row],[Product]]</f>
        <v>39090Delhiiphone</v>
      </c>
      <c r="V1580" s="36">
        <v>447</v>
      </c>
    </row>
    <row r="1581" spans="1:22" ht="21" x14ac:dyDescent="0.25">
      <c r="A1581" s="38">
        <v>39161</v>
      </c>
      <c r="B1581" s="38" t="s">
        <v>1652</v>
      </c>
      <c r="C1581" s="38" t="s">
        <v>1648</v>
      </c>
      <c r="D1581" s="32" t="str">
        <f t="shared" si="120"/>
        <v>39161JaipurBulb</v>
      </c>
      <c r="E1581" s="32">
        <f>VLOOKUP($D1581,Table2[[Column1]:[Qty]],2,0)</f>
        <v>213</v>
      </c>
      <c r="F1581" s="32">
        <f t="shared" si="121"/>
        <v>10</v>
      </c>
      <c r="G1581" s="39">
        <f t="shared" si="122"/>
        <v>0.08</v>
      </c>
      <c r="H1581" s="32">
        <f t="shared" si="123"/>
        <v>9.2000000000000011</v>
      </c>
      <c r="I1581" s="32">
        <f t="shared" si="124"/>
        <v>1959.6000000000001</v>
      </c>
      <c r="R1581" s="36">
        <v>39139</v>
      </c>
      <c r="S1581" s="36" t="s">
        <v>1646</v>
      </c>
      <c r="T1581" s="36" t="s">
        <v>1650</v>
      </c>
      <c r="U1581" s="36" t="str">
        <f>Table2[[#This Row],[Date]]&amp;Table2[[#This Row],[City]]&amp;Table2[[#This Row],[Product]]</f>
        <v>39139MumbaiChair</v>
      </c>
      <c r="V1581" s="36">
        <v>202</v>
      </c>
    </row>
    <row r="1582" spans="1:22" ht="21" x14ac:dyDescent="0.25">
      <c r="A1582" s="38">
        <v>39161</v>
      </c>
      <c r="B1582" s="38" t="s">
        <v>1652</v>
      </c>
      <c r="C1582" s="38" t="s">
        <v>1649</v>
      </c>
      <c r="D1582" s="32" t="str">
        <f t="shared" si="120"/>
        <v>39161Jaipuriphone</v>
      </c>
      <c r="E1582" s="32">
        <f>VLOOKUP($D1582,Table2[[Column1]:[Qty]],2,0)</f>
        <v>313</v>
      </c>
      <c r="F1582" s="32">
        <f t="shared" si="121"/>
        <v>500</v>
      </c>
      <c r="G1582" s="39">
        <f t="shared" si="122"/>
        <v>0.2</v>
      </c>
      <c r="H1582" s="32">
        <f t="shared" si="123"/>
        <v>400</v>
      </c>
      <c r="I1582" s="32">
        <f t="shared" si="124"/>
        <v>125200</v>
      </c>
      <c r="R1582" s="36">
        <v>39085</v>
      </c>
      <c r="S1582" s="36" t="s">
        <v>1645</v>
      </c>
      <c r="T1582" s="36" t="s">
        <v>1650</v>
      </c>
      <c r="U1582" s="36" t="str">
        <f>Table2[[#This Row],[Date]]&amp;Table2[[#This Row],[City]]&amp;Table2[[#This Row],[Product]]</f>
        <v>39085DelhiChair</v>
      </c>
      <c r="V1582" s="36">
        <v>112</v>
      </c>
    </row>
    <row r="1583" spans="1:22" ht="21" x14ac:dyDescent="0.25">
      <c r="A1583" s="38">
        <v>39161</v>
      </c>
      <c r="B1583" s="38" t="s">
        <v>1652</v>
      </c>
      <c r="C1583" s="38" t="s">
        <v>1650</v>
      </c>
      <c r="D1583" s="32" t="str">
        <f t="shared" si="120"/>
        <v>39161JaipurChair</v>
      </c>
      <c r="E1583" s="32">
        <f>VLOOKUP($D1583,Table2[[Column1]:[Qty]],2,0)</f>
        <v>106</v>
      </c>
      <c r="F1583" s="32">
        <f t="shared" si="121"/>
        <v>200</v>
      </c>
      <c r="G1583" s="39">
        <f t="shared" si="122"/>
        <v>0.36</v>
      </c>
      <c r="H1583" s="32">
        <f t="shared" si="123"/>
        <v>128</v>
      </c>
      <c r="I1583" s="32">
        <f t="shared" si="124"/>
        <v>13568</v>
      </c>
      <c r="R1583" s="36">
        <v>39111</v>
      </c>
      <c r="S1583" s="36" t="s">
        <v>1645</v>
      </c>
      <c r="T1583" s="36" t="s">
        <v>1647</v>
      </c>
      <c r="U1583" s="36" t="str">
        <f>Table2[[#This Row],[Date]]&amp;Table2[[#This Row],[City]]&amp;Table2[[#This Row],[Product]]</f>
        <v>39111DelhiLaptop</v>
      </c>
      <c r="V1583" s="36">
        <v>451</v>
      </c>
    </row>
    <row r="1584" spans="1:22" ht="21" x14ac:dyDescent="0.25">
      <c r="A1584" s="38">
        <v>39161</v>
      </c>
      <c r="B1584" s="38" t="s">
        <v>1653</v>
      </c>
      <c r="C1584" s="38" t="s">
        <v>1647</v>
      </c>
      <c r="D1584" s="32" t="str">
        <f t="shared" si="120"/>
        <v>39161AgraLaptop</v>
      </c>
      <c r="E1584" s="32">
        <f>VLOOKUP($D1584,Table2[[Column1]:[Qty]],2,0)</f>
        <v>304</v>
      </c>
      <c r="F1584" s="32">
        <f t="shared" si="121"/>
        <v>1000</v>
      </c>
      <c r="G1584" s="39">
        <f t="shared" si="122"/>
        <v>0.05</v>
      </c>
      <c r="H1584" s="32">
        <f t="shared" si="123"/>
        <v>950</v>
      </c>
      <c r="I1584" s="32">
        <f t="shared" si="124"/>
        <v>288800</v>
      </c>
      <c r="R1584" s="36">
        <v>39117</v>
      </c>
      <c r="S1584" s="36" t="s">
        <v>1645</v>
      </c>
      <c r="T1584" s="36" t="s">
        <v>1647</v>
      </c>
      <c r="U1584" s="36" t="str">
        <f>Table2[[#This Row],[Date]]&amp;Table2[[#This Row],[City]]&amp;Table2[[#This Row],[Product]]</f>
        <v>39117DelhiLaptop</v>
      </c>
      <c r="V1584" s="36">
        <v>363</v>
      </c>
    </row>
    <row r="1585" spans="1:22" ht="21" x14ac:dyDescent="0.25">
      <c r="A1585" s="38">
        <v>39161</v>
      </c>
      <c r="B1585" s="38" t="s">
        <v>1653</v>
      </c>
      <c r="C1585" s="38" t="s">
        <v>1648</v>
      </c>
      <c r="D1585" s="32" t="str">
        <f t="shared" si="120"/>
        <v>39161AgraBulb</v>
      </c>
      <c r="E1585" s="32">
        <f>VLOOKUP($D1585,Table2[[Column1]:[Qty]],2,0)</f>
        <v>160</v>
      </c>
      <c r="F1585" s="32">
        <f t="shared" si="121"/>
        <v>10</v>
      </c>
      <c r="G1585" s="39">
        <f t="shared" si="122"/>
        <v>0.06</v>
      </c>
      <c r="H1585" s="32">
        <f t="shared" si="123"/>
        <v>9.3999999999999986</v>
      </c>
      <c r="I1585" s="32">
        <f t="shared" si="124"/>
        <v>1503.9999999999998</v>
      </c>
      <c r="R1585" s="36">
        <v>39119</v>
      </c>
      <c r="S1585" s="36" t="s">
        <v>1646</v>
      </c>
      <c r="T1585" s="36" t="s">
        <v>1649</v>
      </c>
      <c r="U1585" s="36" t="str">
        <f>Table2[[#This Row],[Date]]&amp;Table2[[#This Row],[City]]&amp;Table2[[#This Row],[Product]]</f>
        <v>39119Mumbaiiphone</v>
      </c>
      <c r="V1585" s="36">
        <v>452</v>
      </c>
    </row>
    <row r="1586" spans="1:22" ht="21" x14ac:dyDescent="0.25">
      <c r="A1586" s="38">
        <v>39161</v>
      </c>
      <c r="B1586" s="38" t="s">
        <v>1653</v>
      </c>
      <c r="C1586" s="38" t="s">
        <v>1649</v>
      </c>
      <c r="D1586" s="32" t="str">
        <f t="shared" si="120"/>
        <v>39161Agraiphone</v>
      </c>
      <c r="E1586" s="32">
        <f>VLOOKUP($D1586,Table2[[Column1]:[Qty]],2,0)</f>
        <v>143</v>
      </c>
      <c r="F1586" s="32">
        <f t="shared" si="121"/>
        <v>500</v>
      </c>
      <c r="G1586" s="39">
        <f t="shared" si="122"/>
        <v>0.25</v>
      </c>
      <c r="H1586" s="32">
        <f t="shared" si="123"/>
        <v>375</v>
      </c>
      <c r="I1586" s="32">
        <f t="shared" si="124"/>
        <v>53625</v>
      </c>
      <c r="R1586" s="36">
        <v>39162</v>
      </c>
      <c r="S1586" s="36" t="s">
        <v>1645</v>
      </c>
      <c r="T1586" s="36" t="s">
        <v>1650</v>
      </c>
      <c r="U1586" s="36" t="str">
        <f>Table2[[#This Row],[Date]]&amp;Table2[[#This Row],[City]]&amp;Table2[[#This Row],[Product]]</f>
        <v>39162DelhiChair</v>
      </c>
      <c r="V1586" s="36">
        <v>406</v>
      </c>
    </row>
    <row r="1587" spans="1:22" ht="21" x14ac:dyDescent="0.25">
      <c r="A1587" s="38">
        <v>39161</v>
      </c>
      <c r="B1587" s="38" t="s">
        <v>1653</v>
      </c>
      <c r="C1587" s="38" t="s">
        <v>1650</v>
      </c>
      <c r="D1587" s="32" t="str">
        <f t="shared" si="120"/>
        <v>39161AgraChair</v>
      </c>
      <c r="E1587" s="32">
        <f>VLOOKUP($D1587,Table2[[Column1]:[Qty]],2,0)</f>
        <v>371</v>
      </c>
      <c r="F1587" s="32">
        <f t="shared" si="121"/>
        <v>200</v>
      </c>
      <c r="G1587" s="39">
        <f t="shared" si="122"/>
        <v>0.4</v>
      </c>
      <c r="H1587" s="32">
        <f t="shared" si="123"/>
        <v>120</v>
      </c>
      <c r="I1587" s="32">
        <f t="shared" si="124"/>
        <v>44520</v>
      </c>
      <c r="R1587" s="36">
        <v>39077</v>
      </c>
      <c r="S1587" s="36" t="s">
        <v>1645</v>
      </c>
      <c r="T1587" s="36" t="s">
        <v>1650</v>
      </c>
      <c r="U1587" s="36" t="str">
        <f>Table2[[#This Row],[Date]]&amp;Table2[[#This Row],[City]]&amp;Table2[[#This Row],[Product]]</f>
        <v>39077DelhiChair</v>
      </c>
      <c r="V1587" s="36">
        <v>362</v>
      </c>
    </row>
    <row r="1588" spans="1:22" ht="21" x14ac:dyDescent="0.25">
      <c r="A1588" s="38">
        <v>39162</v>
      </c>
      <c r="B1588" s="38" t="s">
        <v>1645</v>
      </c>
      <c r="C1588" s="38" t="s">
        <v>1647</v>
      </c>
      <c r="D1588" s="32" t="str">
        <f t="shared" si="120"/>
        <v>39162DelhiLaptop</v>
      </c>
      <c r="E1588" s="32">
        <f>VLOOKUP($D1588,Table2[[Column1]:[Qty]],2,0)</f>
        <v>433</v>
      </c>
      <c r="F1588" s="32">
        <f t="shared" si="121"/>
        <v>1000</v>
      </c>
      <c r="G1588" s="39">
        <f t="shared" si="122"/>
        <v>0.13</v>
      </c>
      <c r="H1588" s="32">
        <f t="shared" si="123"/>
        <v>870</v>
      </c>
      <c r="I1588" s="32">
        <f t="shared" si="124"/>
        <v>376710</v>
      </c>
      <c r="R1588" s="36">
        <v>39078</v>
      </c>
      <c r="S1588" s="36" t="s">
        <v>1652</v>
      </c>
      <c r="T1588" s="36" t="s">
        <v>1647</v>
      </c>
      <c r="U1588" s="36" t="str">
        <f>Table2[[#This Row],[Date]]&amp;Table2[[#This Row],[City]]&amp;Table2[[#This Row],[Product]]</f>
        <v>39078JaipurLaptop</v>
      </c>
      <c r="V1588" s="36">
        <v>176</v>
      </c>
    </row>
    <row r="1589" spans="1:22" ht="21" x14ac:dyDescent="0.25">
      <c r="A1589" s="38">
        <v>39162</v>
      </c>
      <c r="B1589" s="38" t="s">
        <v>1645</v>
      </c>
      <c r="C1589" s="38" t="s">
        <v>1648</v>
      </c>
      <c r="D1589" s="32" t="str">
        <f t="shared" si="120"/>
        <v>39162DelhiBulb</v>
      </c>
      <c r="E1589" s="32">
        <f>VLOOKUP($D1589,Table2[[Column1]:[Qty]],2,0)</f>
        <v>114</v>
      </c>
      <c r="F1589" s="32">
        <f t="shared" si="121"/>
        <v>10</v>
      </c>
      <c r="G1589" s="39">
        <f t="shared" si="122"/>
        <v>0.09</v>
      </c>
      <c r="H1589" s="32">
        <f t="shared" si="123"/>
        <v>9.1</v>
      </c>
      <c r="I1589" s="32">
        <f t="shared" si="124"/>
        <v>1037.3999999999999</v>
      </c>
      <c r="R1589" s="36">
        <v>39081</v>
      </c>
      <c r="S1589" s="36" t="s">
        <v>1645</v>
      </c>
      <c r="T1589" s="36" t="s">
        <v>1649</v>
      </c>
      <c r="U1589" s="36" t="str">
        <f>Table2[[#This Row],[Date]]&amp;Table2[[#This Row],[City]]&amp;Table2[[#This Row],[Product]]</f>
        <v>39081Delhiiphone</v>
      </c>
      <c r="V1589" s="36">
        <v>151</v>
      </c>
    </row>
    <row r="1590" spans="1:22" ht="21" x14ac:dyDescent="0.25">
      <c r="A1590" s="38">
        <v>39162</v>
      </c>
      <c r="B1590" s="38" t="s">
        <v>1645</v>
      </c>
      <c r="C1590" s="38" t="s">
        <v>1649</v>
      </c>
      <c r="D1590" s="32" t="str">
        <f t="shared" si="120"/>
        <v>39162Delhiiphone</v>
      </c>
      <c r="E1590" s="32">
        <f>VLOOKUP($D1590,Table2[[Column1]:[Qty]],2,0)</f>
        <v>174</v>
      </c>
      <c r="F1590" s="32">
        <f t="shared" si="121"/>
        <v>500</v>
      </c>
      <c r="G1590" s="39">
        <f t="shared" si="122"/>
        <v>0.24</v>
      </c>
      <c r="H1590" s="32">
        <f t="shared" si="123"/>
        <v>380</v>
      </c>
      <c r="I1590" s="32">
        <f t="shared" si="124"/>
        <v>66120</v>
      </c>
      <c r="R1590" s="36">
        <v>39100</v>
      </c>
      <c r="S1590" s="36" t="s">
        <v>1645</v>
      </c>
      <c r="T1590" s="36" t="s">
        <v>1648</v>
      </c>
      <c r="U1590" s="36" t="str">
        <f>Table2[[#This Row],[Date]]&amp;Table2[[#This Row],[City]]&amp;Table2[[#This Row],[Product]]</f>
        <v>39100DelhiBulb</v>
      </c>
      <c r="V1590" s="36">
        <v>327</v>
      </c>
    </row>
    <row r="1591" spans="1:22" ht="21" x14ac:dyDescent="0.25">
      <c r="A1591" s="38">
        <v>39162</v>
      </c>
      <c r="B1591" s="38" t="s">
        <v>1645</v>
      </c>
      <c r="C1591" s="38" t="s">
        <v>1650</v>
      </c>
      <c r="D1591" s="32" t="str">
        <f t="shared" si="120"/>
        <v>39162DelhiChair</v>
      </c>
      <c r="E1591" s="32">
        <f>VLOOKUP($D1591,Table2[[Column1]:[Qty]],2,0)</f>
        <v>406</v>
      </c>
      <c r="F1591" s="32">
        <f t="shared" si="121"/>
        <v>200</v>
      </c>
      <c r="G1591" s="39">
        <f t="shared" si="122"/>
        <v>0.33</v>
      </c>
      <c r="H1591" s="32">
        <f t="shared" si="123"/>
        <v>134</v>
      </c>
      <c r="I1591" s="32">
        <f t="shared" si="124"/>
        <v>54404</v>
      </c>
      <c r="R1591" s="36">
        <v>39142</v>
      </c>
      <c r="S1591" s="36" t="s">
        <v>1646</v>
      </c>
      <c r="T1591" s="36" t="s">
        <v>1648</v>
      </c>
      <c r="U1591" s="36" t="str">
        <f>Table2[[#This Row],[Date]]&amp;Table2[[#This Row],[City]]&amp;Table2[[#This Row],[Product]]</f>
        <v>39142MumbaiBulb</v>
      </c>
      <c r="V1591" s="36">
        <v>238</v>
      </c>
    </row>
    <row r="1592" spans="1:22" ht="21" x14ac:dyDescent="0.25">
      <c r="A1592" s="38">
        <v>39162</v>
      </c>
      <c r="B1592" s="38" t="s">
        <v>1646</v>
      </c>
      <c r="C1592" s="38" t="s">
        <v>1647</v>
      </c>
      <c r="D1592" s="32" t="str">
        <f t="shared" si="120"/>
        <v>39162MumbaiLaptop</v>
      </c>
      <c r="E1592" s="32">
        <f>VLOOKUP($D1592,Table2[[Column1]:[Qty]],2,0)</f>
        <v>390</v>
      </c>
      <c r="F1592" s="32">
        <f t="shared" si="121"/>
        <v>1000</v>
      </c>
      <c r="G1592" s="39">
        <f t="shared" si="122"/>
        <v>0.1</v>
      </c>
      <c r="H1592" s="32">
        <f t="shared" si="123"/>
        <v>900</v>
      </c>
      <c r="I1592" s="32">
        <f t="shared" si="124"/>
        <v>351000</v>
      </c>
      <c r="R1592" s="36">
        <v>39162</v>
      </c>
      <c r="S1592" s="36" t="s">
        <v>1646</v>
      </c>
      <c r="T1592" s="36" t="s">
        <v>1649</v>
      </c>
      <c r="U1592" s="36" t="str">
        <f>Table2[[#This Row],[Date]]&amp;Table2[[#This Row],[City]]&amp;Table2[[#This Row],[Product]]</f>
        <v>39162Mumbaiiphone</v>
      </c>
      <c r="V1592" s="36">
        <v>289</v>
      </c>
    </row>
    <row r="1593" spans="1:22" ht="21" x14ac:dyDescent="0.25">
      <c r="A1593" s="38">
        <v>39162</v>
      </c>
      <c r="B1593" s="38" t="s">
        <v>1646</v>
      </c>
      <c r="C1593" s="38" t="s">
        <v>1648</v>
      </c>
      <c r="D1593" s="32" t="str">
        <f t="shared" si="120"/>
        <v>39162MumbaiBulb</v>
      </c>
      <c r="E1593" s="32">
        <f>VLOOKUP($D1593,Table2[[Column1]:[Qty]],2,0)</f>
        <v>422</v>
      </c>
      <c r="F1593" s="32">
        <f t="shared" si="121"/>
        <v>10</v>
      </c>
      <c r="G1593" s="39">
        <f t="shared" si="122"/>
        <v>0.05</v>
      </c>
      <c r="H1593" s="32">
        <f t="shared" si="123"/>
        <v>9.5</v>
      </c>
      <c r="I1593" s="32">
        <f t="shared" si="124"/>
        <v>4009</v>
      </c>
      <c r="R1593" s="36">
        <v>39181</v>
      </c>
      <c r="S1593" s="36" t="s">
        <v>1645</v>
      </c>
      <c r="T1593" s="36" t="s">
        <v>1650</v>
      </c>
      <c r="U1593" s="36" t="str">
        <f>Table2[[#This Row],[Date]]&amp;Table2[[#This Row],[City]]&amp;Table2[[#This Row],[Product]]</f>
        <v>39181DelhiChair</v>
      </c>
      <c r="V1593" s="36">
        <v>372</v>
      </c>
    </row>
    <row r="1594" spans="1:22" ht="21" x14ac:dyDescent="0.25">
      <c r="A1594" s="38">
        <v>39162</v>
      </c>
      <c r="B1594" s="38" t="s">
        <v>1646</v>
      </c>
      <c r="C1594" s="38" t="s">
        <v>1649</v>
      </c>
      <c r="D1594" s="32" t="str">
        <f t="shared" si="120"/>
        <v>39162Mumbaiiphone</v>
      </c>
      <c r="E1594" s="32">
        <f>VLOOKUP($D1594,Table2[[Column1]:[Qty]],2,0)</f>
        <v>289</v>
      </c>
      <c r="F1594" s="32">
        <f t="shared" si="121"/>
        <v>500</v>
      </c>
      <c r="G1594" s="39">
        <f t="shared" si="122"/>
        <v>0.2</v>
      </c>
      <c r="H1594" s="32">
        <f t="shared" si="123"/>
        <v>400</v>
      </c>
      <c r="I1594" s="32">
        <f t="shared" si="124"/>
        <v>115600</v>
      </c>
      <c r="R1594" s="36">
        <v>39111</v>
      </c>
      <c r="S1594" s="36" t="s">
        <v>1653</v>
      </c>
      <c r="T1594" s="36" t="s">
        <v>1647</v>
      </c>
      <c r="U1594" s="36" t="str">
        <f>Table2[[#This Row],[Date]]&amp;Table2[[#This Row],[City]]&amp;Table2[[#This Row],[Product]]</f>
        <v>39111AgraLaptop</v>
      </c>
      <c r="V1594" s="36">
        <v>392</v>
      </c>
    </row>
    <row r="1595" spans="1:22" ht="21" x14ac:dyDescent="0.25">
      <c r="A1595" s="38">
        <v>39162</v>
      </c>
      <c r="B1595" s="38" t="s">
        <v>1646</v>
      </c>
      <c r="C1595" s="38" t="s">
        <v>1650</v>
      </c>
      <c r="D1595" s="32" t="str">
        <f t="shared" si="120"/>
        <v>39162MumbaiChair</v>
      </c>
      <c r="E1595" s="32">
        <f>VLOOKUP($D1595,Table2[[Column1]:[Qty]],2,0)</f>
        <v>353</v>
      </c>
      <c r="F1595" s="32">
        <f t="shared" si="121"/>
        <v>200</v>
      </c>
      <c r="G1595" s="39">
        <f t="shared" si="122"/>
        <v>0.4</v>
      </c>
      <c r="H1595" s="32">
        <f t="shared" si="123"/>
        <v>120</v>
      </c>
      <c r="I1595" s="32">
        <f t="shared" si="124"/>
        <v>42360</v>
      </c>
      <c r="R1595" s="36">
        <v>39082</v>
      </c>
      <c r="S1595" s="36" t="s">
        <v>1652</v>
      </c>
      <c r="T1595" s="36" t="s">
        <v>1650</v>
      </c>
      <c r="U1595" s="36" t="str">
        <f>Table2[[#This Row],[Date]]&amp;Table2[[#This Row],[City]]&amp;Table2[[#This Row],[Product]]</f>
        <v>39082JaipurChair</v>
      </c>
      <c r="V1595" s="36">
        <v>449</v>
      </c>
    </row>
    <row r="1596" spans="1:22" ht="21" x14ac:dyDescent="0.25">
      <c r="A1596" s="38">
        <v>39162</v>
      </c>
      <c r="B1596" s="38" t="s">
        <v>1652</v>
      </c>
      <c r="C1596" s="38" t="s">
        <v>1647</v>
      </c>
      <c r="D1596" s="32" t="str">
        <f t="shared" si="120"/>
        <v>39162JaipurLaptop</v>
      </c>
      <c r="E1596" s="32">
        <f>VLOOKUP($D1596,Table2[[Column1]:[Qty]],2,0)</f>
        <v>364</v>
      </c>
      <c r="F1596" s="32">
        <f t="shared" si="121"/>
        <v>1000</v>
      </c>
      <c r="G1596" s="39">
        <f t="shared" si="122"/>
        <v>0.09</v>
      </c>
      <c r="H1596" s="32">
        <f t="shared" si="123"/>
        <v>910</v>
      </c>
      <c r="I1596" s="32">
        <f t="shared" si="124"/>
        <v>331240</v>
      </c>
      <c r="R1596" s="36">
        <v>39184</v>
      </c>
      <c r="S1596" s="36" t="s">
        <v>1645</v>
      </c>
      <c r="T1596" s="36" t="s">
        <v>1650</v>
      </c>
      <c r="U1596" s="36" t="str">
        <f>Table2[[#This Row],[Date]]&amp;Table2[[#This Row],[City]]&amp;Table2[[#This Row],[Product]]</f>
        <v>39184DelhiChair</v>
      </c>
      <c r="V1596" s="36">
        <v>223</v>
      </c>
    </row>
    <row r="1597" spans="1:22" ht="21" x14ac:dyDescent="0.25">
      <c r="A1597" s="38">
        <v>39162</v>
      </c>
      <c r="B1597" s="38" t="s">
        <v>1652</v>
      </c>
      <c r="C1597" s="38" t="s">
        <v>1648</v>
      </c>
      <c r="D1597" s="32" t="str">
        <f t="shared" si="120"/>
        <v>39162JaipurBulb</v>
      </c>
      <c r="E1597" s="32">
        <f>VLOOKUP($D1597,Table2[[Column1]:[Qty]],2,0)</f>
        <v>147</v>
      </c>
      <c r="F1597" s="32">
        <f t="shared" si="121"/>
        <v>10</v>
      </c>
      <c r="G1597" s="39">
        <f t="shared" si="122"/>
        <v>0.08</v>
      </c>
      <c r="H1597" s="32">
        <f t="shared" si="123"/>
        <v>9.2000000000000011</v>
      </c>
      <c r="I1597" s="32">
        <f t="shared" si="124"/>
        <v>1352.4</v>
      </c>
      <c r="R1597" s="36">
        <v>39094</v>
      </c>
      <c r="S1597" s="36" t="s">
        <v>1646</v>
      </c>
      <c r="T1597" s="36" t="s">
        <v>1649</v>
      </c>
      <c r="U1597" s="36" t="str">
        <f>Table2[[#This Row],[Date]]&amp;Table2[[#This Row],[City]]&amp;Table2[[#This Row],[Product]]</f>
        <v>39094Mumbaiiphone</v>
      </c>
      <c r="V1597" s="36">
        <v>353</v>
      </c>
    </row>
    <row r="1598" spans="1:22" ht="21" x14ac:dyDescent="0.25">
      <c r="A1598" s="38">
        <v>39162</v>
      </c>
      <c r="B1598" s="38" t="s">
        <v>1652</v>
      </c>
      <c r="C1598" s="38" t="s">
        <v>1649</v>
      </c>
      <c r="D1598" s="32" t="str">
        <f t="shared" si="120"/>
        <v>39162Jaipuriphone</v>
      </c>
      <c r="E1598" s="32">
        <f>VLOOKUP($D1598,Table2[[Column1]:[Qty]],2,0)</f>
        <v>121</v>
      </c>
      <c r="F1598" s="32">
        <f t="shared" si="121"/>
        <v>500</v>
      </c>
      <c r="G1598" s="39">
        <f t="shared" si="122"/>
        <v>0.2</v>
      </c>
      <c r="H1598" s="32">
        <f t="shared" si="123"/>
        <v>400</v>
      </c>
      <c r="I1598" s="32">
        <f t="shared" si="124"/>
        <v>48400</v>
      </c>
      <c r="R1598" s="36">
        <v>39123</v>
      </c>
      <c r="S1598" s="36" t="s">
        <v>1652</v>
      </c>
      <c r="T1598" s="36" t="s">
        <v>1650</v>
      </c>
      <c r="U1598" s="36" t="str">
        <f>Table2[[#This Row],[Date]]&amp;Table2[[#This Row],[City]]&amp;Table2[[#This Row],[Product]]</f>
        <v>39123JaipurChair</v>
      </c>
      <c r="V1598" s="36">
        <v>147</v>
      </c>
    </row>
    <row r="1599" spans="1:22" ht="21" x14ac:dyDescent="0.25">
      <c r="A1599" s="38">
        <v>39162</v>
      </c>
      <c r="B1599" s="38" t="s">
        <v>1652</v>
      </c>
      <c r="C1599" s="38" t="s">
        <v>1650</v>
      </c>
      <c r="D1599" s="32" t="str">
        <f t="shared" si="120"/>
        <v>39162JaipurChair</v>
      </c>
      <c r="E1599" s="32">
        <f>VLOOKUP($D1599,Table2[[Column1]:[Qty]],2,0)</f>
        <v>419</v>
      </c>
      <c r="F1599" s="32">
        <f t="shared" si="121"/>
        <v>200</v>
      </c>
      <c r="G1599" s="39">
        <f t="shared" si="122"/>
        <v>0.36</v>
      </c>
      <c r="H1599" s="32">
        <f t="shared" si="123"/>
        <v>128</v>
      </c>
      <c r="I1599" s="32">
        <f t="shared" si="124"/>
        <v>53632</v>
      </c>
      <c r="R1599" s="36">
        <v>39154</v>
      </c>
      <c r="S1599" s="36" t="s">
        <v>1646</v>
      </c>
      <c r="T1599" s="36" t="s">
        <v>1649</v>
      </c>
      <c r="U1599" s="36" t="str">
        <f>Table2[[#This Row],[Date]]&amp;Table2[[#This Row],[City]]&amp;Table2[[#This Row],[Product]]</f>
        <v>39154Mumbaiiphone</v>
      </c>
      <c r="V1599" s="36">
        <v>372</v>
      </c>
    </row>
    <row r="1600" spans="1:22" ht="21" x14ac:dyDescent="0.25">
      <c r="A1600" s="38">
        <v>39162</v>
      </c>
      <c r="B1600" s="38" t="s">
        <v>1653</v>
      </c>
      <c r="C1600" s="38" t="s">
        <v>1647</v>
      </c>
      <c r="D1600" s="32" t="str">
        <f t="shared" si="120"/>
        <v>39162AgraLaptop</v>
      </c>
      <c r="E1600" s="32">
        <f>VLOOKUP($D1600,Table2[[Column1]:[Qty]],2,0)</f>
        <v>351</v>
      </c>
      <c r="F1600" s="32">
        <f t="shared" si="121"/>
        <v>1000</v>
      </c>
      <c r="G1600" s="39">
        <f t="shared" si="122"/>
        <v>0.05</v>
      </c>
      <c r="H1600" s="32">
        <f t="shared" si="123"/>
        <v>950</v>
      </c>
      <c r="I1600" s="32">
        <f t="shared" si="124"/>
        <v>333450</v>
      </c>
      <c r="R1600" s="36">
        <v>39099</v>
      </c>
      <c r="S1600" s="36" t="s">
        <v>1653</v>
      </c>
      <c r="T1600" s="36" t="s">
        <v>1649</v>
      </c>
      <c r="U1600" s="36" t="str">
        <f>Table2[[#This Row],[Date]]&amp;Table2[[#This Row],[City]]&amp;Table2[[#This Row],[Product]]</f>
        <v>39099Agraiphone</v>
      </c>
      <c r="V1600" s="36">
        <v>349</v>
      </c>
    </row>
    <row r="1601" spans="1:22" ht="21" x14ac:dyDescent="0.25">
      <c r="A1601" s="38">
        <v>39162</v>
      </c>
      <c r="B1601" s="38" t="s">
        <v>1653</v>
      </c>
      <c r="C1601" s="38" t="s">
        <v>1648</v>
      </c>
      <c r="D1601" s="32" t="str">
        <f t="shared" si="120"/>
        <v>39162AgraBulb</v>
      </c>
      <c r="E1601" s="32">
        <f>VLOOKUP($D1601,Table2[[Column1]:[Qty]],2,0)</f>
        <v>174</v>
      </c>
      <c r="F1601" s="32">
        <f t="shared" si="121"/>
        <v>10</v>
      </c>
      <c r="G1601" s="39">
        <f t="shared" si="122"/>
        <v>0.06</v>
      </c>
      <c r="H1601" s="32">
        <f t="shared" si="123"/>
        <v>9.3999999999999986</v>
      </c>
      <c r="I1601" s="32">
        <f t="shared" si="124"/>
        <v>1635.5999999999997</v>
      </c>
      <c r="R1601" s="36">
        <v>39103</v>
      </c>
      <c r="S1601" s="36" t="s">
        <v>1653</v>
      </c>
      <c r="T1601" s="36" t="s">
        <v>1650</v>
      </c>
      <c r="U1601" s="36" t="str">
        <f>Table2[[#This Row],[Date]]&amp;Table2[[#This Row],[City]]&amp;Table2[[#This Row],[Product]]</f>
        <v>39103AgraChair</v>
      </c>
      <c r="V1601" s="36">
        <v>337</v>
      </c>
    </row>
    <row r="1602" spans="1:22" ht="21" x14ac:dyDescent="0.25">
      <c r="A1602" s="38">
        <v>39162</v>
      </c>
      <c r="B1602" s="38" t="s">
        <v>1653</v>
      </c>
      <c r="C1602" s="38" t="s">
        <v>1649</v>
      </c>
      <c r="D1602" s="32" t="str">
        <f t="shared" si="120"/>
        <v>39162Agraiphone</v>
      </c>
      <c r="E1602" s="32">
        <f>VLOOKUP($D1602,Table2[[Column1]:[Qty]],2,0)</f>
        <v>296</v>
      </c>
      <c r="F1602" s="32">
        <f t="shared" si="121"/>
        <v>500</v>
      </c>
      <c r="G1602" s="39">
        <f t="shared" si="122"/>
        <v>0.25</v>
      </c>
      <c r="H1602" s="32">
        <f t="shared" si="123"/>
        <v>375</v>
      </c>
      <c r="I1602" s="32">
        <f t="shared" si="124"/>
        <v>111000</v>
      </c>
      <c r="R1602" s="36">
        <v>39121</v>
      </c>
      <c r="S1602" s="36" t="s">
        <v>1653</v>
      </c>
      <c r="T1602" s="36" t="s">
        <v>1648</v>
      </c>
      <c r="U1602" s="36" t="str">
        <f>Table2[[#This Row],[Date]]&amp;Table2[[#This Row],[City]]&amp;Table2[[#This Row],[Product]]</f>
        <v>39121AgraBulb</v>
      </c>
      <c r="V1602" s="36">
        <v>497</v>
      </c>
    </row>
    <row r="1603" spans="1:22" ht="21" x14ac:dyDescent="0.25">
      <c r="A1603" s="38">
        <v>39162</v>
      </c>
      <c r="B1603" s="38" t="s">
        <v>1653</v>
      </c>
      <c r="C1603" s="38" t="s">
        <v>1650</v>
      </c>
      <c r="D1603" s="32" t="str">
        <f t="shared" si="120"/>
        <v>39162AgraChair</v>
      </c>
      <c r="E1603" s="32">
        <f>VLOOKUP($D1603,Table2[[Column1]:[Qty]],2,0)</f>
        <v>379</v>
      </c>
      <c r="F1603" s="32">
        <f t="shared" si="121"/>
        <v>200</v>
      </c>
      <c r="G1603" s="39">
        <f t="shared" si="122"/>
        <v>0.4</v>
      </c>
      <c r="H1603" s="32">
        <f t="shared" si="123"/>
        <v>120</v>
      </c>
      <c r="I1603" s="32">
        <f t="shared" si="124"/>
        <v>45480</v>
      </c>
      <c r="R1603" s="36">
        <v>39119</v>
      </c>
      <c r="S1603" s="36" t="s">
        <v>1645</v>
      </c>
      <c r="T1603" s="36" t="s">
        <v>1648</v>
      </c>
      <c r="U1603" s="36" t="str">
        <f>Table2[[#This Row],[Date]]&amp;Table2[[#This Row],[City]]&amp;Table2[[#This Row],[Product]]</f>
        <v>39119DelhiBulb</v>
      </c>
      <c r="V1603" s="36">
        <v>141</v>
      </c>
    </row>
    <row r="1604" spans="1:22" ht="21" x14ac:dyDescent="0.25">
      <c r="A1604" s="38">
        <v>39163</v>
      </c>
      <c r="B1604" s="38" t="s">
        <v>1645</v>
      </c>
      <c r="C1604" s="38" t="s">
        <v>1647</v>
      </c>
      <c r="D1604" s="32" t="str">
        <f t="shared" si="120"/>
        <v>39163DelhiLaptop</v>
      </c>
      <c r="E1604" s="32">
        <f>VLOOKUP($D1604,Table2[[Column1]:[Qty]],2,0)</f>
        <v>444</v>
      </c>
      <c r="F1604" s="32">
        <f t="shared" si="121"/>
        <v>1000</v>
      </c>
      <c r="G1604" s="39">
        <f t="shared" si="122"/>
        <v>0.13</v>
      </c>
      <c r="H1604" s="32">
        <f t="shared" si="123"/>
        <v>870</v>
      </c>
      <c r="I1604" s="32">
        <f t="shared" si="124"/>
        <v>386280</v>
      </c>
      <c r="R1604" s="36">
        <v>39185</v>
      </c>
      <c r="S1604" s="36" t="s">
        <v>1645</v>
      </c>
      <c r="T1604" s="36" t="s">
        <v>1649</v>
      </c>
      <c r="U1604" s="36" t="str">
        <f>Table2[[#This Row],[Date]]&amp;Table2[[#This Row],[City]]&amp;Table2[[#This Row],[Product]]</f>
        <v>39185Delhiiphone</v>
      </c>
      <c r="V1604" s="36">
        <v>357</v>
      </c>
    </row>
    <row r="1605" spans="1:22" ht="21" x14ac:dyDescent="0.25">
      <c r="A1605" s="38">
        <v>39163</v>
      </c>
      <c r="B1605" s="38" t="s">
        <v>1645</v>
      </c>
      <c r="C1605" s="38" t="s">
        <v>1648</v>
      </c>
      <c r="D1605" s="32" t="str">
        <f t="shared" ref="D1605:D1668" si="125">A1605&amp;B1605&amp;C1605</f>
        <v>39163DelhiBulb</v>
      </c>
      <c r="E1605" s="32">
        <f>VLOOKUP($D1605,Table2[[Column1]:[Qty]],2,0)</f>
        <v>109</v>
      </c>
      <c r="F1605" s="32">
        <f t="shared" ref="F1605:F1668" si="126">VLOOKUP($C1605,K$12:L$15,2,FALSE)</f>
        <v>10</v>
      </c>
      <c r="G1605" s="39">
        <f t="shared" ref="G1605:G1668" si="127">INDEX($K$3:$O$7,MATCH($B1605,$K$3:$K$7,0),MATCH($C1605,$K$3:$O$3,0))</f>
        <v>0.09</v>
      </c>
      <c r="H1605" s="32">
        <f t="shared" ref="H1605:H1668" si="128">$F1605*(1-$G1605)</f>
        <v>9.1</v>
      </c>
      <c r="I1605" s="32">
        <f t="shared" ref="I1605:I1668" si="129">$H1605*$E1605</f>
        <v>991.9</v>
      </c>
      <c r="R1605" s="36">
        <v>39102</v>
      </c>
      <c r="S1605" s="36" t="s">
        <v>1645</v>
      </c>
      <c r="T1605" s="36" t="s">
        <v>1650</v>
      </c>
      <c r="U1605" s="36" t="str">
        <f>Table2[[#This Row],[Date]]&amp;Table2[[#This Row],[City]]&amp;Table2[[#This Row],[Product]]</f>
        <v>39102DelhiChair</v>
      </c>
      <c r="V1605" s="36">
        <v>176</v>
      </c>
    </row>
    <row r="1606" spans="1:22" ht="21" x14ac:dyDescent="0.25">
      <c r="A1606" s="38">
        <v>39163</v>
      </c>
      <c r="B1606" s="38" t="s">
        <v>1645</v>
      </c>
      <c r="C1606" s="38" t="s">
        <v>1649</v>
      </c>
      <c r="D1606" s="32" t="str">
        <f t="shared" si="125"/>
        <v>39163Delhiiphone</v>
      </c>
      <c r="E1606" s="32">
        <f>VLOOKUP($D1606,Table2[[Column1]:[Qty]],2,0)</f>
        <v>166</v>
      </c>
      <c r="F1606" s="32">
        <f t="shared" si="126"/>
        <v>500</v>
      </c>
      <c r="G1606" s="39">
        <f t="shared" si="127"/>
        <v>0.24</v>
      </c>
      <c r="H1606" s="32">
        <f t="shared" si="128"/>
        <v>380</v>
      </c>
      <c r="I1606" s="32">
        <f t="shared" si="129"/>
        <v>63080</v>
      </c>
      <c r="R1606" s="36">
        <v>39165</v>
      </c>
      <c r="S1606" s="36" t="s">
        <v>1645</v>
      </c>
      <c r="T1606" s="36" t="s">
        <v>1649</v>
      </c>
      <c r="U1606" s="36" t="str">
        <f>Table2[[#This Row],[Date]]&amp;Table2[[#This Row],[City]]&amp;Table2[[#This Row],[Product]]</f>
        <v>39165Delhiiphone</v>
      </c>
      <c r="V1606" s="36">
        <v>311</v>
      </c>
    </row>
    <row r="1607" spans="1:22" ht="21" x14ac:dyDescent="0.25">
      <c r="A1607" s="38">
        <v>39163</v>
      </c>
      <c r="B1607" s="38" t="s">
        <v>1645</v>
      </c>
      <c r="C1607" s="38" t="s">
        <v>1650</v>
      </c>
      <c r="D1607" s="32" t="str">
        <f t="shared" si="125"/>
        <v>39163DelhiChair</v>
      </c>
      <c r="E1607" s="32">
        <f>VLOOKUP($D1607,Table2[[Column1]:[Qty]],2,0)</f>
        <v>194</v>
      </c>
      <c r="F1607" s="32">
        <f t="shared" si="126"/>
        <v>200</v>
      </c>
      <c r="G1607" s="39">
        <f t="shared" si="127"/>
        <v>0.33</v>
      </c>
      <c r="H1607" s="32">
        <f t="shared" si="128"/>
        <v>134</v>
      </c>
      <c r="I1607" s="32">
        <f t="shared" si="129"/>
        <v>25996</v>
      </c>
      <c r="R1607" s="36">
        <v>39178</v>
      </c>
      <c r="S1607" s="36" t="s">
        <v>1646</v>
      </c>
      <c r="T1607" s="36" t="s">
        <v>1649</v>
      </c>
      <c r="U1607" s="36" t="str">
        <f>Table2[[#This Row],[Date]]&amp;Table2[[#This Row],[City]]&amp;Table2[[#This Row],[Product]]</f>
        <v>39178Mumbaiiphone</v>
      </c>
      <c r="V1607" s="36">
        <v>256</v>
      </c>
    </row>
    <row r="1608" spans="1:22" ht="21" x14ac:dyDescent="0.25">
      <c r="A1608" s="38">
        <v>39163</v>
      </c>
      <c r="B1608" s="38" t="s">
        <v>1646</v>
      </c>
      <c r="C1608" s="38" t="s">
        <v>1647</v>
      </c>
      <c r="D1608" s="32" t="str">
        <f t="shared" si="125"/>
        <v>39163MumbaiLaptop</v>
      </c>
      <c r="E1608" s="32">
        <f>VLOOKUP($D1608,Table2[[Column1]:[Qty]],2,0)</f>
        <v>467</v>
      </c>
      <c r="F1608" s="32">
        <f t="shared" si="126"/>
        <v>1000</v>
      </c>
      <c r="G1608" s="39">
        <f t="shared" si="127"/>
        <v>0.1</v>
      </c>
      <c r="H1608" s="32">
        <f t="shared" si="128"/>
        <v>900</v>
      </c>
      <c r="I1608" s="32">
        <f t="shared" si="129"/>
        <v>420300</v>
      </c>
      <c r="R1608" s="36">
        <v>39109</v>
      </c>
      <c r="S1608" s="36" t="s">
        <v>1646</v>
      </c>
      <c r="T1608" s="36" t="s">
        <v>1649</v>
      </c>
      <c r="U1608" s="36" t="str">
        <f>Table2[[#This Row],[Date]]&amp;Table2[[#This Row],[City]]&amp;Table2[[#This Row],[Product]]</f>
        <v>39109Mumbaiiphone</v>
      </c>
      <c r="V1608" s="36">
        <v>358</v>
      </c>
    </row>
    <row r="1609" spans="1:22" ht="21" x14ac:dyDescent="0.25">
      <c r="A1609" s="38">
        <v>39163</v>
      </c>
      <c r="B1609" s="38" t="s">
        <v>1646</v>
      </c>
      <c r="C1609" s="38" t="s">
        <v>1648</v>
      </c>
      <c r="D1609" s="32" t="str">
        <f t="shared" si="125"/>
        <v>39163MumbaiBulb</v>
      </c>
      <c r="E1609" s="32">
        <f>VLOOKUP($D1609,Table2[[Column1]:[Qty]],2,0)</f>
        <v>480</v>
      </c>
      <c r="F1609" s="32">
        <f t="shared" si="126"/>
        <v>10</v>
      </c>
      <c r="G1609" s="39">
        <f t="shared" si="127"/>
        <v>0.05</v>
      </c>
      <c r="H1609" s="32">
        <f t="shared" si="128"/>
        <v>9.5</v>
      </c>
      <c r="I1609" s="32">
        <f t="shared" si="129"/>
        <v>4560</v>
      </c>
      <c r="R1609" s="36">
        <v>39174</v>
      </c>
      <c r="S1609" s="36" t="s">
        <v>1646</v>
      </c>
      <c r="T1609" s="36" t="s">
        <v>1647</v>
      </c>
      <c r="U1609" s="36" t="str">
        <f>Table2[[#This Row],[Date]]&amp;Table2[[#This Row],[City]]&amp;Table2[[#This Row],[Product]]</f>
        <v>39174MumbaiLaptop</v>
      </c>
      <c r="V1609" s="36">
        <v>272</v>
      </c>
    </row>
    <row r="1610" spans="1:22" ht="21" x14ac:dyDescent="0.25">
      <c r="A1610" s="38">
        <v>39163</v>
      </c>
      <c r="B1610" s="38" t="s">
        <v>1646</v>
      </c>
      <c r="C1610" s="38" t="s">
        <v>1649</v>
      </c>
      <c r="D1610" s="32" t="str">
        <f t="shared" si="125"/>
        <v>39163Mumbaiiphone</v>
      </c>
      <c r="E1610" s="32">
        <f>VLOOKUP($D1610,Table2[[Column1]:[Qty]],2,0)</f>
        <v>211</v>
      </c>
      <c r="F1610" s="32">
        <f t="shared" si="126"/>
        <v>500</v>
      </c>
      <c r="G1610" s="39">
        <f t="shared" si="127"/>
        <v>0.2</v>
      </c>
      <c r="H1610" s="32">
        <f t="shared" si="128"/>
        <v>400</v>
      </c>
      <c r="I1610" s="32">
        <f t="shared" si="129"/>
        <v>84400</v>
      </c>
      <c r="R1610" s="36">
        <v>39180</v>
      </c>
      <c r="S1610" s="36" t="s">
        <v>1646</v>
      </c>
      <c r="T1610" s="36" t="s">
        <v>1650</v>
      </c>
      <c r="U1610" s="36" t="str">
        <f>Table2[[#This Row],[Date]]&amp;Table2[[#This Row],[City]]&amp;Table2[[#This Row],[Product]]</f>
        <v>39180MumbaiChair</v>
      </c>
      <c r="V1610" s="36">
        <v>408</v>
      </c>
    </row>
    <row r="1611" spans="1:22" ht="21" x14ac:dyDescent="0.25">
      <c r="A1611" s="38">
        <v>39163</v>
      </c>
      <c r="B1611" s="38" t="s">
        <v>1646</v>
      </c>
      <c r="C1611" s="38" t="s">
        <v>1650</v>
      </c>
      <c r="D1611" s="32" t="str">
        <f t="shared" si="125"/>
        <v>39163MumbaiChair</v>
      </c>
      <c r="E1611" s="32">
        <f>VLOOKUP($D1611,Table2[[Column1]:[Qty]],2,0)</f>
        <v>230</v>
      </c>
      <c r="F1611" s="32">
        <f t="shared" si="126"/>
        <v>200</v>
      </c>
      <c r="G1611" s="39">
        <f t="shared" si="127"/>
        <v>0.4</v>
      </c>
      <c r="H1611" s="32">
        <f t="shared" si="128"/>
        <v>120</v>
      </c>
      <c r="I1611" s="32">
        <f t="shared" si="129"/>
        <v>27600</v>
      </c>
      <c r="R1611" s="36">
        <v>39184</v>
      </c>
      <c r="S1611" s="36" t="s">
        <v>1646</v>
      </c>
      <c r="T1611" s="36" t="s">
        <v>1647</v>
      </c>
      <c r="U1611" s="36" t="str">
        <f>Table2[[#This Row],[Date]]&amp;Table2[[#This Row],[City]]&amp;Table2[[#This Row],[Product]]</f>
        <v>39184MumbaiLaptop</v>
      </c>
      <c r="V1611" s="36">
        <v>226</v>
      </c>
    </row>
    <row r="1612" spans="1:22" ht="21" x14ac:dyDescent="0.25">
      <c r="A1612" s="38">
        <v>39163</v>
      </c>
      <c r="B1612" s="38" t="s">
        <v>1652</v>
      </c>
      <c r="C1612" s="38" t="s">
        <v>1647</v>
      </c>
      <c r="D1612" s="32" t="str">
        <f t="shared" si="125"/>
        <v>39163JaipurLaptop</v>
      </c>
      <c r="E1612" s="32">
        <f>VLOOKUP($D1612,Table2[[Column1]:[Qty]],2,0)</f>
        <v>102</v>
      </c>
      <c r="F1612" s="32">
        <f t="shared" si="126"/>
        <v>1000</v>
      </c>
      <c r="G1612" s="39">
        <f t="shared" si="127"/>
        <v>0.09</v>
      </c>
      <c r="H1612" s="32">
        <f t="shared" si="128"/>
        <v>910</v>
      </c>
      <c r="I1612" s="32">
        <f t="shared" si="129"/>
        <v>92820</v>
      </c>
      <c r="R1612" s="36">
        <v>39083</v>
      </c>
      <c r="S1612" s="36" t="s">
        <v>1646</v>
      </c>
      <c r="T1612" s="36" t="s">
        <v>1650</v>
      </c>
      <c r="U1612" s="36" t="str">
        <f>Table2[[#This Row],[Date]]&amp;Table2[[#This Row],[City]]&amp;Table2[[#This Row],[Product]]</f>
        <v>39083MumbaiChair</v>
      </c>
      <c r="V1612" s="36">
        <v>316</v>
      </c>
    </row>
    <row r="1613" spans="1:22" ht="21" x14ac:dyDescent="0.25">
      <c r="A1613" s="38">
        <v>39163</v>
      </c>
      <c r="B1613" s="38" t="s">
        <v>1652</v>
      </c>
      <c r="C1613" s="38" t="s">
        <v>1648</v>
      </c>
      <c r="D1613" s="32" t="str">
        <f t="shared" si="125"/>
        <v>39163JaipurBulb</v>
      </c>
      <c r="E1613" s="32">
        <f>VLOOKUP($D1613,Table2[[Column1]:[Qty]],2,0)</f>
        <v>263</v>
      </c>
      <c r="F1613" s="32">
        <f t="shared" si="126"/>
        <v>10</v>
      </c>
      <c r="G1613" s="39">
        <f t="shared" si="127"/>
        <v>0.08</v>
      </c>
      <c r="H1613" s="32">
        <f t="shared" si="128"/>
        <v>9.2000000000000011</v>
      </c>
      <c r="I1613" s="32">
        <f t="shared" si="129"/>
        <v>2419.6000000000004</v>
      </c>
      <c r="R1613" s="36">
        <v>39148</v>
      </c>
      <c r="S1613" s="36" t="s">
        <v>1652</v>
      </c>
      <c r="T1613" s="36" t="s">
        <v>1649</v>
      </c>
      <c r="U1613" s="36" t="str">
        <f>Table2[[#This Row],[Date]]&amp;Table2[[#This Row],[City]]&amp;Table2[[#This Row],[Product]]</f>
        <v>39148Jaipuriphone</v>
      </c>
      <c r="V1613" s="36">
        <v>265</v>
      </c>
    </row>
    <row r="1614" spans="1:22" ht="21" x14ac:dyDescent="0.25">
      <c r="A1614" s="38">
        <v>39163</v>
      </c>
      <c r="B1614" s="38" t="s">
        <v>1652</v>
      </c>
      <c r="C1614" s="38" t="s">
        <v>1649</v>
      </c>
      <c r="D1614" s="32" t="str">
        <f t="shared" si="125"/>
        <v>39163Jaipuriphone</v>
      </c>
      <c r="E1614" s="32">
        <f>VLOOKUP($D1614,Table2[[Column1]:[Qty]],2,0)</f>
        <v>320</v>
      </c>
      <c r="F1614" s="32">
        <f t="shared" si="126"/>
        <v>500</v>
      </c>
      <c r="G1614" s="39">
        <f t="shared" si="127"/>
        <v>0.2</v>
      </c>
      <c r="H1614" s="32">
        <f t="shared" si="128"/>
        <v>400</v>
      </c>
      <c r="I1614" s="32">
        <f t="shared" si="129"/>
        <v>128000</v>
      </c>
      <c r="R1614" s="36">
        <v>39155</v>
      </c>
      <c r="S1614" s="36" t="s">
        <v>1653</v>
      </c>
      <c r="T1614" s="36" t="s">
        <v>1648</v>
      </c>
      <c r="U1614" s="36" t="str">
        <f>Table2[[#This Row],[Date]]&amp;Table2[[#This Row],[City]]&amp;Table2[[#This Row],[Product]]</f>
        <v>39155AgraBulb</v>
      </c>
      <c r="V1614" s="36">
        <v>229</v>
      </c>
    </row>
    <row r="1615" spans="1:22" ht="21" x14ac:dyDescent="0.25">
      <c r="A1615" s="38">
        <v>39163</v>
      </c>
      <c r="B1615" s="38" t="s">
        <v>1652</v>
      </c>
      <c r="C1615" s="38" t="s">
        <v>1650</v>
      </c>
      <c r="D1615" s="32" t="str">
        <f t="shared" si="125"/>
        <v>39163JaipurChair</v>
      </c>
      <c r="E1615" s="32">
        <f>VLOOKUP($D1615,Table2[[Column1]:[Qty]],2,0)</f>
        <v>122</v>
      </c>
      <c r="F1615" s="32">
        <f t="shared" si="126"/>
        <v>200</v>
      </c>
      <c r="G1615" s="39">
        <f t="shared" si="127"/>
        <v>0.36</v>
      </c>
      <c r="H1615" s="32">
        <f t="shared" si="128"/>
        <v>128</v>
      </c>
      <c r="I1615" s="32">
        <f t="shared" si="129"/>
        <v>15616</v>
      </c>
      <c r="R1615" s="36">
        <v>39183</v>
      </c>
      <c r="S1615" s="36" t="s">
        <v>1652</v>
      </c>
      <c r="T1615" s="36" t="s">
        <v>1648</v>
      </c>
      <c r="U1615" s="36" t="str">
        <f>Table2[[#This Row],[Date]]&amp;Table2[[#This Row],[City]]&amp;Table2[[#This Row],[Product]]</f>
        <v>39183JaipurBulb</v>
      </c>
      <c r="V1615" s="36">
        <v>296</v>
      </c>
    </row>
    <row r="1616" spans="1:22" ht="21" x14ac:dyDescent="0.25">
      <c r="A1616" s="38">
        <v>39163</v>
      </c>
      <c r="B1616" s="38" t="s">
        <v>1653</v>
      </c>
      <c r="C1616" s="38" t="s">
        <v>1647</v>
      </c>
      <c r="D1616" s="32" t="str">
        <f t="shared" si="125"/>
        <v>39163AgraLaptop</v>
      </c>
      <c r="E1616" s="32">
        <f>VLOOKUP($D1616,Table2[[Column1]:[Qty]],2,0)</f>
        <v>187</v>
      </c>
      <c r="F1616" s="32">
        <f t="shared" si="126"/>
        <v>1000</v>
      </c>
      <c r="G1616" s="39">
        <f t="shared" si="127"/>
        <v>0.05</v>
      </c>
      <c r="H1616" s="32">
        <f t="shared" si="128"/>
        <v>950</v>
      </c>
      <c r="I1616" s="32">
        <f t="shared" si="129"/>
        <v>177650</v>
      </c>
      <c r="R1616" s="36">
        <v>39079</v>
      </c>
      <c r="S1616" s="36" t="s">
        <v>1653</v>
      </c>
      <c r="T1616" s="36" t="s">
        <v>1650</v>
      </c>
      <c r="U1616" s="36" t="str">
        <f>Table2[[#This Row],[Date]]&amp;Table2[[#This Row],[City]]&amp;Table2[[#This Row],[Product]]</f>
        <v>39079AgraChair</v>
      </c>
      <c r="V1616" s="36">
        <v>275</v>
      </c>
    </row>
    <row r="1617" spans="1:22" ht="21" x14ac:dyDescent="0.25">
      <c r="A1617" s="38">
        <v>39163</v>
      </c>
      <c r="B1617" s="38" t="s">
        <v>1653</v>
      </c>
      <c r="C1617" s="38" t="s">
        <v>1648</v>
      </c>
      <c r="D1617" s="32" t="str">
        <f t="shared" si="125"/>
        <v>39163AgraBulb</v>
      </c>
      <c r="E1617" s="32">
        <f>VLOOKUP($D1617,Table2[[Column1]:[Qty]],2,0)</f>
        <v>200</v>
      </c>
      <c r="F1617" s="32">
        <f t="shared" si="126"/>
        <v>10</v>
      </c>
      <c r="G1617" s="39">
        <f t="shared" si="127"/>
        <v>0.06</v>
      </c>
      <c r="H1617" s="32">
        <f t="shared" si="128"/>
        <v>9.3999999999999986</v>
      </c>
      <c r="I1617" s="32">
        <f t="shared" si="129"/>
        <v>1879.9999999999998</v>
      </c>
      <c r="R1617" s="36">
        <v>39153</v>
      </c>
      <c r="S1617" s="36" t="s">
        <v>1646</v>
      </c>
      <c r="T1617" s="36" t="s">
        <v>1647</v>
      </c>
      <c r="U1617" s="36" t="str">
        <f>Table2[[#This Row],[Date]]&amp;Table2[[#This Row],[City]]&amp;Table2[[#This Row],[Product]]</f>
        <v>39153MumbaiLaptop</v>
      </c>
      <c r="V1617" s="36">
        <v>234</v>
      </c>
    </row>
    <row r="1618" spans="1:22" ht="21" x14ac:dyDescent="0.25">
      <c r="A1618" s="38">
        <v>39163</v>
      </c>
      <c r="B1618" s="38" t="s">
        <v>1653</v>
      </c>
      <c r="C1618" s="38" t="s">
        <v>1649</v>
      </c>
      <c r="D1618" s="32" t="str">
        <f t="shared" si="125"/>
        <v>39163Agraiphone</v>
      </c>
      <c r="E1618" s="32">
        <f>VLOOKUP($D1618,Table2[[Column1]:[Qty]],2,0)</f>
        <v>258</v>
      </c>
      <c r="F1618" s="32">
        <f t="shared" si="126"/>
        <v>500</v>
      </c>
      <c r="G1618" s="39">
        <f t="shared" si="127"/>
        <v>0.25</v>
      </c>
      <c r="H1618" s="32">
        <f t="shared" si="128"/>
        <v>375</v>
      </c>
      <c r="I1618" s="32">
        <f t="shared" si="129"/>
        <v>96750</v>
      </c>
      <c r="R1618" s="36">
        <v>39083</v>
      </c>
      <c r="S1618" s="36" t="s">
        <v>1645</v>
      </c>
      <c r="T1618" s="36" t="s">
        <v>1649</v>
      </c>
      <c r="U1618" s="36" t="str">
        <f>Table2[[#This Row],[Date]]&amp;Table2[[#This Row],[City]]&amp;Table2[[#This Row],[Product]]</f>
        <v>39083Delhiiphone</v>
      </c>
      <c r="V1618" s="36">
        <v>268</v>
      </c>
    </row>
    <row r="1619" spans="1:22" ht="21" x14ac:dyDescent="0.25">
      <c r="A1619" s="38">
        <v>39163</v>
      </c>
      <c r="B1619" s="38" t="s">
        <v>1653</v>
      </c>
      <c r="C1619" s="38" t="s">
        <v>1650</v>
      </c>
      <c r="D1619" s="32" t="str">
        <f t="shared" si="125"/>
        <v>39163AgraChair</v>
      </c>
      <c r="E1619" s="32">
        <f>VLOOKUP($D1619,Table2[[Column1]:[Qty]],2,0)</f>
        <v>235</v>
      </c>
      <c r="F1619" s="32">
        <f t="shared" si="126"/>
        <v>200</v>
      </c>
      <c r="G1619" s="39">
        <f t="shared" si="127"/>
        <v>0.4</v>
      </c>
      <c r="H1619" s="32">
        <f t="shared" si="128"/>
        <v>120</v>
      </c>
      <c r="I1619" s="32">
        <f t="shared" si="129"/>
        <v>28200</v>
      </c>
      <c r="R1619" s="36">
        <v>39135</v>
      </c>
      <c r="S1619" s="36" t="s">
        <v>1646</v>
      </c>
      <c r="T1619" s="36" t="s">
        <v>1650</v>
      </c>
      <c r="U1619" s="36" t="str">
        <f>Table2[[#This Row],[Date]]&amp;Table2[[#This Row],[City]]&amp;Table2[[#This Row],[Product]]</f>
        <v>39135MumbaiChair</v>
      </c>
      <c r="V1619" s="36">
        <v>262</v>
      </c>
    </row>
    <row r="1620" spans="1:22" ht="21" x14ac:dyDescent="0.25">
      <c r="A1620" s="38">
        <v>39164</v>
      </c>
      <c r="B1620" s="38" t="s">
        <v>1645</v>
      </c>
      <c r="C1620" s="38" t="s">
        <v>1647</v>
      </c>
      <c r="D1620" s="32" t="str">
        <f t="shared" si="125"/>
        <v>39164DelhiLaptop</v>
      </c>
      <c r="E1620" s="32">
        <f>VLOOKUP($D1620,Table2[[Column1]:[Qty]],2,0)</f>
        <v>386</v>
      </c>
      <c r="F1620" s="32">
        <f t="shared" si="126"/>
        <v>1000</v>
      </c>
      <c r="G1620" s="39">
        <f t="shared" si="127"/>
        <v>0.13</v>
      </c>
      <c r="H1620" s="32">
        <f t="shared" si="128"/>
        <v>870</v>
      </c>
      <c r="I1620" s="32">
        <f t="shared" si="129"/>
        <v>335820</v>
      </c>
      <c r="R1620" s="36">
        <v>39178</v>
      </c>
      <c r="S1620" s="36" t="s">
        <v>1652</v>
      </c>
      <c r="T1620" s="36" t="s">
        <v>1648</v>
      </c>
      <c r="U1620" s="36" t="str">
        <f>Table2[[#This Row],[Date]]&amp;Table2[[#This Row],[City]]&amp;Table2[[#This Row],[Product]]</f>
        <v>39178JaipurBulb</v>
      </c>
      <c r="V1620" s="36">
        <v>272</v>
      </c>
    </row>
    <row r="1621" spans="1:22" ht="21" x14ac:dyDescent="0.25">
      <c r="A1621" s="38">
        <v>39164</v>
      </c>
      <c r="B1621" s="38" t="s">
        <v>1645</v>
      </c>
      <c r="C1621" s="38" t="s">
        <v>1648</v>
      </c>
      <c r="D1621" s="32" t="str">
        <f t="shared" si="125"/>
        <v>39164DelhiBulb</v>
      </c>
      <c r="E1621" s="32">
        <f>VLOOKUP($D1621,Table2[[Column1]:[Qty]],2,0)</f>
        <v>484</v>
      </c>
      <c r="F1621" s="32">
        <f t="shared" si="126"/>
        <v>10</v>
      </c>
      <c r="G1621" s="39">
        <f t="shared" si="127"/>
        <v>0.09</v>
      </c>
      <c r="H1621" s="32">
        <f t="shared" si="128"/>
        <v>9.1</v>
      </c>
      <c r="I1621" s="32">
        <f t="shared" si="129"/>
        <v>4404.3999999999996</v>
      </c>
      <c r="R1621" s="36">
        <v>39104</v>
      </c>
      <c r="S1621" s="36" t="s">
        <v>1652</v>
      </c>
      <c r="T1621" s="36" t="s">
        <v>1650</v>
      </c>
      <c r="U1621" s="36" t="str">
        <f>Table2[[#This Row],[Date]]&amp;Table2[[#This Row],[City]]&amp;Table2[[#This Row],[Product]]</f>
        <v>39104JaipurChair</v>
      </c>
      <c r="V1621" s="36">
        <v>255</v>
      </c>
    </row>
    <row r="1622" spans="1:22" ht="21" x14ac:dyDescent="0.25">
      <c r="A1622" s="38">
        <v>39164</v>
      </c>
      <c r="B1622" s="38" t="s">
        <v>1645</v>
      </c>
      <c r="C1622" s="38" t="s">
        <v>1649</v>
      </c>
      <c r="D1622" s="32" t="str">
        <f t="shared" si="125"/>
        <v>39164Delhiiphone</v>
      </c>
      <c r="E1622" s="32">
        <f>VLOOKUP($D1622,Table2[[Column1]:[Qty]],2,0)</f>
        <v>305</v>
      </c>
      <c r="F1622" s="32">
        <f t="shared" si="126"/>
        <v>500</v>
      </c>
      <c r="G1622" s="39">
        <f t="shared" si="127"/>
        <v>0.24</v>
      </c>
      <c r="H1622" s="32">
        <f t="shared" si="128"/>
        <v>380</v>
      </c>
      <c r="I1622" s="32">
        <f t="shared" si="129"/>
        <v>115900</v>
      </c>
      <c r="R1622" s="36">
        <v>39114</v>
      </c>
      <c r="S1622" s="36" t="s">
        <v>1652</v>
      </c>
      <c r="T1622" s="36" t="s">
        <v>1649</v>
      </c>
      <c r="U1622" s="36" t="str">
        <f>Table2[[#This Row],[Date]]&amp;Table2[[#This Row],[City]]&amp;Table2[[#This Row],[Product]]</f>
        <v>39114Jaipuriphone</v>
      </c>
      <c r="V1622" s="36">
        <v>303</v>
      </c>
    </row>
    <row r="1623" spans="1:22" ht="21" x14ac:dyDescent="0.25">
      <c r="A1623" s="38">
        <v>39164</v>
      </c>
      <c r="B1623" s="38" t="s">
        <v>1645</v>
      </c>
      <c r="C1623" s="38" t="s">
        <v>1650</v>
      </c>
      <c r="D1623" s="32" t="str">
        <f t="shared" si="125"/>
        <v>39164DelhiChair</v>
      </c>
      <c r="E1623" s="32">
        <f>VLOOKUP($D1623,Table2[[Column1]:[Qty]],2,0)</f>
        <v>372</v>
      </c>
      <c r="F1623" s="32">
        <f t="shared" si="126"/>
        <v>200</v>
      </c>
      <c r="G1623" s="39">
        <f t="shared" si="127"/>
        <v>0.33</v>
      </c>
      <c r="H1623" s="32">
        <f t="shared" si="128"/>
        <v>134</v>
      </c>
      <c r="I1623" s="32">
        <f t="shared" si="129"/>
        <v>49848</v>
      </c>
      <c r="R1623" s="36">
        <v>39132</v>
      </c>
      <c r="S1623" s="36" t="s">
        <v>1646</v>
      </c>
      <c r="T1623" s="36" t="s">
        <v>1650</v>
      </c>
      <c r="U1623" s="36" t="str">
        <f>Table2[[#This Row],[Date]]&amp;Table2[[#This Row],[City]]&amp;Table2[[#This Row],[Product]]</f>
        <v>39132MumbaiChair</v>
      </c>
      <c r="V1623" s="36">
        <v>180</v>
      </c>
    </row>
    <row r="1624" spans="1:22" ht="21" x14ac:dyDescent="0.25">
      <c r="A1624" s="38">
        <v>39164</v>
      </c>
      <c r="B1624" s="38" t="s">
        <v>1646</v>
      </c>
      <c r="C1624" s="38" t="s">
        <v>1647</v>
      </c>
      <c r="D1624" s="32" t="str">
        <f t="shared" si="125"/>
        <v>39164MumbaiLaptop</v>
      </c>
      <c r="E1624" s="32">
        <f>VLOOKUP($D1624,Table2[[Column1]:[Qty]],2,0)</f>
        <v>404</v>
      </c>
      <c r="F1624" s="32">
        <f t="shared" si="126"/>
        <v>1000</v>
      </c>
      <c r="G1624" s="39">
        <f t="shared" si="127"/>
        <v>0.1</v>
      </c>
      <c r="H1624" s="32">
        <f t="shared" si="128"/>
        <v>900</v>
      </c>
      <c r="I1624" s="32">
        <f t="shared" si="129"/>
        <v>363600</v>
      </c>
      <c r="R1624" s="36">
        <v>39065</v>
      </c>
      <c r="S1624" s="36" t="s">
        <v>1652</v>
      </c>
      <c r="T1624" s="36" t="s">
        <v>1650</v>
      </c>
      <c r="U1624" s="36" t="str">
        <f>Table2[[#This Row],[Date]]&amp;Table2[[#This Row],[City]]&amp;Table2[[#This Row],[Product]]</f>
        <v>39065JaipurChair</v>
      </c>
      <c r="V1624" s="36">
        <v>169</v>
      </c>
    </row>
    <row r="1625" spans="1:22" ht="21" x14ac:dyDescent="0.25">
      <c r="A1625" s="38">
        <v>39164</v>
      </c>
      <c r="B1625" s="38" t="s">
        <v>1646</v>
      </c>
      <c r="C1625" s="38" t="s">
        <v>1648</v>
      </c>
      <c r="D1625" s="32" t="str">
        <f t="shared" si="125"/>
        <v>39164MumbaiBulb</v>
      </c>
      <c r="E1625" s="32">
        <f>VLOOKUP($D1625,Table2[[Column1]:[Qty]],2,0)</f>
        <v>215</v>
      </c>
      <c r="F1625" s="32">
        <f t="shared" si="126"/>
        <v>10</v>
      </c>
      <c r="G1625" s="39">
        <f t="shared" si="127"/>
        <v>0.05</v>
      </c>
      <c r="H1625" s="32">
        <f t="shared" si="128"/>
        <v>9.5</v>
      </c>
      <c r="I1625" s="32">
        <f t="shared" si="129"/>
        <v>2042.5</v>
      </c>
      <c r="R1625" s="36">
        <v>39133</v>
      </c>
      <c r="S1625" s="36" t="s">
        <v>1646</v>
      </c>
      <c r="T1625" s="36" t="s">
        <v>1649</v>
      </c>
      <c r="U1625" s="36" t="str">
        <f>Table2[[#This Row],[Date]]&amp;Table2[[#This Row],[City]]&amp;Table2[[#This Row],[Product]]</f>
        <v>39133Mumbaiiphone</v>
      </c>
      <c r="V1625" s="36">
        <v>301</v>
      </c>
    </row>
    <row r="1626" spans="1:22" ht="21" x14ac:dyDescent="0.25">
      <c r="A1626" s="38">
        <v>39164</v>
      </c>
      <c r="B1626" s="38" t="s">
        <v>1646</v>
      </c>
      <c r="C1626" s="38" t="s">
        <v>1649</v>
      </c>
      <c r="D1626" s="32" t="str">
        <f t="shared" si="125"/>
        <v>39164Mumbaiiphone</v>
      </c>
      <c r="E1626" s="32">
        <f>VLOOKUP($D1626,Table2[[Column1]:[Qty]],2,0)</f>
        <v>294</v>
      </c>
      <c r="F1626" s="32">
        <f t="shared" si="126"/>
        <v>500</v>
      </c>
      <c r="G1626" s="39">
        <f t="shared" si="127"/>
        <v>0.2</v>
      </c>
      <c r="H1626" s="32">
        <f t="shared" si="128"/>
        <v>400</v>
      </c>
      <c r="I1626" s="32">
        <f t="shared" si="129"/>
        <v>117600</v>
      </c>
      <c r="R1626" s="36">
        <v>39070</v>
      </c>
      <c r="S1626" s="36" t="s">
        <v>1653</v>
      </c>
      <c r="T1626" s="36" t="s">
        <v>1650</v>
      </c>
      <c r="U1626" s="36" t="str">
        <f>Table2[[#This Row],[Date]]&amp;Table2[[#This Row],[City]]&amp;Table2[[#This Row],[Product]]</f>
        <v>39070AgraChair</v>
      </c>
      <c r="V1626" s="36">
        <v>168</v>
      </c>
    </row>
    <row r="1627" spans="1:22" ht="21" x14ac:dyDescent="0.25">
      <c r="A1627" s="38">
        <v>39164</v>
      </c>
      <c r="B1627" s="38" t="s">
        <v>1646</v>
      </c>
      <c r="C1627" s="38" t="s">
        <v>1650</v>
      </c>
      <c r="D1627" s="32" t="str">
        <f t="shared" si="125"/>
        <v>39164MumbaiChair</v>
      </c>
      <c r="E1627" s="32">
        <f>VLOOKUP($D1627,Table2[[Column1]:[Qty]],2,0)</f>
        <v>293</v>
      </c>
      <c r="F1627" s="32">
        <f t="shared" si="126"/>
        <v>200</v>
      </c>
      <c r="G1627" s="39">
        <f t="shared" si="127"/>
        <v>0.4</v>
      </c>
      <c r="H1627" s="32">
        <f t="shared" si="128"/>
        <v>120</v>
      </c>
      <c r="I1627" s="32">
        <f t="shared" si="129"/>
        <v>35160</v>
      </c>
      <c r="R1627" s="36">
        <v>39126</v>
      </c>
      <c r="S1627" s="36" t="s">
        <v>1646</v>
      </c>
      <c r="T1627" s="36" t="s">
        <v>1648</v>
      </c>
      <c r="U1627" s="36" t="str">
        <f>Table2[[#This Row],[Date]]&amp;Table2[[#This Row],[City]]&amp;Table2[[#This Row],[Product]]</f>
        <v>39126MumbaiBulb</v>
      </c>
      <c r="V1627" s="36">
        <v>421</v>
      </c>
    </row>
    <row r="1628" spans="1:22" ht="21" x14ac:dyDescent="0.25">
      <c r="A1628" s="38">
        <v>39164</v>
      </c>
      <c r="B1628" s="38" t="s">
        <v>1652</v>
      </c>
      <c r="C1628" s="38" t="s">
        <v>1647</v>
      </c>
      <c r="D1628" s="32" t="str">
        <f t="shared" si="125"/>
        <v>39164JaipurLaptop</v>
      </c>
      <c r="E1628" s="32">
        <f>VLOOKUP($D1628,Table2[[Column1]:[Qty]],2,0)</f>
        <v>104</v>
      </c>
      <c r="F1628" s="32">
        <f t="shared" si="126"/>
        <v>1000</v>
      </c>
      <c r="G1628" s="39">
        <f t="shared" si="127"/>
        <v>0.09</v>
      </c>
      <c r="H1628" s="32">
        <f t="shared" si="128"/>
        <v>910</v>
      </c>
      <c r="I1628" s="32">
        <f t="shared" si="129"/>
        <v>94640</v>
      </c>
      <c r="R1628" s="36">
        <v>39140</v>
      </c>
      <c r="S1628" s="36" t="s">
        <v>1646</v>
      </c>
      <c r="T1628" s="36" t="s">
        <v>1650</v>
      </c>
      <c r="U1628" s="36" t="str">
        <f>Table2[[#This Row],[Date]]&amp;Table2[[#This Row],[City]]&amp;Table2[[#This Row],[Product]]</f>
        <v>39140MumbaiChair</v>
      </c>
      <c r="V1628" s="36">
        <v>357</v>
      </c>
    </row>
    <row r="1629" spans="1:22" ht="21" x14ac:dyDescent="0.25">
      <c r="A1629" s="38">
        <v>39164</v>
      </c>
      <c r="B1629" s="38" t="s">
        <v>1652</v>
      </c>
      <c r="C1629" s="38" t="s">
        <v>1648</v>
      </c>
      <c r="D1629" s="32" t="str">
        <f t="shared" si="125"/>
        <v>39164JaipurBulb</v>
      </c>
      <c r="E1629" s="32">
        <f>VLOOKUP($D1629,Table2[[Column1]:[Qty]],2,0)</f>
        <v>280</v>
      </c>
      <c r="F1629" s="32">
        <f t="shared" si="126"/>
        <v>10</v>
      </c>
      <c r="G1629" s="39">
        <f t="shared" si="127"/>
        <v>0.08</v>
      </c>
      <c r="H1629" s="32">
        <f t="shared" si="128"/>
        <v>9.2000000000000011</v>
      </c>
      <c r="I1629" s="32">
        <f t="shared" si="129"/>
        <v>2576.0000000000005</v>
      </c>
      <c r="R1629" s="36">
        <v>39170</v>
      </c>
      <c r="S1629" s="36" t="s">
        <v>1645</v>
      </c>
      <c r="T1629" s="36" t="s">
        <v>1647</v>
      </c>
      <c r="U1629" s="36" t="str">
        <f>Table2[[#This Row],[Date]]&amp;Table2[[#This Row],[City]]&amp;Table2[[#This Row],[Product]]</f>
        <v>39170DelhiLaptop</v>
      </c>
      <c r="V1629" s="36">
        <v>260</v>
      </c>
    </row>
    <row r="1630" spans="1:22" ht="21" x14ac:dyDescent="0.25">
      <c r="A1630" s="38">
        <v>39164</v>
      </c>
      <c r="B1630" s="38" t="s">
        <v>1652</v>
      </c>
      <c r="C1630" s="38" t="s">
        <v>1649</v>
      </c>
      <c r="D1630" s="32" t="str">
        <f t="shared" si="125"/>
        <v>39164Jaipuriphone</v>
      </c>
      <c r="E1630" s="32">
        <f>VLOOKUP($D1630,Table2[[Column1]:[Qty]],2,0)</f>
        <v>204</v>
      </c>
      <c r="F1630" s="32">
        <f t="shared" si="126"/>
        <v>500</v>
      </c>
      <c r="G1630" s="39">
        <f t="shared" si="127"/>
        <v>0.2</v>
      </c>
      <c r="H1630" s="32">
        <f t="shared" si="128"/>
        <v>400</v>
      </c>
      <c r="I1630" s="32">
        <f t="shared" si="129"/>
        <v>81600</v>
      </c>
      <c r="R1630" s="36">
        <v>39177</v>
      </c>
      <c r="S1630" s="36" t="s">
        <v>1653</v>
      </c>
      <c r="T1630" s="36" t="s">
        <v>1650</v>
      </c>
      <c r="U1630" s="36" t="str">
        <f>Table2[[#This Row],[Date]]&amp;Table2[[#This Row],[City]]&amp;Table2[[#This Row],[Product]]</f>
        <v>39177AgraChair</v>
      </c>
      <c r="V1630" s="36">
        <v>425</v>
      </c>
    </row>
    <row r="1631" spans="1:22" ht="21" x14ac:dyDescent="0.25">
      <c r="A1631" s="38">
        <v>39164</v>
      </c>
      <c r="B1631" s="38" t="s">
        <v>1652</v>
      </c>
      <c r="C1631" s="38" t="s">
        <v>1650</v>
      </c>
      <c r="D1631" s="32" t="str">
        <f t="shared" si="125"/>
        <v>39164JaipurChair</v>
      </c>
      <c r="E1631" s="32">
        <f>VLOOKUP($D1631,Table2[[Column1]:[Qty]],2,0)</f>
        <v>181</v>
      </c>
      <c r="F1631" s="32">
        <f t="shared" si="126"/>
        <v>200</v>
      </c>
      <c r="G1631" s="39">
        <f t="shared" si="127"/>
        <v>0.36</v>
      </c>
      <c r="H1631" s="32">
        <f t="shared" si="128"/>
        <v>128</v>
      </c>
      <c r="I1631" s="32">
        <f t="shared" si="129"/>
        <v>23168</v>
      </c>
      <c r="R1631" s="36">
        <v>39129</v>
      </c>
      <c r="S1631" s="36" t="s">
        <v>1652</v>
      </c>
      <c r="T1631" s="36" t="s">
        <v>1649</v>
      </c>
      <c r="U1631" s="36" t="str">
        <f>Table2[[#This Row],[Date]]&amp;Table2[[#This Row],[City]]&amp;Table2[[#This Row],[Product]]</f>
        <v>39129Jaipuriphone</v>
      </c>
      <c r="V1631" s="36">
        <v>447</v>
      </c>
    </row>
    <row r="1632" spans="1:22" ht="21" x14ac:dyDescent="0.25">
      <c r="A1632" s="38">
        <v>39164</v>
      </c>
      <c r="B1632" s="38" t="s">
        <v>1653</v>
      </c>
      <c r="C1632" s="38" t="s">
        <v>1647</v>
      </c>
      <c r="D1632" s="32" t="str">
        <f t="shared" si="125"/>
        <v>39164AgraLaptop</v>
      </c>
      <c r="E1632" s="32">
        <f>VLOOKUP($D1632,Table2[[Column1]:[Qty]],2,0)</f>
        <v>367</v>
      </c>
      <c r="F1632" s="32">
        <f t="shared" si="126"/>
        <v>1000</v>
      </c>
      <c r="G1632" s="39">
        <f t="shared" si="127"/>
        <v>0.05</v>
      </c>
      <c r="H1632" s="32">
        <f t="shared" si="128"/>
        <v>950</v>
      </c>
      <c r="I1632" s="32">
        <f t="shared" si="129"/>
        <v>348650</v>
      </c>
      <c r="R1632" s="36">
        <v>39146</v>
      </c>
      <c r="S1632" s="36" t="s">
        <v>1646</v>
      </c>
      <c r="T1632" s="36" t="s">
        <v>1650</v>
      </c>
      <c r="U1632" s="36" t="str">
        <f>Table2[[#This Row],[Date]]&amp;Table2[[#This Row],[City]]&amp;Table2[[#This Row],[Product]]</f>
        <v>39146MumbaiChair</v>
      </c>
      <c r="V1632" s="36">
        <v>222</v>
      </c>
    </row>
    <row r="1633" spans="1:22" ht="21" x14ac:dyDescent="0.25">
      <c r="A1633" s="38">
        <v>39164</v>
      </c>
      <c r="B1633" s="38" t="s">
        <v>1653</v>
      </c>
      <c r="C1633" s="38" t="s">
        <v>1648</v>
      </c>
      <c r="D1633" s="32" t="str">
        <f t="shared" si="125"/>
        <v>39164AgraBulb</v>
      </c>
      <c r="E1633" s="32">
        <f>VLOOKUP($D1633,Table2[[Column1]:[Qty]],2,0)</f>
        <v>268</v>
      </c>
      <c r="F1633" s="32">
        <f t="shared" si="126"/>
        <v>10</v>
      </c>
      <c r="G1633" s="39">
        <f t="shared" si="127"/>
        <v>0.06</v>
      </c>
      <c r="H1633" s="32">
        <f t="shared" si="128"/>
        <v>9.3999999999999986</v>
      </c>
      <c r="I1633" s="32">
        <f t="shared" si="129"/>
        <v>2519.1999999999998</v>
      </c>
      <c r="R1633" s="36">
        <v>39148</v>
      </c>
      <c r="S1633" s="36" t="s">
        <v>1646</v>
      </c>
      <c r="T1633" s="36" t="s">
        <v>1647</v>
      </c>
      <c r="U1633" s="36" t="str">
        <f>Table2[[#This Row],[Date]]&amp;Table2[[#This Row],[City]]&amp;Table2[[#This Row],[Product]]</f>
        <v>39148MumbaiLaptop</v>
      </c>
      <c r="V1633" s="36">
        <v>488</v>
      </c>
    </row>
    <row r="1634" spans="1:22" ht="21" x14ac:dyDescent="0.25">
      <c r="A1634" s="38">
        <v>39164</v>
      </c>
      <c r="B1634" s="38" t="s">
        <v>1653</v>
      </c>
      <c r="C1634" s="38" t="s">
        <v>1649</v>
      </c>
      <c r="D1634" s="32" t="str">
        <f t="shared" si="125"/>
        <v>39164Agraiphone</v>
      </c>
      <c r="E1634" s="32">
        <f>VLOOKUP($D1634,Table2[[Column1]:[Qty]],2,0)</f>
        <v>403</v>
      </c>
      <c r="F1634" s="32">
        <f t="shared" si="126"/>
        <v>500</v>
      </c>
      <c r="G1634" s="39">
        <f t="shared" si="127"/>
        <v>0.25</v>
      </c>
      <c r="H1634" s="32">
        <f t="shared" si="128"/>
        <v>375</v>
      </c>
      <c r="I1634" s="32">
        <f t="shared" si="129"/>
        <v>151125</v>
      </c>
      <c r="R1634" s="36">
        <v>39157</v>
      </c>
      <c r="S1634" s="36" t="s">
        <v>1645</v>
      </c>
      <c r="T1634" s="36" t="s">
        <v>1650</v>
      </c>
      <c r="U1634" s="36" t="str">
        <f>Table2[[#This Row],[Date]]&amp;Table2[[#This Row],[City]]&amp;Table2[[#This Row],[Product]]</f>
        <v>39157DelhiChair</v>
      </c>
      <c r="V1634" s="36">
        <v>498</v>
      </c>
    </row>
    <row r="1635" spans="1:22" ht="21" x14ac:dyDescent="0.25">
      <c r="A1635" s="38">
        <v>39164</v>
      </c>
      <c r="B1635" s="38" t="s">
        <v>1653</v>
      </c>
      <c r="C1635" s="38" t="s">
        <v>1650</v>
      </c>
      <c r="D1635" s="32" t="str">
        <f t="shared" si="125"/>
        <v>39164AgraChair</v>
      </c>
      <c r="E1635" s="32">
        <f>VLOOKUP($D1635,Table2[[Column1]:[Qty]],2,0)</f>
        <v>371</v>
      </c>
      <c r="F1635" s="32">
        <f t="shared" si="126"/>
        <v>200</v>
      </c>
      <c r="G1635" s="39">
        <f t="shared" si="127"/>
        <v>0.4</v>
      </c>
      <c r="H1635" s="32">
        <f t="shared" si="128"/>
        <v>120</v>
      </c>
      <c r="I1635" s="32">
        <f t="shared" si="129"/>
        <v>44520</v>
      </c>
      <c r="R1635" s="36">
        <v>39182</v>
      </c>
      <c r="S1635" s="36" t="s">
        <v>1646</v>
      </c>
      <c r="T1635" s="36" t="s">
        <v>1649</v>
      </c>
      <c r="U1635" s="36" t="str">
        <f>Table2[[#This Row],[Date]]&amp;Table2[[#This Row],[City]]&amp;Table2[[#This Row],[Product]]</f>
        <v>39182Mumbaiiphone</v>
      </c>
      <c r="V1635" s="36">
        <v>354</v>
      </c>
    </row>
    <row r="1636" spans="1:22" ht="21" x14ac:dyDescent="0.25">
      <c r="A1636" s="38">
        <v>39165</v>
      </c>
      <c r="B1636" s="38" t="s">
        <v>1645</v>
      </c>
      <c r="C1636" s="38" t="s">
        <v>1647</v>
      </c>
      <c r="D1636" s="32" t="str">
        <f t="shared" si="125"/>
        <v>39165DelhiLaptop</v>
      </c>
      <c r="E1636" s="32">
        <f>VLOOKUP($D1636,Table2[[Column1]:[Qty]],2,0)</f>
        <v>130</v>
      </c>
      <c r="F1636" s="32">
        <f t="shared" si="126"/>
        <v>1000</v>
      </c>
      <c r="G1636" s="39">
        <f t="shared" si="127"/>
        <v>0.13</v>
      </c>
      <c r="H1636" s="32">
        <f t="shared" si="128"/>
        <v>870</v>
      </c>
      <c r="I1636" s="32">
        <f t="shared" si="129"/>
        <v>113100</v>
      </c>
      <c r="R1636" s="36">
        <v>39144</v>
      </c>
      <c r="S1636" s="36" t="s">
        <v>1652</v>
      </c>
      <c r="T1636" s="36" t="s">
        <v>1649</v>
      </c>
      <c r="U1636" s="36" t="str">
        <f>Table2[[#This Row],[Date]]&amp;Table2[[#This Row],[City]]&amp;Table2[[#This Row],[Product]]</f>
        <v>39144Jaipuriphone</v>
      </c>
      <c r="V1636" s="36">
        <v>144</v>
      </c>
    </row>
    <row r="1637" spans="1:22" ht="21" x14ac:dyDescent="0.25">
      <c r="A1637" s="38">
        <v>39165</v>
      </c>
      <c r="B1637" s="38" t="s">
        <v>1645</v>
      </c>
      <c r="C1637" s="38" t="s">
        <v>1648</v>
      </c>
      <c r="D1637" s="32" t="str">
        <f t="shared" si="125"/>
        <v>39165DelhiBulb</v>
      </c>
      <c r="E1637" s="32">
        <f>VLOOKUP($D1637,Table2[[Column1]:[Qty]],2,0)</f>
        <v>275</v>
      </c>
      <c r="F1637" s="32">
        <f t="shared" si="126"/>
        <v>10</v>
      </c>
      <c r="G1637" s="39">
        <f t="shared" si="127"/>
        <v>0.09</v>
      </c>
      <c r="H1637" s="32">
        <f t="shared" si="128"/>
        <v>9.1</v>
      </c>
      <c r="I1637" s="32">
        <f t="shared" si="129"/>
        <v>2502.5</v>
      </c>
      <c r="R1637" s="36">
        <v>39095</v>
      </c>
      <c r="S1637" s="36" t="s">
        <v>1645</v>
      </c>
      <c r="T1637" s="36" t="s">
        <v>1648</v>
      </c>
      <c r="U1637" s="36" t="str">
        <f>Table2[[#This Row],[Date]]&amp;Table2[[#This Row],[City]]&amp;Table2[[#This Row],[Product]]</f>
        <v>39095DelhiBulb</v>
      </c>
      <c r="V1637" s="36">
        <v>357</v>
      </c>
    </row>
    <row r="1638" spans="1:22" ht="21" x14ac:dyDescent="0.25">
      <c r="A1638" s="38">
        <v>39165</v>
      </c>
      <c r="B1638" s="38" t="s">
        <v>1645</v>
      </c>
      <c r="C1638" s="38" t="s">
        <v>1649</v>
      </c>
      <c r="D1638" s="32" t="str">
        <f t="shared" si="125"/>
        <v>39165Delhiiphone</v>
      </c>
      <c r="E1638" s="32">
        <f>VLOOKUP($D1638,Table2[[Column1]:[Qty]],2,0)</f>
        <v>311</v>
      </c>
      <c r="F1638" s="32">
        <f t="shared" si="126"/>
        <v>500</v>
      </c>
      <c r="G1638" s="39">
        <f t="shared" si="127"/>
        <v>0.24</v>
      </c>
      <c r="H1638" s="32">
        <f t="shared" si="128"/>
        <v>380</v>
      </c>
      <c r="I1638" s="32">
        <f t="shared" si="129"/>
        <v>118180</v>
      </c>
      <c r="R1638" s="36">
        <v>39182</v>
      </c>
      <c r="S1638" s="36" t="s">
        <v>1653</v>
      </c>
      <c r="T1638" s="36" t="s">
        <v>1647</v>
      </c>
      <c r="U1638" s="36" t="str">
        <f>Table2[[#This Row],[Date]]&amp;Table2[[#This Row],[City]]&amp;Table2[[#This Row],[Product]]</f>
        <v>39182AgraLaptop</v>
      </c>
      <c r="V1638" s="36">
        <v>218</v>
      </c>
    </row>
    <row r="1639" spans="1:22" ht="21" x14ac:dyDescent="0.25">
      <c r="A1639" s="38">
        <v>39165</v>
      </c>
      <c r="B1639" s="38" t="s">
        <v>1645</v>
      </c>
      <c r="C1639" s="38" t="s">
        <v>1650</v>
      </c>
      <c r="D1639" s="32" t="str">
        <f t="shared" si="125"/>
        <v>39165DelhiChair</v>
      </c>
      <c r="E1639" s="32">
        <f>VLOOKUP($D1639,Table2[[Column1]:[Qty]],2,0)</f>
        <v>437</v>
      </c>
      <c r="F1639" s="32">
        <f t="shared" si="126"/>
        <v>200</v>
      </c>
      <c r="G1639" s="39">
        <f t="shared" si="127"/>
        <v>0.33</v>
      </c>
      <c r="H1639" s="32">
        <f t="shared" si="128"/>
        <v>134</v>
      </c>
      <c r="I1639" s="32">
        <f t="shared" si="129"/>
        <v>58558</v>
      </c>
      <c r="R1639" s="36">
        <v>39184</v>
      </c>
      <c r="S1639" s="36" t="s">
        <v>1652</v>
      </c>
      <c r="T1639" s="36" t="s">
        <v>1647</v>
      </c>
      <c r="U1639" s="36" t="str">
        <f>Table2[[#This Row],[Date]]&amp;Table2[[#This Row],[City]]&amp;Table2[[#This Row],[Product]]</f>
        <v>39184JaipurLaptop</v>
      </c>
      <c r="V1639" s="36">
        <v>220</v>
      </c>
    </row>
    <row r="1640" spans="1:22" ht="21" x14ac:dyDescent="0.25">
      <c r="A1640" s="38">
        <v>39165</v>
      </c>
      <c r="B1640" s="38" t="s">
        <v>1646</v>
      </c>
      <c r="C1640" s="38" t="s">
        <v>1647</v>
      </c>
      <c r="D1640" s="32" t="str">
        <f t="shared" si="125"/>
        <v>39165MumbaiLaptop</v>
      </c>
      <c r="E1640" s="32">
        <f>VLOOKUP($D1640,Table2[[Column1]:[Qty]],2,0)</f>
        <v>470</v>
      </c>
      <c r="F1640" s="32">
        <f t="shared" si="126"/>
        <v>1000</v>
      </c>
      <c r="G1640" s="39">
        <f t="shared" si="127"/>
        <v>0.1</v>
      </c>
      <c r="H1640" s="32">
        <f t="shared" si="128"/>
        <v>900</v>
      </c>
      <c r="I1640" s="32">
        <f t="shared" si="129"/>
        <v>423000</v>
      </c>
      <c r="R1640" s="36">
        <v>39105</v>
      </c>
      <c r="S1640" s="36" t="s">
        <v>1645</v>
      </c>
      <c r="T1640" s="36" t="s">
        <v>1650</v>
      </c>
      <c r="U1640" s="36" t="str">
        <f>Table2[[#This Row],[Date]]&amp;Table2[[#This Row],[City]]&amp;Table2[[#This Row],[Product]]</f>
        <v>39105DelhiChair</v>
      </c>
      <c r="V1640" s="36">
        <v>143</v>
      </c>
    </row>
    <row r="1641" spans="1:22" ht="21" x14ac:dyDescent="0.25">
      <c r="A1641" s="38">
        <v>39165</v>
      </c>
      <c r="B1641" s="38" t="s">
        <v>1646</v>
      </c>
      <c r="C1641" s="38" t="s">
        <v>1648</v>
      </c>
      <c r="D1641" s="32" t="str">
        <f t="shared" si="125"/>
        <v>39165MumbaiBulb</v>
      </c>
      <c r="E1641" s="32">
        <f>VLOOKUP($D1641,Table2[[Column1]:[Qty]],2,0)</f>
        <v>429</v>
      </c>
      <c r="F1641" s="32">
        <f t="shared" si="126"/>
        <v>10</v>
      </c>
      <c r="G1641" s="39">
        <f t="shared" si="127"/>
        <v>0.05</v>
      </c>
      <c r="H1641" s="32">
        <f t="shared" si="128"/>
        <v>9.5</v>
      </c>
      <c r="I1641" s="32">
        <f t="shared" si="129"/>
        <v>4075.5</v>
      </c>
      <c r="R1641" s="36">
        <v>39123</v>
      </c>
      <c r="S1641" s="36" t="s">
        <v>1653</v>
      </c>
      <c r="T1641" s="36" t="s">
        <v>1647</v>
      </c>
      <c r="U1641" s="36" t="str">
        <f>Table2[[#This Row],[Date]]&amp;Table2[[#This Row],[City]]&amp;Table2[[#This Row],[Product]]</f>
        <v>39123AgraLaptop</v>
      </c>
      <c r="V1641" s="36">
        <v>438</v>
      </c>
    </row>
    <row r="1642" spans="1:22" ht="21" x14ac:dyDescent="0.25">
      <c r="A1642" s="38">
        <v>39165</v>
      </c>
      <c r="B1642" s="38" t="s">
        <v>1646</v>
      </c>
      <c r="C1642" s="38" t="s">
        <v>1649</v>
      </c>
      <c r="D1642" s="32" t="str">
        <f t="shared" si="125"/>
        <v>39165Mumbaiiphone</v>
      </c>
      <c r="E1642" s="32">
        <f>VLOOKUP($D1642,Table2[[Column1]:[Qty]],2,0)</f>
        <v>498</v>
      </c>
      <c r="F1642" s="32">
        <f t="shared" si="126"/>
        <v>500</v>
      </c>
      <c r="G1642" s="39">
        <f t="shared" si="127"/>
        <v>0.2</v>
      </c>
      <c r="H1642" s="32">
        <f t="shared" si="128"/>
        <v>400</v>
      </c>
      <c r="I1642" s="32">
        <f t="shared" si="129"/>
        <v>199200</v>
      </c>
      <c r="R1642" s="36">
        <v>39155</v>
      </c>
      <c r="S1642" s="36" t="s">
        <v>1653</v>
      </c>
      <c r="T1642" s="36" t="s">
        <v>1647</v>
      </c>
      <c r="U1642" s="36" t="str">
        <f>Table2[[#This Row],[Date]]&amp;Table2[[#This Row],[City]]&amp;Table2[[#This Row],[Product]]</f>
        <v>39155AgraLaptop</v>
      </c>
      <c r="V1642" s="36">
        <v>414</v>
      </c>
    </row>
    <row r="1643" spans="1:22" ht="21" x14ac:dyDescent="0.25">
      <c r="A1643" s="38">
        <v>39165</v>
      </c>
      <c r="B1643" s="38" t="s">
        <v>1646</v>
      </c>
      <c r="C1643" s="38" t="s">
        <v>1650</v>
      </c>
      <c r="D1643" s="32" t="str">
        <f t="shared" si="125"/>
        <v>39165MumbaiChair</v>
      </c>
      <c r="E1643" s="32">
        <f>VLOOKUP($D1643,Table2[[Column1]:[Qty]],2,0)</f>
        <v>133</v>
      </c>
      <c r="F1643" s="32">
        <f t="shared" si="126"/>
        <v>200</v>
      </c>
      <c r="G1643" s="39">
        <f t="shared" si="127"/>
        <v>0.4</v>
      </c>
      <c r="H1643" s="32">
        <f t="shared" si="128"/>
        <v>120</v>
      </c>
      <c r="I1643" s="32">
        <f t="shared" si="129"/>
        <v>15960</v>
      </c>
      <c r="R1643" s="36">
        <v>39185</v>
      </c>
      <c r="S1643" s="36" t="s">
        <v>1653</v>
      </c>
      <c r="T1643" s="36" t="s">
        <v>1649</v>
      </c>
      <c r="U1643" s="36" t="str">
        <f>Table2[[#This Row],[Date]]&amp;Table2[[#This Row],[City]]&amp;Table2[[#This Row],[Product]]</f>
        <v>39185Agraiphone</v>
      </c>
      <c r="V1643" s="36">
        <v>336</v>
      </c>
    </row>
    <row r="1644" spans="1:22" ht="21" x14ac:dyDescent="0.25">
      <c r="A1644" s="38">
        <v>39165</v>
      </c>
      <c r="B1644" s="38" t="s">
        <v>1652</v>
      </c>
      <c r="C1644" s="38" t="s">
        <v>1647</v>
      </c>
      <c r="D1644" s="32" t="str">
        <f t="shared" si="125"/>
        <v>39165JaipurLaptop</v>
      </c>
      <c r="E1644" s="32">
        <f>VLOOKUP($D1644,Table2[[Column1]:[Qty]],2,0)</f>
        <v>351</v>
      </c>
      <c r="F1644" s="32">
        <f t="shared" si="126"/>
        <v>1000</v>
      </c>
      <c r="G1644" s="39">
        <f t="shared" si="127"/>
        <v>0.09</v>
      </c>
      <c r="H1644" s="32">
        <f t="shared" si="128"/>
        <v>910</v>
      </c>
      <c r="I1644" s="32">
        <f t="shared" si="129"/>
        <v>319410</v>
      </c>
      <c r="R1644" s="36">
        <v>39074</v>
      </c>
      <c r="S1644" s="36" t="s">
        <v>1645</v>
      </c>
      <c r="T1644" s="36" t="s">
        <v>1648</v>
      </c>
      <c r="U1644" s="36" t="str">
        <f>Table2[[#This Row],[Date]]&amp;Table2[[#This Row],[City]]&amp;Table2[[#This Row],[Product]]</f>
        <v>39074DelhiBulb</v>
      </c>
      <c r="V1644" s="36">
        <v>373</v>
      </c>
    </row>
    <row r="1645" spans="1:22" ht="21" x14ac:dyDescent="0.25">
      <c r="A1645" s="38">
        <v>39165</v>
      </c>
      <c r="B1645" s="38" t="s">
        <v>1652</v>
      </c>
      <c r="C1645" s="38" t="s">
        <v>1648</v>
      </c>
      <c r="D1645" s="32" t="str">
        <f t="shared" si="125"/>
        <v>39165JaipurBulb</v>
      </c>
      <c r="E1645" s="32">
        <f>VLOOKUP($D1645,Table2[[Column1]:[Qty]],2,0)</f>
        <v>462</v>
      </c>
      <c r="F1645" s="32">
        <f t="shared" si="126"/>
        <v>10</v>
      </c>
      <c r="G1645" s="39">
        <f t="shared" si="127"/>
        <v>0.08</v>
      </c>
      <c r="H1645" s="32">
        <f t="shared" si="128"/>
        <v>9.2000000000000011</v>
      </c>
      <c r="I1645" s="32">
        <f t="shared" si="129"/>
        <v>4250.4000000000005</v>
      </c>
      <c r="R1645" s="36">
        <v>39087</v>
      </c>
      <c r="S1645" s="36" t="s">
        <v>1646</v>
      </c>
      <c r="T1645" s="36" t="s">
        <v>1650</v>
      </c>
      <c r="U1645" s="36" t="str">
        <f>Table2[[#This Row],[Date]]&amp;Table2[[#This Row],[City]]&amp;Table2[[#This Row],[Product]]</f>
        <v>39087MumbaiChair</v>
      </c>
      <c r="V1645" s="36">
        <v>428</v>
      </c>
    </row>
    <row r="1646" spans="1:22" ht="21" x14ac:dyDescent="0.25">
      <c r="A1646" s="38">
        <v>39165</v>
      </c>
      <c r="B1646" s="38" t="s">
        <v>1652</v>
      </c>
      <c r="C1646" s="38" t="s">
        <v>1649</v>
      </c>
      <c r="D1646" s="32" t="str">
        <f t="shared" si="125"/>
        <v>39165Jaipuriphone</v>
      </c>
      <c r="E1646" s="32">
        <f>VLOOKUP($D1646,Table2[[Column1]:[Qty]],2,0)</f>
        <v>408</v>
      </c>
      <c r="F1646" s="32">
        <f t="shared" si="126"/>
        <v>500</v>
      </c>
      <c r="G1646" s="39">
        <f t="shared" si="127"/>
        <v>0.2</v>
      </c>
      <c r="H1646" s="32">
        <f t="shared" si="128"/>
        <v>400</v>
      </c>
      <c r="I1646" s="32">
        <f t="shared" si="129"/>
        <v>163200</v>
      </c>
      <c r="R1646" s="36">
        <v>39177</v>
      </c>
      <c r="S1646" s="36" t="s">
        <v>1652</v>
      </c>
      <c r="T1646" s="36" t="s">
        <v>1649</v>
      </c>
      <c r="U1646" s="36" t="str">
        <f>Table2[[#This Row],[Date]]&amp;Table2[[#This Row],[City]]&amp;Table2[[#This Row],[Product]]</f>
        <v>39177Jaipuriphone</v>
      </c>
      <c r="V1646" s="36">
        <v>208</v>
      </c>
    </row>
    <row r="1647" spans="1:22" ht="21" x14ac:dyDescent="0.25">
      <c r="A1647" s="38">
        <v>39165</v>
      </c>
      <c r="B1647" s="38" t="s">
        <v>1652</v>
      </c>
      <c r="C1647" s="38" t="s">
        <v>1650</v>
      </c>
      <c r="D1647" s="32" t="str">
        <f t="shared" si="125"/>
        <v>39165JaipurChair</v>
      </c>
      <c r="E1647" s="32">
        <f>VLOOKUP($D1647,Table2[[Column1]:[Qty]],2,0)</f>
        <v>134</v>
      </c>
      <c r="F1647" s="32">
        <f t="shared" si="126"/>
        <v>200</v>
      </c>
      <c r="G1647" s="39">
        <f t="shared" si="127"/>
        <v>0.36</v>
      </c>
      <c r="H1647" s="32">
        <f t="shared" si="128"/>
        <v>128</v>
      </c>
      <c r="I1647" s="32">
        <f t="shared" si="129"/>
        <v>17152</v>
      </c>
      <c r="R1647" s="36">
        <v>39182</v>
      </c>
      <c r="S1647" s="36" t="s">
        <v>1645</v>
      </c>
      <c r="T1647" s="36" t="s">
        <v>1649</v>
      </c>
      <c r="U1647" s="36" t="str">
        <f>Table2[[#This Row],[Date]]&amp;Table2[[#This Row],[City]]&amp;Table2[[#This Row],[Product]]</f>
        <v>39182Delhiiphone</v>
      </c>
      <c r="V1647" s="36">
        <v>319</v>
      </c>
    </row>
    <row r="1648" spans="1:22" ht="21" x14ac:dyDescent="0.25">
      <c r="A1648" s="38">
        <v>39165</v>
      </c>
      <c r="B1648" s="38" t="s">
        <v>1653</v>
      </c>
      <c r="C1648" s="38" t="s">
        <v>1647</v>
      </c>
      <c r="D1648" s="32" t="str">
        <f t="shared" si="125"/>
        <v>39165AgraLaptop</v>
      </c>
      <c r="E1648" s="32">
        <f>VLOOKUP($D1648,Table2[[Column1]:[Qty]],2,0)</f>
        <v>363</v>
      </c>
      <c r="F1648" s="32">
        <f t="shared" si="126"/>
        <v>1000</v>
      </c>
      <c r="G1648" s="39">
        <f t="shared" si="127"/>
        <v>0.05</v>
      </c>
      <c r="H1648" s="32">
        <f t="shared" si="128"/>
        <v>950</v>
      </c>
      <c r="I1648" s="32">
        <f t="shared" si="129"/>
        <v>344850</v>
      </c>
      <c r="R1648" s="36">
        <v>39183</v>
      </c>
      <c r="S1648" s="36" t="s">
        <v>1653</v>
      </c>
      <c r="T1648" s="36" t="s">
        <v>1650</v>
      </c>
      <c r="U1648" s="36" t="str">
        <f>Table2[[#This Row],[Date]]&amp;Table2[[#This Row],[City]]&amp;Table2[[#This Row],[Product]]</f>
        <v>39183AgraChair</v>
      </c>
      <c r="V1648" s="36">
        <v>353</v>
      </c>
    </row>
    <row r="1649" spans="1:22" ht="21" x14ac:dyDescent="0.25">
      <c r="A1649" s="38">
        <v>39165</v>
      </c>
      <c r="B1649" s="38" t="s">
        <v>1653</v>
      </c>
      <c r="C1649" s="38" t="s">
        <v>1648</v>
      </c>
      <c r="D1649" s="32" t="str">
        <f t="shared" si="125"/>
        <v>39165AgraBulb</v>
      </c>
      <c r="E1649" s="32">
        <f>VLOOKUP($D1649,Table2[[Column1]:[Qty]],2,0)</f>
        <v>346</v>
      </c>
      <c r="F1649" s="32">
        <f t="shared" si="126"/>
        <v>10</v>
      </c>
      <c r="G1649" s="39">
        <f t="shared" si="127"/>
        <v>0.06</v>
      </c>
      <c r="H1649" s="32">
        <f t="shared" si="128"/>
        <v>9.3999999999999986</v>
      </c>
      <c r="I1649" s="32">
        <f t="shared" si="129"/>
        <v>3252.3999999999996</v>
      </c>
      <c r="R1649" s="36">
        <v>39114</v>
      </c>
      <c r="S1649" s="36" t="s">
        <v>1646</v>
      </c>
      <c r="T1649" s="36" t="s">
        <v>1648</v>
      </c>
      <c r="U1649" s="36" t="str">
        <f>Table2[[#This Row],[Date]]&amp;Table2[[#This Row],[City]]&amp;Table2[[#This Row],[Product]]</f>
        <v>39114MumbaiBulb</v>
      </c>
      <c r="V1649" s="36">
        <v>278</v>
      </c>
    </row>
    <row r="1650" spans="1:22" ht="21" x14ac:dyDescent="0.25">
      <c r="A1650" s="38">
        <v>39165</v>
      </c>
      <c r="B1650" s="38" t="s">
        <v>1653</v>
      </c>
      <c r="C1650" s="38" t="s">
        <v>1649</v>
      </c>
      <c r="D1650" s="32" t="str">
        <f t="shared" si="125"/>
        <v>39165Agraiphone</v>
      </c>
      <c r="E1650" s="32">
        <f>VLOOKUP($D1650,Table2[[Column1]:[Qty]],2,0)</f>
        <v>444</v>
      </c>
      <c r="F1650" s="32">
        <f t="shared" si="126"/>
        <v>500</v>
      </c>
      <c r="G1650" s="39">
        <f t="shared" si="127"/>
        <v>0.25</v>
      </c>
      <c r="H1650" s="32">
        <f t="shared" si="128"/>
        <v>375</v>
      </c>
      <c r="I1650" s="32">
        <f t="shared" si="129"/>
        <v>166500</v>
      </c>
      <c r="R1650" s="36">
        <v>39136</v>
      </c>
      <c r="S1650" s="36" t="s">
        <v>1652</v>
      </c>
      <c r="T1650" s="36" t="s">
        <v>1650</v>
      </c>
      <c r="U1650" s="36" t="str">
        <f>Table2[[#This Row],[Date]]&amp;Table2[[#This Row],[City]]&amp;Table2[[#This Row],[Product]]</f>
        <v>39136JaipurChair</v>
      </c>
      <c r="V1650" s="36">
        <v>444</v>
      </c>
    </row>
    <row r="1651" spans="1:22" ht="21" x14ac:dyDescent="0.25">
      <c r="A1651" s="38">
        <v>39165</v>
      </c>
      <c r="B1651" s="38" t="s">
        <v>1653</v>
      </c>
      <c r="C1651" s="38" t="s">
        <v>1650</v>
      </c>
      <c r="D1651" s="32" t="str">
        <f t="shared" si="125"/>
        <v>39165AgraChair</v>
      </c>
      <c r="E1651" s="32">
        <f>VLOOKUP($D1651,Table2[[Column1]:[Qty]],2,0)</f>
        <v>361</v>
      </c>
      <c r="F1651" s="32">
        <f t="shared" si="126"/>
        <v>200</v>
      </c>
      <c r="G1651" s="39">
        <f t="shared" si="127"/>
        <v>0.4</v>
      </c>
      <c r="H1651" s="32">
        <f t="shared" si="128"/>
        <v>120</v>
      </c>
      <c r="I1651" s="32">
        <f t="shared" si="129"/>
        <v>43320</v>
      </c>
      <c r="R1651" s="36">
        <v>39186</v>
      </c>
      <c r="S1651" s="36" t="s">
        <v>1646</v>
      </c>
      <c r="T1651" s="36" t="s">
        <v>1647</v>
      </c>
      <c r="U1651" s="36" t="str">
        <f>Table2[[#This Row],[Date]]&amp;Table2[[#This Row],[City]]&amp;Table2[[#This Row],[Product]]</f>
        <v>39186MumbaiLaptop</v>
      </c>
      <c r="V1651" s="36">
        <v>283</v>
      </c>
    </row>
    <row r="1652" spans="1:22" ht="21" x14ac:dyDescent="0.25">
      <c r="A1652" s="38">
        <v>39166</v>
      </c>
      <c r="B1652" s="38" t="s">
        <v>1645</v>
      </c>
      <c r="C1652" s="38" t="s">
        <v>1647</v>
      </c>
      <c r="D1652" s="32" t="str">
        <f t="shared" si="125"/>
        <v>39166DelhiLaptop</v>
      </c>
      <c r="E1652" s="32">
        <f>VLOOKUP($D1652,Table2[[Column1]:[Qty]],2,0)</f>
        <v>239</v>
      </c>
      <c r="F1652" s="32">
        <f t="shared" si="126"/>
        <v>1000</v>
      </c>
      <c r="G1652" s="39">
        <f t="shared" si="127"/>
        <v>0.13</v>
      </c>
      <c r="H1652" s="32">
        <f t="shared" si="128"/>
        <v>870</v>
      </c>
      <c r="I1652" s="32">
        <f t="shared" si="129"/>
        <v>207930</v>
      </c>
      <c r="R1652" s="36">
        <v>39129</v>
      </c>
      <c r="S1652" s="36" t="s">
        <v>1646</v>
      </c>
      <c r="T1652" s="36" t="s">
        <v>1649</v>
      </c>
      <c r="U1652" s="36" t="str">
        <f>Table2[[#This Row],[Date]]&amp;Table2[[#This Row],[City]]&amp;Table2[[#This Row],[Product]]</f>
        <v>39129Mumbaiiphone</v>
      </c>
      <c r="V1652" s="36">
        <v>100</v>
      </c>
    </row>
    <row r="1653" spans="1:22" ht="21" x14ac:dyDescent="0.25">
      <c r="A1653" s="38">
        <v>39166</v>
      </c>
      <c r="B1653" s="38" t="s">
        <v>1645</v>
      </c>
      <c r="C1653" s="38" t="s">
        <v>1648</v>
      </c>
      <c r="D1653" s="32" t="str">
        <f t="shared" si="125"/>
        <v>39166DelhiBulb</v>
      </c>
      <c r="E1653" s="32">
        <f>VLOOKUP($D1653,Table2[[Column1]:[Qty]],2,0)</f>
        <v>125</v>
      </c>
      <c r="F1653" s="32">
        <f t="shared" si="126"/>
        <v>10</v>
      </c>
      <c r="G1653" s="39">
        <f t="shared" si="127"/>
        <v>0.09</v>
      </c>
      <c r="H1653" s="32">
        <f t="shared" si="128"/>
        <v>9.1</v>
      </c>
      <c r="I1653" s="32">
        <f t="shared" si="129"/>
        <v>1137.5</v>
      </c>
      <c r="R1653" s="36">
        <v>39170</v>
      </c>
      <c r="S1653" s="36" t="s">
        <v>1652</v>
      </c>
      <c r="T1653" s="36" t="s">
        <v>1649</v>
      </c>
      <c r="U1653" s="36" t="str">
        <f>Table2[[#This Row],[Date]]&amp;Table2[[#This Row],[City]]&amp;Table2[[#This Row],[Product]]</f>
        <v>39170Jaipuriphone</v>
      </c>
      <c r="V1653" s="36">
        <v>119</v>
      </c>
    </row>
    <row r="1654" spans="1:22" ht="21" x14ac:dyDescent="0.25">
      <c r="A1654" s="38">
        <v>39166</v>
      </c>
      <c r="B1654" s="38" t="s">
        <v>1645</v>
      </c>
      <c r="C1654" s="38" t="s">
        <v>1649</v>
      </c>
      <c r="D1654" s="32" t="str">
        <f t="shared" si="125"/>
        <v>39166Delhiiphone</v>
      </c>
      <c r="E1654" s="32">
        <f>VLOOKUP($D1654,Table2[[Column1]:[Qty]],2,0)</f>
        <v>153</v>
      </c>
      <c r="F1654" s="32">
        <f t="shared" si="126"/>
        <v>500</v>
      </c>
      <c r="G1654" s="39">
        <f t="shared" si="127"/>
        <v>0.24</v>
      </c>
      <c r="H1654" s="32">
        <f t="shared" si="128"/>
        <v>380</v>
      </c>
      <c r="I1654" s="32">
        <f t="shared" si="129"/>
        <v>58140</v>
      </c>
      <c r="R1654" s="36">
        <v>39189</v>
      </c>
      <c r="S1654" s="36" t="s">
        <v>1652</v>
      </c>
      <c r="T1654" s="36" t="s">
        <v>1648</v>
      </c>
      <c r="U1654" s="36" t="str">
        <f>Table2[[#This Row],[Date]]&amp;Table2[[#This Row],[City]]&amp;Table2[[#This Row],[Product]]</f>
        <v>39189JaipurBulb</v>
      </c>
      <c r="V1654" s="36">
        <v>174</v>
      </c>
    </row>
    <row r="1655" spans="1:22" ht="21" x14ac:dyDescent="0.25">
      <c r="A1655" s="38">
        <v>39166</v>
      </c>
      <c r="B1655" s="38" t="s">
        <v>1645</v>
      </c>
      <c r="C1655" s="38" t="s">
        <v>1650</v>
      </c>
      <c r="D1655" s="32" t="str">
        <f t="shared" si="125"/>
        <v>39166DelhiChair</v>
      </c>
      <c r="E1655" s="32">
        <f>VLOOKUP($D1655,Table2[[Column1]:[Qty]],2,0)</f>
        <v>320</v>
      </c>
      <c r="F1655" s="32">
        <f t="shared" si="126"/>
        <v>200</v>
      </c>
      <c r="G1655" s="39">
        <f t="shared" si="127"/>
        <v>0.33</v>
      </c>
      <c r="H1655" s="32">
        <f t="shared" si="128"/>
        <v>134</v>
      </c>
      <c r="I1655" s="32">
        <f t="shared" si="129"/>
        <v>42880</v>
      </c>
      <c r="R1655" s="36">
        <v>39164</v>
      </c>
      <c r="S1655" s="36" t="s">
        <v>1653</v>
      </c>
      <c r="T1655" s="36" t="s">
        <v>1649</v>
      </c>
      <c r="U1655" s="36" t="str">
        <f>Table2[[#This Row],[Date]]&amp;Table2[[#This Row],[City]]&amp;Table2[[#This Row],[Product]]</f>
        <v>39164Agraiphone</v>
      </c>
      <c r="V1655" s="36">
        <v>403</v>
      </c>
    </row>
    <row r="1656" spans="1:22" ht="21" x14ac:dyDescent="0.25">
      <c r="A1656" s="38">
        <v>39166</v>
      </c>
      <c r="B1656" s="38" t="s">
        <v>1646</v>
      </c>
      <c r="C1656" s="38" t="s">
        <v>1647</v>
      </c>
      <c r="D1656" s="32" t="str">
        <f t="shared" si="125"/>
        <v>39166MumbaiLaptop</v>
      </c>
      <c r="E1656" s="32">
        <f>VLOOKUP($D1656,Table2[[Column1]:[Qty]],2,0)</f>
        <v>431</v>
      </c>
      <c r="F1656" s="32">
        <f t="shared" si="126"/>
        <v>1000</v>
      </c>
      <c r="G1656" s="39">
        <f t="shared" si="127"/>
        <v>0.1</v>
      </c>
      <c r="H1656" s="32">
        <f t="shared" si="128"/>
        <v>900</v>
      </c>
      <c r="I1656" s="32">
        <f t="shared" si="129"/>
        <v>387900</v>
      </c>
      <c r="R1656" s="36">
        <v>39089</v>
      </c>
      <c r="S1656" s="36" t="s">
        <v>1646</v>
      </c>
      <c r="T1656" s="36" t="s">
        <v>1649</v>
      </c>
      <c r="U1656" s="36" t="str">
        <f>Table2[[#This Row],[Date]]&amp;Table2[[#This Row],[City]]&amp;Table2[[#This Row],[Product]]</f>
        <v>39089Mumbaiiphone</v>
      </c>
      <c r="V1656" s="36">
        <v>370</v>
      </c>
    </row>
    <row r="1657" spans="1:22" ht="21" x14ac:dyDescent="0.25">
      <c r="A1657" s="38">
        <v>39166</v>
      </c>
      <c r="B1657" s="38" t="s">
        <v>1646</v>
      </c>
      <c r="C1657" s="38" t="s">
        <v>1648</v>
      </c>
      <c r="D1657" s="32" t="str">
        <f t="shared" si="125"/>
        <v>39166MumbaiBulb</v>
      </c>
      <c r="E1657" s="32">
        <f>VLOOKUP($D1657,Table2[[Column1]:[Qty]],2,0)</f>
        <v>223</v>
      </c>
      <c r="F1657" s="32">
        <f t="shared" si="126"/>
        <v>10</v>
      </c>
      <c r="G1657" s="39">
        <f t="shared" si="127"/>
        <v>0.05</v>
      </c>
      <c r="H1657" s="32">
        <f t="shared" si="128"/>
        <v>9.5</v>
      </c>
      <c r="I1657" s="32">
        <f t="shared" si="129"/>
        <v>2118.5</v>
      </c>
      <c r="R1657" s="36">
        <v>39095</v>
      </c>
      <c r="S1657" s="36" t="s">
        <v>1646</v>
      </c>
      <c r="T1657" s="36" t="s">
        <v>1649</v>
      </c>
      <c r="U1657" s="36" t="str">
        <f>Table2[[#This Row],[Date]]&amp;Table2[[#This Row],[City]]&amp;Table2[[#This Row],[Product]]</f>
        <v>39095Mumbaiiphone</v>
      </c>
      <c r="V1657" s="36">
        <v>443</v>
      </c>
    </row>
    <row r="1658" spans="1:22" ht="21" x14ac:dyDescent="0.25">
      <c r="A1658" s="38">
        <v>39166</v>
      </c>
      <c r="B1658" s="38" t="s">
        <v>1646</v>
      </c>
      <c r="C1658" s="38" t="s">
        <v>1649</v>
      </c>
      <c r="D1658" s="32" t="str">
        <f t="shared" si="125"/>
        <v>39166Mumbaiiphone</v>
      </c>
      <c r="E1658" s="32">
        <f>VLOOKUP($D1658,Table2[[Column1]:[Qty]],2,0)</f>
        <v>249</v>
      </c>
      <c r="F1658" s="32">
        <f t="shared" si="126"/>
        <v>500</v>
      </c>
      <c r="G1658" s="39">
        <f t="shared" si="127"/>
        <v>0.2</v>
      </c>
      <c r="H1658" s="32">
        <f t="shared" si="128"/>
        <v>400</v>
      </c>
      <c r="I1658" s="32">
        <f t="shared" si="129"/>
        <v>99600</v>
      </c>
      <c r="R1658" s="36">
        <v>39088</v>
      </c>
      <c r="S1658" s="36" t="s">
        <v>1646</v>
      </c>
      <c r="T1658" s="36" t="s">
        <v>1648</v>
      </c>
      <c r="U1658" s="36" t="str">
        <f>Table2[[#This Row],[Date]]&amp;Table2[[#This Row],[City]]&amp;Table2[[#This Row],[Product]]</f>
        <v>39088MumbaiBulb</v>
      </c>
      <c r="V1658" s="36">
        <v>424</v>
      </c>
    </row>
    <row r="1659" spans="1:22" ht="21" x14ac:dyDescent="0.25">
      <c r="A1659" s="38">
        <v>39166</v>
      </c>
      <c r="B1659" s="38" t="s">
        <v>1646</v>
      </c>
      <c r="C1659" s="38" t="s">
        <v>1650</v>
      </c>
      <c r="D1659" s="32" t="str">
        <f t="shared" si="125"/>
        <v>39166MumbaiChair</v>
      </c>
      <c r="E1659" s="32">
        <f>VLOOKUP($D1659,Table2[[Column1]:[Qty]],2,0)</f>
        <v>302</v>
      </c>
      <c r="F1659" s="32">
        <f t="shared" si="126"/>
        <v>200</v>
      </c>
      <c r="G1659" s="39">
        <f t="shared" si="127"/>
        <v>0.4</v>
      </c>
      <c r="H1659" s="32">
        <f t="shared" si="128"/>
        <v>120</v>
      </c>
      <c r="I1659" s="32">
        <f t="shared" si="129"/>
        <v>36240</v>
      </c>
      <c r="R1659" s="36">
        <v>39100</v>
      </c>
      <c r="S1659" s="36" t="s">
        <v>1652</v>
      </c>
      <c r="T1659" s="36" t="s">
        <v>1649</v>
      </c>
      <c r="U1659" s="36" t="str">
        <f>Table2[[#This Row],[Date]]&amp;Table2[[#This Row],[City]]&amp;Table2[[#This Row],[Product]]</f>
        <v>39100Jaipuriphone</v>
      </c>
      <c r="V1659" s="36">
        <v>183</v>
      </c>
    </row>
    <row r="1660" spans="1:22" ht="21" x14ac:dyDescent="0.25">
      <c r="A1660" s="38">
        <v>39166</v>
      </c>
      <c r="B1660" s="38" t="s">
        <v>1652</v>
      </c>
      <c r="C1660" s="38" t="s">
        <v>1647</v>
      </c>
      <c r="D1660" s="32" t="str">
        <f t="shared" si="125"/>
        <v>39166JaipurLaptop</v>
      </c>
      <c r="E1660" s="32">
        <f>VLOOKUP($D1660,Table2[[Column1]:[Qty]],2,0)</f>
        <v>176</v>
      </c>
      <c r="F1660" s="32">
        <f t="shared" si="126"/>
        <v>1000</v>
      </c>
      <c r="G1660" s="39">
        <f t="shared" si="127"/>
        <v>0.09</v>
      </c>
      <c r="H1660" s="32">
        <f t="shared" si="128"/>
        <v>910</v>
      </c>
      <c r="I1660" s="32">
        <f t="shared" si="129"/>
        <v>160160</v>
      </c>
      <c r="R1660" s="36">
        <v>39147</v>
      </c>
      <c r="S1660" s="36" t="s">
        <v>1646</v>
      </c>
      <c r="T1660" s="36" t="s">
        <v>1650</v>
      </c>
      <c r="U1660" s="36" t="str">
        <f>Table2[[#This Row],[Date]]&amp;Table2[[#This Row],[City]]&amp;Table2[[#This Row],[Product]]</f>
        <v>39147MumbaiChair</v>
      </c>
      <c r="V1660" s="36">
        <v>271</v>
      </c>
    </row>
    <row r="1661" spans="1:22" ht="21" x14ac:dyDescent="0.25">
      <c r="A1661" s="38">
        <v>39166</v>
      </c>
      <c r="B1661" s="38" t="s">
        <v>1652</v>
      </c>
      <c r="C1661" s="38" t="s">
        <v>1648</v>
      </c>
      <c r="D1661" s="32" t="str">
        <f t="shared" si="125"/>
        <v>39166JaipurBulb</v>
      </c>
      <c r="E1661" s="32">
        <f>VLOOKUP($D1661,Table2[[Column1]:[Qty]],2,0)</f>
        <v>211</v>
      </c>
      <c r="F1661" s="32">
        <f t="shared" si="126"/>
        <v>10</v>
      </c>
      <c r="G1661" s="39">
        <f t="shared" si="127"/>
        <v>0.08</v>
      </c>
      <c r="H1661" s="32">
        <f t="shared" si="128"/>
        <v>9.2000000000000011</v>
      </c>
      <c r="I1661" s="32">
        <f t="shared" si="129"/>
        <v>1941.2000000000003</v>
      </c>
      <c r="R1661" s="36">
        <v>39106</v>
      </c>
      <c r="S1661" s="36" t="s">
        <v>1652</v>
      </c>
      <c r="T1661" s="36" t="s">
        <v>1649</v>
      </c>
      <c r="U1661" s="36" t="str">
        <f>Table2[[#This Row],[Date]]&amp;Table2[[#This Row],[City]]&amp;Table2[[#This Row],[Product]]</f>
        <v>39106Jaipuriphone</v>
      </c>
      <c r="V1661" s="36">
        <v>199</v>
      </c>
    </row>
    <row r="1662" spans="1:22" ht="21" x14ac:dyDescent="0.25">
      <c r="A1662" s="38">
        <v>39166</v>
      </c>
      <c r="B1662" s="38" t="s">
        <v>1652</v>
      </c>
      <c r="C1662" s="38" t="s">
        <v>1649</v>
      </c>
      <c r="D1662" s="32" t="str">
        <f t="shared" si="125"/>
        <v>39166Jaipuriphone</v>
      </c>
      <c r="E1662" s="32">
        <f>VLOOKUP($D1662,Table2[[Column1]:[Qty]],2,0)</f>
        <v>125</v>
      </c>
      <c r="F1662" s="32">
        <f t="shared" si="126"/>
        <v>500</v>
      </c>
      <c r="G1662" s="39">
        <f t="shared" si="127"/>
        <v>0.2</v>
      </c>
      <c r="H1662" s="32">
        <f t="shared" si="128"/>
        <v>400</v>
      </c>
      <c r="I1662" s="32">
        <f t="shared" si="129"/>
        <v>50000</v>
      </c>
      <c r="R1662" s="36">
        <v>39083</v>
      </c>
      <c r="S1662" s="36" t="s">
        <v>1645</v>
      </c>
      <c r="T1662" s="36" t="s">
        <v>1650</v>
      </c>
      <c r="U1662" s="36" t="str">
        <f>Table2[[#This Row],[Date]]&amp;Table2[[#This Row],[City]]&amp;Table2[[#This Row],[Product]]</f>
        <v>39083DelhiChair</v>
      </c>
      <c r="V1662" s="36">
        <v>419</v>
      </c>
    </row>
    <row r="1663" spans="1:22" ht="21" x14ac:dyDescent="0.25">
      <c r="A1663" s="38">
        <v>39166</v>
      </c>
      <c r="B1663" s="38" t="s">
        <v>1652</v>
      </c>
      <c r="C1663" s="38" t="s">
        <v>1650</v>
      </c>
      <c r="D1663" s="32" t="str">
        <f t="shared" si="125"/>
        <v>39166JaipurChair</v>
      </c>
      <c r="E1663" s="32">
        <f>VLOOKUP($D1663,Table2[[Column1]:[Qty]],2,0)</f>
        <v>410</v>
      </c>
      <c r="F1663" s="32">
        <f t="shared" si="126"/>
        <v>200</v>
      </c>
      <c r="G1663" s="39">
        <f t="shared" si="127"/>
        <v>0.36</v>
      </c>
      <c r="H1663" s="32">
        <f t="shared" si="128"/>
        <v>128</v>
      </c>
      <c r="I1663" s="32">
        <f t="shared" si="129"/>
        <v>52480</v>
      </c>
      <c r="R1663" s="36">
        <v>39151</v>
      </c>
      <c r="S1663" s="36" t="s">
        <v>1653</v>
      </c>
      <c r="T1663" s="36" t="s">
        <v>1650</v>
      </c>
      <c r="U1663" s="36" t="str">
        <f>Table2[[#This Row],[Date]]&amp;Table2[[#This Row],[City]]&amp;Table2[[#This Row],[Product]]</f>
        <v>39151AgraChair</v>
      </c>
      <c r="V1663" s="36">
        <v>403</v>
      </c>
    </row>
    <row r="1664" spans="1:22" ht="21" x14ac:dyDescent="0.25">
      <c r="A1664" s="38">
        <v>39166</v>
      </c>
      <c r="B1664" s="38" t="s">
        <v>1653</v>
      </c>
      <c r="C1664" s="38" t="s">
        <v>1647</v>
      </c>
      <c r="D1664" s="32" t="str">
        <f t="shared" si="125"/>
        <v>39166AgraLaptop</v>
      </c>
      <c r="E1664" s="32">
        <f>VLOOKUP($D1664,Table2[[Column1]:[Qty]],2,0)</f>
        <v>191</v>
      </c>
      <c r="F1664" s="32">
        <f t="shared" si="126"/>
        <v>1000</v>
      </c>
      <c r="G1664" s="39">
        <f t="shared" si="127"/>
        <v>0.05</v>
      </c>
      <c r="H1664" s="32">
        <f t="shared" si="128"/>
        <v>950</v>
      </c>
      <c r="I1664" s="32">
        <f t="shared" si="129"/>
        <v>181450</v>
      </c>
      <c r="R1664" s="36">
        <v>39166</v>
      </c>
      <c r="S1664" s="36" t="s">
        <v>1645</v>
      </c>
      <c r="T1664" s="36" t="s">
        <v>1648</v>
      </c>
      <c r="U1664" s="36" t="str">
        <f>Table2[[#This Row],[Date]]&amp;Table2[[#This Row],[City]]&amp;Table2[[#This Row],[Product]]</f>
        <v>39166DelhiBulb</v>
      </c>
      <c r="V1664" s="36">
        <v>125</v>
      </c>
    </row>
    <row r="1665" spans="1:22" ht="21" x14ac:dyDescent="0.25">
      <c r="A1665" s="38">
        <v>39166</v>
      </c>
      <c r="B1665" s="38" t="s">
        <v>1653</v>
      </c>
      <c r="C1665" s="38" t="s">
        <v>1648</v>
      </c>
      <c r="D1665" s="32" t="str">
        <f t="shared" si="125"/>
        <v>39166AgraBulb</v>
      </c>
      <c r="E1665" s="32">
        <f>VLOOKUP($D1665,Table2[[Column1]:[Qty]],2,0)</f>
        <v>147</v>
      </c>
      <c r="F1665" s="32">
        <f t="shared" si="126"/>
        <v>10</v>
      </c>
      <c r="G1665" s="39">
        <f t="shared" si="127"/>
        <v>0.06</v>
      </c>
      <c r="H1665" s="32">
        <f t="shared" si="128"/>
        <v>9.3999999999999986</v>
      </c>
      <c r="I1665" s="32">
        <f t="shared" si="129"/>
        <v>1381.7999999999997</v>
      </c>
      <c r="R1665" s="36">
        <v>39099</v>
      </c>
      <c r="S1665" s="36" t="s">
        <v>1652</v>
      </c>
      <c r="T1665" s="36" t="s">
        <v>1647</v>
      </c>
      <c r="U1665" s="36" t="str">
        <f>Table2[[#This Row],[Date]]&amp;Table2[[#This Row],[City]]&amp;Table2[[#This Row],[Product]]</f>
        <v>39099JaipurLaptop</v>
      </c>
      <c r="V1665" s="36">
        <v>311</v>
      </c>
    </row>
    <row r="1666" spans="1:22" ht="21" x14ac:dyDescent="0.25">
      <c r="A1666" s="38">
        <v>39166</v>
      </c>
      <c r="B1666" s="38" t="s">
        <v>1653</v>
      </c>
      <c r="C1666" s="38" t="s">
        <v>1649</v>
      </c>
      <c r="D1666" s="32" t="str">
        <f t="shared" si="125"/>
        <v>39166Agraiphone</v>
      </c>
      <c r="E1666" s="32">
        <f>VLOOKUP($D1666,Table2[[Column1]:[Qty]],2,0)</f>
        <v>299</v>
      </c>
      <c r="F1666" s="32">
        <f t="shared" si="126"/>
        <v>500</v>
      </c>
      <c r="G1666" s="39">
        <f t="shared" si="127"/>
        <v>0.25</v>
      </c>
      <c r="H1666" s="32">
        <f t="shared" si="128"/>
        <v>375</v>
      </c>
      <c r="I1666" s="32">
        <f t="shared" si="129"/>
        <v>112125</v>
      </c>
      <c r="R1666" s="36">
        <v>39136</v>
      </c>
      <c r="S1666" s="36" t="s">
        <v>1653</v>
      </c>
      <c r="T1666" s="36" t="s">
        <v>1650</v>
      </c>
      <c r="U1666" s="36" t="str">
        <f>Table2[[#This Row],[Date]]&amp;Table2[[#This Row],[City]]&amp;Table2[[#This Row],[Product]]</f>
        <v>39136AgraChair</v>
      </c>
      <c r="V1666" s="36">
        <v>440</v>
      </c>
    </row>
    <row r="1667" spans="1:22" ht="21" x14ac:dyDescent="0.25">
      <c r="A1667" s="38">
        <v>39166</v>
      </c>
      <c r="B1667" s="38" t="s">
        <v>1653</v>
      </c>
      <c r="C1667" s="38" t="s">
        <v>1650</v>
      </c>
      <c r="D1667" s="32" t="str">
        <f t="shared" si="125"/>
        <v>39166AgraChair</v>
      </c>
      <c r="E1667" s="32">
        <f>VLOOKUP($D1667,Table2[[Column1]:[Qty]],2,0)</f>
        <v>177</v>
      </c>
      <c r="F1667" s="32">
        <f t="shared" si="126"/>
        <v>200</v>
      </c>
      <c r="G1667" s="39">
        <f t="shared" si="127"/>
        <v>0.4</v>
      </c>
      <c r="H1667" s="32">
        <f t="shared" si="128"/>
        <v>120</v>
      </c>
      <c r="I1667" s="32">
        <f t="shared" si="129"/>
        <v>21240</v>
      </c>
      <c r="R1667" s="36">
        <v>39077</v>
      </c>
      <c r="S1667" s="36" t="s">
        <v>1645</v>
      </c>
      <c r="T1667" s="36" t="s">
        <v>1649</v>
      </c>
      <c r="U1667" s="36" t="str">
        <f>Table2[[#This Row],[Date]]&amp;Table2[[#This Row],[City]]&amp;Table2[[#This Row],[Product]]</f>
        <v>39077Delhiiphone</v>
      </c>
      <c r="V1667" s="36">
        <v>316</v>
      </c>
    </row>
    <row r="1668" spans="1:22" ht="21" x14ac:dyDescent="0.25">
      <c r="A1668" s="38">
        <v>39167</v>
      </c>
      <c r="B1668" s="38" t="s">
        <v>1645</v>
      </c>
      <c r="C1668" s="38" t="s">
        <v>1647</v>
      </c>
      <c r="D1668" s="32" t="str">
        <f t="shared" si="125"/>
        <v>39167DelhiLaptop</v>
      </c>
      <c r="E1668" s="32">
        <f>VLOOKUP($D1668,Table2[[Column1]:[Qty]],2,0)</f>
        <v>481</v>
      </c>
      <c r="F1668" s="32">
        <f t="shared" si="126"/>
        <v>1000</v>
      </c>
      <c r="G1668" s="39">
        <f t="shared" si="127"/>
        <v>0.13</v>
      </c>
      <c r="H1668" s="32">
        <f t="shared" si="128"/>
        <v>870</v>
      </c>
      <c r="I1668" s="32">
        <f t="shared" si="129"/>
        <v>418470</v>
      </c>
      <c r="R1668" s="36">
        <v>39109</v>
      </c>
      <c r="S1668" s="36" t="s">
        <v>1645</v>
      </c>
      <c r="T1668" s="36" t="s">
        <v>1648</v>
      </c>
      <c r="U1668" s="36" t="str">
        <f>Table2[[#This Row],[Date]]&amp;Table2[[#This Row],[City]]&amp;Table2[[#This Row],[Product]]</f>
        <v>39109DelhiBulb</v>
      </c>
      <c r="V1668" s="36">
        <v>150</v>
      </c>
    </row>
    <row r="1669" spans="1:22" ht="21" x14ac:dyDescent="0.25">
      <c r="A1669" s="38">
        <v>39167</v>
      </c>
      <c r="B1669" s="38" t="s">
        <v>1645</v>
      </c>
      <c r="C1669" s="38" t="s">
        <v>1648</v>
      </c>
      <c r="D1669" s="32" t="str">
        <f t="shared" ref="D1669:D1732" si="130">A1669&amp;B1669&amp;C1669</f>
        <v>39167DelhiBulb</v>
      </c>
      <c r="E1669" s="32">
        <f>VLOOKUP($D1669,Table2[[Column1]:[Qty]],2,0)</f>
        <v>154</v>
      </c>
      <c r="F1669" s="32">
        <f t="shared" ref="F1669:F1732" si="131">VLOOKUP($C1669,K$12:L$15,2,FALSE)</f>
        <v>10</v>
      </c>
      <c r="G1669" s="39">
        <f t="shared" ref="G1669:G1732" si="132">INDEX($K$3:$O$7,MATCH($B1669,$K$3:$K$7,0),MATCH($C1669,$K$3:$O$3,0))</f>
        <v>0.09</v>
      </c>
      <c r="H1669" s="32">
        <f t="shared" ref="H1669:H1732" si="133">$F1669*(1-$G1669)</f>
        <v>9.1</v>
      </c>
      <c r="I1669" s="32">
        <f t="shared" ref="I1669:I1732" si="134">$H1669*$E1669</f>
        <v>1401.3999999999999</v>
      </c>
      <c r="R1669" s="36">
        <v>39125</v>
      </c>
      <c r="S1669" s="36" t="s">
        <v>1646</v>
      </c>
      <c r="T1669" s="36" t="s">
        <v>1648</v>
      </c>
      <c r="U1669" s="36" t="str">
        <f>Table2[[#This Row],[Date]]&amp;Table2[[#This Row],[City]]&amp;Table2[[#This Row],[Product]]</f>
        <v>39125MumbaiBulb</v>
      </c>
      <c r="V1669" s="36">
        <v>125</v>
      </c>
    </row>
    <row r="1670" spans="1:22" ht="21" x14ac:dyDescent="0.25">
      <c r="A1670" s="38">
        <v>39167</v>
      </c>
      <c r="B1670" s="38" t="s">
        <v>1645</v>
      </c>
      <c r="C1670" s="38" t="s">
        <v>1649</v>
      </c>
      <c r="D1670" s="32" t="str">
        <f t="shared" si="130"/>
        <v>39167Delhiiphone</v>
      </c>
      <c r="E1670" s="32">
        <f>VLOOKUP($D1670,Table2[[Column1]:[Qty]],2,0)</f>
        <v>339</v>
      </c>
      <c r="F1670" s="32">
        <f t="shared" si="131"/>
        <v>500</v>
      </c>
      <c r="G1670" s="39">
        <f t="shared" si="132"/>
        <v>0.24</v>
      </c>
      <c r="H1670" s="32">
        <f t="shared" si="133"/>
        <v>380</v>
      </c>
      <c r="I1670" s="32">
        <f t="shared" si="134"/>
        <v>128820</v>
      </c>
      <c r="R1670" s="36">
        <v>39169</v>
      </c>
      <c r="S1670" s="36" t="s">
        <v>1645</v>
      </c>
      <c r="T1670" s="36" t="s">
        <v>1649</v>
      </c>
      <c r="U1670" s="36" t="str">
        <f>Table2[[#This Row],[Date]]&amp;Table2[[#This Row],[City]]&amp;Table2[[#This Row],[Product]]</f>
        <v>39169Delhiiphone</v>
      </c>
      <c r="V1670" s="36">
        <v>122</v>
      </c>
    </row>
    <row r="1671" spans="1:22" ht="21" x14ac:dyDescent="0.25">
      <c r="A1671" s="38">
        <v>39167</v>
      </c>
      <c r="B1671" s="38" t="s">
        <v>1645</v>
      </c>
      <c r="C1671" s="38" t="s">
        <v>1650</v>
      </c>
      <c r="D1671" s="32" t="str">
        <f t="shared" si="130"/>
        <v>39167DelhiChair</v>
      </c>
      <c r="E1671" s="32">
        <f>VLOOKUP($D1671,Table2[[Column1]:[Qty]],2,0)</f>
        <v>465</v>
      </c>
      <c r="F1671" s="32">
        <f t="shared" si="131"/>
        <v>200</v>
      </c>
      <c r="G1671" s="39">
        <f t="shared" si="132"/>
        <v>0.33</v>
      </c>
      <c r="H1671" s="32">
        <f t="shared" si="133"/>
        <v>134</v>
      </c>
      <c r="I1671" s="32">
        <f t="shared" si="134"/>
        <v>62310</v>
      </c>
      <c r="R1671" s="36">
        <v>39103</v>
      </c>
      <c r="S1671" s="36" t="s">
        <v>1646</v>
      </c>
      <c r="T1671" s="36" t="s">
        <v>1650</v>
      </c>
      <c r="U1671" s="36" t="str">
        <f>Table2[[#This Row],[Date]]&amp;Table2[[#This Row],[City]]&amp;Table2[[#This Row],[Product]]</f>
        <v>39103MumbaiChair</v>
      </c>
      <c r="V1671" s="36">
        <v>393</v>
      </c>
    </row>
    <row r="1672" spans="1:22" ht="21" x14ac:dyDescent="0.25">
      <c r="A1672" s="38">
        <v>39167</v>
      </c>
      <c r="B1672" s="38" t="s">
        <v>1646</v>
      </c>
      <c r="C1672" s="38" t="s">
        <v>1647</v>
      </c>
      <c r="D1672" s="32" t="str">
        <f t="shared" si="130"/>
        <v>39167MumbaiLaptop</v>
      </c>
      <c r="E1672" s="32">
        <f>VLOOKUP($D1672,Table2[[Column1]:[Qty]],2,0)</f>
        <v>318</v>
      </c>
      <c r="F1672" s="32">
        <f t="shared" si="131"/>
        <v>1000</v>
      </c>
      <c r="G1672" s="39">
        <f t="shared" si="132"/>
        <v>0.1</v>
      </c>
      <c r="H1672" s="32">
        <f t="shared" si="133"/>
        <v>900</v>
      </c>
      <c r="I1672" s="32">
        <f t="shared" si="134"/>
        <v>286200</v>
      </c>
      <c r="R1672" s="36">
        <v>39128</v>
      </c>
      <c r="S1672" s="36" t="s">
        <v>1652</v>
      </c>
      <c r="T1672" s="36" t="s">
        <v>1649</v>
      </c>
      <c r="U1672" s="36" t="str">
        <f>Table2[[#This Row],[Date]]&amp;Table2[[#This Row],[City]]&amp;Table2[[#This Row],[Product]]</f>
        <v>39128Jaipuriphone</v>
      </c>
      <c r="V1672" s="36">
        <v>440</v>
      </c>
    </row>
    <row r="1673" spans="1:22" ht="21" x14ac:dyDescent="0.25">
      <c r="A1673" s="38">
        <v>39167</v>
      </c>
      <c r="B1673" s="38" t="s">
        <v>1646</v>
      </c>
      <c r="C1673" s="38" t="s">
        <v>1648</v>
      </c>
      <c r="D1673" s="32" t="str">
        <f t="shared" si="130"/>
        <v>39167MumbaiBulb</v>
      </c>
      <c r="E1673" s="32">
        <f>VLOOKUP($D1673,Table2[[Column1]:[Qty]],2,0)</f>
        <v>378</v>
      </c>
      <c r="F1673" s="32">
        <f t="shared" si="131"/>
        <v>10</v>
      </c>
      <c r="G1673" s="39">
        <f t="shared" si="132"/>
        <v>0.05</v>
      </c>
      <c r="H1673" s="32">
        <f t="shared" si="133"/>
        <v>9.5</v>
      </c>
      <c r="I1673" s="32">
        <f t="shared" si="134"/>
        <v>3591</v>
      </c>
      <c r="R1673" s="36">
        <v>39138</v>
      </c>
      <c r="S1673" s="36" t="s">
        <v>1646</v>
      </c>
      <c r="T1673" s="36" t="s">
        <v>1650</v>
      </c>
      <c r="U1673" s="36" t="str">
        <f>Table2[[#This Row],[Date]]&amp;Table2[[#This Row],[City]]&amp;Table2[[#This Row],[Product]]</f>
        <v>39138MumbaiChair</v>
      </c>
      <c r="V1673" s="36">
        <v>193</v>
      </c>
    </row>
    <row r="1674" spans="1:22" ht="21" x14ac:dyDescent="0.25">
      <c r="A1674" s="38">
        <v>39167</v>
      </c>
      <c r="B1674" s="38" t="s">
        <v>1646</v>
      </c>
      <c r="C1674" s="38" t="s">
        <v>1649</v>
      </c>
      <c r="D1674" s="32" t="str">
        <f t="shared" si="130"/>
        <v>39167Mumbaiiphone</v>
      </c>
      <c r="E1674" s="32">
        <f>VLOOKUP($D1674,Table2[[Column1]:[Qty]],2,0)</f>
        <v>142</v>
      </c>
      <c r="F1674" s="32">
        <f t="shared" si="131"/>
        <v>500</v>
      </c>
      <c r="G1674" s="39">
        <f t="shared" si="132"/>
        <v>0.2</v>
      </c>
      <c r="H1674" s="32">
        <f t="shared" si="133"/>
        <v>400</v>
      </c>
      <c r="I1674" s="32">
        <f t="shared" si="134"/>
        <v>56800</v>
      </c>
      <c r="R1674" s="36">
        <v>39080</v>
      </c>
      <c r="S1674" s="36" t="s">
        <v>1652</v>
      </c>
      <c r="T1674" s="36" t="s">
        <v>1650</v>
      </c>
      <c r="U1674" s="36" t="str">
        <f>Table2[[#This Row],[Date]]&amp;Table2[[#This Row],[City]]&amp;Table2[[#This Row],[Product]]</f>
        <v>39080JaipurChair</v>
      </c>
      <c r="V1674" s="36">
        <v>380</v>
      </c>
    </row>
    <row r="1675" spans="1:22" ht="21" x14ac:dyDescent="0.25">
      <c r="A1675" s="38">
        <v>39167</v>
      </c>
      <c r="B1675" s="38" t="s">
        <v>1646</v>
      </c>
      <c r="C1675" s="38" t="s">
        <v>1650</v>
      </c>
      <c r="D1675" s="32" t="str">
        <f t="shared" si="130"/>
        <v>39167MumbaiChair</v>
      </c>
      <c r="E1675" s="32">
        <f>VLOOKUP($D1675,Table2[[Column1]:[Qty]],2,0)</f>
        <v>154</v>
      </c>
      <c r="F1675" s="32">
        <f t="shared" si="131"/>
        <v>200</v>
      </c>
      <c r="G1675" s="39">
        <f t="shared" si="132"/>
        <v>0.4</v>
      </c>
      <c r="H1675" s="32">
        <f t="shared" si="133"/>
        <v>120</v>
      </c>
      <c r="I1675" s="32">
        <f t="shared" si="134"/>
        <v>18480</v>
      </c>
      <c r="R1675" s="36">
        <v>39095</v>
      </c>
      <c r="S1675" s="36" t="s">
        <v>1646</v>
      </c>
      <c r="T1675" s="36" t="s">
        <v>1647</v>
      </c>
      <c r="U1675" s="36" t="str">
        <f>Table2[[#This Row],[Date]]&amp;Table2[[#This Row],[City]]&amp;Table2[[#This Row],[Product]]</f>
        <v>39095MumbaiLaptop</v>
      </c>
      <c r="V1675" s="36">
        <v>153</v>
      </c>
    </row>
    <row r="1676" spans="1:22" ht="21" x14ac:dyDescent="0.25">
      <c r="A1676" s="38">
        <v>39167</v>
      </c>
      <c r="B1676" s="38" t="s">
        <v>1652</v>
      </c>
      <c r="C1676" s="38" t="s">
        <v>1647</v>
      </c>
      <c r="D1676" s="32" t="str">
        <f t="shared" si="130"/>
        <v>39167JaipurLaptop</v>
      </c>
      <c r="E1676" s="32">
        <f>VLOOKUP($D1676,Table2[[Column1]:[Qty]],2,0)</f>
        <v>120</v>
      </c>
      <c r="F1676" s="32">
        <f t="shared" si="131"/>
        <v>1000</v>
      </c>
      <c r="G1676" s="39">
        <f t="shared" si="132"/>
        <v>0.09</v>
      </c>
      <c r="H1676" s="32">
        <f t="shared" si="133"/>
        <v>910</v>
      </c>
      <c r="I1676" s="32">
        <f t="shared" si="134"/>
        <v>109200</v>
      </c>
      <c r="R1676" s="36">
        <v>39137</v>
      </c>
      <c r="S1676" s="36" t="s">
        <v>1652</v>
      </c>
      <c r="T1676" s="36" t="s">
        <v>1648</v>
      </c>
      <c r="U1676" s="36" t="str">
        <f>Table2[[#This Row],[Date]]&amp;Table2[[#This Row],[City]]&amp;Table2[[#This Row],[Product]]</f>
        <v>39137JaipurBulb</v>
      </c>
      <c r="V1676" s="36">
        <v>163</v>
      </c>
    </row>
    <row r="1677" spans="1:22" ht="21" x14ac:dyDescent="0.25">
      <c r="A1677" s="38">
        <v>39167</v>
      </c>
      <c r="B1677" s="38" t="s">
        <v>1652</v>
      </c>
      <c r="C1677" s="38" t="s">
        <v>1648</v>
      </c>
      <c r="D1677" s="32" t="str">
        <f t="shared" si="130"/>
        <v>39167JaipurBulb</v>
      </c>
      <c r="E1677" s="32">
        <f>VLOOKUP($D1677,Table2[[Column1]:[Qty]],2,0)</f>
        <v>262</v>
      </c>
      <c r="F1677" s="32">
        <f t="shared" si="131"/>
        <v>10</v>
      </c>
      <c r="G1677" s="39">
        <f t="shared" si="132"/>
        <v>0.08</v>
      </c>
      <c r="H1677" s="32">
        <f t="shared" si="133"/>
        <v>9.2000000000000011</v>
      </c>
      <c r="I1677" s="32">
        <f t="shared" si="134"/>
        <v>2410.4</v>
      </c>
      <c r="R1677" s="36">
        <v>39069</v>
      </c>
      <c r="S1677" s="36" t="s">
        <v>1652</v>
      </c>
      <c r="T1677" s="36" t="s">
        <v>1649</v>
      </c>
      <c r="U1677" s="36" t="str">
        <f>Table2[[#This Row],[Date]]&amp;Table2[[#This Row],[City]]&amp;Table2[[#This Row],[Product]]</f>
        <v>39069Jaipuriphone</v>
      </c>
      <c r="V1677" s="36">
        <v>185</v>
      </c>
    </row>
    <row r="1678" spans="1:22" ht="21" x14ac:dyDescent="0.25">
      <c r="A1678" s="38">
        <v>39167</v>
      </c>
      <c r="B1678" s="38" t="s">
        <v>1652</v>
      </c>
      <c r="C1678" s="38" t="s">
        <v>1649</v>
      </c>
      <c r="D1678" s="32" t="str">
        <f t="shared" si="130"/>
        <v>39167Jaipuriphone</v>
      </c>
      <c r="E1678" s="32">
        <f>VLOOKUP($D1678,Table2[[Column1]:[Qty]],2,0)</f>
        <v>156</v>
      </c>
      <c r="F1678" s="32">
        <f t="shared" si="131"/>
        <v>500</v>
      </c>
      <c r="G1678" s="39">
        <f t="shared" si="132"/>
        <v>0.2</v>
      </c>
      <c r="H1678" s="32">
        <f t="shared" si="133"/>
        <v>400</v>
      </c>
      <c r="I1678" s="32">
        <f t="shared" si="134"/>
        <v>62400</v>
      </c>
      <c r="R1678" s="36">
        <v>39167</v>
      </c>
      <c r="S1678" s="36" t="s">
        <v>1646</v>
      </c>
      <c r="T1678" s="36" t="s">
        <v>1647</v>
      </c>
      <c r="U1678" s="36" t="str">
        <f>Table2[[#This Row],[Date]]&amp;Table2[[#This Row],[City]]&amp;Table2[[#This Row],[Product]]</f>
        <v>39167MumbaiLaptop</v>
      </c>
      <c r="V1678" s="36">
        <v>318</v>
      </c>
    </row>
    <row r="1679" spans="1:22" ht="21" x14ac:dyDescent="0.25">
      <c r="A1679" s="38">
        <v>39167</v>
      </c>
      <c r="B1679" s="38" t="s">
        <v>1652</v>
      </c>
      <c r="C1679" s="38" t="s">
        <v>1650</v>
      </c>
      <c r="D1679" s="32" t="str">
        <f t="shared" si="130"/>
        <v>39167JaipurChair</v>
      </c>
      <c r="E1679" s="32">
        <f>VLOOKUP($D1679,Table2[[Column1]:[Qty]],2,0)</f>
        <v>480</v>
      </c>
      <c r="F1679" s="32">
        <f t="shared" si="131"/>
        <v>200</v>
      </c>
      <c r="G1679" s="39">
        <f t="shared" si="132"/>
        <v>0.36</v>
      </c>
      <c r="H1679" s="32">
        <f t="shared" si="133"/>
        <v>128</v>
      </c>
      <c r="I1679" s="32">
        <f t="shared" si="134"/>
        <v>61440</v>
      </c>
      <c r="R1679" s="36">
        <v>39173</v>
      </c>
      <c r="S1679" s="36" t="s">
        <v>1653</v>
      </c>
      <c r="T1679" s="36" t="s">
        <v>1648</v>
      </c>
      <c r="U1679" s="36" t="str">
        <f>Table2[[#This Row],[Date]]&amp;Table2[[#This Row],[City]]&amp;Table2[[#This Row],[Product]]</f>
        <v>39173AgraBulb</v>
      </c>
      <c r="V1679" s="36">
        <v>229</v>
      </c>
    </row>
    <row r="1680" spans="1:22" ht="21" x14ac:dyDescent="0.25">
      <c r="A1680" s="38">
        <v>39167</v>
      </c>
      <c r="B1680" s="38" t="s">
        <v>1653</v>
      </c>
      <c r="C1680" s="38" t="s">
        <v>1647</v>
      </c>
      <c r="D1680" s="32" t="str">
        <f t="shared" si="130"/>
        <v>39167AgraLaptop</v>
      </c>
      <c r="E1680" s="32">
        <f>VLOOKUP($D1680,Table2[[Column1]:[Qty]],2,0)</f>
        <v>489</v>
      </c>
      <c r="F1680" s="32">
        <f t="shared" si="131"/>
        <v>1000</v>
      </c>
      <c r="G1680" s="39">
        <f t="shared" si="132"/>
        <v>0.05</v>
      </c>
      <c r="H1680" s="32">
        <f t="shared" si="133"/>
        <v>950</v>
      </c>
      <c r="I1680" s="32">
        <f t="shared" si="134"/>
        <v>464550</v>
      </c>
      <c r="R1680" s="36">
        <v>39072</v>
      </c>
      <c r="S1680" s="36" t="s">
        <v>1646</v>
      </c>
      <c r="T1680" s="36" t="s">
        <v>1647</v>
      </c>
      <c r="U1680" s="36" t="str">
        <f>Table2[[#This Row],[Date]]&amp;Table2[[#This Row],[City]]&amp;Table2[[#This Row],[Product]]</f>
        <v>39072MumbaiLaptop</v>
      </c>
      <c r="V1680" s="36">
        <v>287</v>
      </c>
    </row>
    <row r="1681" spans="1:22" ht="21" x14ac:dyDescent="0.25">
      <c r="A1681" s="38">
        <v>39167</v>
      </c>
      <c r="B1681" s="38" t="s">
        <v>1653</v>
      </c>
      <c r="C1681" s="38" t="s">
        <v>1648</v>
      </c>
      <c r="D1681" s="32" t="str">
        <f t="shared" si="130"/>
        <v>39167AgraBulb</v>
      </c>
      <c r="E1681" s="32">
        <f>VLOOKUP($D1681,Table2[[Column1]:[Qty]],2,0)</f>
        <v>434</v>
      </c>
      <c r="F1681" s="32">
        <f t="shared" si="131"/>
        <v>10</v>
      </c>
      <c r="G1681" s="39">
        <f t="shared" si="132"/>
        <v>0.06</v>
      </c>
      <c r="H1681" s="32">
        <f t="shared" si="133"/>
        <v>9.3999999999999986</v>
      </c>
      <c r="I1681" s="32">
        <f t="shared" si="134"/>
        <v>4079.5999999999995</v>
      </c>
      <c r="R1681" s="36">
        <v>39150</v>
      </c>
      <c r="S1681" s="36" t="s">
        <v>1653</v>
      </c>
      <c r="T1681" s="36" t="s">
        <v>1649</v>
      </c>
      <c r="U1681" s="36" t="str">
        <f>Table2[[#This Row],[Date]]&amp;Table2[[#This Row],[City]]&amp;Table2[[#This Row],[Product]]</f>
        <v>39150Agraiphone</v>
      </c>
      <c r="V1681" s="36">
        <v>322</v>
      </c>
    </row>
    <row r="1682" spans="1:22" ht="21" x14ac:dyDescent="0.25">
      <c r="A1682" s="38">
        <v>39167</v>
      </c>
      <c r="B1682" s="38" t="s">
        <v>1653</v>
      </c>
      <c r="C1682" s="38" t="s">
        <v>1649</v>
      </c>
      <c r="D1682" s="32" t="str">
        <f t="shared" si="130"/>
        <v>39167Agraiphone</v>
      </c>
      <c r="E1682" s="32">
        <f>VLOOKUP($D1682,Table2[[Column1]:[Qty]],2,0)</f>
        <v>459</v>
      </c>
      <c r="F1682" s="32">
        <f t="shared" si="131"/>
        <v>500</v>
      </c>
      <c r="G1682" s="39">
        <f t="shared" si="132"/>
        <v>0.25</v>
      </c>
      <c r="H1682" s="32">
        <f t="shared" si="133"/>
        <v>375</v>
      </c>
      <c r="I1682" s="32">
        <f t="shared" si="134"/>
        <v>172125</v>
      </c>
      <c r="R1682" s="36">
        <v>39187</v>
      </c>
      <c r="S1682" s="36" t="s">
        <v>1653</v>
      </c>
      <c r="T1682" s="36" t="s">
        <v>1650</v>
      </c>
      <c r="U1682" s="36" t="str">
        <f>Table2[[#This Row],[Date]]&amp;Table2[[#This Row],[City]]&amp;Table2[[#This Row],[Product]]</f>
        <v>39187AgraChair</v>
      </c>
      <c r="V1682" s="36">
        <v>226</v>
      </c>
    </row>
    <row r="1683" spans="1:22" ht="21" x14ac:dyDescent="0.25">
      <c r="A1683" s="38">
        <v>39167</v>
      </c>
      <c r="B1683" s="38" t="s">
        <v>1653</v>
      </c>
      <c r="C1683" s="38" t="s">
        <v>1650</v>
      </c>
      <c r="D1683" s="32" t="str">
        <f t="shared" si="130"/>
        <v>39167AgraChair</v>
      </c>
      <c r="E1683" s="32">
        <f>VLOOKUP($D1683,Table2[[Column1]:[Qty]],2,0)</f>
        <v>183</v>
      </c>
      <c r="F1683" s="32">
        <f t="shared" si="131"/>
        <v>200</v>
      </c>
      <c r="G1683" s="39">
        <f t="shared" si="132"/>
        <v>0.4</v>
      </c>
      <c r="H1683" s="32">
        <f t="shared" si="133"/>
        <v>120</v>
      </c>
      <c r="I1683" s="32">
        <f t="shared" si="134"/>
        <v>21960</v>
      </c>
      <c r="R1683" s="36">
        <v>39093</v>
      </c>
      <c r="S1683" s="36" t="s">
        <v>1646</v>
      </c>
      <c r="T1683" s="36" t="s">
        <v>1647</v>
      </c>
      <c r="U1683" s="36" t="str">
        <f>Table2[[#This Row],[Date]]&amp;Table2[[#This Row],[City]]&amp;Table2[[#This Row],[Product]]</f>
        <v>39093MumbaiLaptop</v>
      </c>
      <c r="V1683" s="36">
        <v>377</v>
      </c>
    </row>
    <row r="1684" spans="1:22" ht="21" x14ac:dyDescent="0.25">
      <c r="A1684" s="38">
        <v>39168</v>
      </c>
      <c r="B1684" s="38" t="s">
        <v>1645</v>
      </c>
      <c r="C1684" s="38" t="s">
        <v>1647</v>
      </c>
      <c r="D1684" s="32" t="str">
        <f t="shared" si="130"/>
        <v>39168DelhiLaptop</v>
      </c>
      <c r="E1684" s="32">
        <f>VLOOKUP($D1684,Table2[[Column1]:[Qty]],2,0)</f>
        <v>160</v>
      </c>
      <c r="F1684" s="32">
        <f t="shared" si="131"/>
        <v>1000</v>
      </c>
      <c r="G1684" s="39">
        <f t="shared" si="132"/>
        <v>0.13</v>
      </c>
      <c r="H1684" s="32">
        <f t="shared" si="133"/>
        <v>870</v>
      </c>
      <c r="I1684" s="32">
        <f t="shared" si="134"/>
        <v>139200</v>
      </c>
      <c r="R1684" s="36">
        <v>39149</v>
      </c>
      <c r="S1684" s="36" t="s">
        <v>1645</v>
      </c>
      <c r="T1684" s="36" t="s">
        <v>1647</v>
      </c>
      <c r="U1684" s="36" t="str">
        <f>Table2[[#This Row],[Date]]&amp;Table2[[#This Row],[City]]&amp;Table2[[#This Row],[Product]]</f>
        <v>39149DelhiLaptop</v>
      </c>
      <c r="V1684" s="36">
        <v>463</v>
      </c>
    </row>
    <row r="1685" spans="1:22" ht="21" x14ac:dyDescent="0.25">
      <c r="A1685" s="38">
        <v>39168</v>
      </c>
      <c r="B1685" s="38" t="s">
        <v>1645</v>
      </c>
      <c r="C1685" s="38" t="s">
        <v>1648</v>
      </c>
      <c r="D1685" s="32" t="str">
        <f t="shared" si="130"/>
        <v>39168DelhiBulb</v>
      </c>
      <c r="E1685" s="32">
        <f>VLOOKUP($D1685,Table2[[Column1]:[Qty]],2,0)</f>
        <v>128</v>
      </c>
      <c r="F1685" s="32">
        <f t="shared" si="131"/>
        <v>10</v>
      </c>
      <c r="G1685" s="39">
        <f t="shared" si="132"/>
        <v>0.09</v>
      </c>
      <c r="H1685" s="32">
        <f t="shared" si="133"/>
        <v>9.1</v>
      </c>
      <c r="I1685" s="32">
        <f t="shared" si="134"/>
        <v>1164.8</v>
      </c>
      <c r="R1685" s="36">
        <v>39110</v>
      </c>
      <c r="S1685" s="36" t="s">
        <v>1646</v>
      </c>
      <c r="T1685" s="36" t="s">
        <v>1648</v>
      </c>
      <c r="U1685" s="36" t="str">
        <f>Table2[[#This Row],[Date]]&amp;Table2[[#This Row],[City]]&amp;Table2[[#This Row],[Product]]</f>
        <v>39110MumbaiBulb</v>
      </c>
      <c r="V1685" s="36">
        <v>167</v>
      </c>
    </row>
    <row r="1686" spans="1:22" ht="21" x14ac:dyDescent="0.25">
      <c r="A1686" s="38">
        <v>39168</v>
      </c>
      <c r="B1686" s="38" t="s">
        <v>1645</v>
      </c>
      <c r="C1686" s="38" t="s">
        <v>1649</v>
      </c>
      <c r="D1686" s="32" t="str">
        <f t="shared" si="130"/>
        <v>39168Delhiiphone</v>
      </c>
      <c r="E1686" s="32">
        <f>VLOOKUP($D1686,Table2[[Column1]:[Qty]],2,0)</f>
        <v>213</v>
      </c>
      <c r="F1686" s="32">
        <f t="shared" si="131"/>
        <v>500</v>
      </c>
      <c r="G1686" s="39">
        <f t="shared" si="132"/>
        <v>0.24</v>
      </c>
      <c r="H1686" s="32">
        <f t="shared" si="133"/>
        <v>380</v>
      </c>
      <c r="I1686" s="32">
        <f t="shared" si="134"/>
        <v>80940</v>
      </c>
      <c r="R1686" s="36">
        <v>39182</v>
      </c>
      <c r="S1686" s="36" t="s">
        <v>1645</v>
      </c>
      <c r="T1686" s="36" t="s">
        <v>1647</v>
      </c>
      <c r="U1686" s="36" t="str">
        <f>Table2[[#This Row],[Date]]&amp;Table2[[#This Row],[City]]&amp;Table2[[#This Row],[Product]]</f>
        <v>39182DelhiLaptop</v>
      </c>
      <c r="V1686" s="36">
        <v>304</v>
      </c>
    </row>
    <row r="1687" spans="1:22" ht="21" x14ac:dyDescent="0.25">
      <c r="A1687" s="38">
        <v>39168</v>
      </c>
      <c r="B1687" s="38" t="s">
        <v>1645</v>
      </c>
      <c r="C1687" s="38" t="s">
        <v>1650</v>
      </c>
      <c r="D1687" s="32" t="str">
        <f t="shared" si="130"/>
        <v>39168DelhiChair</v>
      </c>
      <c r="E1687" s="32">
        <f>VLOOKUP($D1687,Table2[[Column1]:[Qty]],2,0)</f>
        <v>434</v>
      </c>
      <c r="F1687" s="32">
        <f t="shared" si="131"/>
        <v>200</v>
      </c>
      <c r="G1687" s="39">
        <f t="shared" si="132"/>
        <v>0.33</v>
      </c>
      <c r="H1687" s="32">
        <f t="shared" si="133"/>
        <v>134</v>
      </c>
      <c r="I1687" s="32">
        <f t="shared" si="134"/>
        <v>58156</v>
      </c>
      <c r="R1687" s="36">
        <v>39075</v>
      </c>
      <c r="S1687" s="36" t="s">
        <v>1646</v>
      </c>
      <c r="T1687" s="36" t="s">
        <v>1647</v>
      </c>
      <c r="U1687" s="36" t="str">
        <f>Table2[[#This Row],[Date]]&amp;Table2[[#This Row],[City]]&amp;Table2[[#This Row],[Product]]</f>
        <v>39075MumbaiLaptop</v>
      </c>
      <c r="V1687" s="36">
        <v>210</v>
      </c>
    </row>
    <row r="1688" spans="1:22" ht="21" x14ac:dyDescent="0.25">
      <c r="A1688" s="38">
        <v>39168</v>
      </c>
      <c r="B1688" s="38" t="s">
        <v>1646</v>
      </c>
      <c r="C1688" s="38" t="s">
        <v>1647</v>
      </c>
      <c r="D1688" s="32" t="str">
        <f t="shared" si="130"/>
        <v>39168MumbaiLaptop</v>
      </c>
      <c r="E1688" s="32">
        <f>VLOOKUP($D1688,Table2[[Column1]:[Qty]],2,0)</f>
        <v>435</v>
      </c>
      <c r="F1688" s="32">
        <f t="shared" si="131"/>
        <v>1000</v>
      </c>
      <c r="G1688" s="39">
        <f t="shared" si="132"/>
        <v>0.1</v>
      </c>
      <c r="H1688" s="32">
        <f t="shared" si="133"/>
        <v>900</v>
      </c>
      <c r="I1688" s="32">
        <f t="shared" si="134"/>
        <v>391500</v>
      </c>
      <c r="R1688" s="36">
        <v>39110</v>
      </c>
      <c r="S1688" s="36" t="s">
        <v>1652</v>
      </c>
      <c r="T1688" s="36" t="s">
        <v>1650</v>
      </c>
      <c r="U1688" s="36" t="str">
        <f>Table2[[#This Row],[Date]]&amp;Table2[[#This Row],[City]]&amp;Table2[[#This Row],[Product]]</f>
        <v>39110JaipurChair</v>
      </c>
      <c r="V1688" s="36">
        <v>318</v>
      </c>
    </row>
    <row r="1689" spans="1:22" ht="21" x14ac:dyDescent="0.25">
      <c r="A1689" s="38">
        <v>39168</v>
      </c>
      <c r="B1689" s="38" t="s">
        <v>1646</v>
      </c>
      <c r="C1689" s="38" t="s">
        <v>1648</v>
      </c>
      <c r="D1689" s="32" t="str">
        <f t="shared" si="130"/>
        <v>39168MumbaiBulb</v>
      </c>
      <c r="E1689" s="32">
        <f>VLOOKUP($D1689,Table2[[Column1]:[Qty]],2,0)</f>
        <v>353</v>
      </c>
      <c r="F1689" s="32">
        <f t="shared" si="131"/>
        <v>10</v>
      </c>
      <c r="G1689" s="39">
        <f t="shared" si="132"/>
        <v>0.05</v>
      </c>
      <c r="H1689" s="32">
        <f t="shared" si="133"/>
        <v>9.5</v>
      </c>
      <c r="I1689" s="32">
        <f t="shared" si="134"/>
        <v>3353.5</v>
      </c>
      <c r="R1689" s="36">
        <v>39191</v>
      </c>
      <c r="S1689" s="36" t="s">
        <v>1652</v>
      </c>
      <c r="T1689" s="36" t="s">
        <v>1647</v>
      </c>
      <c r="U1689" s="36" t="str">
        <f>Table2[[#This Row],[Date]]&amp;Table2[[#This Row],[City]]&amp;Table2[[#This Row],[Product]]</f>
        <v>39191JaipurLaptop</v>
      </c>
      <c r="V1689" s="36">
        <v>191</v>
      </c>
    </row>
    <row r="1690" spans="1:22" ht="21" x14ac:dyDescent="0.25">
      <c r="A1690" s="38">
        <v>39168</v>
      </c>
      <c r="B1690" s="38" t="s">
        <v>1646</v>
      </c>
      <c r="C1690" s="38" t="s">
        <v>1649</v>
      </c>
      <c r="D1690" s="32" t="str">
        <f t="shared" si="130"/>
        <v>39168Mumbaiiphone</v>
      </c>
      <c r="E1690" s="32">
        <f>VLOOKUP($D1690,Table2[[Column1]:[Qty]],2,0)</f>
        <v>249</v>
      </c>
      <c r="F1690" s="32">
        <f t="shared" si="131"/>
        <v>500</v>
      </c>
      <c r="G1690" s="39">
        <f t="shared" si="132"/>
        <v>0.2</v>
      </c>
      <c r="H1690" s="32">
        <f t="shared" si="133"/>
        <v>400</v>
      </c>
      <c r="I1690" s="32">
        <f t="shared" si="134"/>
        <v>99600</v>
      </c>
      <c r="R1690" s="36">
        <v>39152</v>
      </c>
      <c r="S1690" s="36" t="s">
        <v>1646</v>
      </c>
      <c r="T1690" s="36" t="s">
        <v>1649</v>
      </c>
      <c r="U1690" s="36" t="str">
        <f>Table2[[#This Row],[Date]]&amp;Table2[[#This Row],[City]]&amp;Table2[[#This Row],[Product]]</f>
        <v>39152Mumbaiiphone</v>
      </c>
      <c r="V1690" s="36">
        <v>476</v>
      </c>
    </row>
    <row r="1691" spans="1:22" ht="21" x14ac:dyDescent="0.25">
      <c r="A1691" s="38">
        <v>39168</v>
      </c>
      <c r="B1691" s="38" t="s">
        <v>1646</v>
      </c>
      <c r="C1691" s="38" t="s">
        <v>1650</v>
      </c>
      <c r="D1691" s="32" t="str">
        <f t="shared" si="130"/>
        <v>39168MumbaiChair</v>
      </c>
      <c r="E1691" s="32">
        <f>VLOOKUP($D1691,Table2[[Column1]:[Qty]],2,0)</f>
        <v>385</v>
      </c>
      <c r="F1691" s="32">
        <f t="shared" si="131"/>
        <v>200</v>
      </c>
      <c r="G1691" s="39">
        <f t="shared" si="132"/>
        <v>0.4</v>
      </c>
      <c r="H1691" s="32">
        <f t="shared" si="133"/>
        <v>120</v>
      </c>
      <c r="I1691" s="32">
        <f t="shared" si="134"/>
        <v>46200</v>
      </c>
      <c r="R1691" s="36">
        <v>39166</v>
      </c>
      <c r="S1691" s="36" t="s">
        <v>1653</v>
      </c>
      <c r="T1691" s="36" t="s">
        <v>1648</v>
      </c>
      <c r="U1691" s="36" t="str">
        <f>Table2[[#This Row],[Date]]&amp;Table2[[#This Row],[City]]&amp;Table2[[#This Row],[Product]]</f>
        <v>39166AgraBulb</v>
      </c>
      <c r="V1691" s="36">
        <v>147</v>
      </c>
    </row>
    <row r="1692" spans="1:22" ht="21" x14ac:dyDescent="0.25">
      <c r="A1692" s="38">
        <v>39168</v>
      </c>
      <c r="B1692" s="38" t="s">
        <v>1652</v>
      </c>
      <c r="C1692" s="38" t="s">
        <v>1647</v>
      </c>
      <c r="D1692" s="32" t="str">
        <f t="shared" si="130"/>
        <v>39168JaipurLaptop</v>
      </c>
      <c r="E1692" s="32">
        <f>VLOOKUP($D1692,Table2[[Column1]:[Qty]],2,0)</f>
        <v>126</v>
      </c>
      <c r="F1692" s="32">
        <f t="shared" si="131"/>
        <v>1000</v>
      </c>
      <c r="G1692" s="39">
        <f t="shared" si="132"/>
        <v>0.09</v>
      </c>
      <c r="H1692" s="32">
        <f t="shared" si="133"/>
        <v>910</v>
      </c>
      <c r="I1692" s="32">
        <f t="shared" si="134"/>
        <v>114660</v>
      </c>
      <c r="R1692" s="36">
        <v>39181</v>
      </c>
      <c r="S1692" s="36" t="s">
        <v>1652</v>
      </c>
      <c r="T1692" s="36" t="s">
        <v>1648</v>
      </c>
      <c r="U1692" s="36" t="str">
        <f>Table2[[#This Row],[Date]]&amp;Table2[[#This Row],[City]]&amp;Table2[[#This Row],[Product]]</f>
        <v>39181JaipurBulb</v>
      </c>
      <c r="V1692" s="36">
        <v>105</v>
      </c>
    </row>
    <row r="1693" spans="1:22" ht="21" x14ac:dyDescent="0.25">
      <c r="A1693" s="38">
        <v>39168</v>
      </c>
      <c r="B1693" s="38" t="s">
        <v>1652</v>
      </c>
      <c r="C1693" s="38" t="s">
        <v>1648</v>
      </c>
      <c r="D1693" s="32" t="str">
        <f t="shared" si="130"/>
        <v>39168JaipurBulb</v>
      </c>
      <c r="E1693" s="32">
        <f>VLOOKUP($D1693,Table2[[Column1]:[Qty]],2,0)</f>
        <v>113</v>
      </c>
      <c r="F1693" s="32">
        <f t="shared" si="131"/>
        <v>10</v>
      </c>
      <c r="G1693" s="39">
        <f t="shared" si="132"/>
        <v>0.08</v>
      </c>
      <c r="H1693" s="32">
        <f t="shared" si="133"/>
        <v>9.2000000000000011</v>
      </c>
      <c r="I1693" s="32">
        <f t="shared" si="134"/>
        <v>1039.6000000000001</v>
      </c>
      <c r="R1693" s="36">
        <v>39075</v>
      </c>
      <c r="S1693" s="36" t="s">
        <v>1645</v>
      </c>
      <c r="T1693" s="36" t="s">
        <v>1648</v>
      </c>
      <c r="U1693" s="36" t="str">
        <f>Table2[[#This Row],[Date]]&amp;Table2[[#This Row],[City]]&amp;Table2[[#This Row],[Product]]</f>
        <v>39075DelhiBulb</v>
      </c>
      <c r="V1693" s="36">
        <v>406</v>
      </c>
    </row>
    <row r="1694" spans="1:22" ht="21" x14ac:dyDescent="0.25">
      <c r="A1694" s="38">
        <v>39168</v>
      </c>
      <c r="B1694" s="38" t="s">
        <v>1652</v>
      </c>
      <c r="C1694" s="38" t="s">
        <v>1649</v>
      </c>
      <c r="D1694" s="32" t="str">
        <f t="shared" si="130"/>
        <v>39168Jaipuriphone</v>
      </c>
      <c r="E1694" s="32">
        <f>VLOOKUP($D1694,Table2[[Column1]:[Qty]],2,0)</f>
        <v>265</v>
      </c>
      <c r="F1694" s="32">
        <f t="shared" si="131"/>
        <v>500</v>
      </c>
      <c r="G1694" s="39">
        <f t="shared" si="132"/>
        <v>0.2</v>
      </c>
      <c r="H1694" s="32">
        <f t="shared" si="133"/>
        <v>400</v>
      </c>
      <c r="I1694" s="32">
        <f t="shared" si="134"/>
        <v>106000</v>
      </c>
      <c r="R1694" s="36">
        <v>39094</v>
      </c>
      <c r="S1694" s="36" t="s">
        <v>1653</v>
      </c>
      <c r="T1694" s="36" t="s">
        <v>1648</v>
      </c>
      <c r="U1694" s="36" t="str">
        <f>Table2[[#This Row],[Date]]&amp;Table2[[#This Row],[City]]&amp;Table2[[#This Row],[Product]]</f>
        <v>39094AgraBulb</v>
      </c>
      <c r="V1694" s="36">
        <v>237</v>
      </c>
    </row>
    <row r="1695" spans="1:22" ht="21" x14ac:dyDescent="0.25">
      <c r="A1695" s="38">
        <v>39168</v>
      </c>
      <c r="B1695" s="38" t="s">
        <v>1652</v>
      </c>
      <c r="C1695" s="38" t="s">
        <v>1650</v>
      </c>
      <c r="D1695" s="32" t="str">
        <f t="shared" si="130"/>
        <v>39168JaipurChair</v>
      </c>
      <c r="E1695" s="32">
        <f>VLOOKUP($D1695,Table2[[Column1]:[Qty]],2,0)</f>
        <v>199</v>
      </c>
      <c r="F1695" s="32">
        <f t="shared" si="131"/>
        <v>200</v>
      </c>
      <c r="G1695" s="39">
        <f t="shared" si="132"/>
        <v>0.36</v>
      </c>
      <c r="H1695" s="32">
        <f t="shared" si="133"/>
        <v>128</v>
      </c>
      <c r="I1695" s="32">
        <f t="shared" si="134"/>
        <v>25472</v>
      </c>
      <c r="R1695" s="36">
        <v>39187</v>
      </c>
      <c r="S1695" s="36" t="s">
        <v>1652</v>
      </c>
      <c r="T1695" s="36" t="s">
        <v>1649</v>
      </c>
      <c r="U1695" s="36" t="str">
        <f>Table2[[#This Row],[Date]]&amp;Table2[[#This Row],[City]]&amp;Table2[[#This Row],[Product]]</f>
        <v>39187Jaipuriphone</v>
      </c>
      <c r="V1695" s="36">
        <v>205</v>
      </c>
    </row>
    <row r="1696" spans="1:22" ht="21" x14ac:dyDescent="0.25">
      <c r="A1696" s="38">
        <v>39168</v>
      </c>
      <c r="B1696" s="38" t="s">
        <v>1653</v>
      </c>
      <c r="C1696" s="38" t="s">
        <v>1647</v>
      </c>
      <c r="D1696" s="32" t="str">
        <f t="shared" si="130"/>
        <v>39168AgraLaptop</v>
      </c>
      <c r="E1696" s="32">
        <f>VLOOKUP($D1696,Table2[[Column1]:[Qty]],2,0)</f>
        <v>478</v>
      </c>
      <c r="F1696" s="32">
        <f t="shared" si="131"/>
        <v>1000</v>
      </c>
      <c r="G1696" s="39">
        <f t="shared" si="132"/>
        <v>0.05</v>
      </c>
      <c r="H1696" s="32">
        <f t="shared" si="133"/>
        <v>950</v>
      </c>
      <c r="I1696" s="32">
        <f t="shared" si="134"/>
        <v>454100</v>
      </c>
      <c r="R1696" s="36">
        <v>39081</v>
      </c>
      <c r="S1696" s="36" t="s">
        <v>1646</v>
      </c>
      <c r="T1696" s="36" t="s">
        <v>1650</v>
      </c>
      <c r="U1696" s="36" t="str">
        <f>Table2[[#This Row],[Date]]&amp;Table2[[#This Row],[City]]&amp;Table2[[#This Row],[Product]]</f>
        <v>39081MumbaiChair</v>
      </c>
      <c r="V1696" s="36">
        <v>253</v>
      </c>
    </row>
    <row r="1697" spans="1:22" ht="21" x14ac:dyDescent="0.25">
      <c r="A1697" s="38">
        <v>39168</v>
      </c>
      <c r="B1697" s="38" t="s">
        <v>1653</v>
      </c>
      <c r="C1697" s="38" t="s">
        <v>1648</v>
      </c>
      <c r="D1697" s="32" t="str">
        <f t="shared" si="130"/>
        <v>39168AgraBulb</v>
      </c>
      <c r="E1697" s="32">
        <f>VLOOKUP($D1697,Table2[[Column1]:[Qty]],2,0)</f>
        <v>215</v>
      </c>
      <c r="F1697" s="32">
        <f t="shared" si="131"/>
        <v>10</v>
      </c>
      <c r="G1697" s="39">
        <f t="shared" si="132"/>
        <v>0.06</v>
      </c>
      <c r="H1697" s="32">
        <f t="shared" si="133"/>
        <v>9.3999999999999986</v>
      </c>
      <c r="I1697" s="32">
        <f t="shared" si="134"/>
        <v>2020.9999999999998</v>
      </c>
      <c r="R1697" s="36">
        <v>39084</v>
      </c>
      <c r="S1697" s="36" t="s">
        <v>1653</v>
      </c>
      <c r="T1697" s="36" t="s">
        <v>1648</v>
      </c>
      <c r="U1697" s="36" t="str">
        <f>Table2[[#This Row],[Date]]&amp;Table2[[#This Row],[City]]&amp;Table2[[#This Row],[Product]]</f>
        <v>39084AgraBulb</v>
      </c>
      <c r="V1697" s="36">
        <v>466</v>
      </c>
    </row>
    <row r="1698" spans="1:22" ht="21" x14ac:dyDescent="0.25">
      <c r="A1698" s="38">
        <v>39168</v>
      </c>
      <c r="B1698" s="38" t="s">
        <v>1653</v>
      </c>
      <c r="C1698" s="38" t="s">
        <v>1649</v>
      </c>
      <c r="D1698" s="32" t="str">
        <f t="shared" si="130"/>
        <v>39168Agraiphone</v>
      </c>
      <c r="E1698" s="32">
        <f>VLOOKUP($D1698,Table2[[Column1]:[Qty]],2,0)</f>
        <v>337</v>
      </c>
      <c r="F1698" s="32">
        <f t="shared" si="131"/>
        <v>500</v>
      </c>
      <c r="G1698" s="39">
        <f t="shared" si="132"/>
        <v>0.25</v>
      </c>
      <c r="H1698" s="32">
        <f t="shared" si="133"/>
        <v>375</v>
      </c>
      <c r="I1698" s="32">
        <f t="shared" si="134"/>
        <v>126375</v>
      </c>
      <c r="R1698" s="36">
        <v>39131</v>
      </c>
      <c r="S1698" s="36" t="s">
        <v>1653</v>
      </c>
      <c r="T1698" s="36" t="s">
        <v>1648</v>
      </c>
      <c r="U1698" s="36" t="str">
        <f>Table2[[#This Row],[Date]]&amp;Table2[[#This Row],[City]]&amp;Table2[[#This Row],[Product]]</f>
        <v>39131AgraBulb</v>
      </c>
      <c r="V1698" s="36">
        <v>487</v>
      </c>
    </row>
    <row r="1699" spans="1:22" ht="21" x14ac:dyDescent="0.25">
      <c r="A1699" s="38">
        <v>39168</v>
      </c>
      <c r="B1699" s="38" t="s">
        <v>1653</v>
      </c>
      <c r="C1699" s="38" t="s">
        <v>1650</v>
      </c>
      <c r="D1699" s="32" t="str">
        <f t="shared" si="130"/>
        <v>39168AgraChair</v>
      </c>
      <c r="E1699" s="32">
        <f>VLOOKUP($D1699,Table2[[Column1]:[Qty]],2,0)</f>
        <v>108</v>
      </c>
      <c r="F1699" s="32">
        <f t="shared" si="131"/>
        <v>200</v>
      </c>
      <c r="G1699" s="39">
        <f t="shared" si="132"/>
        <v>0.4</v>
      </c>
      <c r="H1699" s="32">
        <f t="shared" si="133"/>
        <v>120</v>
      </c>
      <c r="I1699" s="32">
        <f t="shared" si="134"/>
        <v>12960</v>
      </c>
      <c r="R1699" s="36">
        <v>39155</v>
      </c>
      <c r="S1699" s="36" t="s">
        <v>1652</v>
      </c>
      <c r="T1699" s="36" t="s">
        <v>1648</v>
      </c>
      <c r="U1699" s="36" t="str">
        <f>Table2[[#This Row],[Date]]&amp;Table2[[#This Row],[City]]&amp;Table2[[#This Row],[Product]]</f>
        <v>39155JaipurBulb</v>
      </c>
      <c r="V1699" s="36">
        <v>327</v>
      </c>
    </row>
    <row r="1700" spans="1:22" ht="21" x14ac:dyDescent="0.25">
      <c r="A1700" s="38">
        <v>39169</v>
      </c>
      <c r="B1700" s="38" t="s">
        <v>1645</v>
      </c>
      <c r="C1700" s="38" t="s">
        <v>1647</v>
      </c>
      <c r="D1700" s="32" t="str">
        <f t="shared" si="130"/>
        <v>39169DelhiLaptop</v>
      </c>
      <c r="E1700" s="32">
        <f>VLOOKUP($D1700,Table2[[Column1]:[Qty]],2,0)</f>
        <v>330</v>
      </c>
      <c r="F1700" s="32">
        <f t="shared" si="131"/>
        <v>1000</v>
      </c>
      <c r="G1700" s="39">
        <f t="shared" si="132"/>
        <v>0.13</v>
      </c>
      <c r="H1700" s="32">
        <f t="shared" si="133"/>
        <v>870</v>
      </c>
      <c r="I1700" s="32">
        <f t="shared" si="134"/>
        <v>287100</v>
      </c>
      <c r="R1700" s="36">
        <v>39175</v>
      </c>
      <c r="S1700" s="36" t="s">
        <v>1652</v>
      </c>
      <c r="T1700" s="36" t="s">
        <v>1649</v>
      </c>
      <c r="U1700" s="36" t="str">
        <f>Table2[[#This Row],[Date]]&amp;Table2[[#This Row],[City]]&amp;Table2[[#This Row],[Product]]</f>
        <v>39175Jaipuriphone</v>
      </c>
      <c r="V1700" s="36">
        <v>126</v>
      </c>
    </row>
    <row r="1701" spans="1:22" ht="21" x14ac:dyDescent="0.25">
      <c r="A1701" s="38">
        <v>39169</v>
      </c>
      <c r="B1701" s="38" t="s">
        <v>1645</v>
      </c>
      <c r="C1701" s="38" t="s">
        <v>1648</v>
      </c>
      <c r="D1701" s="32" t="str">
        <f t="shared" si="130"/>
        <v>39169DelhiBulb</v>
      </c>
      <c r="E1701" s="32">
        <f>VLOOKUP($D1701,Table2[[Column1]:[Qty]],2,0)</f>
        <v>260</v>
      </c>
      <c r="F1701" s="32">
        <f t="shared" si="131"/>
        <v>10</v>
      </c>
      <c r="G1701" s="39">
        <f t="shared" si="132"/>
        <v>0.09</v>
      </c>
      <c r="H1701" s="32">
        <f t="shared" si="133"/>
        <v>9.1</v>
      </c>
      <c r="I1701" s="32">
        <f t="shared" si="134"/>
        <v>2366</v>
      </c>
      <c r="R1701" s="36">
        <v>39066</v>
      </c>
      <c r="S1701" s="36" t="s">
        <v>1646</v>
      </c>
      <c r="T1701" s="36" t="s">
        <v>1647</v>
      </c>
      <c r="U1701" s="36" t="str">
        <f>Table2[[#This Row],[Date]]&amp;Table2[[#This Row],[City]]&amp;Table2[[#This Row],[Product]]</f>
        <v>39066MumbaiLaptop</v>
      </c>
      <c r="V1701" s="36">
        <v>348</v>
      </c>
    </row>
    <row r="1702" spans="1:22" ht="21" x14ac:dyDescent="0.25">
      <c r="A1702" s="38">
        <v>39169</v>
      </c>
      <c r="B1702" s="38" t="s">
        <v>1645</v>
      </c>
      <c r="C1702" s="38" t="s">
        <v>1649</v>
      </c>
      <c r="D1702" s="32" t="str">
        <f t="shared" si="130"/>
        <v>39169Delhiiphone</v>
      </c>
      <c r="E1702" s="32">
        <f>VLOOKUP($D1702,Table2[[Column1]:[Qty]],2,0)</f>
        <v>122</v>
      </c>
      <c r="F1702" s="32">
        <f t="shared" si="131"/>
        <v>500</v>
      </c>
      <c r="G1702" s="39">
        <f t="shared" si="132"/>
        <v>0.24</v>
      </c>
      <c r="H1702" s="32">
        <f t="shared" si="133"/>
        <v>380</v>
      </c>
      <c r="I1702" s="32">
        <f t="shared" si="134"/>
        <v>46360</v>
      </c>
      <c r="R1702" s="36">
        <v>39111</v>
      </c>
      <c r="S1702" s="36" t="s">
        <v>1652</v>
      </c>
      <c r="T1702" s="36" t="s">
        <v>1647</v>
      </c>
      <c r="U1702" s="36" t="str">
        <f>Table2[[#This Row],[Date]]&amp;Table2[[#This Row],[City]]&amp;Table2[[#This Row],[Product]]</f>
        <v>39111JaipurLaptop</v>
      </c>
      <c r="V1702" s="36">
        <v>486</v>
      </c>
    </row>
    <row r="1703" spans="1:22" ht="21" x14ac:dyDescent="0.25">
      <c r="A1703" s="38">
        <v>39169</v>
      </c>
      <c r="B1703" s="38" t="s">
        <v>1645</v>
      </c>
      <c r="C1703" s="38" t="s">
        <v>1650</v>
      </c>
      <c r="D1703" s="32" t="str">
        <f t="shared" si="130"/>
        <v>39169DelhiChair</v>
      </c>
      <c r="E1703" s="32">
        <f>VLOOKUP($D1703,Table2[[Column1]:[Qty]],2,0)</f>
        <v>294</v>
      </c>
      <c r="F1703" s="32">
        <f t="shared" si="131"/>
        <v>200</v>
      </c>
      <c r="G1703" s="39">
        <f t="shared" si="132"/>
        <v>0.33</v>
      </c>
      <c r="H1703" s="32">
        <f t="shared" si="133"/>
        <v>134</v>
      </c>
      <c r="I1703" s="32">
        <f t="shared" si="134"/>
        <v>39396</v>
      </c>
      <c r="R1703" s="36">
        <v>39171</v>
      </c>
      <c r="S1703" s="36" t="s">
        <v>1652</v>
      </c>
      <c r="T1703" s="36" t="s">
        <v>1650</v>
      </c>
      <c r="U1703" s="36" t="str">
        <f>Table2[[#This Row],[Date]]&amp;Table2[[#This Row],[City]]&amp;Table2[[#This Row],[Product]]</f>
        <v>39171JaipurChair</v>
      </c>
      <c r="V1703" s="36">
        <v>127</v>
      </c>
    </row>
    <row r="1704" spans="1:22" ht="21" x14ac:dyDescent="0.25">
      <c r="A1704" s="38">
        <v>39169</v>
      </c>
      <c r="B1704" s="38" t="s">
        <v>1646</v>
      </c>
      <c r="C1704" s="38" t="s">
        <v>1647</v>
      </c>
      <c r="D1704" s="32" t="str">
        <f t="shared" si="130"/>
        <v>39169MumbaiLaptop</v>
      </c>
      <c r="E1704" s="32">
        <f>VLOOKUP($D1704,Table2[[Column1]:[Qty]],2,0)</f>
        <v>446</v>
      </c>
      <c r="F1704" s="32">
        <f t="shared" si="131"/>
        <v>1000</v>
      </c>
      <c r="G1704" s="39">
        <f t="shared" si="132"/>
        <v>0.1</v>
      </c>
      <c r="H1704" s="32">
        <f t="shared" si="133"/>
        <v>900</v>
      </c>
      <c r="I1704" s="32">
        <f t="shared" si="134"/>
        <v>401400</v>
      </c>
      <c r="R1704" s="36">
        <v>39068</v>
      </c>
      <c r="S1704" s="36" t="s">
        <v>1653</v>
      </c>
      <c r="T1704" s="36" t="s">
        <v>1650</v>
      </c>
      <c r="U1704" s="36" t="str">
        <f>Table2[[#This Row],[Date]]&amp;Table2[[#This Row],[City]]&amp;Table2[[#This Row],[Product]]</f>
        <v>39068AgraChair</v>
      </c>
      <c r="V1704" s="36">
        <v>478</v>
      </c>
    </row>
    <row r="1705" spans="1:22" ht="21" x14ac:dyDescent="0.25">
      <c r="A1705" s="38">
        <v>39169</v>
      </c>
      <c r="B1705" s="38" t="s">
        <v>1646</v>
      </c>
      <c r="C1705" s="38" t="s">
        <v>1648</v>
      </c>
      <c r="D1705" s="32" t="str">
        <f t="shared" si="130"/>
        <v>39169MumbaiBulb</v>
      </c>
      <c r="E1705" s="32">
        <f>VLOOKUP($D1705,Table2[[Column1]:[Qty]],2,0)</f>
        <v>461</v>
      </c>
      <c r="F1705" s="32">
        <f t="shared" si="131"/>
        <v>10</v>
      </c>
      <c r="G1705" s="39">
        <f t="shared" si="132"/>
        <v>0.05</v>
      </c>
      <c r="H1705" s="32">
        <f t="shared" si="133"/>
        <v>9.5</v>
      </c>
      <c r="I1705" s="32">
        <f t="shared" si="134"/>
        <v>4379.5</v>
      </c>
      <c r="R1705" s="36">
        <v>39086</v>
      </c>
      <c r="S1705" s="36" t="s">
        <v>1646</v>
      </c>
      <c r="T1705" s="36" t="s">
        <v>1647</v>
      </c>
      <c r="U1705" s="36" t="str">
        <f>Table2[[#This Row],[Date]]&amp;Table2[[#This Row],[City]]&amp;Table2[[#This Row],[Product]]</f>
        <v>39086MumbaiLaptop</v>
      </c>
      <c r="V1705" s="36">
        <v>493</v>
      </c>
    </row>
    <row r="1706" spans="1:22" ht="21" x14ac:dyDescent="0.25">
      <c r="A1706" s="38">
        <v>39169</v>
      </c>
      <c r="B1706" s="38" t="s">
        <v>1646</v>
      </c>
      <c r="C1706" s="38" t="s">
        <v>1649</v>
      </c>
      <c r="D1706" s="32" t="str">
        <f t="shared" si="130"/>
        <v>39169Mumbaiiphone</v>
      </c>
      <c r="E1706" s="32">
        <f>VLOOKUP($D1706,Table2[[Column1]:[Qty]],2,0)</f>
        <v>147</v>
      </c>
      <c r="F1706" s="32">
        <f t="shared" si="131"/>
        <v>500</v>
      </c>
      <c r="G1706" s="39">
        <f t="shared" si="132"/>
        <v>0.2</v>
      </c>
      <c r="H1706" s="32">
        <f t="shared" si="133"/>
        <v>400</v>
      </c>
      <c r="I1706" s="32">
        <f t="shared" si="134"/>
        <v>58800</v>
      </c>
      <c r="R1706" s="36">
        <v>39088</v>
      </c>
      <c r="S1706" s="36" t="s">
        <v>1646</v>
      </c>
      <c r="T1706" s="36" t="s">
        <v>1647</v>
      </c>
      <c r="U1706" s="36" t="str">
        <f>Table2[[#This Row],[Date]]&amp;Table2[[#This Row],[City]]&amp;Table2[[#This Row],[Product]]</f>
        <v>39088MumbaiLaptop</v>
      </c>
      <c r="V1706" s="36">
        <v>369</v>
      </c>
    </row>
    <row r="1707" spans="1:22" ht="21" x14ac:dyDescent="0.25">
      <c r="A1707" s="38">
        <v>39169</v>
      </c>
      <c r="B1707" s="38" t="s">
        <v>1646</v>
      </c>
      <c r="C1707" s="38" t="s">
        <v>1650</v>
      </c>
      <c r="D1707" s="32" t="str">
        <f t="shared" si="130"/>
        <v>39169MumbaiChair</v>
      </c>
      <c r="E1707" s="32">
        <f>VLOOKUP($D1707,Table2[[Column1]:[Qty]],2,0)</f>
        <v>106</v>
      </c>
      <c r="F1707" s="32">
        <f t="shared" si="131"/>
        <v>200</v>
      </c>
      <c r="G1707" s="39">
        <f t="shared" si="132"/>
        <v>0.4</v>
      </c>
      <c r="H1707" s="32">
        <f t="shared" si="133"/>
        <v>120</v>
      </c>
      <c r="I1707" s="32">
        <f t="shared" si="134"/>
        <v>12720</v>
      </c>
      <c r="R1707" s="36">
        <v>39188</v>
      </c>
      <c r="S1707" s="36" t="s">
        <v>1652</v>
      </c>
      <c r="T1707" s="36" t="s">
        <v>1650</v>
      </c>
      <c r="U1707" s="36" t="str">
        <f>Table2[[#This Row],[Date]]&amp;Table2[[#This Row],[City]]&amp;Table2[[#This Row],[Product]]</f>
        <v>39188JaipurChair</v>
      </c>
      <c r="V1707" s="36">
        <v>104</v>
      </c>
    </row>
    <row r="1708" spans="1:22" ht="21" x14ac:dyDescent="0.25">
      <c r="A1708" s="38">
        <v>39169</v>
      </c>
      <c r="B1708" s="38" t="s">
        <v>1652</v>
      </c>
      <c r="C1708" s="38" t="s">
        <v>1647</v>
      </c>
      <c r="D1708" s="32" t="str">
        <f t="shared" si="130"/>
        <v>39169JaipurLaptop</v>
      </c>
      <c r="E1708" s="32">
        <f>VLOOKUP($D1708,Table2[[Column1]:[Qty]],2,0)</f>
        <v>450</v>
      </c>
      <c r="F1708" s="32">
        <f t="shared" si="131"/>
        <v>1000</v>
      </c>
      <c r="G1708" s="39">
        <f t="shared" si="132"/>
        <v>0.09</v>
      </c>
      <c r="H1708" s="32">
        <f t="shared" si="133"/>
        <v>910</v>
      </c>
      <c r="I1708" s="32">
        <f t="shared" si="134"/>
        <v>409500</v>
      </c>
      <c r="R1708" s="36">
        <v>39133</v>
      </c>
      <c r="S1708" s="36" t="s">
        <v>1652</v>
      </c>
      <c r="T1708" s="36" t="s">
        <v>1649</v>
      </c>
      <c r="U1708" s="36" t="str">
        <f>Table2[[#This Row],[Date]]&amp;Table2[[#This Row],[City]]&amp;Table2[[#This Row],[Product]]</f>
        <v>39133Jaipuriphone</v>
      </c>
      <c r="V1708" s="36">
        <v>299</v>
      </c>
    </row>
    <row r="1709" spans="1:22" ht="21" x14ac:dyDescent="0.25">
      <c r="A1709" s="38">
        <v>39169</v>
      </c>
      <c r="B1709" s="38" t="s">
        <v>1652</v>
      </c>
      <c r="C1709" s="38" t="s">
        <v>1648</v>
      </c>
      <c r="D1709" s="32" t="str">
        <f t="shared" si="130"/>
        <v>39169JaipurBulb</v>
      </c>
      <c r="E1709" s="32">
        <f>VLOOKUP($D1709,Table2[[Column1]:[Qty]],2,0)</f>
        <v>202</v>
      </c>
      <c r="F1709" s="32">
        <f t="shared" si="131"/>
        <v>10</v>
      </c>
      <c r="G1709" s="39">
        <f t="shared" si="132"/>
        <v>0.08</v>
      </c>
      <c r="H1709" s="32">
        <f t="shared" si="133"/>
        <v>9.2000000000000011</v>
      </c>
      <c r="I1709" s="32">
        <f t="shared" si="134"/>
        <v>1858.4000000000003</v>
      </c>
      <c r="R1709" s="36">
        <v>39111</v>
      </c>
      <c r="S1709" s="36" t="s">
        <v>1653</v>
      </c>
      <c r="T1709" s="36" t="s">
        <v>1650</v>
      </c>
      <c r="U1709" s="36" t="str">
        <f>Table2[[#This Row],[Date]]&amp;Table2[[#This Row],[City]]&amp;Table2[[#This Row],[Product]]</f>
        <v>39111AgraChair</v>
      </c>
      <c r="V1709" s="36">
        <v>177</v>
      </c>
    </row>
    <row r="1710" spans="1:22" ht="21" x14ac:dyDescent="0.25">
      <c r="A1710" s="38">
        <v>39169</v>
      </c>
      <c r="B1710" s="38" t="s">
        <v>1652</v>
      </c>
      <c r="C1710" s="38" t="s">
        <v>1649</v>
      </c>
      <c r="D1710" s="32" t="str">
        <f t="shared" si="130"/>
        <v>39169Jaipuriphone</v>
      </c>
      <c r="E1710" s="32">
        <f>VLOOKUP($D1710,Table2[[Column1]:[Qty]],2,0)</f>
        <v>378</v>
      </c>
      <c r="F1710" s="32">
        <f t="shared" si="131"/>
        <v>500</v>
      </c>
      <c r="G1710" s="39">
        <f t="shared" si="132"/>
        <v>0.2</v>
      </c>
      <c r="H1710" s="32">
        <f t="shared" si="133"/>
        <v>400</v>
      </c>
      <c r="I1710" s="32">
        <f t="shared" si="134"/>
        <v>151200</v>
      </c>
      <c r="R1710" s="36">
        <v>39087</v>
      </c>
      <c r="S1710" s="36" t="s">
        <v>1653</v>
      </c>
      <c r="T1710" s="36" t="s">
        <v>1648</v>
      </c>
      <c r="U1710" s="36" t="str">
        <f>Table2[[#This Row],[Date]]&amp;Table2[[#This Row],[City]]&amp;Table2[[#This Row],[Product]]</f>
        <v>39087AgraBulb</v>
      </c>
      <c r="V1710" s="36">
        <v>447</v>
      </c>
    </row>
    <row r="1711" spans="1:22" ht="21" x14ac:dyDescent="0.25">
      <c r="A1711" s="38">
        <v>39169</v>
      </c>
      <c r="B1711" s="38" t="s">
        <v>1652</v>
      </c>
      <c r="C1711" s="38" t="s">
        <v>1650</v>
      </c>
      <c r="D1711" s="32" t="str">
        <f t="shared" si="130"/>
        <v>39169JaipurChair</v>
      </c>
      <c r="E1711" s="32">
        <f>VLOOKUP($D1711,Table2[[Column1]:[Qty]],2,0)</f>
        <v>213</v>
      </c>
      <c r="F1711" s="32">
        <f t="shared" si="131"/>
        <v>200</v>
      </c>
      <c r="G1711" s="39">
        <f t="shared" si="132"/>
        <v>0.36</v>
      </c>
      <c r="H1711" s="32">
        <f t="shared" si="133"/>
        <v>128</v>
      </c>
      <c r="I1711" s="32">
        <f t="shared" si="134"/>
        <v>27264</v>
      </c>
      <c r="R1711" s="36">
        <v>39096</v>
      </c>
      <c r="S1711" s="36" t="s">
        <v>1652</v>
      </c>
      <c r="T1711" s="36" t="s">
        <v>1648</v>
      </c>
      <c r="U1711" s="36" t="str">
        <f>Table2[[#This Row],[Date]]&amp;Table2[[#This Row],[City]]&amp;Table2[[#This Row],[Product]]</f>
        <v>39096JaipurBulb</v>
      </c>
      <c r="V1711" s="36">
        <v>157</v>
      </c>
    </row>
    <row r="1712" spans="1:22" ht="21" x14ac:dyDescent="0.25">
      <c r="A1712" s="38">
        <v>39169</v>
      </c>
      <c r="B1712" s="38" t="s">
        <v>1653</v>
      </c>
      <c r="C1712" s="38" t="s">
        <v>1647</v>
      </c>
      <c r="D1712" s="32" t="str">
        <f t="shared" si="130"/>
        <v>39169AgraLaptop</v>
      </c>
      <c r="E1712" s="32">
        <f>VLOOKUP($D1712,Table2[[Column1]:[Qty]],2,0)</f>
        <v>325</v>
      </c>
      <c r="F1712" s="32">
        <f t="shared" si="131"/>
        <v>1000</v>
      </c>
      <c r="G1712" s="39">
        <f t="shared" si="132"/>
        <v>0.05</v>
      </c>
      <c r="H1712" s="32">
        <f t="shared" si="133"/>
        <v>950</v>
      </c>
      <c r="I1712" s="32">
        <f t="shared" si="134"/>
        <v>308750</v>
      </c>
      <c r="R1712" s="36">
        <v>39070</v>
      </c>
      <c r="S1712" s="36" t="s">
        <v>1646</v>
      </c>
      <c r="T1712" s="36" t="s">
        <v>1650</v>
      </c>
      <c r="U1712" s="36" t="str">
        <f>Table2[[#This Row],[Date]]&amp;Table2[[#This Row],[City]]&amp;Table2[[#This Row],[Product]]</f>
        <v>39070MumbaiChair</v>
      </c>
      <c r="V1712" s="36">
        <v>338</v>
      </c>
    </row>
    <row r="1713" spans="1:22" ht="21" x14ac:dyDescent="0.25">
      <c r="A1713" s="38">
        <v>39169</v>
      </c>
      <c r="B1713" s="38" t="s">
        <v>1653</v>
      </c>
      <c r="C1713" s="38" t="s">
        <v>1648</v>
      </c>
      <c r="D1713" s="32" t="str">
        <f t="shared" si="130"/>
        <v>39169AgraBulb</v>
      </c>
      <c r="E1713" s="32">
        <f>VLOOKUP($D1713,Table2[[Column1]:[Qty]],2,0)</f>
        <v>264</v>
      </c>
      <c r="F1713" s="32">
        <f t="shared" si="131"/>
        <v>10</v>
      </c>
      <c r="G1713" s="39">
        <f t="shared" si="132"/>
        <v>0.06</v>
      </c>
      <c r="H1713" s="32">
        <f t="shared" si="133"/>
        <v>9.3999999999999986</v>
      </c>
      <c r="I1713" s="32">
        <f t="shared" si="134"/>
        <v>2481.5999999999995</v>
      </c>
      <c r="R1713" s="36">
        <v>39093</v>
      </c>
      <c r="S1713" s="36" t="s">
        <v>1652</v>
      </c>
      <c r="T1713" s="36" t="s">
        <v>1647</v>
      </c>
      <c r="U1713" s="36" t="str">
        <f>Table2[[#This Row],[Date]]&amp;Table2[[#This Row],[City]]&amp;Table2[[#This Row],[Product]]</f>
        <v>39093JaipurLaptop</v>
      </c>
      <c r="V1713" s="36">
        <v>471</v>
      </c>
    </row>
    <row r="1714" spans="1:22" ht="21" x14ac:dyDescent="0.25">
      <c r="A1714" s="38">
        <v>39169</v>
      </c>
      <c r="B1714" s="38" t="s">
        <v>1653</v>
      </c>
      <c r="C1714" s="38" t="s">
        <v>1649</v>
      </c>
      <c r="D1714" s="32" t="str">
        <f t="shared" si="130"/>
        <v>39169Agraiphone</v>
      </c>
      <c r="E1714" s="32">
        <f>VLOOKUP($D1714,Table2[[Column1]:[Qty]],2,0)</f>
        <v>201</v>
      </c>
      <c r="F1714" s="32">
        <f t="shared" si="131"/>
        <v>500</v>
      </c>
      <c r="G1714" s="39">
        <f t="shared" si="132"/>
        <v>0.25</v>
      </c>
      <c r="H1714" s="32">
        <f t="shared" si="133"/>
        <v>375</v>
      </c>
      <c r="I1714" s="32">
        <f t="shared" si="134"/>
        <v>75375</v>
      </c>
      <c r="R1714" s="36">
        <v>39128</v>
      </c>
      <c r="S1714" s="36" t="s">
        <v>1645</v>
      </c>
      <c r="T1714" s="36" t="s">
        <v>1650</v>
      </c>
      <c r="U1714" s="36" t="str">
        <f>Table2[[#This Row],[Date]]&amp;Table2[[#This Row],[City]]&amp;Table2[[#This Row],[Product]]</f>
        <v>39128DelhiChair</v>
      </c>
      <c r="V1714" s="36">
        <v>500</v>
      </c>
    </row>
    <row r="1715" spans="1:22" ht="21" x14ac:dyDescent="0.25">
      <c r="A1715" s="38">
        <v>39169</v>
      </c>
      <c r="B1715" s="38" t="s">
        <v>1653</v>
      </c>
      <c r="C1715" s="38" t="s">
        <v>1650</v>
      </c>
      <c r="D1715" s="32" t="str">
        <f t="shared" si="130"/>
        <v>39169AgraChair</v>
      </c>
      <c r="E1715" s="32">
        <f>VLOOKUP($D1715,Table2[[Column1]:[Qty]],2,0)</f>
        <v>206</v>
      </c>
      <c r="F1715" s="32">
        <f t="shared" si="131"/>
        <v>200</v>
      </c>
      <c r="G1715" s="39">
        <f t="shared" si="132"/>
        <v>0.4</v>
      </c>
      <c r="H1715" s="32">
        <f t="shared" si="133"/>
        <v>120</v>
      </c>
      <c r="I1715" s="32">
        <f t="shared" si="134"/>
        <v>24720</v>
      </c>
      <c r="R1715" s="36">
        <v>39178</v>
      </c>
      <c r="S1715" s="36" t="s">
        <v>1653</v>
      </c>
      <c r="T1715" s="36" t="s">
        <v>1649</v>
      </c>
      <c r="U1715" s="36" t="str">
        <f>Table2[[#This Row],[Date]]&amp;Table2[[#This Row],[City]]&amp;Table2[[#This Row],[Product]]</f>
        <v>39178Agraiphone</v>
      </c>
      <c r="V1715" s="36">
        <v>492</v>
      </c>
    </row>
    <row r="1716" spans="1:22" ht="21" x14ac:dyDescent="0.25">
      <c r="A1716" s="38">
        <v>39170</v>
      </c>
      <c r="B1716" s="38" t="s">
        <v>1645</v>
      </c>
      <c r="C1716" s="38" t="s">
        <v>1647</v>
      </c>
      <c r="D1716" s="32" t="str">
        <f t="shared" si="130"/>
        <v>39170DelhiLaptop</v>
      </c>
      <c r="E1716" s="32">
        <f>VLOOKUP($D1716,Table2[[Column1]:[Qty]],2,0)</f>
        <v>260</v>
      </c>
      <c r="F1716" s="32">
        <f t="shared" si="131"/>
        <v>1000</v>
      </c>
      <c r="G1716" s="39">
        <f t="shared" si="132"/>
        <v>0.13</v>
      </c>
      <c r="H1716" s="32">
        <f t="shared" si="133"/>
        <v>870</v>
      </c>
      <c r="I1716" s="32">
        <f t="shared" si="134"/>
        <v>226200</v>
      </c>
      <c r="R1716" s="36">
        <v>39097</v>
      </c>
      <c r="S1716" s="36" t="s">
        <v>1645</v>
      </c>
      <c r="T1716" s="36" t="s">
        <v>1650</v>
      </c>
      <c r="U1716" s="36" t="str">
        <f>Table2[[#This Row],[Date]]&amp;Table2[[#This Row],[City]]&amp;Table2[[#This Row],[Product]]</f>
        <v>39097DelhiChair</v>
      </c>
      <c r="V1716" s="36">
        <v>273</v>
      </c>
    </row>
    <row r="1717" spans="1:22" ht="21" x14ac:dyDescent="0.25">
      <c r="A1717" s="38">
        <v>39170</v>
      </c>
      <c r="B1717" s="38" t="s">
        <v>1645</v>
      </c>
      <c r="C1717" s="38" t="s">
        <v>1648</v>
      </c>
      <c r="D1717" s="32" t="str">
        <f t="shared" si="130"/>
        <v>39170DelhiBulb</v>
      </c>
      <c r="E1717" s="32">
        <f>VLOOKUP($D1717,Table2[[Column1]:[Qty]],2,0)</f>
        <v>189</v>
      </c>
      <c r="F1717" s="32">
        <f t="shared" si="131"/>
        <v>10</v>
      </c>
      <c r="G1717" s="39">
        <f t="shared" si="132"/>
        <v>0.09</v>
      </c>
      <c r="H1717" s="32">
        <f t="shared" si="133"/>
        <v>9.1</v>
      </c>
      <c r="I1717" s="32">
        <f t="shared" si="134"/>
        <v>1719.8999999999999</v>
      </c>
      <c r="R1717" s="36">
        <v>39151</v>
      </c>
      <c r="S1717" s="36" t="s">
        <v>1646</v>
      </c>
      <c r="T1717" s="36" t="s">
        <v>1649</v>
      </c>
      <c r="U1717" s="36" t="str">
        <f>Table2[[#This Row],[Date]]&amp;Table2[[#This Row],[City]]&amp;Table2[[#This Row],[Product]]</f>
        <v>39151Mumbaiiphone</v>
      </c>
      <c r="V1717" s="36">
        <v>200</v>
      </c>
    </row>
    <row r="1718" spans="1:22" ht="21" x14ac:dyDescent="0.25">
      <c r="A1718" s="38">
        <v>39170</v>
      </c>
      <c r="B1718" s="38" t="s">
        <v>1645</v>
      </c>
      <c r="C1718" s="38" t="s">
        <v>1649</v>
      </c>
      <c r="D1718" s="32" t="str">
        <f t="shared" si="130"/>
        <v>39170Delhiiphone</v>
      </c>
      <c r="E1718" s="32">
        <f>VLOOKUP($D1718,Table2[[Column1]:[Qty]],2,0)</f>
        <v>213</v>
      </c>
      <c r="F1718" s="32">
        <f t="shared" si="131"/>
        <v>500</v>
      </c>
      <c r="G1718" s="39">
        <f t="shared" si="132"/>
        <v>0.24</v>
      </c>
      <c r="H1718" s="32">
        <f t="shared" si="133"/>
        <v>380</v>
      </c>
      <c r="I1718" s="32">
        <f t="shared" si="134"/>
        <v>80940</v>
      </c>
      <c r="R1718" s="36">
        <v>39154</v>
      </c>
      <c r="S1718" s="36" t="s">
        <v>1646</v>
      </c>
      <c r="T1718" s="36" t="s">
        <v>1648</v>
      </c>
      <c r="U1718" s="36" t="str">
        <f>Table2[[#This Row],[Date]]&amp;Table2[[#This Row],[City]]&amp;Table2[[#This Row],[Product]]</f>
        <v>39154MumbaiBulb</v>
      </c>
      <c r="V1718" s="36">
        <v>500</v>
      </c>
    </row>
    <row r="1719" spans="1:22" ht="21" x14ac:dyDescent="0.25">
      <c r="A1719" s="38">
        <v>39170</v>
      </c>
      <c r="B1719" s="38" t="s">
        <v>1645</v>
      </c>
      <c r="C1719" s="38" t="s">
        <v>1650</v>
      </c>
      <c r="D1719" s="32" t="str">
        <f t="shared" si="130"/>
        <v>39170DelhiChair</v>
      </c>
      <c r="E1719" s="32">
        <f>VLOOKUP($D1719,Table2[[Column1]:[Qty]],2,0)</f>
        <v>337</v>
      </c>
      <c r="F1719" s="32">
        <f t="shared" si="131"/>
        <v>200</v>
      </c>
      <c r="G1719" s="39">
        <f t="shared" si="132"/>
        <v>0.33</v>
      </c>
      <c r="H1719" s="32">
        <f t="shared" si="133"/>
        <v>134</v>
      </c>
      <c r="I1719" s="32">
        <f t="shared" si="134"/>
        <v>45158</v>
      </c>
      <c r="R1719" s="36">
        <v>39067</v>
      </c>
      <c r="S1719" s="36" t="s">
        <v>1652</v>
      </c>
      <c r="T1719" s="36" t="s">
        <v>1648</v>
      </c>
      <c r="U1719" s="36" t="str">
        <f>Table2[[#This Row],[Date]]&amp;Table2[[#This Row],[City]]&amp;Table2[[#This Row],[Product]]</f>
        <v>39067JaipurBulb</v>
      </c>
      <c r="V1719" s="36">
        <v>192</v>
      </c>
    </row>
    <row r="1720" spans="1:22" ht="21" x14ac:dyDescent="0.25">
      <c r="A1720" s="38">
        <v>39170</v>
      </c>
      <c r="B1720" s="38" t="s">
        <v>1646</v>
      </c>
      <c r="C1720" s="38" t="s">
        <v>1647</v>
      </c>
      <c r="D1720" s="32" t="str">
        <f t="shared" si="130"/>
        <v>39170MumbaiLaptop</v>
      </c>
      <c r="E1720" s="32">
        <f>VLOOKUP($D1720,Table2[[Column1]:[Qty]],2,0)</f>
        <v>493</v>
      </c>
      <c r="F1720" s="32">
        <f t="shared" si="131"/>
        <v>1000</v>
      </c>
      <c r="G1720" s="39">
        <f t="shared" si="132"/>
        <v>0.1</v>
      </c>
      <c r="H1720" s="32">
        <f t="shared" si="133"/>
        <v>900</v>
      </c>
      <c r="I1720" s="32">
        <f t="shared" si="134"/>
        <v>443700</v>
      </c>
      <c r="R1720" s="36">
        <v>39154</v>
      </c>
      <c r="S1720" s="36" t="s">
        <v>1645</v>
      </c>
      <c r="T1720" s="36" t="s">
        <v>1648</v>
      </c>
      <c r="U1720" s="36" t="str">
        <f>Table2[[#This Row],[Date]]&amp;Table2[[#This Row],[City]]&amp;Table2[[#This Row],[Product]]</f>
        <v>39154DelhiBulb</v>
      </c>
      <c r="V1720" s="36">
        <v>373</v>
      </c>
    </row>
    <row r="1721" spans="1:22" ht="21" x14ac:dyDescent="0.25">
      <c r="A1721" s="38">
        <v>39170</v>
      </c>
      <c r="B1721" s="38" t="s">
        <v>1646</v>
      </c>
      <c r="C1721" s="38" t="s">
        <v>1648</v>
      </c>
      <c r="D1721" s="32" t="str">
        <f t="shared" si="130"/>
        <v>39170MumbaiBulb</v>
      </c>
      <c r="E1721" s="32">
        <f>VLOOKUP($D1721,Table2[[Column1]:[Qty]],2,0)</f>
        <v>496</v>
      </c>
      <c r="F1721" s="32">
        <f t="shared" si="131"/>
        <v>10</v>
      </c>
      <c r="G1721" s="39">
        <f t="shared" si="132"/>
        <v>0.05</v>
      </c>
      <c r="H1721" s="32">
        <f t="shared" si="133"/>
        <v>9.5</v>
      </c>
      <c r="I1721" s="32">
        <f t="shared" si="134"/>
        <v>4712</v>
      </c>
      <c r="R1721" s="36">
        <v>39088</v>
      </c>
      <c r="S1721" s="36" t="s">
        <v>1645</v>
      </c>
      <c r="T1721" s="36" t="s">
        <v>1650</v>
      </c>
      <c r="U1721" s="36" t="str">
        <f>Table2[[#This Row],[Date]]&amp;Table2[[#This Row],[City]]&amp;Table2[[#This Row],[Product]]</f>
        <v>39088DelhiChair</v>
      </c>
      <c r="V1721" s="36">
        <v>421</v>
      </c>
    </row>
    <row r="1722" spans="1:22" ht="21" x14ac:dyDescent="0.25">
      <c r="A1722" s="38">
        <v>39170</v>
      </c>
      <c r="B1722" s="38" t="s">
        <v>1646</v>
      </c>
      <c r="C1722" s="38" t="s">
        <v>1649</v>
      </c>
      <c r="D1722" s="32" t="str">
        <f t="shared" si="130"/>
        <v>39170Mumbaiiphone</v>
      </c>
      <c r="E1722" s="32">
        <f>VLOOKUP($D1722,Table2[[Column1]:[Qty]],2,0)</f>
        <v>145</v>
      </c>
      <c r="F1722" s="32">
        <f t="shared" si="131"/>
        <v>500</v>
      </c>
      <c r="G1722" s="39">
        <f t="shared" si="132"/>
        <v>0.2</v>
      </c>
      <c r="H1722" s="32">
        <f t="shared" si="133"/>
        <v>400</v>
      </c>
      <c r="I1722" s="32">
        <f t="shared" si="134"/>
        <v>58000</v>
      </c>
      <c r="R1722" s="36">
        <v>39150</v>
      </c>
      <c r="S1722" s="36" t="s">
        <v>1645</v>
      </c>
      <c r="T1722" s="36" t="s">
        <v>1649</v>
      </c>
      <c r="U1722" s="36" t="str">
        <f>Table2[[#This Row],[Date]]&amp;Table2[[#This Row],[City]]&amp;Table2[[#This Row],[Product]]</f>
        <v>39150Delhiiphone</v>
      </c>
      <c r="V1722" s="36">
        <v>258</v>
      </c>
    </row>
    <row r="1723" spans="1:22" ht="21" x14ac:dyDescent="0.25">
      <c r="A1723" s="38">
        <v>39170</v>
      </c>
      <c r="B1723" s="38" t="s">
        <v>1646</v>
      </c>
      <c r="C1723" s="38" t="s">
        <v>1650</v>
      </c>
      <c r="D1723" s="32" t="str">
        <f t="shared" si="130"/>
        <v>39170MumbaiChair</v>
      </c>
      <c r="E1723" s="32">
        <f>VLOOKUP($D1723,Table2[[Column1]:[Qty]],2,0)</f>
        <v>237</v>
      </c>
      <c r="F1723" s="32">
        <f t="shared" si="131"/>
        <v>200</v>
      </c>
      <c r="G1723" s="39">
        <f t="shared" si="132"/>
        <v>0.4</v>
      </c>
      <c r="H1723" s="32">
        <f t="shared" si="133"/>
        <v>120</v>
      </c>
      <c r="I1723" s="32">
        <f t="shared" si="134"/>
        <v>28440</v>
      </c>
      <c r="R1723" s="36">
        <v>39072</v>
      </c>
      <c r="S1723" s="36" t="s">
        <v>1653</v>
      </c>
      <c r="T1723" s="36" t="s">
        <v>1649</v>
      </c>
      <c r="U1723" s="36" t="str">
        <f>Table2[[#This Row],[Date]]&amp;Table2[[#This Row],[City]]&amp;Table2[[#This Row],[Product]]</f>
        <v>39072Agraiphone</v>
      </c>
      <c r="V1723" s="36">
        <v>460</v>
      </c>
    </row>
    <row r="1724" spans="1:22" ht="21" x14ac:dyDescent="0.25">
      <c r="A1724" s="38">
        <v>39170</v>
      </c>
      <c r="B1724" s="38" t="s">
        <v>1652</v>
      </c>
      <c r="C1724" s="38" t="s">
        <v>1647</v>
      </c>
      <c r="D1724" s="32" t="str">
        <f t="shared" si="130"/>
        <v>39170JaipurLaptop</v>
      </c>
      <c r="E1724" s="32">
        <f>VLOOKUP($D1724,Table2[[Column1]:[Qty]],2,0)</f>
        <v>195</v>
      </c>
      <c r="F1724" s="32">
        <f t="shared" si="131"/>
        <v>1000</v>
      </c>
      <c r="G1724" s="39">
        <f t="shared" si="132"/>
        <v>0.09</v>
      </c>
      <c r="H1724" s="32">
        <f t="shared" si="133"/>
        <v>910</v>
      </c>
      <c r="I1724" s="32">
        <f t="shared" si="134"/>
        <v>177450</v>
      </c>
      <c r="R1724" s="36">
        <v>39085</v>
      </c>
      <c r="S1724" s="36" t="s">
        <v>1646</v>
      </c>
      <c r="T1724" s="36" t="s">
        <v>1650</v>
      </c>
      <c r="U1724" s="36" t="str">
        <f>Table2[[#This Row],[Date]]&amp;Table2[[#This Row],[City]]&amp;Table2[[#This Row],[Product]]</f>
        <v>39085MumbaiChair</v>
      </c>
      <c r="V1724" s="36">
        <v>307</v>
      </c>
    </row>
    <row r="1725" spans="1:22" ht="21" x14ac:dyDescent="0.25">
      <c r="A1725" s="38">
        <v>39170</v>
      </c>
      <c r="B1725" s="38" t="s">
        <v>1652</v>
      </c>
      <c r="C1725" s="38" t="s">
        <v>1648</v>
      </c>
      <c r="D1725" s="32" t="str">
        <f t="shared" si="130"/>
        <v>39170JaipurBulb</v>
      </c>
      <c r="E1725" s="32">
        <f>VLOOKUP($D1725,Table2[[Column1]:[Qty]],2,0)</f>
        <v>233</v>
      </c>
      <c r="F1725" s="32">
        <f t="shared" si="131"/>
        <v>10</v>
      </c>
      <c r="G1725" s="39">
        <f t="shared" si="132"/>
        <v>0.08</v>
      </c>
      <c r="H1725" s="32">
        <f t="shared" si="133"/>
        <v>9.2000000000000011</v>
      </c>
      <c r="I1725" s="32">
        <f t="shared" si="134"/>
        <v>2143.6000000000004</v>
      </c>
      <c r="R1725" s="36">
        <v>39096</v>
      </c>
      <c r="S1725" s="36" t="s">
        <v>1653</v>
      </c>
      <c r="T1725" s="36" t="s">
        <v>1648</v>
      </c>
      <c r="U1725" s="36" t="str">
        <f>Table2[[#This Row],[Date]]&amp;Table2[[#This Row],[City]]&amp;Table2[[#This Row],[Product]]</f>
        <v>39096AgraBulb</v>
      </c>
      <c r="V1725" s="36">
        <v>264</v>
      </c>
    </row>
    <row r="1726" spans="1:22" ht="21" x14ac:dyDescent="0.25">
      <c r="A1726" s="38">
        <v>39170</v>
      </c>
      <c r="B1726" s="38" t="s">
        <v>1652</v>
      </c>
      <c r="C1726" s="38" t="s">
        <v>1649</v>
      </c>
      <c r="D1726" s="32" t="str">
        <f t="shared" si="130"/>
        <v>39170Jaipuriphone</v>
      </c>
      <c r="E1726" s="32">
        <f>VLOOKUP($D1726,Table2[[Column1]:[Qty]],2,0)</f>
        <v>119</v>
      </c>
      <c r="F1726" s="32">
        <f t="shared" si="131"/>
        <v>500</v>
      </c>
      <c r="G1726" s="39">
        <f t="shared" si="132"/>
        <v>0.2</v>
      </c>
      <c r="H1726" s="32">
        <f t="shared" si="133"/>
        <v>400</v>
      </c>
      <c r="I1726" s="32">
        <f t="shared" si="134"/>
        <v>47600</v>
      </c>
      <c r="R1726" s="36">
        <v>39102</v>
      </c>
      <c r="S1726" s="36" t="s">
        <v>1645</v>
      </c>
      <c r="T1726" s="36" t="s">
        <v>1649</v>
      </c>
      <c r="U1726" s="36" t="str">
        <f>Table2[[#This Row],[Date]]&amp;Table2[[#This Row],[City]]&amp;Table2[[#This Row],[Product]]</f>
        <v>39102Delhiiphone</v>
      </c>
      <c r="V1726" s="36">
        <v>251</v>
      </c>
    </row>
    <row r="1727" spans="1:22" ht="21" x14ac:dyDescent="0.25">
      <c r="A1727" s="38">
        <v>39170</v>
      </c>
      <c r="B1727" s="38" t="s">
        <v>1652</v>
      </c>
      <c r="C1727" s="38" t="s">
        <v>1650</v>
      </c>
      <c r="D1727" s="32" t="str">
        <f t="shared" si="130"/>
        <v>39170JaipurChair</v>
      </c>
      <c r="E1727" s="32">
        <f>VLOOKUP($D1727,Table2[[Column1]:[Qty]],2,0)</f>
        <v>479</v>
      </c>
      <c r="F1727" s="32">
        <f t="shared" si="131"/>
        <v>200</v>
      </c>
      <c r="G1727" s="39">
        <f t="shared" si="132"/>
        <v>0.36</v>
      </c>
      <c r="H1727" s="32">
        <f t="shared" si="133"/>
        <v>128</v>
      </c>
      <c r="I1727" s="32">
        <f t="shared" si="134"/>
        <v>61312</v>
      </c>
      <c r="R1727" s="36">
        <v>39150</v>
      </c>
      <c r="S1727" s="36" t="s">
        <v>1646</v>
      </c>
      <c r="T1727" s="36" t="s">
        <v>1649</v>
      </c>
      <c r="U1727" s="36" t="str">
        <f>Table2[[#This Row],[Date]]&amp;Table2[[#This Row],[City]]&amp;Table2[[#This Row],[Product]]</f>
        <v>39150Mumbaiiphone</v>
      </c>
      <c r="V1727" s="36">
        <v>193</v>
      </c>
    </row>
    <row r="1728" spans="1:22" ht="21" x14ac:dyDescent="0.25">
      <c r="A1728" s="38">
        <v>39170</v>
      </c>
      <c r="B1728" s="38" t="s">
        <v>1653</v>
      </c>
      <c r="C1728" s="38" t="s">
        <v>1647</v>
      </c>
      <c r="D1728" s="32" t="str">
        <f t="shared" si="130"/>
        <v>39170AgraLaptop</v>
      </c>
      <c r="E1728" s="32">
        <f>VLOOKUP($D1728,Table2[[Column1]:[Qty]],2,0)</f>
        <v>242</v>
      </c>
      <c r="F1728" s="32">
        <f t="shared" si="131"/>
        <v>1000</v>
      </c>
      <c r="G1728" s="39">
        <f t="shared" si="132"/>
        <v>0.05</v>
      </c>
      <c r="H1728" s="32">
        <f t="shared" si="133"/>
        <v>950</v>
      </c>
      <c r="I1728" s="32">
        <f t="shared" si="134"/>
        <v>229900</v>
      </c>
      <c r="R1728" s="36">
        <v>39187</v>
      </c>
      <c r="S1728" s="36" t="s">
        <v>1652</v>
      </c>
      <c r="T1728" s="36" t="s">
        <v>1647</v>
      </c>
      <c r="U1728" s="36" t="str">
        <f>Table2[[#This Row],[Date]]&amp;Table2[[#This Row],[City]]&amp;Table2[[#This Row],[Product]]</f>
        <v>39187JaipurLaptop</v>
      </c>
      <c r="V1728" s="36">
        <v>362</v>
      </c>
    </row>
    <row r="1729" spans="1:22" ht="21" x14ac:dyDescent="0.25">
      <c r="A1729" s="38">
        <v>39170</v>
      </c>
      <c r="B1729" s="38" t="s">
        <v>1653</v>
      </c>
      <c r="C1729" s="38" t="s">
        <v>1648</v>
      </c>
      <c r="D1729" s="32" t="str">
        <f t="shared" si="130"/>
        <v>39170AgraBulb</v>
      </c>
      <c r="E1729" s="32">
        <f>VLOOKUP($D1729,Table2[[Column1]:[Qty]],2,0)</f>
        <v>284</v>
      </c>
      <c r="F1729" s="32">
        <f t="shared" si="131"/>
        <v>10</v>
      </c>
      <c r="G1729" s="39">
        <f t="shared" si="132"/>
        <v>0.06</v>
      </c>
      <c r="H1729" s="32">
        <f t="shared" si="133"/>
        <v>9.3999999999999986</v>
      </c>
      <c r="I1729" s="32">
        <f t="shared" si="134"/>
        <v>2669.5999999999995</v>
      </c>
      <c r="R1729" s="36">
        <v>39189</v>
      </c>
      <c r="S1729" s="36" t="s">
        <v>1645</v>
      </c>
      <c r="T1729" s="36" t="s">
        <v>1649</v>
      </c>
      <c r="U1729" s="36" t="str">
        <f>Table2[[#This Row],[Date]]&amp;Table2[[#This Row],[City]]&amp;Table2[[#This Row],[Product]]</f>
        <v>39189Delhiiphone</v>
      </c>
      <c r="V1729" s="36">
        <v>214</v>
      </c>
    </row>
    <row r="1730" spans="1:22" ht="21" x14ac:dyDescent="0.25">
      <c r="A1730" s="38">
        <v>39170</v>
      </c>
      <c r="B1730" s="38" t="s">
        <v>1653</v>
      </c>
      <c r="C1730" s="38" t="s">
        <v>1649</v>
      </c>
      <c r="D1730" s="32" t="str">
        <f t="shared" si="130"/>
        <v>39170Agraiphone</v>
      </c>
      <c r="E1730" s="32">
        <f>VLOOKUP($D1730,Table2[[Column1]:[Qty]],2,0)</f>
        <v>178</v>
      </c>
      <c r="F1730" s="32">
        <f t="shared" si="131"/>
        <v>500</v>
      </c>
      <c r="G1730" s="39">
        <f t="shared" si="132"/>
        <v>0.25</v>
      </c>
      <c r="H1730" s="32">
        <f t="shared" si="133"/>
        <v>375</v>
      </c>
      <c r="I1730" s="32">
        <f t="shared" si="134"/>
        <v>66750</v>
      </c>
      <c r="R1730" s="36">
        <v>39190</v>
      </c>
      <c r="S1730" s="36" t="s">
        <v>1645</v>
      </c>
      <c r="T1730" s="36" t="s">
        <v>1649</v>
      </c>
      <c r="U1730" s="36" t="str">
        <f>Table2[[#This Row],[Date]]&amp;Table2[[#This Row],[City]]&amp;Table2[[#This Row],[Product]]</f>
        <v>39190Delhiiphone</v>
      </c>
      <c r="V1730" s="36">
        <v>187</v>
      </c>
    </row>
    <row r="1731" spans="1:22" ht="21" x14ac:dyDescent="0.25">
      <c r="A1731" s="38">
        <v>39170</v>
      </c>
      <c r="B1731" s="38" t="s">
        <v>1653</v>
      </c>
      <c r="C1731" s="38" t="s">
        <v>1650</v>
      </c>
      <c r="D1731" s="32" t="str">
        <f t="shared" si="130"/>
        <v>39170AgraChair</v>
      </c>
      <c r="E1731" s="32">
        <f>VLOOKUP($D1731,Table2[[Column1]:[Qty]],2,0)</f>
        <v>373</v>
      </c>
      <c r="F1731" s="32">
        <f t="shared" si="131"/>
        <v>200</v>
      </c>
      <c r="G1731" s="39">
        <f t="shared" si="132"/>
        <v>0.4</v>
      </c>
      <c r="H1731" s="32">
        <f t="shared" si="133"/>
        <v>120</v>
      </c>
      <c r="I1731" s="32">
        <f t="shared" si="134"/>
        <v>44760</v>
      </c>
      <c r="R1731" s="36">
        <v>39181</v>
      </c>
      <c r="S1731" s="36" t="s">
        <v>1653</v>
      </c>
      <c r="T1731" s="36" t="s">
        <v>1650</v>
      </c>
      <c r="U1731" s="36" t="str">
        <f>Table2[[#This Row],[Date]]&amp;Table2[[#This Row],[City]]&amp;Table2[[#This Row],[Product]]</f>
        <v>39181AgraChair</v>
      </c>
      <c r="V1731" s="36">
        <v>116</v>
      </c>
    </row>
    <row r="1732" spans="1:22" ht="21" x14ac:dyDescent="0.25">
      <c r="A1732" s="38">
        <v>39171</v>
      </c>
      <c r="B1732" s="38" t="s">
        <v>1645</v>
      </c>
      <c r="C1732" s="38" t="s">
        <v>1647</v>
      </c>
      <c r="D1732" s="32" t="str">
        <f t="shared" si="130"/>
        <v>39171DelhiLaptop</v>
      </c>
      <c r="E1732" s="32">
        <f>VLOOKUP($D1732,Table2[[Column1]:[Qty]],2,0)</f>
        <v>272</v>
      </c>
      <c r="F1732" s="32">
        <f t="shared" si="131"/>
        <v>1000</v>
      </c>
      <c r="G1732" s="39">
        <f t="shared" si="132"/>
        <v>0.13</v>
      </c>
      <c r="H1732" s="32">
        <f t="shared" si="133"/>
        <v>870</v>
      </c>
      <c r="I1732" s="32">
        <f t="shared" si="134"/>
        <v>236640</v>
      </c>
      <c r="R1732" s="36">
        <v>39123</v>
      </c>
      <c r="S1732" s="36" t="s">
        <v>1652</v>
      </c>
      <c r="T1732" s="36" t="s">
        <v>1648</v>
      </c>
      <c r="U1732" s="36" t="str">
        <f>Table2[[#This Row],[Date]]&amp;Table2[[#This Row],[City]]&amp;Table2[[#This Row],[Product]]</f>
        <v>39123JaipurBulb</v>
      </c>
      <c r="V1732" s="36">
        <v>491</v>
      </c>
    </row>
    <row r="1733" spans="1:22" ht="21" x14ac:dyDescent="0.25">
      <c r="A1733" s="38">
        <v>39171</v>
      </c>
      <c r="B1733" s="38" t="s">
        <v>1645</v>
      </c>
      <c r="C1733" s="38" t="s">
        <v>1648</v>
      </c>
      <c r="D1733" s="32" t="str">
        <f t="shared" ref="D1733:D1796" si="135">A1733&amp;B1733&amp;C1733</f>
        <v>39171DelhiBulb</v>
      </c>
      <c r="E1733" s="32">
        <f>VLOOKUP($D1733,Table2[[Column1]:[Qty]],2,0)</f>
        <v>198</v>
      </c>
      <c r="F1733" s="32">
        <f t="shared" ref="F1733:F1796" si="136">VLOOKUP($C1733,K$12:L$15,2,FALSE)</f>
        <v>10</v>
      </c>
      <c r="G1733" s="39">
        <f t="shared" ref="G1733:G1796" si="137">INDEX($K$3:$O$7,MATCH($B1733,$K$3:$K$7,0),MATCH($C1733,$K$3:$O$3,0))</f>
        <v>0.09</v>
      </c>
      <c r="H1733" s="32">
        <f t="shared" ref="H1733:H1796" si="138">$F1733*(1-$G1733)</f>
        <v>9.1</v>
      </c>
      <c r="I1733" s="32">
        <f t="shared" ref="I1733:I1796" si="139">$H1733*$E1733</f>
        <v>1801.8</v>
      </c>
      <c r="R1733" s="36">
        <v>39148</v>
      </c>
      <c r="S1733" s="36" t="s">
        <v>1645</v>
      </c>
      <c r="T1733" s="36" t="s">
        <v>1647</v>
      </c>
      <c r="U1733" s="36" t="str">
        <f>Table2[[#This Row],[Date]]&amp;Table2[[#This Row],[City]]&amp;Table2[[#This Row],[Product]]</f>
        <v>39148DelhiLaptop</v>
      </c>
      <c r="V1733" s="36">
        <v>319</v>
      </c>
    </row>
    <row r="1734" spans="1:22" ht="21" x14ac:dyDescent="0.25">
      <c r="A1734" s="38">
        <v>39171</v>
      </c>
      <c r="B1734" s="38" t="s">
        <v>1645</v>
      </c>
      <c r="C1734" s="38" t="s">
        <v>1649</v>
      </c>
      <c r="D1734" s="32" t="str">
        <f t="shared" si="135"/>
        <v>39171Delhiiphone</v>
      </c>
      <c r="E1734" s="32">
        <f>VLOOKUP($D1734,Table2[[Column1]:[Qty]],2,0)</f>
        <v>439</v>
      </c>
      <c r="F1734" s="32">
        <f t="shared" si="136"/>
        <v>500</v>
      </c>
      <c r="G1734" s="39">
        <f t="shared" si="137"/>
        <v>0.24</v>
      </c>
      <c r="H1734" s="32">
        <f t="shared" si="138"/>
        <v>380</v>
      </c>
      <c r="I1734" s="32">
        <f t="shared" si="139"/>
        <v>166820</v>
      </c>
      <c r="R1734" s="36">
        <v>39167</v>
      </c>
      <c r="S1734" s="36" t="s">
        <v>1653</v>
      </c>
      <c r="T1734" s="36" t="s">
        <v>1647</v>
      </c>
      <c r="U1734" s="36" t="str">
        <f>Table2[[#This Row],[Date]]&amp;Table2[[#This Row],[City]]&amp;Table2[[#This Row],[Product]]</f>
        <v>39167AgraLaptop</v>
      </c>
      <c r="V1734" s="36">
        <v>489</v>
      </c>
    </row>
    <row r="1735" spans="1:22" ht="21" x14ac:dyDescent="0.25">
      <c r="A1735" s="38">
        <v>39171</v>
      </c>
      <c r="B1735" s="38" t="s">
        <v>1645</v>
      </c>
      <c r="C1735" s="38" t="s">
        <v>1650</v>
      </c>
      <c r="D1735" s="32" t="str">
        <f t="shared" si="135"/>
        <v>39171DelhiChair</v>
      </c>
      <c r="E1735" s="32">
        <f>VLOOKUP($D1735,Table2[[Column1]:[Qty]],2,0)</f>
        <v>175</v>
      </c>
      <c r="F1735" s="32">
        <f t="shared" si="136"/>
        <v>200</v>
      </c>
      <c r="G1735" s="39">
        <f t="shared" si="137"/>
        <v>0.33</v>
      </c>
      <c r="H1735" s="32">
        <f t="shared" si="138"/>
        <v>134</v>
      </c>
      <c r="I1735" s="32">
        <f t="shared" si="139"/>
        <v>23450</v>
      </c>
      <c r="R1735" s="36">
        <v>39172</v>
      </c>
      <c r="S1735" s="36" t="s">
        <v>1653</v>
      </c>
      <c r="T1735" s="36" t="s">
        <v>1649</v>
      </c>
      <c r="U1735" s="36" t="str">
        <f>Table2[[#This Row],[Date]]&amp;Table2[[#This Row],[City]]&amp;Table2[[#This Row],[Product]]</f>
        <v>39172Agraiphone</v>
      </c>
      <c r="V1735" s="36">
        <v>241</v>
      </c>
    </row>
    <row r="1736" spans="1:22" ht="21" x14ac:dyDescent="0.25">
      <c r="A1736" s="38">
        <v>39171</v>
      </c>
      <c r="B1736" s="38" t="s">
        <v>1646</v>
      </c>
      <c r="C1736" s="38" t="s">
        <v>1647</v>
      </c>
      <c r="D1736" s="32" t="str">
        <f t="shared" si="135"/>
        <v>39171MumbaiLaptop</v>
      </c>
      <c r="E1736" s="32">
        <f>VLOOKUP($D1736,Table2[[Column1]:[Qty]],2,0)</f>
        <v>287</v>
      </c>
      <c r="F1736" s="32">
        <f t="shared" si="136"/>
        <v>1000</v>
      </c>
      <c r="G1736" s="39">
        <f t="shared" si="137"/>
        <v>0.1</v>
      </c>
      <c r="H1736" s="32">
        <f t="shared" si="138"/>
        <v>900</v>
      </c>
      <c r="I1736" s="32">
        <f t="shared" si="139"/>
        <v>258300</v>
      </c>
      <c r="R1736" s="36">
        <v>39133</v>
      </c>
      <c r="S1736" s="36" t="s">
        <v>1652</v>
      </c>
      <c r="T1736" s="36" t="s">
        <v>1647</v>
      </c>
      <c r="U1736" s="36" t="str">
        <f>Table2[[#This Row],[Date]]&amp;Table2[[#This Row],[City]]&amp;Table2[[#This Row],[Product]]</f>
        <v>39133JaipurLaptop</v>
      </c>
      <c r="V1736" s="36">
        <v>127</v>
      </c>
    </row>
    <row r="1737" spans="1:22" ht="21" x14ac:dyDescent="0.25">
      <c r="A1737" s="38">
        <v>39171</v>
      </c>
      <c r="B1737" s="38" t="s">
        <v>1646</v>
      </c>
      <c r="C1737" s="38" t="s">
        <v>1648</v>
      </c>
      <c r="D1737" s="32" t="str">
        <f t="shared" si="135"/>
        <v>39171MumbaiBulb</v>
      </c>
      <c r="E1737" s="32">
        <f>VLOOKUP($D1737,Table2[[Column1]:[Qty]],2,0)</f>
        <v>297</v>
      </c>
      <c r="F1737" s="32">
        <f t="shared" si="136"/>
        <v>10</v>
      </c>
      <c r="G1737" s="39">
        <f t="shared" si="137"/>
        <v>0.05</v>
      </c>
      <c r="H1737" s="32">
        <f t="shared" si="138"/>
        <v>9.5</v>
      </c>
      <c r="I1737" s="32">
        <f t="shared" si="139"/>
        <v>2821.5</v>
      </c>
      <c r="R1737" s="36">
        <v>39064</v>
      </c>
      <c r="S1737" s="36" t="s">
        <v>1645</v>
      </c>
      <c r="T1737" s="36" t="s">
        <v>1647</v>
      </c>
      <c r="U1737" s="36" t="str">
        <f>Table2[[#This Row],[Date]]&amp;Table2[[#This Row],[City]]&amp;Table2[[#This Row],[Product]]</f>
        <v>39064DelhiLaptop</v>
      </c>
      <c r="V1737" s="36">
        <v>393</v>
      </c>
    </row>
    <row r="1738" spans="1:22" ht="21" x14ac:dyDescent="0.25">
      <c r="A1738" s="38">
        <v>39171</v>
      </c>
      <c r="B1738" s="38" t="s">
        <v>1646</v>
      </c>
      <c r="C1738" s="38" t="s">
        <v>1649</v>
      </c>
      <c r="D1738" s="32" t="str">
        <f t="shared" si="135"/>
        <v>39171Mumbaiiphone</v>
      </c>
      <c r="E1738" s="32">
        <f>VLOOKUP($D1738,Table2[[Column1]:[Qty]],2,0)</f>
        <v>230</v>
      </c>
      <c r="F1738" s="32">
        <f t="shared" si="136"/>
        <v>500</v>
      </c>
      <c r="G1738" s="39">
        <f t="shared" si="137"/>
        <v>0.2</v>
      </c>
      <c r="H1738" s="32">
        <f t="shared" si="138"/>
        <v>400</v>
      </c>
      <c r="I1738" s="32">
        <f t="shared" si="139"/>
        <v>92000</v>
      </c>
      <c r="R1738" s="36">
        <v>39078</v>
      </c>
      <c r="S1738" s="36" t="s">
        <v>1653</v>
      </c>
      <c r="T1738" s="36" t="s">
        <v>1648</v>
      </c>
      <c r="U1738" s="36" t="str">
        <f>Table2[[#This Row],[Date]]&amp;Table2[[#This Row],[City]]&amp;Table2[[#This Row],[Product]]</f>
        <v>39078AgraBulb</v>
      </c>
      <c r="V1738" s="36">
        <v>129</v>
      </c>
    </row>
    <row r="1739" spans="1:22" ht="21" x14ac:dyDescent="0.25">
      <c r="A1739" s="38">
        <v>39171</v>
      </c>
      <c r="B1739" s="38" t="s">
        <v>1646</v>
      </c>
      <c r="C1739" s="38" t="s">
        <v>1650</v>
      </c>
      <c r="D1739" s="32" t="str">
        <f t="shared" si="135"/>
        <v>39171MumbaiChair</v>
      </c>
      <c r="E1739" s="32">
        <f>VLOOKUP($D1739,Table2[[Column1]:[Qty]],2,0)</f>
        <v>145</v>
      </c>
      <c r="F1739" s="32">
        <f t="shared" si="136"/>
        <v>200</v>
      </c>
      <c r="G1739" s="39">
        <f t="shared" si="137"/>
        <v>0.4</v>
      </c>
      <c r="H1739" s="32">
        <f t="shared" si="138"/>
        <v>120</v>
      </c>
      <c r="I1739" s="32">
        <f t="shared" si="139"/>
        <v>17400</v>
      </c>
      <c r="R1739" s="36">
        <v>39113</v>
      </c>
      <c r="S1739" s="36" t="s">
        <v>1646</v>
      </c>
      <c r="T1739" s="36" t="s">
        <v>1649</v>
      </c>
      <c r="U1739" s="36" t="str">
        <f>Table2[[#This Row],[Date]]&amp;Table2[[#This Row],[City]]&amp;Table2[[#This Row],[Product]]</f>
        <v>39113Mumbaiiphone</v>
      </c>
      <c r="V1739" s="36">
        <v>324</v>
      </c>
    </row>
    <row r="1740" spans="1:22" ht="21" x14ac:dyDescent="0.25">
      <c r="A1740" s="38">
        <v>39171</v>
      </c>
      <c r="B1740" s="38" t="s">
        <v>1652</v>
      </c>
      <c r="C1740" s="38" t="s">
        <v>1647</v>
      </c>
      <c r="D1740" s="32" t="str">
        <f t="shared" si="135"/>
        <v>39171JaipurLaptop</v>
      </c>
      <c r="E1740" s="32">
        <f>VLOOKUP($D1740,Table2[[Column1]:[Qty]],2,0)</f>
        <v>435</v>
      </c>
      <c r="F1740" s="32">
        <f t="shared" si="136"/>
        <v>1000</v>
      </c>
      <c r="G1740" s="39">
        <f t="shared" si="137"/>
        <v>0.09</v>
      </c>
      <c r="H1740" s="32">
        <f t="shared" si="138"/>
        <v>910</v>
      </c>
      <c r="I1740" s="32">
        <f t="shared" si="139"/>
        <v>395850</v>
      </c>
      <c r="R1740" s="36">
        <v>39135</v>
      </c>
      <c r="S1740" s="36" t="s">
        <v>1652</v>
      </c>
      <c r="T1740" s="36" t="s">
        <v>1649</v>
      </c>
      <c r="U1740" s="36" t="str">
        <f>Table2[[#This Row],[Date]]&amp;Table2[[#This Row],[City]]&amp;Table2[[#This Row],[Product]]</f>
        <v>39135Jaipuriphone</v>
      </c>
      <c r="V1740" s="36">
        <v>437</v>
      </c>
    </row>
    <row r="1741" spans="1:22" ht="21" x14ac:dyDescent="0.25">
      <c r="A1741" s="38">
        <v>39171</v>
      </c>
      <c r="B1741" s="38" t="s">
        <v>1652</v>
      </c>
      <c r="C1741" s="38" t="s">
        <v>1648</v>
      </c>
      <c r="D1741" s="32" t="str">
        <f t="shared" si="135"/>
        <v>39171JaipurBulb</v>
      </c>
      <c r="E1741" s="32">
        <f>VLOOKUP($D1741,Table2[[Column1]:[Qty]],2,0)</f>
        <v>498</v>
      </c>
      <c r="F1741" s="32">
        <f t="shared" si="136"/>
        <v>10</v>
      </c>
      <c r="G1741" s="39">
        <f t="shared" si="137"/>
        <v>0.08</v>
      </c>
      <c r="H1741" s="32">
        <f t="shared" si="138"/>
        <v>9.2000000000000011</v>
      </c>
      <c r="I1741" s="32">
        <f t="shared" si="139"/>
        <v>4581.6000000000004</v>
      </c>
      <c r="R1741" s="36">
        <v>39112</v>
      </c>
      <c r="S1741" s="36" t="s">
        <v>1645</v>
      </c>
      <c r="T1741" s="36" t="s">
        <v>1647</v>
      </c>
      <c r="U1741" s="36" t="str">
        <f>Table2[[#This Row],[Date]]&amp;Table2[[#This Row],[City]]&amp;Table2[[#This Row],[Product]]</f>
        <v>39112DelhiLaptop</v>
      </c>
      <c r="V1741" s="36">
        <v>226</v>
      </c>
    </row>
    <row r="1742" spans="1:22" ht="21" x14ac:dyDescent="0.25">
      <c r="A1742" s="38">
        <v>39171</v>
      </c>
      <c r="B1742" s="38" t="s">
        <v>1652</v>
      </c>
      <c r="C1742" s="38" t="s">
        <v>1649</v>
      </c>
      <c r="D1742" s="32" t="str">
        <f t="shared" si="135"/>
        <v>39171Jaipuriphone</v>
      </c>
      <c r="E1742" s="32">
        <f>VLOOKUP($D1742,Table2[[Column1]:[Qty]],2,0)</f>
        <v>385</v>
      </c>
      <c r="F1742" s="32">
        <f t="shared" si="136"/>
        <v>500</v>
      </c>
      <c r="G1742" s="39">
        <f t="shared" si="137"/>
        <v>0.2</v>
      </c>
      <c r="H1742" s="32">
        <f t="shared" si="138"/>
        <v>400</v>
      </c>
      <c r="I1742" s="32">
        <f t="shared" si="139"/>
        <v>154000</v>
      </c>
      <c r="R1742" s="36">
        <v>39129</v>
      </c>
      <c r="S1742" s="36" t="s">
        <v>1652</v>
      </c>
      <c r="T1742" s="36" t="s">
        <v>1650</v>
      </c>
      <c r="U1742" s="36" t="str">
        <f>Table2[[#This Row],[Date]]&amp;Table2[[#This Row],[City]]&amp;Table2[[#This Row],[Product]]</f>
        <v>39129JaipurChair</v>
      </c>
      <c r="V1742" s="36">
        <v>190</v>
      </c>
    </row>
    <row r="1743" spans="1:22" ht="21" x14ac:dyDescent="0.25">
      <c r="A1743" s="38">
        <v>39171</v>
      </c>
      <c r="B1743" s="38" t="s">
        <v>1652</v>
      </c>
      <c r="C1743" s="38" t="s">
        <v>1650</v>
      </c>
      <c r="D1743" s="32" t="str">
        <f t="shared" si="135"/>
        <v>39171JaipurChair</v>
      </c>
      <c r="E1743" s="32">
        <f>VLOOKUP($D1743,Table2[[Column1]:[Qty]],2,0)</f>
        <v>127</v>
      </c>
      <c r="F1743" s="32">
        <f t="shared" si="136"/>
        <v>200</v>
      </c>
      <c r="G1743" s="39">
        <f t="shared" si="137"/>
        <v>0.36</v>
      </c>
      <c r="H1743" s="32">
        <f t="shared" si="138"/>
        <v>128</v>
      </c>
      <c r="I1743" s="32">
        <f t="shared" si="139"/>
        <v>16256</v>
      </c>
      <c r="R1743" s="36">
        <v>39130</v>
      </c>
      <c r="S1743" s="36" t="s">
        <v>1646</v>
      </c>
      <c r="T1743" s="36" t="s">
        <v>1649</v>
      </c>
      <c r="U1743" s="36" t="str">
        <f>Table2[[#This Row],[Date]]&amp;Table2[[#This Row],[City]]&amp;Table2[[#This Row],[Product]]</f>
        <v>39130Mumbaiiphone</v>
      </c>
      <c r="V1743" s="36">
        <v>344</v>
      </c>
    </row>
    <row r="1744" spans="1:22" ht="21" x14ac:dyDescent="0.25">
      <c r="A1744" s="38">
        <v>39171</v>
      </c>
      <c r="B1744" s="38" t="s">
        <v>1653</v>
      </c>
      <c r="C1744" s="38" t="s">
        <v>1647</v>
      </c>
      <c r="D1744" s="32" t="str">
        <f t="shared" si="135"/>
        <v>39171AgraLaptop</v>
      </c>
      <c r="E1744" s="32">
        <f>VLOOKUP($D1744,Table2[[Column1]:[Qty]],2,0)</f>
        <v>482</v>
      </c>
      <c r="F1744" s="32">
        <f t="shared" si="136"/>
        <v>1000</v>
      </c>
      <c r="G1744" s="39">
        <f t="shared" si="137"/>
        <v>0.05</v>
      </c>
      <c r="H1744" s="32">
        <f t="shared" si="138"/>
        <v>950</v>
      </c>
      <c r="I1744" s="32">
        <f t="shared" si="139"/>
        <v>457900</v>
      </c>
      <c r="R1744" s="36">
        <v>39082</v>
      </c>
      <c r="S1744" s="36" t="s">
        <v>1652</v>
      </c>
      <c r="T1744" s="36" t="s">
        <v>1649</v>
      </c>
      <c r="U1744" s="36" t="str">
        <f>Table2[[#This Row],[Date]]&amp;Table2[[#This Row],[City]]&amp;Table2[[#This Row],[Product]]</f>
        <v>39082Jaipuriphone</v>
      </c>
      <c r="V1744" s="36">
        <v>144</v>
      </c>
    </row>
    <row r="1745" spans="1:22" ht="21" x14ac:dyDescent="0.25">
      <c r="A1745" s="38">
        <v>39171</v>
      </c>
      <c r="B1745" s="38" t="s">
        <v>1653</v>
      </c>
      <c r="C1745" s="38" t="s">
        <v>1648</v>
      </c>
      <c r="D1745" s="32" t="str">
        <f t="shared" si="135"/>
        <v>39171AgraBulb</v>
      </c>
      <c r="E1745" s="32">
        <f>VLOOKUP($D1745,Table2[[Column1]:[Qty]],2,0)</f>
        <v>348</v>
      </c>
      <c r="F1745" s="32">
        <f t="shared" si="136"/>
        <v>10</v>
      </c>
      <c r="G1745" s="39">
        <f t="shared" si="137"/>
        <v>0.06</v>
      </c>
      <c r="H1745" s="32">
        <f t="shared" si="138"/>
        <v>9.3999999999999986</v>
      </c>
      <c r="I1745" s="32">
        <f t="shared" si="139"/>
        <v>3271.1999999999994</v>
      </c>
      <c r="R1745" s="36">
        <v>39072</v>
      </c>
      <c r="S1745" s="36" t="s">
        <v>1652</v>
      </c>
      <c r="T1745" s="36" t="s">
        <v>1648</v>
      </c>
      <c r="U1745" s="36" t="str">
        <f>Table2[[#This Row],[Date]]&amp;Table2[[#This Row],[City]]&amp;Table2[[#This Row],[Product]]</f>
        <v>39072JaipurBulb</v>
      </c>
      <c r="V1745" s="36">
        <v>103</v>
      </c>
    </row>
    <row r="1746" spans="1:22" ht="21" x14ac:dyDescent="0.25">
      <c r="A1746" s="38">
        <v>39171</v>
      </c>
      <c r="B1746" s="38" t="s">
        <v>1653</v>
      </c>
      <c r="C1746" s="38" t="s">
        <v>1649</v>
      </c>
      <c r="D1746" s="32" t="str">
        <f t="shared" si="135"/>
        <v>39171Agraiphone</v>
      </c>
      <c r="E1746" s="32">
        <f>VLOOKUP($D1746,Table2[[Column1]:[Qty]],2,0)</f>
        <v>168</v>
      </c>
      <c r="F1746" s="32">
        <f t="shared" si="136"/>
        <v>500</v>
      </c>
      <c r="G1746" s="39">
        <f t="shared" si="137"/>
        <v>0.25</v>
      </c>
      <c r="H1746" s="32">
        <f t="shared" si="138"/>
        <v>375</v>
      </c>
      <c r="I1746" s="32">
        <f t="shared" si="139"/>
        <v>63000</v>
      </c>
      <c r="R1746" s="36">
        <v>39154</v>
      </c>
      <c r="S1746" s="36" t="s">
        <v>1645</v>
      </c>
      <c r="T1746" s="36" t="s">
        <v>1650</v>
      </c>
      <c r="U1746" s="36" t="str">
        <f>Table2[[#This Row],[Date]]&amp;Table2[[#This Row],[City]]&amp;Table2[[#This Row],[Product]]</f>
        <v>39154DelhiChair</v>
      </c>
      <c r="V1746" s="36">
        <v>174</v>
      </c>
    </row>
    <row r="1747" spans="1:22" ht="21" x14ac:dyDescent="0.25">
      <c r="A1747" s="38">
        <v>39171</v>
      </c>
      <c r="B1747" s="38" t="s">
        <v>1653</v>
      </c>
      <c r="C1747" s="38" t="s">
        <v>1650</v>
      </c>
      <c r="D1747" s="32" t="str">
        <f t="shared" si="135"/>
        <v>39171AgraChair</v>
      </c>
      <c r="E1747" s="32">
        <f>VLOOKUP($D1747,Table2[[Column1]:[Qty]],2,0)</f>
        <v>341</v>
      </c>
      <c r="F1747" s="32">
        <f t="shared" si="136"/>
        <v>200</v>
      </c>
      <c r="G1747" s="39">
        <f t="shared" si="137"/>
        <v>0.4</v>
      </c>
      <c r="H1747" s="32">
        <f t="shared" si="138"/>
        <v>120</v>
      </c>
      <c r="I1747" s="32">
        <f t="shared" si="139"/>
        <v>40920</v>
      </c>
      <c r="R1747" s="36">
        <v>39077</v>
      </c>
      <c r="S1747" s="36" t="s">
        <v>1646</v>
      </c>
      <c r="T1747" s="36" t="s">
        <v>1649</v>
      </c>
      <c r="U1747" s="36" t="str">
        <f>Table2[[#This Row],[Date]]&amp;Table2[[#This Row],[City]]&amp;Table2[[#This Row],[Product]]</f>
        <v>39077Mumbaiiphone</v>
      </c>
      <c r="V1747" s="36">
        <v>405</v>
      </c>
    </row>
    <row r="1748" spans="1:22" ht="21" x14ac:dyDescent="0.25">
      <c r="A1748" s="38">
        <v>39172</v>
      </c>
      <c r="B1748" s="38" t="s">
        <v>1645</v>
      </c>
      <c r="C1748" s="38" t="s">
        <v>1647</v>
      </c>
      <c r="D1748" s="32" t="str">
        <f t="shared" si="135"/>
        <v>39172DelhiLaptop</v>
      </c>
      <c r="E1748" s="32">
        <f>VLOOKUP($D1748,Table2[[Column1]:[Qty]],2,0)</f>
        <v>444</v>
      </c>
      <c r="F1748" s="32">
        <f t="shared" si="136"/>
        <v>1000</v>
      </c>
      <c r="G1748" s="39">
        <f t="shared" si="137"/>
        <v>0.13</v>
      </c>
      <c r="H1748" s="32">
        <f t="shared" si="138"/>
        <v>870</v>
      </c>
      <c r="I1748" s="32">
        <f t="shared" si="139"/>
        <v>386280</v>
      </c>
      <c r="R1748" s="36">
        <v>39142</v>
      </c>
      <c r="S1748" s="36" t="s">
        <v>1653</v>
      </c>
      <c r="T1748" s="36" t="s">
        <v>1648</v>
      </c>
      <c r="U1748" s="36" t="str">
        <f>Table2[[#This Row],[Date]]&amp;Table2[[#This Row],[City]]&amp;Table2[[#This Row],[Product]]</f>
        <v>39142AgraBulb</v>
      </c>
      <c r="V1748" s="36">
        <v>381</v>
      </c>
    </row>
    <row r="1749" spans="1:22" ht="21" x14ac:dyDescent="0.25">
      <c r="A1749" s="38">
        <v>39172</v>
      </c>
      <c r="B1749" s="38" t="s">
        <v>1645</v>
      </c>
      <c r="C1749" s="38" t="s">
        <v>1648</v>
      </c>
      <c r="D1749" s="32" t="str">
        <f t="shared" si="135"/>
        <v>39172DelhiBulb</v>
      </c>
      <c r="E1749" s="32">
        <f>VLOOKUP($D1749,Table2[[Column1]:[Qty]],2,0)</f>
        <v>429</v>
      </c>
      <c r="F1749" s="32">
        <f t="shared" si="136"/>
        <v>10</v>
      </c>
      <c r="G1749" s="39">
        <f t="shared" si="137"/>
        <v>0.09</v>
      </c>
      <c r="H1749" s="32">
        <f t="shared" si="138"/>
        <v>9.1</v>
      </c>
      <c r="I1749" s="32">
        <f t="shared" si="139"/>
        <v>3903.8999999999996</v>
      </c>
      <c r="R1749" s="36">
        <v>39150</v>
      </c>
      <c r="S1749" s="36" t="s">
        <v>1652</v>
      </c>
      <c r="T1749" s="36" t="s">
        <v>1649</v>
      </c>
      <c r="U1749" s="36" t="str">
        <f>Table2[[#This Row],[Date]]&amp;Table2[[#This Row],[City]]&amp;Table2[[#This Row],[Product]]</f>
        <v>39150Jaipuriphone</v>
      </c>
      <c r="V1749" s="36">
        <v>240</v>
      </c>
    </row>
    <row r="1750" spans="1:22" ht="21" x14ac:dyDescent="0.25">
      <c r="A1750" s="38">
        <v>39172</v>
      </c>
      <c r="B1750" s="38" t="s">
        <v>1645</v>
      </c>
      <c r="C1750" s="38" t="s">
        <v>1649</v>
      </c>
      <c r="D1750" s="32" t="str">
        <f t="shared" si="135"/>
        <v>39172Delhiiphone</v>
      </c>
      <c r="E1750" s="32">
        <f>VLOOKUP($D1750,Table2[[Column1]:[Qty]],2,0)</f>
        <v>389</v>
      </c>
      <c r="F1750" s="32">
        <f t="shared" si="136"/>
        <v>500</v>
      </c>
      <c r="G1750" s="39">
        <f t="shared" si="137"/>
        <v>0.24</v>
      </c>
      <c r="H1750" s="32">
        <f t="shared" si="138"/>
        <v>380</v>
      </c>
      <c r="I1750" s="32">
        <f t="shared" si="139"/>
        <v>147820</v>
      </c>
      <c r="R1750" s="36">
        <v>39174</v>
      </c>
      <c r="S1750" s="36" t="s">
        <v>1653</v>
      </c>
      <c r="T1750" s="36" t="s">
        <v>1649</v>
      </c>
      <c r="U1750" s="36" t="str">
        <f>Table2[[#This Row],[Date]]&amp;Table2[[#This Row],[City]]&amp;Table2[[#This Row],[Product]]</f>
        <v>39174Agraiphone</v>
      </c>
      <c r="V1750" s="36">
        <v>203</v>
      </c>
    </row>
    <row r="1751" spans="1:22" ht="21" x14ac:dyDescent="0.25">
      <c r="A1751" s="38">
        <v>39172</v>
      </c>
      <c r="B1751" s="38" t="s">
        <v>1645</v>
      </c>
      <c r="C1751" s="38" t="s">
        <v>1650</v>
      </c>
      <c r="D1751" s="32" t="str">
        <f t="shared" si="135"/>
        <v>39172DelhiChair</v>
      </c>
      <c r="E1751" s="32">
        <f>VLOOKUP($D1751,Table2[[Column1]:[Qty]],2,0)</f>
        <v>377</v>
      </c>
      <c r="F1751" s="32">
        <f t="shared" si="136"/>
        <v>200</v>
      </c>
      <c r="G1751" s="39">
        <f t="shared" si="137"/>
        <v>0.33</v>
      </c>
      <c r="H1751" s="32">
        <f t="shared" si="138"/>
        <v>134</v>
      </c>
      <c r="I1751" s="32">
        <f t="shared" si="139"/>
        <v>50518</v>
      </c>
      <c r="R1751" s="36">
        <v>39169</v>
      </c>
      <c r="S1751" s="36" t="s">
        <v>1652</v>
      </c>
      <c r="T1751" s="36" t="s">
        <v>1647</v>
      </c>
      <c r="U1751" s="36" t="str">
        <f>Table2[[#This Row],[Date]]&amp;Table2[[#This Row],[City]]&amp;Table2[[#This Row],[Product]]</f>
        <v>39169JaipurLaptop</v>
      </c>
      <c r="V1751" s="36">
        <v>450</v>
      </c>
    </row>
    <row r="1752" spans="1:22" ht="21" x14ac:dyDescent="0.25">
      <c r="A1752" s="38">
        <v>39172</v>
      </c>
      <c r="B1752" s="38" t="s">
        <v>1646</v>
      </c>
      <c r="C1752" s="38" t="s">
        <v>1647</v>
      </c>
      <c r="D1752" s="32" t="str">
        <f t="shared" si="135"/>
        <v>39172MumbaiLaptop</v>
      </c>
      <c r="E1752" s="32">
        <f>VLOOKUP($D1752,Table2[[Column1]:[Qty]],2,0)</f>
        <v>157</v>
      </c>
      <c r="F1752" s="32">
        <f t="shared" si="136"/>
        <v>1000</v>
      </c>
      <c r="G1752" s="39">
        <f t="shared" si="137"/>
        <v>0.1</v>
      </c>
      <c r="H1752" s="32">
        <f t="shared" si="138"/>
        <v>900</v>
      </c>
      <c r="I1752" s="32">
        <f t="shared" si="139"/>
        <v>141300</v>
      </c>
      <c r="R1752" s="36">
        <v>39181</v>
      </c>
      <c r="S1752" s="36" t="s">
        <v>1653</v>
      </c>
      <c r="T1752" s="36" t="s">
        <v>1647</v>
      </c>
      <c r="U1752" s="36" t="str">
        <f>Table2[[#This Row],[Date]]&amp;Table2[[#This Row],[City]]&amp;Table2[[#This Row],[Product]]</f>
        <v>39181AgraLaptop</v>
      </c>
      <c r="V1752" s="36">
        <v>176</v>
      </c>
    </row>
    <row r="1753" spans="1:22" ht="21" x14ac:dyDescent="0.25">
      <c r="A1753" s="38">
        <v>39172</v>
      </c>
      <c r="B1753" s="38" t="s">
        <v>1646</v>
      </c>
      <c r="C1753" s="38" t="s">
        <v>1648</v>
      </c>
      <c r="D1753" s="32" t="str">
        <f t="shared" si="135"/>
        <v>39172MumbaiBulb</v>
      </c>
      <c r="E1753" s="32">
        <f>VLOOKUP($D1753,Table2[[Column1]:[Qty]],2,0)</f>
        <v>401</v>
      </c>
      <c r="F1753" s="32">
        <f t="shared" si="136"/>
        <v>10</v>
      </c>
      <c r="G1753" s="39">
        <f t="shared" si="137"/>
        <v>0.05</v>
      </c>
      <c r="H1753" s="32">
        <f t="shared" si="138"/>
        <v>9.5</v>
      </c>
      <c r="I1753" s="32">
        <f t="shared" si="139"/>
        <v>3809.5</v>
      </c>
      <c r="R1753" s="36">
        <v>39123</v>
      </c>
      <c r="S1753" s="36" t="s">
        <v>1653</v>
      </c>
      <c r="T1753" s="36" t="s">
        <v>1648</v>
      </c>
      <c r="U1753" s="36" t="str">
        <f>Table2[[#This Row],[Date]]&amp;Table2[[#This Row],[City]]&amp;Table2[[#This Row],[Product]]</f>
        <v>39123AgraBulb</v>
      </c>
      <c r="V1753" s="36">
        <v>484</v>
      </c>
    </row>
    <row r="1754" spans="1:22" ht="21" x14ac:dyDescent="0.25">
      <c r="A1754" s="38">
        <v>39172</v>
      </c>
      <c r="B1754" s="38" t="s">
        <v>1646</v>
      </c>
      <c r="C1754" s="38" t="s">
        <v>1649</v>
      </c>
      <c r="D1754" s="32" t="str">
        <f t="shared" si="135"/>
        <v>39172Mumbaiiphone</v>
      </c>
      <c r="E1754" s="32">
        <f>VLOOKUP($D1754,Table2[[Column1]:[Qty]],2,0)</f>
        <v>461</v>
      </c>
      <c r="F1754" s="32">
        <f t="shared" si="136"/>
        <v>500</v>
      </c>
      <c r="G1754" s="39">
        <f t="shared" si="137"/>
        <v>0.2</v>
      </c>
      <c r="H1754" s="32">
        <f t="shared" si="138"/>
        <v>400</v>
      </c>
      <c r="I1754" s="32">
        <f t="shared" si="139"/>
        <v>184400</v>
      </c>
      <c r="R1754" s="36">
        <v>39190</v>
      </c>
      <c r="S1754" s="36" t="s">
        <v>1652</v>
      </c>
      <c r="T1754" s="36" t="s">
        <v>1650</v>
      </c>
      <c r="U1754" s="36" t="str">
        <f>Table2[[#This Row],[Date]]&amp;Table2[[#This Row],[City]]&amp;Table2[[#This Row],[Product]]</f>
        <v>39190JaipurChair</v>
      </c>
      <c r="V1754" s="36">
        <v>105</v>
      </c>
    </row>
    <row r="1755" spans="1:22" ht="21" x14ac:dyDescent="0.25">
      <c r="A1755" s="38">
        <v>39172</v>
      </c>
      <c r="B1755" s="38" t="s">
        <v>1646</v>
      </c>
      <c r="C1755" s="38" t="s">
        <v>1650</v>
      </c>
      <c r="D1755" s="32" t="str">
        <f t="shared" si="135"/>
        <v>39172MumbaiChair</v>
      </c>
      <c r="E1755" s="32">
        <f>VLOOKUP($D1755,Table2[[Column1]:[Qty]],2,0)</f>
        <v>163</v>
      </c>
      <c r="F1755" s="32">
        <f t="shared" si="136"/>
        <v>200</v>
      </c>
      <c r="G1755" s="39">
        <f t="shared" si="137"/>
        <v>0.4</v>
      </c>
      <c r="H1755" s="32">
        <f t="shared" si="138"/>
        <v>120</v>
      </c>
      <c r="I1755" s="32">
        <f t="shared" si="139"/>
        <v>19560</v>
      </c>
      <c r="R1755" s="36">
        <v>39167</v>
      </c>
      <c r="S1755" s="36" t="s">
        <v>1645</v>
      </c>
      <c r="T1755" s="36" t="s">
        <v>1647</v>
      </c>
      <c r="U1755" s="36" t="str">
        <f>Table2[[#This Row],[Date]]&amp;Table2[[#This Row],[City]]&amp;Table2[[#This Row],[Product]]</f>
        <v>39167DelhiLaptop</v>
      </c>
      <c r="V1755" s="36">
        <v>481</v>
      </c>
    </row>
    <row r="1756" spans="1:22" ht="21" x14ac:dyDescent="0.25">
      <c r="A1756" s="38">
        <v>39172</v>
      </c>
      <c r="B1756" s="38" t="s">
        <v>1652</v>
      </c>
      <c r="C1756" s="38" t="s">
        <v>1647</v>
      </c>
      <c r="D1756" s="32" t="str">
        <f t="shared" si="135"/>
        <v>39172JaipurLaptop</v>
      </c>
      <c r="E1756" s="32">
        <f>VLOOKUP($D1756,Table2[[Column1]:[Qty]],2,0)</f>
        <v>360</v>
      </c>
      <c r="F1756" s="32">
        <f t="shared" si="136"/>
        <v>1000</v>
      </c>
      <c r="G1756" s="39">
        <f t="shared" si="137"/>
        <v>0.09</v>
      </c>
      <c r="H1756" s="32">
        <f t="shared" si="138"/>
        <v>910</v>
      </c>
      <c r="I1756" s="32">
        <f t="shared" si="139"/>
        <v>327600</v>
      </c>
      <c r="R1756" s="36">
        <v>39178</v>
      </c>
      <c r="S1756" s="36" t="s">
        <v>1652</v>
      </c>
      <c r="T1756" s="36" t="s">
        <v>1647</v>
      </c>
      <c r="U1756" s="36" t="str">
        <f>Table2[[#This Row],[Date]]&amp;Table2[[#This Row],[City]]&amp;Table2[[#This Row],[Product]]</f>
        <v>39178JaipurLaptop</v>
      </c>
      <c r="V1756" s="36">
        <v>385</v>
      </c>
    </row>
    <row r="1757" spans="1:22" ht="21" x14ac:dyDescent="0.25">
      <c r="A1757" s="38">
        <v>39172</v>
      </c>
      <c r="B1757" s="38" t="s">
        <v>1652</v>
      </c>
      <c r="C1757" s="38" t="s">
        <v>1648</v>
      </c>
      <c r="D1757" s="32" t="str">
        <f t="shared" si="135"/>
        <v>39172JaipurBulb</v>
      </c>
      <c r="E1757" s="32">
        <f>VLOOKUP($D1757,Table2[[Column1]:[Qty]],2,0)</f>
        <v>128</v>
      </c>
      <c r="F1757" s="32">
        <f t="shared" si="136"/>
        <v>10</v>
      </c>
      <c r="G1757" s="39">
        <f t="shared" si="137"/>
        <v>0.08</v>
      </c>
      <c r="H1757" s="32">
        <f t="shared" si="138"/>
        <v>9.2000000000000011</v>
      </c>
      <c r="I1757" s="32">
        <f t="shared" si="139"/>
        <v>1177.6000000000001</v>
      </c>
      <c r="R1757" s="36">
        <v>39093</v>
      </c>
      <c r="S1757" s="36" t="s">
        <v>1653</v>
      </c>
      <c r="T1757" s="36" t="s">
        <v>1650</v>
      </c>
      <c r="U1757" s="36" t="str">
        <f>Table2[[#This Row],[Date]]&amp;Table2[[#This Row],[City]]&amp;Table2[[#This Row],[Product]]</f>
        <v>39093AgraChair</v>
      </c>
      <c r="V1757" s="36">
        <v>427</v>
      </c>
    </row>
    <row r="1758" spans="1:22" ht="21" x14ac:dyDescent="0.25">
      <c r="A1758" s="38">
        <v>39172</v>
      </c>
      <c r="B1758" s="38" t="s">
        <v>1652</v>
      </c>
      <c r="C1758" s="38" t="s">
        <v>1649</v>
      </c>
      <c r="D1758" s="32" t="str">
        <f t="shared" si="135"/>
        <v>39172Jaipuriphone</v>
      </c>
      <c r="E1758" s="32">
        <f>VLOOKUP($D1758,Table2[[Column1]:[Qty]],2,0)</f>
        <v>146</v>
      </c>
      <c r="F1758" s="32">
        <f t="shared" si="136"/>
        <v>500</v>
      </c>
      <c r="G1758" s="39">
        <f t="shared" si="137"/>
        <v>0.2</v>
      </c>
      <c r="H1758" s="32">
        <f t="shared" si="138"/>
        <v>400</v>
      </c>
      <c r="I1758" s="32">
        <f t="shared" si="139"/>
        <v>58400</v>
      </c>
      <c r="R1758" s="36">
        <v>39120</v>
      </c>
      <c r="S1758" s="36" t="s">
        <v>1652</v>
      </c>
      <c r="T1758" s="36" t="s">
        <v>1647</v>
      </c>
      <c r="U1758" s="36" t="str">
        <f>Table2[[#This Row],[Date]]&amp;Table2[[#This Row],[City]]&amp;Table2[[#This Row],[Product]]</f>
        <v>39120JaipurLaptop</v>
      </c>
      <c r="V1758" s="36">
        <v>141</v>
      </c>
    </row>
    <row r="1759" spans="1:22" ht="21" x14ac:dyDescent="0.25">
      <c r="A1759" s="38">
        <v>39172</v>
      </c>
      <c r="B1759" s="38" t="s">
        <v>1652</v>
      </c>
      <c r="C1759" s="38" t="s">
        <v>1650</v>
      </c>
      <c r="D1759" s="32" t="str">
        <f t="shared" si="135"/>
        <v>39172JaipurChair</v>
      </c>
      <c r="E1759" s="32">
        <f>VLOOKUP($D1759,Table2[[Column1]:[Qty]],2,0)</f>
        <v>184</v>
      </c>
      <c r="F1759" s="32">
        <f t="shared" si="136"/>
        <v>200</v>
      </c>
      <c r="G1759" s="39">
        <f t="shared" si="137"/>
        <v>0.36</v>
      </c>
      <c r="H1759" s="32">
        <f t="shared" si="138"/>
        <v>128</v>
      </c>
      <c r="I1759" s="32">
        <f t="shared" si="139"/>
        <v>23552</v>
      </c>
      <c r="R1759" s="36">
        <v>39172</v>
      </c>
      <c r="S1759" s="36" t="s">
        <v>1653</v>
      </c>
      <c r="T1759" s="36" t="s">
        <v>1648</v>
      </c>
      <c r="U1759" s="36" t="str">
        <f>Table2[[#This Row],[Date]]&amp;Table2[[#This Row],[City]]&amp;Table2[[#This Row],[Product]]</f>
        <v>39172AgraBulb</v>
      </c>
      <c r="V1759" s="36">
        <v>317</v>
      </c>
    </row>
    <row r="1760" spans="1:22" ht="21" x14ac:dyDescent="0.25">
      <c r="A1760" s="38">
        <v>39172</v>
      </c>
      <c r="B1760" s="38" t="s">
        <v>1653</v>
      </c>
      <c r="C1760" s="38" t="s">
        <v>1647</v>
      </c>
      <c r="D1760" s="32" t="str">
        <f t="shared" si="135"/>
        <v>39172AgraLaptop</v>
      </c>
      <c r="E1760" s="32">
        <f>VLOOKUP($D1760,Table2[[Column1]:[Qty]],2,0)</f>
        <v>332</v>
      </c>
      <c r="F1760" s="32">
        <f t="shared" si="136"/>
        <v>1000</v>
      </c>
      <c r="G1760" s="39">
        <f t="shared" si="137"/>
        <v>0.05</v>
      </c>
      <c r="H1760" s="32">
        <f t="shared" si="138"/>
        <v>950</v>
      </c>
      <c r="I1760" s="32">
        <f t="shared" si="139"/>
        <v>315400</v>
      </c>
      <c r="R1760" s="36">
        <v>39069</v>
      </c>
      <c r="S1760" s="36" t="s">
        <v>1646</v>
      </c>
      <c r="T1760" s="36" t="s">
        <v>1648</v>
      </c>
      <c r="U1760" s="36" t="str">
        <f>Table2[[#This Row],[Date]]&amp;Table2[[#This Row],[City]]&amp;Table2[[#This Row],[Product]]</f>
        <v>39069MumbaiBulb</v>
      </c>
      <c r="V1760" s="36">
        <v>273</v>
      </c>
    </row>
    <row r="1761" spans="1:22" ht="21" x14ac:dyDescent="0.25">
      <c r="A1761" s="38">
        <v>39172</v>
      </c>
      <c r="B1761" s="38" t="s">
        <v>1653</v>
      </c>
      <c r="C1761" s="38" t="s">
        <v>1648</v>
      </c>
      <c r="D1761" s="32" t="str">
        <f t="shared" si="135"/>
        <v>39172AgraBulb</v>
      </c>
      <c r="E1761" s="32">
        <f>VLOOKUP($D1761,Table2[[Column1]:[Qty]],2,0)</f>
        <v>317</v>
      </c>
      <c r="F1761" s="32">
        <f t="shared" si="136"/>
        <v>10</v>
      </c>
      <c r="G1761" s="39">
        <f t="shared" si="137"/>
        <v>0.06</v>
      </c>
      <c r="H1761" s="32">
        <f t="shared" si="138"/>
        <v>9.3999999999999986</v>
      </c>
      <c r="I1761" s="32">
        <f t="shared" si="139"/>
        <v>2979.7999999999997</v>
      </c>
      <c r="R1761" s="36">
        <v>39072</v>
      </c>
      <c r="S1761" s="36" t="s">
        <v>1653</v>
      </c>
      <c r="T1761" s="36" t="s">
        <v>1648</v>
      </c>
      <c r="U1761" s="36" t="str">
        <f>Table2[[#This Row],[Date]]&amp;Table2[[#This Row],[City]]&amp;Table2[[#This Row],[Product]]</f>
        <v>39072AgraBulb</v>
      </c>
      <c r="V1761" s="36">
        <v>400</v>
      </c>
    </row>
    <row r="1762" spans="1:22" ht="21" x14ac:dyDescent="0.25">
      <c r="A1762" s="38">
        <v>39172</v>
      </c>
      <c r="B1762" s="38" t="s">
        <v>1653</v>
      </c>
      <c r="C1762" s="38" t="s">
        <v>1649</v>
      </c>
      <c r="D1762" s="32" t="str">
        <f t="shared" si="135"/>
        <v>39172Agraiphone</v>
      </c>
      <c r="E1762" s="32">
        <f>VLOOKUP($D1762,Table2[[Column1]:[Qty]],2,0)</f>
        <v>241</v>
      </c>
      <c r="F1762" s="32">
        <f t="shared" si="136"/>
        <v>500</v>
      </c>
      <c r="G1762" s="39">
        <f t="shared" si="137"/>
        <v>0.25</v>
      </c>
      <c r="H1762" s="32">
        <f t="shared" si="138"/>
        <v>375</v>
      </c>
      <c r="I1762" s="32">
        <f t="shared" si="139"/>
        <v>90375</v>
      </c>
      <c r="R1762" s="36">
        <v>39070</v>
      </c>
      <c r="S1762" s="36" t="s">
        <v>1653</v>
      </c>
      <c r="T1762" s="36" t="s">
        <v>1649</v>
      </c>
      <c r="U1762" s="36" t="str">
        <f>Table2[[#This Row],[Date]]&amp;Table2[[#This Row],[City]]&amp;Table2[[#This Row],[Product]]</f>
        <v>39070Agraiphone</v>
      </c>
      <c r="V1762" s="36">
        <v>245</v>
      </c>
    </row>
    <row r="1763" spans="1:22" ht="21" x14ac:dyDescent="0.25">
      <c r="A1763" s="38">
        <v>39172</v>
      </c>
      <c r="B1763" s="38" t="s">
        <v>1653</v>
      </c>
      <c r="C1763" s="38" t="s">
        <v>1650</v>
      </c>
      <c r="D1763" s="32" t="str">
        <f t="shared" si="135"/>
        <v>39172AgraChair</v>
      </c>
      <c r="E1763" s="32">
        <f>VLOOKUP($D1763,Table2[[Column1]:[Qty]],2,0)</f>
        <v>159</v>
      </c>
      <c r="F1763" s="32">
        <f t="shared" si="136"/>
        <v>200</v>
      </c>
      <c r="G1763" s="39">
        <f t="shared" si="137"/>
        <v>0.4</v>
      </c>
      <c r="H1763" s="32">
        <f t="shared" si="138"/>
        <v>120</v>
      </c>
      <c r="I1763" s="32">
        <f t="shared" si="139"/>
        <v>19080</v>
      </c>
      <c r="R1763" s="36">
        <v>39165</v>
      </c>
      <c r="S1763" s="36" t="s">
        <v>1646</v>
      </c>
      <c r="T1763" s="36" t="s">
        <v>1649</v>
      </c>
      <c r="U1763" s="36" t="str">
        <f>Table2[[#This Row],[Date]]&amp;Table2[[#This Row],[City]]&amp;Table2[[#This Row],[Product]]</f>
        <v>39165Mumbaiiphone</v>
      </c>
      <c r="V1763" s="36">
        <v>498</v>
      </c>
    </row>
    <row r="1764" spans="1:22" ht="21" x14ac:dyDescent="0.25">
      <c r="A1764" s="38">
        <v>39173</v>
      </c>
      <c r="B1764" s="38" t="s">
        <v>1645</v>
      </c>
      <c r="C1764" s="38" t="s">
        <v>1647</v>
      </c>
      <c r="D1764" s="32" t="str">
        <f t="shared" si="135"/>
        <v>39173DelhiLaptop</v>
      </c>
      <c r="E1764" s="32">
        <f>VLOOKUP($D1764,Table2[[Column1]:[Qty]],2,0)</f>
        <v>264</v>
      </c>
      <c r="F1764" s="32">
        <f t="shared" si="136"/>
        <v>1000</v>
      </c>
      <c r="G1764" s="39">
        <f t="shared" si="137"/>
        <v>0.13</v>
      </c>
      <c r="H1764" s="32">
        <f t="shared" si="138"/>
        <v>870</v>
      </c>
      <c r="I1764" s="32">
        <f t="shared" si="139"/>
        <v>229680</v>
      </c>
      <c r="R1764" s="36">
        <v>39180</v>
      </c>
      <c r="S1764" s="36" t="s">
        <v>1645</v>
      </c>
      <c r="T1764" s="36" t="s">
        <v>1649</v>
      </c>
      <c r="U1764" s="36" t="str">
        <f>Table2[[#This Row],[Date]]&amp;Table2[[#This Row],[City]]&amp;Table2[[#This Row],[Product]]</f>
        <v>39180Delhiiphone</v>
      </c>
      <c r="V1764" s="36">
        <v>153</v>
      </c>
    </row>
    <row r="1765" spans="1:22" ht="21" x14ac:dyDescent="0.25">
      <c r="A1765" s="38">
        <v>39173</v>
      </c>
      <c r="B1765" s="38" t="s">
        <v>1645</v>
      </c>
      <c r="C1765" s="38" t="s">
        <v>1648</v>
      </c>
      <c r="D1765" s="32" t="str">
        <f t="shared" si="135"/>
        <v>39173DelhiBulb</v>
      </c>
      <c r="E1765" s="32">
        <f>VLOOKUP($D1765,Table2[[Column1]:[Qty]],2,0)</f>
        <v>355</v>
      </c>
      <c r="F1765" s="32">
        <f t="shared" si="136"/>
        <v>10</v>
      </c>
      <c r="G1765" s="39">
        <f t="shared" si="137"/>
        <v>0.09</v>
      </c>
      <c r="H1765" s="32">
        <f t="shared" si="138"/>
        <v>9.1</v>
      </c>
      <c r="I1765" s="32">
        <f t="shared" si="139"/>
        <v>3230.5</v>
      </c>
      <c r="R1765" s="36">
        <v>39108</v>
      </c>
      <c r="S1765" s="36" t="s">
        <v>1646</v>
      </c>
      <c r="T1765" s="36" t="s">
        <v>1649</v>
      </c>
      <c r="U1765" s="36" t="str">
        <f>Table2[[#This Row],[Date]]&amp;Table2[[#This Row],[City]]&amp;Table2[[#This Row],[Product]]</f>
        <v>39108Mumbaiiphone</v>
      </c>
      <c r="V1765" s="36">
        <v>294</v>
      </c>
    </row>
    <row r="1766" spans="1:22" ht="21" x14ac:dyDescent="0.25">
      <c r="A1766" s="38">
        <v>39173</v>
      </c>
      <c r="B1766" s="38" t="s">
        <v>1645</v>
      </c>
      <c r="C1766" s="38" t="s">
        <v>1649</v>
      </c>
      <c r="D1766" s="32" t="str">
        <f t="shared" si="135"/>
        <v>39173Delhiiphone</v>
      </c>
      <c r="E1766" s="32">
        <f>VLOOKUP($D1766,Table2[[Column1]:[Qty]],2,0)</f>
        <v>177</v>
      </c>
      <c r="F1766" s="32">
        <f t="shared" si="136"/>
        <v>500</v>
      </c>
      <c r="G1766" s="39">
        <f t="shared" si="137"/>
        <v>0.24</v>
      </c>
      <c r="H1766" s="32">
        <f t="shared" si="138"/>
        <v>380</v>
      </c>
      <c r="I1766" s="32">
        <f t="shared" si="139"/>
        <v>67260</v>
      </c>
      <c r="R1766" s="36">
        <v>39126</v>
      </c>
      <c r="S1766" s="36" t="s">
        <v>1646</v>
      </c>
      <c r="T1766" s="36" t="s">
        <v>1649</v>
      </c>
      <c r="U1766" s="36" t="str">
        <f>Table2[[#This Row],[Date]]&amp;Table2[[#This Row],[City]]&amp;Table2[[#This Row],[Product]]</f>
        <v>39126Mumbaiiphone</v>
      </c>
      <c r="V1766" s="36">
        <v>161</v>
      </c>
    </row>
    <row r="1767" spans="1:22" ht="21" x14ac:dyDescent="0.25">
      <c r="A1767" s="38">
        <v>39173</v>
      </c>
      <c r="B1767" s="38" t="s">
        <v>1645</v>
      </c>
      <c r="C1767" s="38" t="s">
        <v>1650</v>
      </c>
      <c r="D1767" s="32" t="str">
        <f t="shared" si="135"/>
        <v>39173DelhiChair</v>
      </c>
      <c r="E1767" s="32">
        <f>VLOOKUP($D1767,Table2[[Column1]:[Qty]],2,0)</f>
        <v>449</v>
      </c>
      <c r="F1767" s="32">
        <f t="shared" si="136"/>
        <v>200</v>
      </c>
      <c r="G1767" s="39">
        <f t="shared" si="137"/>
        <v>0.33</v>
      </c>
      <c r="H1767" s="32">
        <f t="shared" si="138"/>
        <v>134</v>
      </c>
      <c r="I1767" s="32">
        <f t="shared" si="139"/>
        <v>60166</v>
      </c>
      <c r="R1767" s="36">
        <v>39145</v>
      </c>
      <c r="S1767" s="36" t="s">
        <v>1652</v>
      </c>
      <c r="T1767" s="36" t="s">
        <v>1650</v>
      </c>
      <c r="U1767" s="36" t="str">
        <f>Table2[[#This Row],[Date]]&amp;Table2[[#This Row],[City]]&amp;Table2[[#This Row],[Product]]</f>
        <v>39145JaipurChair</v>
      </c>
      <c r="V1767" s="36">
        <v>132</v>
      </c>
    </row>
    <row r="1768" spans="1:22" ht="21" x14ac:dyDescent="0.25">
      <c r="A1768" s="38">
        <v>39173</v>
      </c>
      <c r="B1768" s="38" t="s">
        <v>1646</v>
      </c>
      <c r="C1768" s="38" t="s">
        <v>1647</v>
      </c>
      <c r="D1768" s="32" t="str">
        <f t="shared" si="135"/>
        <v>39173MumbaiLaptop</v>
      </c>
      <c r="E1768" s="32">
        <f>VLOOKUP($D1768,Table2[[Column1]:[Qty]],2,0)</f>
        <v>198</v>
      </c>
      <c r="F1768" s="32">
        <f t="shared" si="136"/>
        <v>1000</v>
      </c>
      <c r="G1768" s="39">
        <f t="shared" si="137"/>
        <v>0.1</v>
      </c>
      <c r="H1768" s="32">
        <f t="shared" si="138"/>
        <v>900</v>
      </c>
      <c r="I1768" s="32">
        <f t="shared" si="139"/>
        <v>178200</v>
      </c>
      <c r="R1768" s="36">
        <v>39067</v>
      </c>
      <c r="S1768" s="36" t="s">
        <v>1653</v>
      </c>
      <c r="T1768" s="36" t="s">
        <v>1647</v>
      </c>
      <c r="U1768" s="36" t="str">
        <f>Table2[[#This Row],[Date]]&amp;Table2[[#This Row],[City]]&amp;Table2[[#This Row],[Product]]</f>
        <v>39067AgraLaptop</v>
      </c>
      <c r="V1768" s="36">
        <v>299</v>
      </c>
    </row>
    <row r="1769" spans="1:22" ht="21" x14ac:dyDescent="0.25">
      <c r="A1769" s="38">
        <v>39173</v>
      </c>
      <c r="B1769" s="38" t="s">
        <v>1646</v>
      </c>
      <c r="C1769" s="38" t="s">
        <v>1648</v>
      </c>
      <c r="D1769" s="32" t="str">
        <f t="shared" si="135"/>
        <v>39173MumbaiBulb</v>
      </c>
      <c r="E1769" s="32">
        <f>VLOOKUP($D1769,Table2[[Column1]:[Qty]],2,0)</f>
        <v>435</v>
      </c>
      <c r="F1769" s="32">
        <f t="shared" si="136"/>
        <v>10</v>
      </c>
      <c r="G1769" s="39">
        <f t="shared" si="137"/>
        <v>0.05</v>
      </c>
      <c r="H1769" s="32">
        <f t="shared" si="138"/>
        <v>9.5</v>
      </c>
      <c r="I1769" s="32">
        <f t="shared" si="139"/>
        <v>4132.5</v>
      </c>
      <c r="R1769" s="36">
        <v>39156</v>
      </c>
      <c r="S1769" s="36" t="s">
        <v>1652</v>
      </c>
      <c r="T1769" s="36" t="s">
        <v>1647</v>
      </c>
      <c r="U1769" s="36" t="str">
        <f>Table2[[#This Row],[Date]]&amp;Table2[[#This Row],[City]]&amp;Table2[[#This Row],[Product]]</f>
        <v>39156JaipurLaptop</v>
      </c>
      <c r="V1769" s="36">
        <v>450</v>
      </c>
    </row>
    <row r="1770" spans="1:22" ht="21" x14ac:dyDescent="0.25">
      <c r="A1770" s="38">
        <v>39173</v>
      </c>
      <c r="B1770" s="38" t="s">
        <v>1646</v>
      </c>
      <c r="C1770" s="38" t="s">
        <v>1649</v>
      </c>
      <c r="D1770" s="32" t="str">
        <f t="shared" si="135"/>
        <v>39173Mumbaiiphone</v>
      </c>
      <c r="E1770" s="32">
        <f>VLOOKUP($D1770,Table2[[Column1]:[Qty]],2,0)</f>
        <v>165</v>
      </c>
      <c r="F1770" s="32">
        <f t="shared" si="136"/>
        <v>500</v>
      </c>
      <c r="G1770" s="39">
        <f t="shared" si="137"/>
        <v>0.2</v>
      </c>
      <c r="H1770" s="32">
        <f t="shared" si="138"/>
        <v>400</v>
      </c>
      <c r="I1770" s="32">
        <f t="shared" si="139"/>
        <v>66000</v>
      </c>
      <c r="R1770" s="36">
        <v>39075</v>
      </c>
      <c r="S1770" s="36" t="s">
        <v>1652</v>
      </c>
      <c r="T1770" s="36" t="s">
        <v>1650</v>
      </c>
      <c r="U1770" s="36" t="str">
        <f>Table2[[#This Row],[Date]]&amp;Table2[[#This Row],[City]]&amp;Table2[[#This Row],[Product]]</f>
        <v>39075JaipurChair</v>
      </c>
      <c r="V1770" s="36">
        <v>334</v>
      </c>
    </row>
    <row r="1771" spans="1:22" ht="21" x14ac:dyDescent="0.25">
      <c r="A1771" s="38">
        <v>39173</v>
      </c>
      <c r="B1771" s="38" t="s">
        <v>1646</v>
      </c>
      <c r="C1771" s="38" t="s">
        <v>1650</v>
      </c>
      <c r="D1771" s="32" t="str">
        <f t="shared" si="135"/>
        <v>39173MumbaiChair</v>
      </c>
      <c r="E1771" s="32">
        <f>VLOOKUP($D1771,Table2[[Column1]:[Qty]],2,0)</f>
        <v>278</v>
      </c>
      <c r="F1771" s="32">
        <f t="shared" si="136"/>
        <v>200</v>
      </c>
      <c r="G1771" s="39">
        <f t="shared" si="137"/>
        <v>0.4</v>
      </c>
      <c r="H1771" s="32">
        <f t="shared" si="138"/>
        <v>120</v>
      </c>
      <c r="I1771" s="32">
        <f t="shared" si="139"/>
        <v>33360</v>
      </c>
      <c r="R1771" s="36">
        <v>39163</v>
      </c>
      <c r="S1771" s="36" t="s">
        <v>1653</v>
      </c>
      <c r="T1771" s="36" t="s">
        <v>1647</v>
      </c>
      <c r="U1771" s="36" t="str">
        <f>Table2[[#This Row],[Date]]&amp;Table2[[#This Row],[City]]&amp;Table2[[#This Row],[Product]]</f>
        <v>39163AgraLaptop</v>
      </c>
      <c r="V1771" s="36">
        <v>187</v>
      </c>
    </row>
    <row r="1772" spans="1:22" ht="21" x14ac:dyDescent="0.25">
      <c r="A1772" s="38">
        <v>39173</v>
      </c>
      <c r="B1772" s="38" t="s">
        <v>1652</v>
      </c>
      <c r="C1772" s="38" t="s">
        <v>1647</v>
      </c>
      <c r="D1772" s="32" t="str">
        <f t="shared" si="135"/>
        <v>39173JaipurLaptop</v>
      </c>
      <c r="E1772" s="32">
        <f>VLOOKUP($D1772,Table2[[Column1]:[Qty]],2,0)</f>
        <v>156</v>
      </c>
      <c r="F1772" s="32">
        <f t="shared" si="136"/>
        <v>1000</v>
      </c>
      <c r="G1772" s="39">
        <f t="shared" si="137"/>
        <v>0.09</v>
      </c>
      <c r="H1772" s="32">
        <f t="shared" si="138"/>
        <v>910</v>
      </c>
      <c r="I1772" s="32">
        <f t="shared" si="139"/>
        <v>141960</v>
      </c>
      <c r="R1772" s="36">
        <v>39150</v>
      </c>
      <c r="S1772" s="36" t="s">
        <v>1653</v>
      </c>
      <c r="T1772" s="36" t="s">
        <v>1647</v>
      </c>
      <c r="U1772" s="36" t="str">
        <f>Table2[[#This Row],[Date]]&amp;Table2[[#This Row],[City]]&amp;Table2[[#This Row],[Product]]</f>
        <v>39150AgraLaptop</v>
      </c>
      <c r="V1772" s="36">
        <v>146</v>
      </c>
    </row>
    <row r="1773" spans="1:22" ht="21" x14ac:dyDescent="0.25">
      <c r="A1773" s="38">
        <v>39173</v>
      </c>
      <c r="B1773" s="38" t="s">
        <v>1652</v>
      </c>
      <c r="C1773" s="38" t="s">
        <v>1648</v>
      </c>
      <c r="D1773" s="32" t="str">
        <f t="shared" si="135"/>
        <v>39173JaipurBulb</v>
      </c>
      <c r="E1773" s="32">
        <f>VLOOKUP($D1773,Table2[[Column1]:[Qty]],2,0)</f>
        <v>240</v>
      </c>
      <c r="F1773" s="32">
        <f t="shared" si="136"/>
        <v>10</v>
      </c>
      <c r="G1773" s="39">
        <f t="shared" si="137"/>
        <v>0.08</v>
      </c>
      <c r="H1773" s="32">
        <f t="shared" si="138"/>
        <v>9.2000000000000011</v>
      </c>
      <c r="I1773" s="32">
        <f t="shared" si="139"/>
        <v>2208.0000000000005</v>
      </c>
      <c r="R1773" s="36">
        <v>39158</v>
      </c>
      <c r="S1773" s="36" t="s">
        <v>1652</v>
      </c>
      <c r="T1773" s="36" t="s">
        <v>1649</v>
      </c>
      <c r="U1773" s="36" t="str">
        <f>Table2[[#This Row],[Date]]&amp;Table2[[#This Row],[City]]&amp;Table2[[#This Row],[Product]]</f>
        <v>39158Jaipuriphone</v>
      </c>
      <c r="V1773" s="36">
        <v>403</v>
      </c>
    </row>
    <row r="1774" spans="1:22" ht="21" x14ac:dyDescent="0.25">
      <c r="A1774" s="38">
        <v>39173</v>
      </c>
      <c r="B1774" s="38" t="s">
        <v>1652</v>
      </c>
      <c r="C1774" s="38" t="s">
        <v>1649</v>
      </c>
      <c r="D1774" s="32" t="str">
        <f t="shared" si="135"/>
        <v>39173Jaipuriphone</v>
      </c>
      <c r="E1774" s="32">
        <f>VLOOKUP($D1774,Table2[[Column1]:[Qty]],2,0)</f>
        <v>382</v>
      </c>
      <c r="F1774" s="32">
        <f t="shared" si="136"/>
        <v>500</v>
      </c>
      <c r="G1774" s="39">
        <f t="shared" si="137"/>
        <v>0.2</v>
      </c>
      <c r="H1774" s="32">
        <f t="shared" si="138"/>
        <v>400</v>
      </c>
      <c r="I1774" s="32">
        <f t="shared" si="139"/>
        <v>152800</v>
      </c>
      <c r="R1774" s="36">
        <v>39094</v>
      </c>
      <c r="S1774" s="36" t="s">
        <v>1652</v>
      </c>
      <c r="T1774" s="36" t="s">
        <v>1650</v>
      </c>
      <c r="U1774" s="36" t="str">
        <f>Table2[[#This Row],[Date]]&amp;Table2[[#This Row],[City]]&amp;Table2[[#This Row],[Product]]</f>
        <v>39094JaipurChair</v>
      </c>
      <c r="V1774" s="36">
        <v>458</v>
      </c>
    </row>
    <row r="1775" spans="1:22" ht="21" x14ac:dyDescent="0.25">
      <c r="A1775" s="38">
        <v>39173</v>
      </c>
      <c r="B1775" s="38" t="s">
        <v>1652</v>
      </c>
      <c r="C1775" s="38" t="s">
        <v>1650</v>
      </c>
      <c r="D1775" s="32" t="str">
        <f t="shared" si="135"/>
        <v>39173JaipurChair</v>
      </c>
      <c r="E1775" s="32">
        <f>VLOOKUP($D1775,Table2[[Column1]:[Qty]],2,0)</f>
        <v>333</v>
      </c>
      <c r="F1775" s="32">
        <f t="shared" si="136"/>
        <v>200</v>
      </c>
      <c r="G1775" s="39">
        <f t="shared" si="137"/>
        <v>0.36</v>
      </c>
      <c r="H1775" s="32">
        <f t="shared" si="138"/>
        <v>128</v>
      </c>
      <c r="I1775" s="32">
        <f t="shared" si="139"/>
        <v>42624</v>
      </c>
      <c r="R1775" s="36">
        <v>39170</v>
      </c>
      <c r="S1775" s="36" t="s">
        <v>1645</v>
      </c>
      <c r="T1775" s="36" t="s">
        <v>1650</v>
      </c>
      <c r="U1775" s="36" t="str">
        <f>Table2[[#This Row],[Date]]&amp;Table2[[#This Row],[City]]&amp;Table2[[#This Row],[Product]]</f>
        <v>39170DelhiChair</v>
      </c>
      <c r="V1775" s="36">
        <v>337</v>
      </c>
    </row>
    <row r="1776" spans="1:22" ht="21" x14ac:dyDescent="0.25">
      <c r="A1776" s="38">
        <v>39173</v>
      </c>
      <c r="B1776" s="38" t="s">
        <v>1653</v>
      </c>
      <c r="C1776" s="38" t="s">
        <v>1647</v>
      </c>
      <c r="D1776" s="32" t="str">
        <f t="shared" si="135"/>
        <v>39173AgraLaptop</v>
      </c>
      <c r="E1776" s="32">
        <f>VLOOKUP($D1776,Table2[[Column1]:[Qty]],2,0)</f>
        <v>498</v>
      </c>
      <c r="F1776" s="32">
        <f t="shared" si="136"/>
        <v>1000</v>
      </c>
      <c r="G1776" s="39">
        <f t="shared" si="137"/>
        <v>0.05</v>
      </c>
      <c r="H1776" s="32">
        <f t="shared" si="138"/>
        <v>950</v>
      </c>
      <c r="I1776" s="32">
        <f t="shared" si="139"/>
        <v>473100</v>
      </c>
      <c r="R1776" s="36">
        <v>39181</v>
      </c>
      <c r="S1776" s="36" t="s">
        <v>1653</v>
      </c>
      <c r="T1776" s="36" t="s">
        <v>1649</v>
      </c>
      <c r="U1776" s="36" t="str">
        <f>Table2[[#This Row],[Date]]&amp;Table2[[#This Row],[City]]&amp;Table2[[#This Row],[Product]]</f>
        <v>39181Agraiphone</v>
      </c>
      <c r="V1776" s="36">
        <v>334</v>
      </c>
    </row>
    <row r="1777" spans="1:22" ht="21" x14ac:dyDescent="0.25">
      <c r="A1777" s="38">
        <v>39173</v>
      </c>
      <c r="B1777" s="38" t="s">
        <v>1653</v>
      </c>
      <c r="C1777" s="38" t="s">
        <v>1648</v>
      </c>
      <c r="D1777" s="32" t="str">
        <f t="shared" si="135"/>
        <v>39173AgraBulb</v>
      </c>
      <c r="E1777" s="32">
        <f>VLOOKUP($D1777,Table2[[Column1]:[Qty]],2,0)</f>
        <v>229</v>
      </c>
      <c r="F1777" s="32">
        <f t="shared" si="136"/>
        <v>10</v>
      </c>
      <c r="G1777" s="39">
        <f t="shared" si="137"/>
        <v>0.06</v>
      </c>
      <c r="H1777" s="32">
        <f t="shared" si="138"/>
        <v>9.3999999999999986</v>
      </c>
      <c r="I1777" s="32">
        <f t="shared" si="139"/>
        <v>2152.5999999999995</v>
      </c>
      <c r="R1777" s="36">
        <v>39184</v>
      </c>
      <c r="S1777" s="36" t="s">
        <v>1652</v>
      </c>
      <c r="T1777" s="36" t="s">
        <v>1648</v>
      </c>
      <c r="U1777" s="36" t="str">
        <f>Table2[[#This Row],[Date]]&amp;Table2[[#This Row],[City]]&amp;Table2[[#This Row],[Product]]</f>
        <v>39184JaipurBulb</v>
      </c>
      <c r="V1777" s="36">
        <v>106</v>
      </c>
    </row>
    <row r="1778" spans="1:22" ht="21" x14ac:dyDescent="0.25">
      <c r="A1778" s="38">
        <v>39173</v>
      </c>
      <c r="B1778" s="38" t="s">
        <v>1653</v>
      </c>
      <c r="C1778" s="38" t="s">
        <v>1649</v>
      </c>
      <c r="D1778" s="32" t="str">
        <f t="shared" si="135"/>
        <v>39173Agraiphone</v>
      </c>
      <c r="E1778" s="32">
        <f>VLOOKUP($D1778,Table2[[Column1]:[Qty]],2,0)</f>
        <v>154</v>
      </c>
      <c r="F1778" s="32">
        <f t="shared" si="136"/>
        <v>500</v>
      </c>
      <c r="G1778" s="39">
        <f t="shared" si="137"/>
        <v>0.25</v>
      </c>
      <c r="H1778" s="32">
        <f t="shared" si="138"/>
        <v>375</v>
      </c>
      <c r="I1778" s="32">
        <f t="shared" si="139"/>
        <v>57750</v>
      </c>
      <c r="R1778" s="36">
        <v>39087</v>
      </c>
      <c r="S1778" s="36" t="s">
        <v>1645</v>
      </c>
      <c r="T1778" s="36" t="s">
        <v>1650</v>
      </c>
      <c r="U1778" s="36" t="str">
        <f>Table2[[#This Row],[Date]]&amp;Table2[[#This Row],[City]]&amp;Table2[[#This Row],[Product]]</f>
        <v>39087DelhiChair</v>
      </c>
      <c r="V1778" s="36">
        <v>187</v>
      </c>
    </row>
    <row r="1779" spans="1:22" ht="21" x14ac:dyDescent="0.25">
      <c r="A1779" s="38">
        <v>39173</v>
      </c>
      <c r="B1779" s="38" t="s">
        <v>1653</v>
      </c>
      <c r="C1779" s="38" t="s">
        <v>1650</v>
      </c>
      <c r="D1779" s="32" t="str">
        <f t="shared" si="135"/>
        <v>39173AgraChair</v>
      </c>
      <c r="E1779" s="32">
        <f>VLOOKUP($D1779,Table2[[Column1]:[Qty]],2,0)</f>
        <v>294</v>
      </c>
      <c r="F1779" s="32">
        <f t="shared" si="136"/>
        <v>200</v>
      </c>
      <c r="G1779" s="39">
        <f t="shared" si="137"/>
        <v>0.4</v>
      </c>
      <c r="H1779" s="32">
        <f t="shared" si="138"/>
        <v>120</v>
      </c>
      <c r="I1779" s="32">
        <f t="shared" si="139"/>
        <v>35280</v>
      </c>
      <c r="R1779" s="36">
        <v>39091</v>
      </c>
      <c r="S1779" s="36" t="s">
        <v>1646</v>
      </c>
      <c r="T1779" s="36" t="s">
        <v>1650</v>
      </c>
      <c r="U1779" s="36" t="str">
        <f>Table2[[#This Row],[Date]]&amp;Table2[[#This Row],[City]]&amp;Table2[[#This Row],[Product]]</f>
        <v>39091MumbaiChair</v>
      </c>
      <c r="V1779" s="36">
        <v>119</v>
      </c>
    </row>
    <row r="1780" spans="1:22" ht="21" x14ac:dyDescent="0.25">
      <c r="A1780" s="38">
        <v>39174</v>
      </c>
      <c r="B1780" s="38" t="s">
        <v>1645</v>
      </c>
      <c r="C1780" s="38" t="s">
        <v>1647</v>
      </c>
      <c r="D1780" s="32" t="str">
        <f t="shared" si="135"/>
        <v>39174DelhiLaptop</v>
      </c>
      <c r="E1780" s="32">
        <f>VLOOKUP($D1780,Table2[[Column1]:[Qty]],2,0)</f>
        <v>448</v>
      </c>
      <c r="F1780" s="32">
        <f t="shared" si="136"/>
        <v>1000</v>
      </c>
      <c r="G1780" s="39">
        <f t="shared" si="137"/>
        <v>0.13</v>
      </c>
      <c r="H1780" s="32">
        <f t="shared" si="138"/>
        <v>870</v>
      </c>
      <c r="I1780" s="32">
        <f t="shared" si="139"/>
        <v>389760</v>
      </c>
      <c r="R1780" s="36">
        <v>39092</v>
      </c>
      <c r="S1780" s="36" t="s">
        <v>1652</v>
      </c>
      <c r="T1780" s="36" t="s">
        <v>1649</v>
      </c>
      <c r="U1780" s="36" t="str">
        <f>Table2[[#This Row],[Date]]&amp;Table2[[#This Row],[City]]&amp;Table2[[#This Row],[Product]]</f>
        <v>39092Jaipuriphone</v>
      </c>
      <c r="V1780" s="36">
        <v>240</v>
      </c>
    </row>
    <row r="1781" spans="1:22" ht="21" x14ac:dyDescent="0.25">
      <c r="A1781" s="38">
        <v>39174</v>
      </c>
      <c r="B1781" s="38" t="s">
        <v>1645</v>
      </c>
      <c r="C1781" s="38" t="s">
        <v>1648</v>
      </c>
      <c r="D1781" s="32" t="str">
        <f t="shared" si="135"/>
        <v>39174DelhiBulb</v>
      </c>
      <c r="E1781" s="32">
        <f>VLOOKUP($D1781,Table2[[Column1]:[Qty]],2,0)</f>
        <v>199</v>
      </c>
      <c r="F1781" s="32">
        <f t="shared" si="136"/>
        <v>10</v>
      </c>
      <c r="G1781" s="39">
        <f t="shared" si="137"/>
        <v>0.09</v>
      </c>
      <c r="H1781" s="32">
        <f t="shared" si="138"/>
        <v>9.1</v>
      </c>
      <c r="I1781" s="32">
        <f t="shared" si="139"/>
        <v>1810.8999999999999</v>
      </c>
      <c r="R1781" s="36">
        <v>39102</v>
      </c>
      <c r="S1781" s="36" t="s">
        <v>1653</v>
      </c>
      <c r="T1781" s="36" t="s">
        <v>1647</v>
      </c>
      <c r="U1781" s="36" t="str">
        <f>Table2[[#This Row],[Date]]&amp;Table2[[#This Row],[City]]&amp;Table2[[#This Row],[Product]]</f>
        <v>39102AgraLaptop</v>
      </c>
      <c r="V1781" s="36">
        <v>472</v>
      </c>
    </row>
    <row r="1782" spans="1:22" ht="21" x14ac:dyDescent="0.25">
      <c r="A1782" s="38">
        <v>39174</v>
      </c>
      <c r="B1782" s="38" t="s">
        <v>1645</v>
      </c>
      <c r="C1782" s="38" t="s">
        <v>1649</v>
      </c>
      <c r="D1782" s="32" t="str">
        <f t="shared" si="135"/>
        <v>39174Delhiiphone</v>
      </c>
      <c r="E1782" s="32">
        <f>VLOOKUP($D1782,Table2[[Column1]:[Qty]],2,0)</f>
        <v>298</v>
      </c>
      <c r="F1782" s="32">
        <f t="shared" si="136"/>
        <v>500</v>
      </c>
      <c r="G1782" s="39">
        <f t="shared" si="137"/>
        <v>0.24</v>
      </c>
      <c r="H1782" s="32">
        <f t="shared" si="138"/>
        <v>380</v>
      </c>
      <c r="I1782" s="32">
        <f t="shared" si="139"/>
        <v>113240</v>
      </c>
      <c r="R1782" s="36">
        <v>39176</v>
      </c>
      <c r="S1782" s="36" t="s">
        <v>1652</v>
      </c>
      <c r="T1782" s="36" t="s">
        <v>1649</v>
      </c>
      <c r="U1782" s="36" t="str">
        <f>Table2[[#This Row],[Date]]&amp;Table2[[#This Row],[City]]&amp;Table2[[#This Row],[Product]]</f>
        <v>39176Jaipuriphone</v>
      </c>
      <c r="V1782" s="36">
        <v>410</v>
      </c>
    </row>
    <row r="1783" spans="1:22" ht="21" x14ac:dyDescent="0.25">
      <c r="A1783" s="38">
        <v>39174</v>
      </c>
      <c r="B1783" s="38" t="s">
        <v>1645</v>
      </c>
      <c r="C1783" s="38" t="s">
        <v>1650</v>
      </c>
      <c r="D1783" s="32" t="str">
        <f t="shared" si="135"/>
        <v>39174DelhiChair</v>
      </c>
      <c r="E1783" s="32">
        <f>VLOOKUP($D1783,Table2[[Column1]:[Qty]],2,0)</f>
        <v>240</v>
      </c>
      <c r="F1783" s="32">
        <f t="shared" si="136"/>
        <v>200</v>
      </c>
      <c r="G1783" s="39">
        <f t="shared" si="137"/>
        <v>0.33</v>
      </c>
      <c r="H1783" s="32">
        <f t="shared" si="138"/>
        <v>134</v>
      </c>
      <c r="I1783" s="32">
        <f t="shared" si="139"/>
        <v>32160</v>
      </c>
      <c r="R1783" s="36">
        <v>39103</v>
      </c>
      <c r="S1783" s="36" t="s">
        <v>1645</v>
      </c>
      <c r="T1783" s="36" t="s">
        <v>1650</v>
      </c>
      <c r="U1783" s="36" t="str">
        <f>Table2[[#This Row],[Date]]&amp;Table2[[#This Row],[City]]&amp;Table2[[#This Row],[Product]]</f>
        <v>39103DelhiChair</v>
      </c>
      <c r="V1783" s="36">
        <v>328</v>
      </c>
    </row>
    <row r="1784" spans="1:22" ht="21" x14ac:dyDescent="0.25">
      <c r="A1784" s="38">
        <v>39174</v>
      </c>
      <c r="B1784" s="38" t="s">
        <v>1646</v>
      </c>
      <c r="C1784" s="38" t="s">
        <v>1647</v>
      </c>
      <c r="D1784" s="32" t="str">
        <f t="shared" si="135"/>
        <v>39174MumbaiLaptop</v>
      </c>
      <c r="E1784" s="32">
        <f>VLOOKUP($D1784,Table2[[Column1]:[Qty]],2,0)</f>
        <v>272</v>
      </c>
      <c r="F1784" s="32">
        <f t="shared" si="136"/>
        <v>1000</v>
      </c>
      <c r="G1784" s="39">
        <f t="shared" si="137"/>
        <v>0.1</v>
      </c>
      <c r="H1784" s="32">
        <f t="shared" si="138"/>
        <v>900</v>
      </c>
      <c r="I1784" s="32">
        <f t="shared" si="139"/>
        <v>244800</v>
      </c>
      <c r="R1784" s="36">
        <v>39175</v>
      </c>
      <c r="S1784" s="36" t="s">
        <v>1653</v>
      </c>
      <c r="T1784" s="36" t="s">
        <v>1649</v>
      </c>
      <c r="U1784" s="36" t="str">
        <f>Table2[[#This Row],[Date]]&amp;Table2[[#This Row],[City]]&amp;Table2[[#This Row],[Product]]</f>
        <v>39175Agraiphone</v>
      </c>
      <c r="V1784" s="36">
        <v>226</v>
      </c>
    </row>
    <row r="1785" spans="1:22" ht="21" x14ac:dyDescent="0.25">
      <c r="A1785" s="38">
        <v>39174</v>
      </c>
      <c r="B1785" s="38" t="s">
        <v>1646</v>
      </c>
      <c r="C1785" s="38" t="s">
        <v>1648</v>
      </c>
      <c r="D1785" s="32" t="str">
        <f t="shared" si="135"/>
        <v>39174MumbaiBulb</v>
      </c>
      <c r="E1785" s="32">
        <f>VLOOKUP($D1785,Table2[[Column1]:[Qty]],2,0)</f>
        <v>272</v>
      </c>
      <c r="F1785" s="32">
        <f t="shared" si="136"/>
        <v>10</v>
      </c>
      <c r="G1785" s="39">
        <f t="shared" si="137"/>
        <v>0.05</v>
      </c>
      <c r="H1785" s="32">
        <f t="shared" si="138"/>
        <v>9.5</v>
      </c>
      <c r="I1785" s="32">
        <f t="shared" si="139"/>
        <v>2584</v>
      </c>
      <c r="R1785" s="36">
        <v>39064</v>
      </c>
      <c r="S1785" s="36" t="s">
        <v>1645</v>
      </c>
      <c r="T1785" s="36" t="s">
        <v>1649</v>
      </c>
      <c r="U1785" s="36" t="str">
        <f>Table2[[#This Row],[Date]]&amp;Table2[[#This Row],[City]]&amp;Table2[[#This Row],[Product]]</f>
        <v>39064Delhiiphone</v>
      </c>
      <c r="V1785" s="36">
        <v>390</v>
      </c>
    </row>
    <row r="1786" spans="1:22" ht="21" x14ac:dyDescent="0.25">
      <c r="A1786" s="38">
        <v>39174</v>
      </c>
      <c r="B1786" s="38" t="s">
        <v>1646</v>
      </c>
      <c r="C1786" s="38" t="s">
        <v>1649</v>
      </c>
      <c r="D1786" s="32" t="str">
        <f t="shared" si="135"/>
        <v>39174Mumbaiiphone</v>
      </c>
      <c r="E1786" s="32">
        <f>VLOOKUP($D1786,Table2[[Column1]:[Qty]],2,0)</f>
        <v>311</v>
      </c>
      <c r="F1786" s="32">
        <f t="shared" si="136"/>
        <v>500</v>
      </c>
      <c r="G1786" s="39">
        <f t="shared" si="137"/>
        <v>0.2</v>
      </c>
      <c r="H1786" s="32">
        <f t="shared" si="138"/>
        <v>400</v>
      </c>
      <c r="I1786" s="32">
        <f t="shared" si="139"/>
        <v>124400</v>
      </c>
      <c r="R1786" s="36">
        <v>39128</v>
      </c>
      <c r="S1786" s="36" t="s">
        <v>1646</v>
      </c>
      <c r="T1786" s="36" t="s">
        <v>1649</v>
      </c>
      <c r="U1786" s="36" t="str">
        <f>Table2[[#This Row],[Date]]&amp;Table2[[#This Row],[City]]&amp;Table2[[#This Row],[Product]]</f>
        <v>39128Mumbaiiphone</v>
      </c>
      <c r="V1786" s="36">
        <v>338</v>
      </c>
    </row>
    <row r="1787" spans="1:22" ht="21" x14ac:dyDescent="0.25">
      <c r="A1787" s="38">
        <v>39174</v>
      </c>
      <c r="B1787" s="38" t="s">
        <v>1646</v>
      </c>
      <c r="C1787" s="38" t="s">
        <v>1650</v>
      </c>
      <c r="D1787" s="32" t="str">
        <f t="shared" si="135"/>
        <v>39174MumbaiChair</v>
      </c>
      <c r="E1787" s="32">
        <f>VLOOKUP($D1787,Table2[[Column1]:[Qty]],2,0)</f>
        <v>488</v>
      </c>
      <c r="F1787" s="32">
        <f t="shared" si="136"/>
        <v>200</v>
      </c>
      <c r="G1787" s="39">
        <f t="shared" si="137"/>
        <v>0.4</v>
      </c>
      <c r="H1787" s="32">
        <f t="shared" si="138"/>
        <v>120</v>
      </c>
      <c r="I1787" s="32">
        <f t="shared" si="139"/>
        <v>58560</v>
      </c>
      <c r="R1787" s="36">
        <v>39168</v>
      </c>
      <c r="S1787" s="36" t="s">
        <v>1645</v>
      </c>
      <c r="T1787" s="36" t="s">
        <v>1648</v>
      </c>
      <c r="U1787" s="36" t="str">
        <f>Table2[[#This Row],[Date]]&amp;Table2[[#This Row],[City]]&amp;Table2[[#This Row],[Product]]</f>
        <v>39168DelhiBulb</v>
      </c>
      <c r="V1787" s="36">
        <v>128</v>
      </c>
    </row>
    <row r="1788" spans="1:22" ht="21" x14ac:dyDescent="0.25">
      <c r="A1788" s="38">
        <v>39174</v>
      </c>
      <c r="B1788" s="38" t="s">
        <v>1652</v>
      </c>
      <c r="C1788" s="38" t="s">
        <v>1647</v>
      </c>
      <c r="D1788" s="32" t="str">
        <f t="shared" si="135"/>
        <v>39174JaipurLaptop</v>
      </c>
      <c r="E1788" s="32">
        <f>VLOOKUP($D1788,Table2[[Column1]:[Qty]],2,0)</f>
        <v>287</v>
      </c>
      <c r="F1788" s="32">
        <f t="shared" si="136"/>
        <v>1000</v>
      </c>
      <c r="G1788" s="39">
        <f t="shared" si="137"/>
        <v>0.09</v>
      </c>
      <c r="H1788" s="32">
        <f t="shared" si="138"/>
        <v>910</v>
      </c>
      <c r="I1788" s="32">
        <f t="shared" si="139"/>
        <v>261170</v>
      </c>
      <c r="R1788" s="36">
        <v>39178</v>
      </c>
      <c r="S1788" s="36" t="s">
        <v>1645</v>
      </c>
      <c r="T1788" s="36" t="s">
        <v>1648</v>
      </c>
      <c r="U1788" s="36" t="str">
        <f>Table2[[#This Row],[Date]]&amp;Table2[[#This Row],[City]]&amp;Table2[[#This Row],[Product]]</f>
        <v>39178DelhiBulb</v>
      </c>
      <c r="V1788" s="36">
        <v>419</v>
      </c>
    </row>
    <row r="1789" spans="1:22" ht="21" x14ac:dyDescent="0.25">
      <c r="A1789" s="38">
        <v>39174</v>
      </c>
      <c r="B1789" s="38" t="s">
        <v>1652</v>
      </c>
      <c r="C1789" s="38" t="s">
        <v>1648</v>
      </c>
      <c r="D1789" s="32" t="str">
        <f t="shared" si="135"/>
        <v>39174JaipurBulb</v>
      </c>
      <c r="E1789" s="32">
        <f>VLOOKUP($D1789,Table2[[Column1]:[Qty]],2,0)</f>
        <v>226</v>
      </c>
      <c r="F1789" s="32">
        <f t="shared" si="136"/>
        <v>10</v>
      </c>
      <c r="G1789" s="39">
        <f t="shared" si="137"/>
        <v>0.08</v>
      </c>
      <c r="H1789" s="32">
        <f t="shared" si="138"/>
        <v>9.2000000000000011</v>
      </c>
      <c r="I1789" s="32">
        <f t="shared" si="139"/>
        <v>2079.2000000000003</v>
      </c>
      <c r="R1789" s="36">
        <v>39089</v>
      </c>
      <c r="S1789" s="36" t="s">
        <v>1645</v>
      </c>
      <c r="T1789" s="36" t="s">
        <v>1650</v>
      </c>
      <c r="U1789" s="36" t="str">
        <f>Table2[[#This Row],[Date]]&amp;Table2[[#This Row],[City]]&amp;Table2[[#This Row],[Product]]</f>
        <v>39089DelhiChair</v>
      </c>
      <c r="V1789" s="36">
        <v>216</v>
      </c>
    </row>
    <row r="1790" spans="1:22" ht="21" x14ac:dyDescent="0.25">
      <c r="A1790" s="38">
        <v>39174</v>
      </c>
      <c r="B1790" s="38" t="s">
        <v>1652</v>
      </c>
      <c r="C1790" s="38" t="s">
        <v>1649</v>
      </c>
      <c r="D1790" s="32" t="str">
        <f t="shared" si="135"/>
        <v>39174Jaipuriphone</v>
      </c>
      <c r="E1790" s="32">
        <f>VLOOKUP($D1790,Table2[[Column1]:[Qty]],2,0)</f>
        <v>423</v>
      </c>
      <c r="F1790" s="32">
        <f t="shared" si="136"/>
        <v>500</v>
      </c>
      <c r="G1790" s="39">
        <f t="shared" si="137"/>
        <v>0.2</v>
      </c>
      <c r="H1790" s="32">
        <f t="shared" si="138"/>
        <v>400</v>
      </c>
      <c r="I1790" s="32">
        <f t="shared" si="139"/>
        <v>169200</v>
      </c>
      <c r="R1790" s="36">
        <v>39091</v>
      </c>
      <c r="S1790" s="36" t="s">
        <v>1653</v>
      </c>
      <c r="T1790" s="36" t="s">
        <v>1650</v>
      </c>
      <c r="U1790" s="36" t="str">
        <f>Table2[[#This Row],[Date]]&amp;Table2[[#This Row],[City]]&amp;Table2[[#This Row],[Product]]</f>
        <v>39091AgraChair</v>
      </c>
      <c r="V1790" s="36">
        <v>195</v>
      </c>
    </row>
    <row r="1791" spans="1:22" ht="21" x14ac:dyDescent="0.25">
      <c r="A1791" s="38">
        <v>39174</v>
      </c>
      <c r="B1791" s="38" t="s">
        <v>1652</v>
      </c>
      <c r="C1791" s="38" t="s">
        <v>1650</v>
      </c>
      <c r="D1791" s="32" t="str">
        <f t="shared" si="135"/>
        <v>39174JaipurChair</v>
      </c>
      <c r="E1791" s="32">
        <f>VLOOKUP($D1791,Table2[[Column1]:[Qty]],2,0)</f>
        <v>326</v>
      </c>
      <c r="F1791" s="32">
        <f t="shared" si="136"/>
        <v>200</v>
      </c>
      <c r="G1791" s="39">
        <f t="shared" si="137"/>
        <v>0.36</v>
      </c>
      <c r="H1791" s="32">
        <f t="shared" si="138"/>
        <v>128</v>
      </c>
      <c r="I1791" s="32">
        <f t="shared" si="139"/>
        <v>41728</v>
      </c>
      <c r="R1791" s="36">
        <v>39077</v>
      </c>
      <c r="S1791" s="36" t="s">
        <v>1652</v>
      </c>
      <c r="T1791" s="36" t="s">
        <v>1650</v>
      </c>
      <c r="U1791" s="36" t="str">
        <f>Table2[[#This Row],[Date]]&amp;Table2[[#This Row],[City]]&amp;Table2[[#This Row],[Product]]</f>
        <v>39077JaipurChair</v>
      </c>
      <c r="V1791" s="36">
        <v>240</v>
      </c>
    </row>
    <row r="1792" spans="1:22" ht="21" x14ac:dyDescent="0.25">
      <c r="A1792" s="38">
        <v>39174</v>
      </c>
      <c r="B1792" s="38" t="s">
        <v>1653</v>
      </c>
      <c r="C1792" s="38" t="s">
        <v>1647</v>
      </c>
      <c r="D1792" s="32" t="str">
        <f t="shared" si="135"/>
        <v>39174AgraLaptop</v>
      </c>
      <c r="E1792" s="32">
        <f>VLOOKUP($D1792,Table2[[Column1]:[Qty]],2,0)</f>
        <v>126</v>
      </c>
      <c r="F1792" s="32">
        <f t="shared" si="136"/>
        <v>1000</v>
      </c>
      <c r="G1792" s="39">
        <f t="shared" si="137"/>
        <v>0.05</v>
      </c>
      <c r="H1792" s="32">
        <f t="shared" si="138"/>
        <v>950</v>
      </c>
      <c r="I1792" s="32">
        <f t="shared" si="139"/>
        <v>119700</v>
      </c>
      <c r="R1792" s="36">
        <v>39081</v>
      </c>
      <c r="S1792" s="36" t="s">
        <v>1645</v>
      </c>
      <c r="T1792" s="36" t="s">
        <v>1650</v>
      </c>
      <c r="U1792" s="36" t="str">
        <f>Table2[[#This Row],[Date]]&amp;Table2[[#This Row],[City]]&amp;Table2[[#This Row],[Product]]</f>
        <v>39081DelhiChair</v>
      </c>
      <c r="V1792" s="36">
        <v>360</v>
      </c>
    </row>
    <row r="1793" spans="1:22" ht="21" x14ac:dyDescent="0.25">
      <c r="A1793" s="38">
        <v>39174</v>
      </c>
      <c r="B1793" s="38" t="s">
        <v>1653</v>
      </c>
      <c r="C1793" s="38" t="s">
        <v>1648</v>
      </c>
      <c r="D1793" s="32" t="str">
        <f t="shared" si="135"/>
        <v>39174AgraBulb</v>
      </c>
      <c r="E1793" s="32">
        <f>VLOOKUP($D1793,Table2[[Column1]:[Qty]],2,0)</f>
        <v>297</v>
      </c>
      <c r="F1793" s="32">
        <f t="shared" si="136"/>
        <v>10</v>
      </c>
      <c r="G1793" s="39">
        <f t="shared" si="137"/>
        <v>0.06</v>
      </c>
      <c r="H1793" s="32">
        <f t="shared" si="138"/>
        <v>9.3999999999999986</v>
      </c>
      <c r="I1793" s="32">
        <f t="shared" si="139"/>
        <v>2791.7999999999997</v>
      </c>
      <c r="R1793" s="36">
        <v>39158</v>
      </c>
      <c r="S1793" s="36" t="s">
        <v>1652</v>
      </c>
      <c r="T1793" s="36" t="s">
        <v>1650</v>
      </c>
      <c r="U1793" s="36" t="str">
        <f>Table2[[#This Row],[Date]]&amp;Table2[[#This Row],[City]]&amp;Table2[[#This Row],[Product]]</f>
        <v>39158JaipurChair</v>
      </c>
      <c r="V1793" s="36">
        <v>104</v>
      </c>
    </row>
    <row r="1794" spans="1:22" ht="21" x14ac:dyDescent="0.25">
      <c r="A1794" s="38">
        <v>39174</v>
      </c>
      <c r="B1794" s="38" t="s">
        <v>1653</v>
      </c>
      <c r="C1794" s="38" t="s">
        <v>1649</v>
      </c>
      <c r="D1794" s="32" t="str">
        <f t="shared" si="135"/>
        <v>39174Agraiphone</v>
      </c>
      <c r="E1794" s="32">
        <f>VLOOKUP($D1794,Table2[[Column1]:[Qty]],2,0)</f>
        <v>203</v>
      </c>
      <c r="F1794" s="32">
        <f t="shared" si="136"/>
        <v>500</v>
      </c>
      <c r="G1794" s="39">
        <f t="shared" si="137"/>
        <v>0.25</v>
      </c>
      <c r="H1794" s="32">
        <f t="shared" si="138"/>
        <v>375</v>
      </c>
      <c r="I1794" s="32">
        <f t="shared" si="139"/>
        <v>76125</v>
      </c>
      <c r="R1794" s="36">
        <v>39164</v>
      </c>
      <c r="S1794" s="36" t="s">
        <v>1646</v>
      </c>
      <c r="T1794" s="36" t="s">
        <v>1647</v>
      </c>
      <c r="U1794" s="36" t="str">
        <f>Table2[[#This Row],[Date]]&amp;Table2[[#This Row],[City]]&amp;Table2[[#This Row],[Product]]</f>
        <v>39164MumbaiLaptop</v>
      </c>
      <c r="V1794" s="36">
        <v>404</v>
      </c>
    </row>
    <row r="1795" spans="1:22" ht="21" x14ac:dyDescent="0.25">
      <c r="A1795" s="38">
        <v>39174</v>
      </c>
      <c r="B1795" s="38" t="s">
        <v>1653</v>
      </c>
      <c r="C1795" s="38" t="s">
        <v>1650</v>
      </c>
      <c r="D1795" s="32" t="str">
        <f t="shared" si="135"/>
        <v>39174AgraChair</v>
      </c>
      <c r="E1795" s="32">
        <f>VLOOKUP($D1795,Table2[[Column1]:[Qty]],2,0)</f>
        <v>448</v>
      </c>
      <c r="F1795" s="32">
        <f t="shared" si="136"/>
        <v>200</v>
      </c>
      <c r="G1795" s="39">
        <f t="shared" si="137"/>
        <v>0.4</v>
      </c>
      <c r="H1795" s="32">
        <f t="shared" si="138"/>
        <v>120</v>
      </c>
      <c r="I1795" s="32">
        <f t="shared" si="139"/>
        <v>53760</v>
      </c>
      <c r="R1795" s="36">
        <v>39176</v>
      </c>
      <c r="S1795" s="36" t="s">
        <v>1652</v>
      </c>
      <c r="T1795" s="36" t="s">
        <v>1648</v>
      </c>
      <c r="U1795" s="36" t="str">
        <f>Table2[[#This Row],[Date]]&amp;Table2[[#This Row],[City]]&amp;Table2[[#This Row],[Product]]</f>
        <v>39176JaipurBulb</v>
      </c>
      <c r="V1795" s="36">
        <v>181</v>
      </c>
    </row>
    <row r="1796" spans="1:22" ht="21" x14ac:dyDescent="0.25">
      <c r="A1796" s="38">
        <v>39175</v>
      </c>
      <c r="B1796" s="38" t="s">
        <v>1645</v>
      </c>
      <c r="C1796" s="38" t="s">
        <v>1647</v>
      </c>
      <c r="D1796" s="32" t="str">
        <f t="shared" si="135"/>
        <v>39175DelhiLaptop</v>
      </c>
      <c r="E1796" s="32">
        <f>VLOOKUP($D1796,Table2[[Column1]:[Qty]],2,0)</f>
        <v>110</v>
      </c>
      <c r="F1796" s="32">
        <f t="shared" si="136"/>
        <v>1000</v>
      </c>
      <c r="G1796" s="39">
        <f t="shared" si="137"/>
        <v>0.13</v>
      </c>
      <c r="H1796" s="32">
        <f t="shared" si="138"/>
        <v>870</v>
      </c>
      <c r="I1796" s="32">
        <f t="shared" si="139"/>
        <v>95700</v>
      </c>
      <c r="R1796" s="36">
        <v>39141</v>
      </c>
      <c r="S1796" s="36" t="s">
        <v>1646</v>
      </c>
      <c r="T1796" s="36" t="s">
        <v>1647</v>
      </c>
      <c r="U1796" s="36" t="str">
        <f>Table2[[#This Row],[Date]]&amp;Table2[[#This Row],[City]]&amp;Table2[[#This Row],[Product]]</f>
        <v>39141MumbaiLaptop</v>
      </c>
      <c r="V1796" s="36">
        <v>303</v>
      </c>
    </row>
    <row r="1797" spans="1:22" ht="21" x14ac:dyDescent="0.25">
      <c r="A1797" s="38">
        <v>39175</v>
      </c>
      <c r="B1797" s="38" t="s">
        <v>1645</v>
      </c>
      <c r="C1797" s="38" t="s">
        <v>1648</v>
      </c>
      <c r="D1797" s="32" t="str">
        <f t="shared" ref="D1797:D1860" si="140">A1797&amp;B1797&amp;C1797</f>
        <v>39175DelhiBulb</v>
      </c>
      <c r="E1797" s="32">
        <f>VLOOKUP($D1797,Table2[[Column1]:[Qty]],2,0)</f>
        <v>318</v>
      </c>
      <c r="F1797" s="32">
        <f t="shared" ref="F1797:F1860" si="141">VLOOKUP($C1797,K$12:L$15,2,FALSE)</f>
        <v>10</v>
      </c>
      <c r="G1797" s="39">
        <f t="shared" ref="G1797:G1860" si="142">INDEX($K$3:$O$7,MATCH($B1797,$K$3:$K$7,0),MATCH($C1797,$K$3:$O$3,0))</f>
        <v>0.09</v>
      </c>
      <c r="H1797" s="32">
        <f t="shared" ref="H1797:H1860" si="143">$F1797*(1-$G1797)</f>
        <v>9.1</v>
      </c>
      <c r="I1797" s="32">
        <f t="shared" ref="I1797:I1860" si="144">$H1797*$E1797</f>
        <v>2893.7999999999997</v>
      </c>
      <c r="R1797" s="36">
        <v>39172</v>
      </c>
      <c r="S1797" s="36" t="s">
        <v>1645</v>
      </c>
      <c r="T1797" s="36" t="s">
        <v>1650</v>
      </c>
      <c r="U1797" s="36" t="str">
        <f>Table2[[#This Row],[Date]]&amp;Table2[[#This Row],[City]]&amp;Table2[[#This Row],[Product]]</f>
        <v>39172DelhiChair</v>
      </c>
      <c r="V1797" s="36">
        <v>377</v>
      </c>
    </row>
    <row r="1798" spans="1:22" ht="21" x14ac:dyDescent="0.25">
      <c r="A1798" s="38">
        <v>39175</v>
      </c>
      <c r="B1798" s="38" t="s">
        <v>1645</v>
      </c>
      <c r="C1798" s="38" t="s">
        <v>1649</v>
      </c>
      <c r="D1798" s="32" t="str">
        <f t="shared" si="140"/>
        <v>39175Delhiiphone</v>
      </c>
      <c r="E1798" s="32">
        <f>VLOOKUP($D1798,Table2[[Column1]:[Qty]],2,0)</f>
        <v>299</v>
      </c>
      <c r="F1798" s="32">
        <f t="shared" si="141"/>
        <v>500</v>
      </c>
      <c r="G1798" s="39">
        <f t="shared" si="142"/>
        <v>0.24</v>
      </c>
      <c r="H1798" s="32">
        <f t="shared" si="143"/>
        <v>380</v>
      </c>
      <c r="I1798" s="32">
        <f t="shared" si="144"/>
        <v>113620</v>
      </c>
      <c r="R1798" s="36">
        <v>39114</v>
      </c>
      <c r="S1798" s="36" t="s">
        <v>1645</v>
      </c>
      <c r="T1798" s="36" t="s">
        <v>1647</v>
      </c>
      <c r="U1798" s="36" t="str">
        <f>Table2[[#This Row],[Date]]&amp;Table2[[#This Row],[City]]&amp;Table2[[#This Row],[Product]]</f>
        <v>39114DelhiLaptop</v>
      </c>
      <c r="V1798" s="36">
        <v>418</v>
      </c>
    </row>
    <row r="1799" spans="1:22" ht="21" x14ac:dyDescent="0.25">
      <c r="A1799" s="38">
        <v>39175</v>
      </c>
      <c r="B1799" s="38" t="s">
        <v>1645</v>
      </c>
      <c r="C1799" s="38" t="s">
        <v>1650</v>
      </c>
      <c r="D1799" s="32" t="str">
        <f t="shared" si="140"/>
        <v>39175DelhiChair</v>
      </c>
      <c r="E1799" s="32">
        <f>VLOOKUP($D1799,Table2[[Column1]:[Qty]],2,0)</f>
        <v>496</v>
      </c>
      <c r="F1799" s="32">
        <f t="shared" si="141"/>
        <v>200</v>
      </c>
      <c r="G1799" s="39">
        <f t="shared" si="142"/>
        <v>0.33</v>
      </c>
      <c r="H1799" s="32">
        <f t="shared" si="143"/>
        <v>134</v>
      </c>
      <c r="I1799" s="32">
        <f t="shared" si="144"/>
        <v>66464</v>
      </c>
      <c r="R1799" s="36">
        <v>39124</v>
      </c>
      <c r="S1799" s="36" t="s">
        <v>1652</v>
      </c>
      <c r="T1799" s="36" t="s">
        <v>1650</v>
      </c>
      <c r="U1799" s="36" t="str">
        <f>Table2[[#This Row],[Date]]&amp;Table2[[#This Row],[City]]&amp;Table2[[#This Row],[Product]]</f>
        <v>39124JaipurChair</v>
      </c>
      <c r="V1799" s="36">
        <v>479</v>
      </c>
    </row>
    <row r="1800" spans="1:22" ht="21" x14ac:dyDescent="0.25">
      <c r="A1800" s="38">
        <v>39175</v>
      </c>
      <c r="B1800" s="38" t="s">
        <v>1646</v>
      </c>
      <c r="C1800" s="38" t="s">
        <v>1647</v>
      </c>
      <c r="D1800" s="32" t="str">
        <f t="shared" si="140"/>
        <v>39175MumbaiLaptop</v>
      </c>
      <c r="E1800" s="32">
        <f>VLOOKUP($D1800,Table2[[Column1]:[Qty]],2,0)</f>
        <v>383</v>
      </c>
      <c r="F1800" s="32">
        <f t="shared" si="141"/>
        <v>1000</v>
      </c>
      <c r="G1800" s="39">
        <f t="shared" si="142"/>
        <v>0.1</v>
      </c>
      <c r="H1800" s="32">
        <f t="shared" si="143"/>
        <v>900</v>
      </c>
      <c r="I1800" s="32">
        <f t="shared" si="144"/>
        <v>344700</v>
      </c>
      <c r="R1800" s="36">
        <v>39149</v>
      </c>
      <c r="S1800" s="36" t="s">
        <v>1645</v>
      </c>
      <c r="T1800" s="36" t="s">
        <v>1648</v>
      </c>
      <c r="U1800" s="36" t="str">
        <f>Table2[[#This Row],[Date]]&amp;Table2[[#This Row],[City]]&amp;Table2[[#This Row],[Product]]</f>
        <v>39149DelhiBulb</v>
      </c>
      <c r="V1800" s="36">
        <v>238</v>
      </c>
    </row>
    <row r="1801" spans="1:22" ht="21" x14ac:dyDescent="0.25">
      <c r="A1801" s="38">
        <v>39175</v>
      </c>
      <c r="B1801" s="38" t="s">
        <v>1646</v>
      </c>
      <c r="C1801" s="38" t="s">
        <v>1648</v>
      </c>
      <c r="D1801" s="32" t="str">
        <f t="shared" si="140"/>
        <v>39175MumbaiBulb</v>
      </c>
      <c r="E1801" s="32">
        <f>VLOOKUP($D1801,Table2[[Column1]:[Qty]],2,0)</f>
        <v>357</v>
      </c>
      <c r="F1801" s="32">
        <f t="shared" si="141"/>
        <v>10</v>
      </c>
      <c r="G1801" s="39">
        <f t="shared" si="142"/>
        <v>0.05</v>
      </c>
      <c r="H1801" s="32">
        <f t="shared" si="143"/>
        <v>9.5</v>
      </c>
      <c r="I1801" s="32">
        <f t="shared" si="144"/>
        <v>3391.5</v>
      </c>
      <c r="R1801" s="36">
        <v>39163</v>
      </c>
      <c r="S1801" s="36" t="s">
        <v>1652</v>
      </c>
      <c r="T1801" s="36" t="s">
        <v>1648</v>
      </c>
      <c r="U1801" s="36" t="str">
        <f>Table2[[#This Row],[Date]]&amp;Table2[[#This Row],[City]]&amp;Table2[[#This Row],[Product]]</f>
        <v>39163JaipurBulb</v>
      </c>
      <c r="V1801" s="36">
        <v>263</v>
      </c>
    </row>
    <row r="1802" spans="1:22" ht="21" x14ac:dyDescent="0.25">
      <c r="A1802" s="38">
        <v>39175</v>
      </c>
      <c r="B1802" s="38" t="s">
        <v>1646</v>
      </c>
      <c r="C1802" s="38" t="s">
        <v>1649</v>
      </c>
      <c r="D1802" s="32" t="str">
        <f t="shared" si="140"/>
        <v>39175Mumbaiiphone</v>
      </c>
      <c r="E1802" s="32">
        <f>VLOOKUP($D1802,Table2[[Column1]:[Qty]],2,0)</f>
        <v>118</v>
      </c>
      <c r="F1802" s="32">
        <f t="shared" si="141"/>
        <v>500</v>
      </c>
      <c r="G1802" s="39">
        <f t="shared" si="142"/>
        <v>0.2</v>
      </c>
      <c r="H1802" s="32">
        <f t="shared" si="143"/>
        <v>400</v>
      </c>
      <c r="I1802" s="32">
        <f t="shared" si="144"/>
        <v>47200</v>
      </c>
      <c r="R1802" s="36">
        <v>39109</v>
      </c>
      <c r="S1802" s="36" t="s">
        <v>1653</v>
      </c>
      <c r="T1802" s="36" t="s">
        <v>1649</v>
      </c>
      <c r="U1802" s="36" t="str">
        <f>Table2[[#This Row],[Date]]&amp;Table2[[#This Row],[City]]&amp;Table2[[#This Row],[Product]]</f>
        <v>39109Agraiphone</v>
      </c>
      <c r="V1802" s="36">
        <v>462</v>
      </c>
    </row>
    <row r="1803" spans="1:22" ht="21" x14ac:dyDescent="0.25">
      <c r="A1803" s="38">
        <v>39175</v>
      </c>
      <c r="B1803" s="38" t="s">
        <v>1646</v>
      </c>
      <c r="C1803" s="38" t="s">
        <v>1650</v>
      </c>
      <c r="D1803" s="32" t="str">
        <f t="shared" si="140"/>
        <v>39175MumbaiChair</v>
      </c>
      <c r="E1803" s="32">
        <f>VLOOKUP($D1803,Table2[[Column1]:[Qty]],2,0)</f>
        <v>154</v>
      </c>
      <c r="F1803" s="32">
        <f t="shared" si="141"/>
        <v>200</v>
      </c>
      <c r="G1803" s="39">
        <f t="shared" si="142"/>
        <v>0.4</v>
      </c>
      <c r="H1803" s="32">
        <f t="shared" si="143"/>
        <v>120</v>
      </c>
      <c r="I1803" s="32">
        <f t="shared" si="144"/>
        <v>18480</v>
      </c>
      <c r="R1803" s="36">
        <v>39115</v>
      </c>
      <c r="S1803" s="36" t="s">
        <v>1653</v>
      </c>
      <c r="T1803" s="36" t="s">
        <v>1648</v>
      </c>
      <c r="U1803" s="36" t="str">
        <f>Table2[[#This Row],[Date]]&amp;Table2[[#This Row],[City]]&amp;Table2[[#This Row],[Product]]</f>
        <v>39115AgraBulb</v>
      </c>
      <c r="V1803" s="36">
        <v>463</v>
      </c>
    </row>
    <row r="1804" spans="1:22" ht="21" x14ac:dyDescent="0.25">
      <c r="A1804" s="38">
        <v>39175</v>
      </c>
      <c r="B1804" s="38" t="s">
        <v>1652</v>
      </c>
      <c r="C1804" s="38" t="s">
        <v>1647</v>
      </c>
      <c r="D1804" s="32" t="str">
        <f t="shared" si="140"/>
        <v>39175JaipurLaptop</v>
      </c>
      <c r="E1804" s="32">
        <f>VLOOKUP($D1804,Table2[[Column1]:[Qty]],2,0)</f>
        <v>171</v>
      </c>
      <c r="F1804" s="32">
        <f t="shared" si="141"/>
        <v>1000</v>
      </c>
      <c r="G1804" s="39">
        <f t="shared" si="142"/>
        <v>0.09</v>
      </c>
      <c r="H1804" s="32">
        <f t="shared" si="143"/>
        <v>910</v>
      </c>
      <c r="I1804" s="32">
        <f t="shared" si="144"/>
        <v>155610</v>
      </c>
      <c r="R1804" s="36">
        <v>39130</v>
      </c>
      <c r="S1804" s="36" t="s">
        <v>1645</v>
      </c>
      <c r="T1804" s="36" t="s">
        <v>1647</v>
      </c>
      <c r="U1804" s="36" t="str">
        <f>Table2[[#This Row],[Date]]&amp;Table2[[#This Row],[City]]&amp;Table2[[#This Row],[Product]]</f>
        <v>39130DelhiLaptop</v>
      </c>
      <c r="V1804" s="36">
        <v>196</v>
      </c>
    </row>
    <row r="1805" spans="1:22" ht="21" x14ac:dyDescent="0.25">
      <c r="A1805" s="38">
        <v>39175</v>
      </c>
      <c r="B1805" s="38" t="s">
        <v>1652</v>
      </c>
      <c r="C1805" s="38" t="s">
        <v>1648</v>
      </c>
      <c r="D1805" s="32" t="str">
        <f t="shared" si="140"/>
        <v>39175JaipurBulb</v>
      </c>
      <c r="E1805" s="32">
        <f>VLOOKUP($D1805,Table2[[Column1]:[Qty]],2,0)</f>
        <v>311</v>
      </c>
      <c r="F1805" s="32">
        <f t="shared" si="141"/>
        <v>10</v>
      </c>
      <c r="G1805" s="39">
        <f t="shared" si="142"/>
        <v>0.08</v>
      </c>
      <c r="H1805" s="32">
        <f t="shared" si="143"/>
        <v>9.2000000000000011</v>
      </c>
      <c r="I1805" s="32">
        <f t="shared" si="144"/>
        <v>2861.2000000000003</v>
      </c>
      <c r="R1805" s="36">
        <v>39079</v>
      </c>
      <c r="S1805" s="36" t="s">
        <v>1646</v>
      </c>
      <c r="T1805" s="36" t="s">
        <v>1649</v>
      </c>
      <c r="U1805" s="36" t="str">
        <f>Table2[[#This Row],[Date]]&amp;Table2[[#This Row],[City]]&amp;Table2[[#This Row],[Product]]</f>
        <v>39079Mumbaiiphone</v>
      </c>
      <c r="V1805" s="36">
        <v>344</v>
      </c>
    </row>
    <row r="1806" spans="1:22" ht="21" x14ac:dyDescent="0.25">
      <c r="A1806" s="38">
        <v>39175</v>
      </c>
      <c r="B1806" s="38" t="s">
        <v>1652</v>
      </c>
      <c r="C1806" s="38" t="s">
        <v>1649</v>
      </c>
      <c r="D1806" s="32" t="str">
        <f t="shared" si="140"/>
        <v>39175Jaipuriphone</v>
      </c>
      <c r="E1806" s="32">
        <f>VLOOKUP($D1806,Table2[[Column1]:[Qty]],2,0)</f>
        <v>126</v>
      </c>
      <c r="F1806" s="32">
        <f t="shared" si="141"/>
        <v>500</v>
      </c>
      <c r="G1806" s="39">
        <f t="shared" si="142"/>
        <v>0.2</v>
      </c>
      <c r="H1806" s="32">
        <f t="shared" si="143"/>
        <v>400</v>
      </c>
      <c r="I1806" s="32">
        <f t="shared" si="144"/>
        <v>50400</v>
      </c>
      <c r="R1806" s="36">
        <v>39087</v>
      </c>
      <c r="S1806" s="36" t="s">
        <v>1653</v>
      </c>
      <c r="T1806" s="36" t="s">
        <v>1650</v>
      </c>
      <c r="U1806" s="36" t="str">
        <f>Table2[[#This Row],[Date]]&amp;Table2[[#This Row],[City]]&amp;Table2[[#This Row],[Product]]</f>
        <v>39087AgraChair</v>
      </c>
      <c r="V1806" s="36">
        <v>444</v>
      </c>
    </row>
    <row r="1807" spans="1:22" ht="21" x14ac:dyDescent="0.25">
      <c r="A1807" s="38">
        <v>39175</v>
      </c>
      <c r="B1807" s="38" t="s">
        <v>1652</v>
      </c>
      <c r="C1807" s="38" t="s">
        <v>1650</v>
      </c>
      <c r="D1807" s="32" t="str">
        <f t="shared" si="140"/>
        <v>39175JaipurChair</v>
      </c>
      <c r="E1807" s="32">
        <f>VLOOKUP($D1807,Table2[[Column1]:[Qty]],2,0)</f>
        <v>405</v>
      </c>
      <c r="F1807" s="32">
        <f t="shared" si="141"/>
        <v>200</v>
      </c>
      <c r="G1807" s="39">
        <f t="shared" si="142"/>
        <v>0.36</v>
      </c>
      <c r="H1807" s="32">
        <f t="shared" si="143"/>
        <v>128</v>
      </c>
      <c r="I1807" s="32">
        <f t="shared" si="144"/>
        <v>51840</v>
      </c>
      <c r="R1807" s="36">
        <v>39118</v>
      </c>
      <c r="S1807" s="36" t="s">
        <v>1645</v>
      </c>
      <c r="T1807" s="36" t="s">
        <v>1649</v>
      </c>
      <c r="U1807" s="36" t="str">
        <f>Table2[[#This Row],[Date]]&amp;Table2[[#This Row],[City]]&amp;Table2[[#This Row],[Product]]</f>
        <v>39118Delhiiphone</v>
      </c>
      <c r="V1807" s="36">
        <v>392</v>
      </c>
    </row>
    <row r="1808" spans="1:22" ht="21" x14ac:dyDescent="0.25">
      <c r="A1808" s="38">
        <v>39175</v>
      </c>
      <c r="B1808" s="38" t="s">
        <v>1653</v>
      </c>
      <c r="C1808" s="38" t="s">
        <v>1647</v>
      </c>
      <c r="D1808" s="32" t="str">
        <f t="shared" si="140"/>
        <v>39175AgraLaptop</v>
      </c>
      <c r="E1808" s="32">
        <f>VLOOKUP($D1808,Table2[[Column1]:[Qty]],2,0)</f>
        <v>484</v>
      </c>
      <c r="F1808" s="32">
        <f t="shared" si="141"/>
        <v>1000</v>
      </c>
      <c r="G1808" s="39">
        <f t="shared" si="142"/>
        <v>0.05</v>
      </c>
      <c r="H1808" s="32">
        <f t="shared" si="143"/>
        <v>950</v>
      </c>
      <c r="I1808" s="32">
        <f t="shared" si="144"/>
        <v>459800</v>
      </c>
      <c r="R1808" s="36">
        <v>39124</v>
      </c>
      <c r="S1808" s="36" t="s">
        <v>1652</v>
      </c>
      <c r="T1808" s="36" t="s">
        <v>1649</v>
      </c>
      <c r="U1808" s="36" t="str">
        <f>Table2[[#This Row],[Date]]&amp;Table2[[#This Row],[City]]&amp;Table2[[#This Row],[Product]]</f>
        <v>39124Jaipuriphone</v>
      </c>
      <c r="V1808" s="36">
        <v>490</v>
      </c>
    </row>
    <row r="1809" spans="1:22" ht="21" x14ac:dyDescent="0.25">
      <c r="A1809" s="38">
        <v>39175</v>
      </c>
      <c r="B1809" s="38" t="s">
        <v>1653</v>
      </c>
      <c r="C1809" s="38" t="s">
        <v>1648</v>
      </c>
      <c r="D1809" s="32" t="str">
        <f t="shared" si="140"/>
        <v>39175AgraBulb</v>
      </c>
      <c r="E1809" s="32">
        <f>VLOOKUP($D1809,Table2[[Column1]:[Qty]],2,0)</f>
        <v>474</v>
      </c>
      <c r="F1809" s="32">
        <f t="shared" si="141"/>
        <v>10</v>
      </c>
      <c r="G1809" s="39">
        <f t="shared" si="142"/>
        <v>0.06</v>
      </c>
      <c r="H1809" s="32">
        <f t="shared" si="143"/>
        <v>9.3999999999999986</v>
      </c>
      <c r="I1809" s="32">
        <f t="shared" si="144"/>
        <v>4455.5999999999995</v>
      </c>
      <c r="R1809" s="36">
        <v>39130</v>
      </c>
      <c r="S1809" s="36" t="s">
        <v>1652</v>
      </c>
      <c r="T1809" s="36" t="s">
        <v>1647</v>
      </c>
      <c r="U1809" s="36" t="str">
        <f>Table2[[#This Row],[Date]]&amp;Table2[[#This Row],[City]]&amp;Table2[[#This Row],[Product]]</f>
        <v>39130JaipurLaptop</v>
      </c>
      <c r="V1809" s="36">
        <v>413</v>
      </c>
    </row>
    <row r="1810" spans="1:22" ht="21" x14ac:dyDescent="0.25">
      <c r="A1810" s="38">
        <v>39175</v>
      </c>
      <c r="B1810" s="38" t="s">
        <v>1653</v>
      </c>
      <c r="C1810" s="38" t="s">
        <v>1649</v>
      </c>
      <c r="D1810" s="32" t="str">
        <f t="shared" si="140"/>
        <v>39175Agraiphone</v>
      </c>
      <c r="E1810" s="32">
        <f>VLOOKUP($D1810,Table2[[Column1]:[Qty]],2,0)</f>
        <v>226</v>
      </c>
      <c r="F1810" s="32">
        <f t="shared" si="141"/>
        <v>500</v>
      </c>
      <c r="G1810" s="39">
        <f t="shared" si="142"/>
        <v>0.25</v>
      </c>
      <c r="H1810" s="32">
        <f t="shared" si="143"/>
        <v>375</v>
      </c>
      <c r="I1810" s="32">
        <f t="shared" si="144"/>
        <v>84750</v>
      </c>
      <c r="R1810" s="36">
        <v>39135</v>
      </c>
      <c r="S1810" s="36" t="s">
        <v>1652</v>
      </c>
      <c r="T1810" s="36" t="s">
        <v>1648</v>
      </c>
      <c r="U1810" s="36" t="str">
        <f>Table2[[#This Row],[Date]]&amp;Table2[[#This Row],[City]]&amp;Table2[[#This Row],[Product]]</f>
        <v>39135JaipurBulb</v>
      </c>
      <c r="V1810" s="36">
        <v>454</v>
      </c>
    </row>
    <row r="1811" spans="1:22" ht="21" x14ac:dyDescent="0.25">
      <c r="A1811" s="38">
        <v>39175</v>
      </c>
      <c r="B1811" s="38" t="s">
        <v>1653</v>
      </c>
      <c r="C1811" s="38" t="s">
        <v>1650</v>
      </c>
      <c r="D1811" s="32" t="str">
        <f t="shared" si="140"/>
        <v>39175AgraChair</v>
      </c>
      <c r="E1811" s="32">
        <f>VLOOKUP($D1811,Table2[[Column1]:[Qty]],2,0)</f>
        <v>424</v>
      </c>
      <c r="F1811" s="32">
        <f t="shared" si="141"/>
        <v>200</v>
      </c>
      <c r="G1811" s="39">
        <f t="shared" si="142"/>
        <v>0.4</v>
      </c>
      <c r="H1811" s="32">
        <f t="shared" si="143"/>
        <v>120</v>
      </c>
      <c r="I1811" s="32">
        <f t="shared" si="144"/>
        <v>50880</v>
      </c>
      <c r="R1811" s="36">
        <v>39180</v>
      </c>
      <c r="S1811" s="36" t="s">
        <v>1653</v>
      </c>
      <c r="T1811" s="36" t="s">
        <v>1650</v>
      </c>
      <c r="U1811" s="36" t="str">
        <f>Table2[[#This Row],[Date]]&amp;Table2[[#This Row],[City]]&amp;Table2[[#This Row],[Product]]</f>
        <v>39180AgraChair</v>
      </c>
      <c r="V1811" s="36">
        <v>253</v>
      </c>
    </row>
    <row r="1812" spans="1:22" ht="21" x14ac:dyDescent="0.25">
      <c r="A1812" s="38">
        <v>39176</v>
      </c>
      <c r="B1812" s="38" t="s">
        <v>1645</v>
      </c>
      <c r="C1812" s="38" t="s">
        <v>1647</v>
      </c>
      <c r="D1812" s="32" t="str">
        <f t="shared" si="140"/>
        <v>39176DelhiLaptop</v>
      </c>
      <c r="E1812" s="32">
        <f>VLOOKUP($D1812,Table2[[Column1]:[Qty]],2,0)</f>
        <v>123</v>
      </c>
      <c r="F1812" s="32">
        <f t="shared" si="141"/>
        <v>1000</v>
      </c>
      <c r="G1812" s="39">
        <f t="shared" si="142"/>
        <v>0.13</v>
      </c>
      <c r="H1812" s="32">
        <f t="shared" si="143"/>
        <v>870</v>
      </c>
      <c r="I1812" s="32">
        <f t="shared" si="144"/>
        <v>107010</v>
      </c>
      <c r="R1812" s="36">
        <v>39086</v>
      </c>
      <c r="S1812" s="36" t="s">
        <v>1646</v>
      </c>
      <c r="T1812" s="36" t="s">
        <v>1648</v>
      </c>
      <c r="U1812" s="36" t="str">
        <f>Table2[[#This Row],[Date]]&amp;Table2[[#This Row],[City]]&amp;Table2[[#This Row],[Product]]</f>
        <v>39086MumbaiBulb</v>
      </c>
      <c r="V1812" s="36">
        <v>411</v>
      </c>
    </row>
    <row r="1813" spans="1:22" ht="21" x14ac:dyDescent="0.25">
      <c r="A1813" s="38">
        <v>39176</v>
      </c>
      <c r="B1813" s="38" t="s">
        <v>1645</v>
      </c>
      <c r="C1813" s="38" t="s">
        <v>1648</v>
      </c>
      <c r="D1813" s="32" t="str">
        <f t="shared" si="140"/>
        <v>39176DelhiBulb</v>
      </c>
      <c r="E1813" s="32">
        <f>VLOOKUP($D1813,Table2[[Column1]:[Qty]],2,0)</f>
        <v>173</v>
      </c>
      <c r="F1813" s="32">
        <f t="shared" si="141"/>
        <v>10</v>
      </c>
      <c r="G1813" s="39">
        <f t="shared" si="142"/>
        <v>0.09</v>
      </c>
      <c r="H1813" s="32">
        <f t="shared" si="143"/>
        <v>9.1</v>
      </c>
      <c r="I1813" s="32">
        <f t="shared" si="144"/>
        <v>1574.3</v>
      </c>
      <c r="R1813" s="36">
        <v>39122</v>
      </c>
      <c r="S1813" s="36" t="s">
        <v>1646</v>
      </c>
      <c r="T1813" s="36" t="s">
        <v>1649</v>
      </c>
      <c r="U1813" s="36" t="str">
        <f>Table2[[#This Row],[Date]]&amp;Table2[[#This Row],[City]]&amp;Table2[[#This Row],[Product]]</f>
        <v>39122Mumbaiiphone</v>
      </c>
      <c r="V1813" s="36">
        <v>213</v>
      </c>
    </row>
    <row r="1814" spans="1:22" ht="21" x14ac:dyDescent="0.25">
      <c r="A1814" s="38">
        <v>39176</v>
      </c>
      <c r="B1814" s="38" t="s">
        <v>1645</v>
      </c>
      <c r="C1814" s="38" t="s">
        <v>1649</v>
      </c>
      <c r="D1814" s="32" t="str">
        <f t="shared" si="140"/>
        <v>39176Delhiiphone</v>
      </c>
      <c r="E1814" s="32">
        <f>VLOOKUP($D1814,Table2[[Column1]:[Qty]],2,0)</f>
        <v>165</v>
      </c>
      <c r="F1814" s="32">
        <f t="shared" si="141"/>
        <v>500</v>
      </c>
      <c r="G1814" s="39">
        <f t="shared" si="142"/>
        <v>0.24</v>
      </c>
      <c r="H1814" s="32">
        <f t="shared" si="143"/>
        <v>380</v>
      </c>
      <c r="I1814" s="32">
        <f t="shared" si="144"/>
        <v>62700</v>
      </c>
      <c r="R1814" s="36">
        <v>39133</v>
      </c>
      <c r="S1814" s="36" t="s">
        <v>1646</v>
      </c>
      <c r="T1814" s="36" t="s">
        <v>1647</v>
      </c>
      <c r="U1814" s="36" t="str">
        <f>Table2[[#This Row],[Date]]&amp;Table2[[#This Row],[City]]&amp;Table2[[#This Row],[Product]]</f>
        <v>39133MumbaiLaptop</v>
      </c>
      <c r="V1814" s="36">
        <v>156</v>
      </c>
    </row>
    <row r="1815" spans="1:22" ht="21" x14ac:dyDescent="0.25">
      <c r="A1815" s="38">
        <v>39176</v>
      </c>
      <c r="B1815" s="38" t="s">
        <v>1645</v>
      </c>
      <c r="C1815" s="38" t="s">
        <v>1650</v>
      </c>
      <c r="D1815" s="32" t="str">
        <f t="shared" si="140"/>
        <v>39176DelhiChair</v>
      </c>
      <c r="E1815" s="32">
        <f>VLOOKUP($D1815,Table2[[Column1]:[Qty]],2,0)</f>
        <v>155</v>
      </c>
      <c r="F1815" s="32">
        <f t="shared" si="141"/>
        <v>200</v>
      </c>
      <c r="G1815" s="39">
        <f t="shared" si="142"/>
        <v>0.33</v>
      </c>
      <c r="H1815" s="32">
        <f t="shared" si="143"/>
        <v>134</v>
      </c>
      <c r="I1815" s="32">
        <f t="shared" si="144"/>
        <v>20770</v>
      </c>
      <c r="R1815" s="36">
        <v>39068</v>
      </c>
      <c r="S1815" s="36" t="s">
        <v>1645</v>
      </c>
      <c r="T1815" s="36" t="s">
        <v>1650</v>
      </c>
      <c r="U1815" s="36" t="str">
        <f>Table2[[#This Row],[Date]]&amp;Table2[[#This Row],[City]]&amp;Table2[[#This Row],[Product]]</f>
        <v>39068DelhiChair</v>
      </c>
      <c r="V1815" s="36">
        <v>165</v>
      </c>
    </row>
    <row r="1816" spans="1:22" ht="21" x14ac:dyDescent="0.25">
      <c r="A1816" s="38">
        <v>39176</v>
      </c>
      <c r="B1816" s="38" t="s">
        <v>1646</v>
      </c>
      <c r="C1816" s="38" t="s">
        <v>1647</v>
      </c>
      <c r="D1816" s="32" t="str">
        <f t="shared" si="140"/>
        <v>39176MumbaiLaptop</v>
      </c>
      <c r="E1816" s="32">
        <f>VLOOKUP($D1816,Table2[[Column1]:[Qty]],2,0)</f>
        <v>327</v>
      </c>
      <c r="F1816" s="32">
        <f t="shared" si="141"/>
        <v>1000</v>
      </c>
      <c r="G1816" s="39">
        <f t="shared" si="142"/>
        <v>0.1</v>
      </c>
      <c r="H1816" s="32">
        <f t="shared" si="143"/>
        <v>900</v>
      </c>
      <c r="I1816" s="32">
        <f t="shared" si="144"/>
        <v>294300</v>
      </c>
      <c r="R1816" s="36">
        <v>39073</v>
      </c>
      <c r="S1816" s="36" t="s">
        <v>1645</v>
      </c>
      <c r="T1816" s="36" t="s">
        <v>1649</v>
      </c>
      <c r="U1816" s="36" t="str">
        <f>Table2[[#This Row],[Date]]&amp;Table2[[#This Row],[City]]&amp;Table2[[#This Row],[Product]]</f>
        <v>39073Delhiiphone</v>
      </c>
      <c r="V1816" s="36">
        <v>458</v>
      </c>
    </row>
    <row r="1817" spans="1:22" ht="21" x14ac:dyDescent="0.25">
      <c r="A1817" s="38">
        <v>39176</v>
      </c>
      <c r="B1817" s="38" t="s">
        <v>1646</v>
      </c>
      <c r="C1817" s="38" t="s">
        <v>1648</v>
      </c>
      <c r="D1817" s="32" t="str">
        <f t="shared" si="140"/>
        <v>39176MumbaiBulb</v>
      </c>
      <c r="E1817" s="32">
        <f>VLOOKUP($D1817,Table2[[Column1]:[Qty]],2,0)</f>
        <v>455</v>
      </c>
      <c r="F1817" s="32">
        <f t="shared" si="141"/>
        <v>10</v>
      </c>
      <c r="G1817" s="39">
        <f t="shared" si="142"/>
        <v>0.05</v>
      </c>
      <c r="H1817" s="32">
        <f t="shared" si="143"/>
        <v>9.5</v>
      </c>
      <c r="I1817" s="32">
        <f t="shared" si="144"/>
        <v>4322.5</v>
      </c>
      <c r="R1817" s="36">
        <v>39140</v>
      </c>
      <c r="S1817" s="36" t="s">
        <v>1653</v>
      </c>
      <c r="T1817" s="36" t="s">
        <v>1650</v>
      </c>
      <c r="U1817" s="36" t="str">
        <f>Table2[[#This Row],[Date]]&amp;Table2[[#This Row],[City]]&amp;Table2[[#This Row],[Product]]</f>
        <v>39140AgraChair</v>
      </c>
      <c r="V1817" s="36">
        <v>445</v>
      </c>
    </row>
    <row r="1818" spans="1:22" ht="21" x14ac:dyDescent="0.25">
      <c r="A1818" s="38">
        <v>39176</v>
      </c>
      <c r="B1818" s="38" t="s">
        <v>1646</v>
      </c>
      <c r="C1818" s="38" t="s">
        <v>1649</v>
      </c>
      <c r="D1818" s="32" t="str">
        <f t="shared" si="140"/>
        <v>39176Mumbaiiphone</v>
      </c>
      <c r="E1818" s="32">
        <f>VLOOKUP($D1818,Table2[[Column1]:[Qty]],2,0)</f>
        <v>441</v>
      </c>
      <c r="F1818" s="32">
        <f t="shared" si="141"/>
        <v>500</v>
      </c>
      <c r="G1818" s="39">
        <f t="shared" si="142"/>
        <v>0.2</v>
      </c>
      <c r="H1818" s="32">
        <f t="shared" si="143"/>
        <v>400</v>
      </c>
      <c r="I1818" s="32">
        <f t="shared" si="144"/>
        <v>176400</v>
      </c>
      <c r="R1818" s="36">
        <v>39069</v>
      </c>
      <c r="S1818" s="36" t="s">
        <v>1652</v>
      </c>
      <c r="T1818" s="36" t="s">
        <v>1647</v>
      </c>
      <c r="U1818" s="36" t="str">
        <f>Table2[[#This Row],[Date]]&amp;Table2[[#This Row],[City]]&amp;Table2[[#This Row],[Product]]</f>
        <v>39069JaipurLaptop</v>
      </c>
      <c r="V1818" s="36">
        <v>307</v>
      </c>
    </row>
    <row r="1819" spans="1:22" ht="21" x14ac:dyDescent="0.25">
      <c r="A1819" s="38">
        <v>39176</v>
      </c>
      <c r="B1819" s="38" t="s">
        <v>1646</v>
      </c>
      <c r="C1819" s="38" t="s">
        <v>1650</v>
      </c>
      <c r="D1819" s="32" t="str">
        <f t="shared" si="140"/>
        <v>39176MumbaiChair</v>
      </c>
      <c r="E1819" s="32">
        <f>VLOOKUP($D1819,Table2[[Column1]:[Qty]],2,0)</f>
        <v>494</v>
      </c>
      <c r="F1819" s="32">
        <f t="shared" si="141"/>
        <v>200</v>
      </c>
      <c r="G1819" s="39">
        <f t="shared" si="142"/>
        <v>0.4</v>
      </c>
      <c r="H1819" s="32">
        <f t="shared" si="143"/>
        <v>120</v>
      </c>
      <c r="I1819" s="32">
        <f t="shared" si="144"/>
        <v>59280</v>
      </c>
      <c r="R1819" s="36">
        <v>39108</v>
      </c>
      <c r="S1819" s="36" t="s">
        <v>1653</v>
      </c>
      <c r="T1819" s="36" t="s">
        <v>1648</v>
      </c>
      <c r="U1819" s="36" t="str">
        <f>Table2[[#This Row],[Date]]&amp;Table2[[#This Row],[City]]&amp;Table2[[#This Row],[Product]]</f>
        <v>39108AgraBulb</v>
      </c>
      <c r="V1819" s="36">
        <v>150</v>
      </c>
    </row>
    <row r="1820" spans="1:22" ht="21" x14ac:dyDescent="0.25">
      <c r="A1820" s="38">
        <v>39176</v>
      </c>
      <c r="B1820" s="38" t="s">
        <v>1652</v>
      </c>
      <c r="C1820" s="38" t="s">
        <v>1647</v>
      </c>
      <c r="D1820" s="32" t="str">
        <f t="shared" si="140"/>
        <v>39176JaipurLaptop</v>
      </c>
      <c r="E1820" s="32">
        <f>VLOOKUP($D1820,Table2[[Column1]:[Qty]],2,0)</f>
        <v>200</v>
      </c>
      <c r="F1820" s="32">
        <f t="shared" si="141"/>
        <v>1000</v>
      </c>
      <c r="G1820" s="39">
        <f t="shared" si="142"/>
        <v>0.09</v>
      </c>
      <c r="H1820" s="32">
        <f t="shared" si="143"/>
        <v>910</v>
      </c>
      <c r="I1820" s="32">
        <f t="shared" si="144"/>
        <v>182000</v>
      </c>
      <c r="R1820" s="36">
        <v>39156</v>
      </c>
      <c r="S1820" s="36" t="s">
        <v>1646</v>
      </c>
      <c r="T1820" s="36" t="s">
        <v>1650</v>
      </c>
      <c r="U1820" s="36" t="str">
        <f>Table2[[#This Row],[Date]]&amp;Table2[[#This Row],[City]]&amp;Table2[[#This Row],[Product]]</f>
        <v>39156MumbaiChair</v>
      </c>
      <c r="V1820" s="36">
        <v>292</v>
      </c>
    </row>
    <row r="1821" spans="1:22" ht="21" x14ac:dyDescent="0.25">
      <c r="A1821" s="38">
        <v>39176</v>
      </c>
      <c r="B1821" s="38" t="s">
        <v>1652</v>
      </c>
      <c r="C1821" s="38" t="s">
        <v>1648</v>
      </c>
      <c r="D1821" s="32" t="str">
        <f t="shared" si="140"/>
        <v>39176JaipurBulb</v>
      </c>
      <c r="E1821" s="32">
        <f>VLOOKUP($D1821,Table2[[Column1]:[Qty]],2,0)</f>
        <v>181</v>
      </c>
      <c r="F1821" s="32">
        <f t="shared" si="141"/>
        <v>10</v>
      </c>
      <c r="G1821" s="39">
        <f t="shared" si="142"/>
        <v>0.08</v>
      </c>
      <c r="H1821" s="32">
        <f t="shared" si="143"/>
        <v>9.2000000000000011</v>
      </c>
      <c r="I1821" s="32">
        <f t="shared" si="144"/>
        <v>1665.2000000000003</v>
      </c>
      <c r="R1821" s="36">
        <v>39126</v>
      </c>
      <c r="S1821" s="36" t="s">
        <v>1652</v>
      </c>
      <c r="T1821" s="36" t="s">
        <v>1650</v>
      </c>
      <c r="U1821" s="36" t="str">
        <f>Table2[[#This Row],[Date]]&amp;Table2[[#This Row],[City]]&amp;Table2[[#This Row],[Product]]</f>
        <v>39126JaipurChair</v>
      </c>
      <c r="V1821" s="36">
        <v>230</v>
      </c>
    </row>
    <row r="1822" spans="1:22" ht="21" x14ac:dyDescent="0.25">
      <c r="A1822" s="38">
        <v>39176</v>
      </c>
      <c r="B1822" s="38" t="s">
        <v>1652</v>
      </c>
      <c r="C1822" s="38" t="s">
        <v>1649</v>
      </c>
      <c r="D1822" s="32" t="str">
        <f t="shared" si="140"/>
        <v>39176Jaipuriphone</v>
      </c>
      <c r="E1822" s="32">
        <f>VLOOKUP($D1822,Table2[[Column1]:[Qty]],2,0)</f>
        <v>410</v>
      </c>
      <c r="F1822" s="32">
        <f t="shared" si="141"/>
        <v>500</v>
      </c>
      <c r="G1822" s="39">
        <f t="shared" si="142"/>
        <v>0.2</v>
      </c>
      <c r="H1822" s="32">
        <f t="shared" si="143"/>
        <v>400</v>
      </c>
      <c r="I1822" s="32">
        <f t="shared" si="144"/>
        <v>164000</v>
      </c>
      <c r="R1822" s="36">
        <v>39145</v>
      </c>
      <c r="S1822" s="36" t="s">
        <v>1646</v>
      </c>
      <c r="T1822" s="36" t="s">
        <v>1649</v>
      </c>
      <c r="U1822" s="36" t="str">
        <f>Table2[[#This Row],[Date]]&amp;Table2[[#This Row],[City]]&amp;Table2[[#This Row],[Product]]</f>
        <v>39145Mumbaiiphone</v>
      </c>
      <c r="V1822" s="36">
        <v>193</v>
      </c>
    </row>
    <row r="1823" spans="1:22" ht="21" x14ac:dyDescent="0.25">
      <c r="A1823" s="38">
        <v>39176</v>
      </c>
      <c r="B1823" s="38" t="s">
        <v>1652</v>
      </c>
      <c r="C1823" s="38" t="s">
        <v>1650</v>
      </c>
      <c r="D1823" s="32" t="str">
        <f t="shared" si="140"/>
        <v>39176JaipurChair</v>
      </c>
      <c r="E1823" s="32">
        <f>VLOOKUP($D1823,Table2[[Column1]:[Qty]],2,0)</f>
        <v>480</v>
      </c>
      <c r="F1823" s="32">
        <f t="shared" si="141"/>
        <v>200</v>
      </c>
      <c r="G1823" s="39">
        <f t="shared" si="142"/>
        <v>0.36</v>
      </c>
      <c r="H1823" s="32">
        <f t="shared" si="143"/>
        <v>128</v>
      </c>
      <c r="I1823" s="32">
        <f t="shared" si="144"/>
        <v>61440</v>
      </c>
      <c r="R1823" s="36">
        <v>39182</v>
      </c>
      <c r="S1823" s="36" t="s">
        <v>1652</v>
      </c>
      <c r="T1823" s="36" t="s">
        <v>1650</v>
      </c>
      <c r="U1823" s="36" t="str">
        <f>Table2[[#This Row],[Date]]&amp;Table2[[#This Row],[City]]&amp;Table2[[#This Row],[Product]]</f>
        <v>39182JaipurChair</v>
      </c>
      <c r="V1823" s="36">
        <v>148</v>
      </c>
    </row>
    <row r="1824" spans="1:22" ht="21" x14ac:dyDescent="0.25">
      <c r="A1824" s="38">
        <v>39176</v>
      </c>
      <c r="B1824" s="38" t="s">
        <v>1653</v>
      </c>
      <c r="C1824" s="38" t="s">
        <v>1647</v>
      </c>
      <c r="D1824" s="32" t="str">
        <f t="shared" si="140"/>
        <v>39176AgraLaptop</v>
      </c>
      <c r="E1824" s="32">
        <f>VLOOKUP($D1824,Table2[[Column1]:[Qty]],2,0)</f>
        <v>102</v>
      </c>
      <c r="F1824" s="32">
        <f t="shared" si="141"/>
        <v>1000</v>
      </c>
      <c r="G1824" s="39">
        <f t="shared" si="142"/>
        <v>0.05</v>
      </c>
      <c r="H1824" s="32">
        <f t="shared" si="143"/>
        <v>950</v>
      </c>
      <c r="I1824" s="32">
        <f t="shared" si="144"/>
        <v>96900</v>
      </c>
      <c r="R1824" s="36">
        <v>39063</v>
      </c>
      <c r="S1824" s="36" t="s">
        <v>1652</v>
      </c>
      <c r="T1824" s="36" t="s">
        <v>1648</v>
      </c>
      <c r="U1824" s="36" t="str">
        <f>Table2[[#This Row],[Date]]&amp;Table2[[#This Row],[City]]&amp;Table2[[#This Row],[Product]]</f>
        <v>39063JaipurBulb</v>
      </c>
      <c r="V1824" s="36">
        <v>493</v>
      </c>
    </row>
    <row r="1825" spans="1:22" ht="21" x14ac:dyDescent="0.25">
      <c r="A1825" s="38">
        <v>39176</v>
      </c>
      <c r="B1825" s="38" t="s">
        <v>1653</v>
      </c>
      <c r="C1825" s="38" t="s">
        <v>1648</v>
      </c>
      <c r="D1825" s="32" t="str">
        <f t="shared" si="140"/>
        <v>39176AgraBulb</v>
      </c>
      <c r="E1825" s="32">
        <f>VLOOKUP($D1825,Table2[[Column1]:[Qty]],2,0)</f>
        <v>193</v>
      </c>
      <c r="F1825" s="32">
        <f t="shared" si="141"/>
        <v>10</v>
      </c>
      <c r="G1825" s="39">
        <f t="shared" si="142"/>
        <v>0.06</v>
      </c>
      <c r="H1825" s="32">
        <f t="shared" si="143"/>
        <v>9.3999999999999986</v>
      </c>
      <c r="I1825" s="32">
        <f t="shared" si="144"/>
        <v>1814.1999999999998</v>
      </c>
      <c r="R1825" s="36">
        <v>39150</v>
      </c>
      <c r="S1825" s="36" t="s">
        <v>1645</v>
      </c>
      <c r="T1825" s="36" t="s">
        <v>1648</v>
      </c>
      <c r="U1825" s="36" t="str">
        <f>Table2[[#This Row],[Date]]&amp;Table2[[#This Row],[City]]&amp;Table2[[#This Row],[Product]]</f>
        <v>39150DelhiBulb</v>
      </c>
      <c r="V1825" s="36">
        <v>219</v>
      </c>
    </row>
    <row r="1826" spans="1:22" ht="21" x14ac:dyDescent="0.25">
      <c r="A1826" s="38">
        <v>39176</v>
      </c>
      <c r="B1826" s="38" t="s">
        <v>1653</v>
      </c>
      <c r="C1826" s="38" t="s">
        <v>1649</v>
      </c>
      <c r="D1826" s="32" t="str">
        <f t="shared" si="140"/>
        <v>39176Agraiphone</v>
      </c>
      <c r="E1826" s="32">
        <f>VLOOKUP($D1826,Table2[[Column1]:[Qty]],2,0)</f>
        <v>464</v>
      </c>
      <c r="F1826" s="32">
        <f t="shared" si="141"/>
        <v>500</v>
      </c>
      <c r="G1826" s="39">
        <f t="shared" si="142"/>
        <v>0.25</v>
      </c>
      <c r="H1826" s="32">
        <f t="shared" si="143"/>
        <v>375</v>
      </c>
      <c r="I1826" s="32">
        <f t="shared" si="144"/>
        <v>174000</v>
      </c>
      <c r="R1826" s="36">
        <v>39122</v>
      </c>
      <c r="S1826" s="36" t="s">
        <v>1652</v>
      </c>
      <c r="T1826" s="36" t="s">
        <v>1647</v>
      </c>
      <c r="U1826" s="36" t="str">
        <f>Table2[[#This Row],[Date]]&amp;Table2[[#This Row],[City]]&amp;Table2[[#This Row],[Product]]</f>
        <v>39122JaipurLaptop</v>
      </c>
      <c r="V1826" s="36">
        <v>458</v>
      </c>
    </row>
    <row r="1827" spans="1:22" ht="21" x14ac:dyDescent="0.25">
      <c r="A1827" s="38">
        <v>39176</v>
      </c>
      <c r="B1827" s="38" t="s">
        <v>1653</v>
      </c>
      <c r="C1827" s="38" t="s">
        <v>1650</v>
      </c>
      <c r="D1827" s="32" t="str">
        <f t="shared" si="140"/>
        <v>39176AgraChair</v>
      </c>
      <c r="E1827" s="32">
        <f>VLOOKUP($D1827,Table2[[Column1]:[Qty]],2,0)</f>
        <v>432</v>
      </c>
      <c r="F1827" s="32">
        <f t="shared" si="141"/>
        <v>200</v>
      </c>
      <c r="G1827" s="39">
        <f t="shared" si="142"/>
        <v>0.4</v>
      </c>
      <c r="H1827" s="32">
        <f t="shared" si="143"/>
        <v>120</v>
      </c>
      <c r="I1827" s="32">
        <f t="shared" si="144"/>
        <v>51840</v>
      </c>
      <c r="R1827" s="36">
        <v>39140</v>
      </c>
      <c r="S1827" s="36" t="s">
        <v>1645</v>
      </c>
      <c r="T1827" s="36" t="s">
        <v>1647</v>
      </c>
      <c r="U1827" s="36" t="str">
        <f>Table2[[#This Row],[Date]]&amp;Table2[[#This Row],[City]]&amp;Table2[[#This Row],[Product]]</f>
        <v>39140DelhiLaptop</v>
      </c>
      <c r="V1827" s="36">
        <v>309</v>
      </c>
    </row>
    <row r="1828" spans="1:22" ht="21" x14ac:dyDescent="0.25">
      <c r="A1828" s="38">
        <v>39177</v>
      </c>
      <c r="B1828" s="38" t="s">
        <v>1645</v>
      </c>
      <c r="C1828" s="38" t="s">
        <v>1647</v>
      </c>
      <c r="D1828" s="32" t="str">
        <f t="shared" si="140"/>
        <v>39177DelhiLaptop</v>
      </c>
      <c r="E1828" s="32">
        <f>VLOOKUP($D1828,Table2[[Column1]:[Qty]],2,0)</f>
        <v>145</v>
      </c>
      <c r="F1828" s="32">
        <f t="shared" si="141"/>
        <v>1000</v>
      </c>
      <c r="G1828" s="39">
        <f t="shared" si="142"/>
        <v>0.13</v>
      </c>
      <c r="H1828" s="32">
        <f t="shared" si="143"/>
        <v>870</v>
      </c>
      <c r="I1828" s="32">
        <f t="shared" si="144"/>
        <v>126150</v>
      </c>
      <c r="R1828" s="36">
        <v>39142</v>
      </c>
      <c r="S1828" s="36" t="s">
        <v>1652</v>
      </c>
      <c r="T1828" s="36" t="s">
        <v>1647</v>
      </c>
      <c r="U1828" s="36" t="str">
        <f>Table2[[#This Row],[Date]]&amp;Table2[[#This Row],[City]]&amp;Table2[[#This Row],[Product]]</f>
        <v>39142JaipurLaptop</v>
      </c>
      <c r="V1828" s="36">
        <v>197</v>
      </c>
    </row>
    <row r="1829" spans="1:22" ht="21" x14ac:dyDescent="0.25">
      <c r="A1829" s="38">
        <v>39177</v>
      </c>
      <c r="B1829" s="38" t="s">
        <v>1645</v>
      </c>
      <c r="C1829" s="38" t="s">
        <v>1648</v>
      </c>
      <c r="D1829" s="32" t="str">
        <f t="shared" si="140"/>
        <v>39177DelhiBulb</v>
      </c>
      <c r="E1829" s="32">
        <f>VLOOKUP($D1829,Table2[[Column1]:[Qty]],2,0)</f>
        <v>130</v>
      </c>
      <c r="F1829" s="32">
        <f t="shared" si="141"/>
        <v>10</v>
      </c>
      <c r="G1829" s="39">
        <f t="shared" si="142"/>
        <v>0.09</v>
      </c>
      <c r="H1829" s="32">
        <f t="shared" si="143"/>
        <v>9.1</v>
      </c>
      <c r="I1829" s="32">
        <f t="shared" si="144"/>
        <v>1183</v>
      </c>
      <c r="R1829" s="36">
        <v>39166</v>
      </c>
      <c r="S1829" s="36" t="s">
        <v>1652</v>
      </c>
      <c r="T1829" s="36" t="s">
        <v>1648</v>
      </c>
      <c r="U1829" s="36" t="str">
        <f>Table2[[#This Row],[Date]]&amp;Table2[[#This Row],[City]]&amp;Table2[[#This Row],[Product]]</f>
        <v>39166JaipurBulb</v>
      </c>
      <c r="V1829" s="36">
        <v>211</v>
      </c>
    </row>
    <row r="1830" spans="1:22" ht="21" x14ac:dyDescent="0.25">
      <c r="A1830" s="38">
        <v>39177</v>
      </c>
      <c r="B1830" s="38" t="s">
        <v>1645</v>
      </c>
      <c r="C1830" s="38" t="s">
        <v>1649</v>
      </c>
      <c r="D1830" s="32" t="str">
        <f t="shared" si="140"/>
        <v>39177Delhiiphone</v>
      </c>
      <c r="E1830" s="32">
        <f>VLOOKUP($D1830,Table2[[Column1]:[Qty]],2,0)</f>
        <v>142</v>
      </c>
      <c r="F1830" s="32">
        <f t="shared" si="141"/>
        <v>500</v>
      </c>
      <c r="G1830" s="39">
        <f t="shared" si="142"/>
        <v>0.24</v>
      </c>
      <c r="H1830" s="32">
        <f t="shared" si="143"/>
        <v>380</v>
      </c>
      <c r="I1830" s="32">
        <f t="shared" si="144"/>
        <v>53960</v>
      </c>
      <c r="R1830" s="36">
        <v>39109</v>
      </c>
      <c r="S1830" s="36" t="s">
        <v>1652</v>
      </c>
      <c r="T1830" s="36" t="s">
        <v>1648</v>
      </c>
      <c r="U1830" s="36" t="str">
        <f>Table2[[#This Row],[Date]]&amp;Table2[[#This Row],[City]]&amp;Table2[[#This Row],[Product]]</f>
        <v>39109JaipurBulb</v>
      </c>
      <c r="V1830" s="36">
        <v>470</v>
      </c>
    </row>
    <row r="1831" spans="1:22" ht="21" x14ac:dyDescent="0.25">
      <c r="A1831" s="38">
        <v>39177</v>
      </c>
      <c r="B1831" s="38" t="s">
        <v>1645</v>
      </c>
      <c r="C1831" s="38" t="s">
        <v>1650</v>
      </c>
      <c r="D1831" s="32" t="str">
        <f t="shared" si="140"/>
        <v>39177DelhiChair</v>
      </c>
      <c r="E1831" s="32">
        <f>VLOOKUP($D1831,Table2[[Column1]:[Qty]],2,0)</f>
        <v>136</v>
      </c>
      <c r="F1831" s="32">
        <f t="shared" si="141"/>
        <v>200</v>
      </c>
      <c r="G1831" s="39">
        <f t="shared" si="142"/>
        <v>0.33</v>
      </c>
      <c r="H1831" s="32">
        <f t="shared" si="143"/>
        <v>134</v>
      </c>
      <c r="I1831" s="32">
        <f t="shared" si="144"/>
        <v>18224</v>
      </c>
      <c r="R1831" s="36">
        <v>39084</v>
      </c>
      <c r="S1831" s="36" t="s">
        <v>1645</v>
      </c>
      <c r="T1831" s="36" t="s">
        <v>1649</v>
      </c>
      <c r="U1831" s="36" t="str">
        <f>Table2[[#This Row],[Date]]&amp;Table2[[#This Row],[City]]&amp;Table2[[#This Row],[Product]]</f>
        <v>39084Delhiiphone</v>
      </c>
      <c r="V1831" s="36">
        <v>270</v>
      </c>
    </row>
    <row r="1832" spans="1:22" ht="21" x14ac:dyDescent="0.25">
      <c r="A1832" s="38">
        <v>39177</v>
      </c>
      <c r="B1832" s="38" t="s">
        <v>1646</v>
      </c>
      <c r="C1832" s="38" t="s">
        <v>1647</v>
      </c>
      <c r="D1832" s="32" t="str">
        <f t="shared" si="140"/>
        <v>39177MumbaiLaptop</v>
      </c>
      <c r="E1832" s="32">
        <f>VLOOKUP($D1832,Table2[[Column1]:[Qty]],2,0)</f>
        <v>464</v>
      </c>
      <c r="F1832" s="32">
        <f t="shared" si="141"/>
        <v>1000</v>
      </c>
      <c r="G1832" s="39">
        <f t="shared" si="142"/>
        <v>0.1</v>
      </c>
      <c r="H1832" s="32">
        <f t="shared" si="143"/>
        <v>900</v>
      </c>
      <c r="I1832" s="32">
        <f t="shared" si="144"/>
        <v>417600</v>
      </c>
      <c r="R1832" s="36">
        <v>39108</v>
      </c>
      <c r="S1832" s="36" t="s">
        <v>1653</v>
      </c>
      <c r="T1832" s="36" t="s">
        <v>1649</v>
      </c>
      <c r="U1832" s="36" t="str">
        <f>Table2[[#This Row],[Date]]&amp;Table2[[#This Row],[City]]&amp;Table2[[#This Row],[Product]]</f>
        <v>39108Agraiphone</v>
      </c>
      <c r="V1832" s="36">
        <v>406</v>
      </c>
    </row>
    <row r="1833" spans="1:22" ht="21" x14ac:dyDescent="0.25">
      <c r="A1833" s="38">
        <v>39177</v>
      </c>
      <c r="B1833" s="38" t="s">
        <v>1646</v>
      </c>
      <c r="C1833" s="38" t="s">
        <v>1648</v>
      </c>
      <c r="D1833" s="32" t="str">
        <f t="shared" si="140"/>
        <v>39177MumbaiBulb</v>
      </c>
      <c r="E1833" s="32">
        <f>VLOOKUP($D1833,Table2[[Column1]:[Qty]],2,0)</f>
        <v>236</v>
      </c>
      <c r="F1833" s="32">
        <f t="shared" si="141"/>
        <v>10</v>
      </c>
      <c r="G1833" s="39">
        <f t="shared" si="142"/>
        <v>0.05</v>
      </c>
      <c r="H1833" s="32">
        <f t="shared" si="143"/>
        <v>9.5</v>
      </c>
      <c r="I1833" s="32">
        <f t="shared" si="144"/>
        <v>2242</v>
      </c>
      <c r="R1833" s="36">
        <v>39132</v>
      </c>
      <c r="S1833" s="36" t="s">
        <v>1653</v>
      </c>
      <c r="T1833" s="36" t="s">
        <v>1648</v>
      </c>
      <c r="U1833" s="36" t="str">
        <f>Table2[[#This Row],[Date]]&amp;Table2[[#This Row],[City]]&amp;Table2[[#This Row],[Product]]</f>
        <v>39132AgraBulb</v>
      </c>
      <c r="V1833" s="36">
        <v>378</v>
      </c>
    </row>
    <row r="1834" spans="1:22" ht="21" x14ac:dyDescent="0.25">
      <c r="A1834" s="38">
        <v>39177</v>
      </c>
      <c r="B1834" s="38" t="s">
        <v>1646</v>
      </c>
      <c r="C1834" s="38" t="s">
        <v>1649</v>
      </c>
      <c r="D1834" s="32" t="str">
        <f t="shared" si="140"/>
        <v>39177Mumbaiiphone</v>
      </c>
      <c r="E1834" s="32">
        <f>VLOOKUP($D1834,Table2[[Column1]:[Qty]],2,0)</f>
        <v>134</v>
      </c>
      <c r="F1834" s="32">
        <f t="shared" si="141"/>
        <v>500</v>
      </c>
      <c r="G1834" s="39">
        <f t="shared" si="142"/>
        <v>0.2</v>
      </c>
      <c r="H1834" s="32">
        <f t="shared" si="143"/>
        <v>400</v>
      </c>
      <c r="I1834" s="32">
        <f t="shared" si="144"/>
        <v>53600</v>
      </c>
      <c r="R1834" s="36">
        <v>39133</v>
      </c>
      <c r="S1834" s="36" t="s">
        <v>1646</v>
      </c>
      <c r="T1834" s="36" t="s">
        <v>1648</v>
      </c>
      <c r="U1834" s="36" t="str">
        <f>Table2[[#This Row],[Date]]&amp;Table2[[#This Row],[City]]&amp;Table2[[#This Row],[Product]]</f>
        <v>39133MumbaiBulb</v>
      </c>
      <c r="V1834" s="36">
        <v>272</v>
      </c>
    </row>
    <row r="1835" spans="1:22" ht="21" x14ac:dyDescent="0.25">
      <c r="A1835" s="38">
        <v>39177</v>
      </c>
      <c r="B1835" s="38" t="s">
        <v>1646</v>
      </c>
      <c r="C1835" s="38" t="s">
        <v>1650</v>
      </c>
      <c r="D1835" s="32" t="str">
        <f t="shared" si="140"/>
        <v>39177MumbaiChair</v>
      </c>
      <c r="E1835" s="32">
        <f>VLOOKUP($D1835,Table2[[Column1]:[Qty]],2,0)</f>
        <v>380</v>
      </c>
      <c r="F1835" s="32">
        <f t="shared" si="141"/>
        <v>200</v>
      </c>
      <c r="G1835" s="39">
        <f t="shared" si="142"/>
        <v>0.4</v>
      </c>
      <c r="H1835" s="32">
        <f t="shared" si="143"/>
        <v>120</v>
      </c>
      <c r="I1835" s="32">
        <f t="shared" si="144"/>
        <v>45600</v>
      </c>
      <c r="R1835" s="36">
        <v>39139</v>
      </c>
      <c r="S1835" s="36" t="s">
        <v>1653</v>
      </c>
      <c r="T1835" s="36" t="s">
        <v>1650</v>
      </c>
      <c r="U1835" s="36" t="str">
        <f>Table2[[#This Row],[Date]]&amp;Table2[[#This Row],[City]]&amp;Table2[[#This Row],[Product]]</f>
        <v>39139AgraChair</v>
      </c>
      <c r="V1835" s="36">
        <v>498</v>
      </c>
    </row>
    <row r="1836" spans="1:22" ht="21" x14ac:dyDescent="0.25">
      <c r="A1836" s="38">
        <v>39177</v>
      </c>
      <c r="B1836" s="38" t="s">
        <v>1652</v>
      </c>
      <c r="C1836" s="38" t="s">
        <v>1647</v>
      </c>
      <c r="D1836" s="32" t="str">
        <f t="shared" si="140"/>
        <v>39177JaipurLaptop</v>
      </c>
      <c r="E1836" s="32">
        <f>VLOOKUP($D1836,Table2[[Column1]:[Qty]],2,0)</f>
        <v>127</v>
      </c>
      <c r="F1836" s="32">
        <f t="shared" si="141"/>
        <v>1000</v>
      </c>
      <c r="G1836" s="39">
        <f t="shared" si="142"/>
        <v>0.09</v>
      </c>
      <c r="H1836" s="32">
        <f t="shared" si="143"/>
        <v>910</v>
      </c>
      <c r="I1836" s="32">
        <f t="shared" si="144"/>
        <v>115570</v>
      </c>
      <c r="R1836" s="36">
        <v>39104</v>
      </c>
      <c r="S1836" s="36" t="s">
        <v>1652</v>
      </c>
      <c r="T1836" s="36" t="s">
        <v>1648</v>
      </c>
      <c r="U1836" s="36" t="str">
        <f>Table2[[#This Row],[Date]]&amp;Table2[[#This Row],[City]]&amp;Table2[[#This Row],[Product]]</f>
        <v>39104JaipurBulb</v>
      </c>
      <c r="V1836" s="36">
        <v>237</v>
      </c>
    </row>
    <row r="1837" spans="1:22" ht="21" x14ac:dyDescent="0.25">
      <c r="A1837" s="38">
        <v>39177</v>
      </c>
      <c r="B1837" s="38" t="s">
        <v>1652</v>
      </c>
      <c r="C1837" s="38" t="s">
        <v>1648</v>
      </c>
      <c r="D1837" s="32" t="str">
        <f t="shared" si="140"/>
        <v>39177JaipurBulb</v>
      </c>
      <c r="E1837" s="32">
        <f>VLOOKUP($D1837,Table2[[Column1]:[Qty]],2,0)</f>
        <v>475</v>
      </c>
      <c r="F1837" s="32">
        <f t="shared" si="141"/>
        <v>10</v>
      </c>
      <c r="G1837" s="39">
        <f t="shared" si="142"/>
        <v>0.08</v>
      </c>
      <c r="H1837" s="32">
        <f t="shared" si="143"/>
        <v>9.2000000000000011</v>
      </c>
      <c r="I1837" s="32">
        <f t="shared" si="144"/>
        <v>4370.0000000000009</v>
      </c>
      <c r="R1837" s="36">
        <v>39095</v>
      </c>
      <c r="S1837" s="36" t="s">
        <v>1653</v>
      </c>
      <c r="T1837" s="36" t="s">
        <v>1650</v>
      </c>
      <c r="U1837" s="36" t="str">
        <f>Table2[[#This Row],[Date]]&amp;Table2[[#This Row],[City]]&amp;Table2[[#This Row],[Product]]</f>
        <v>39095AgraChair</v>
      </c>
      <c r="V1837" s="36">
        <v>451</v>
      </c>
    </row>
    <row r="1838" spans="1:22" ht="21" x14ac:dyDescent="0.25">
      <c r="A1838" s="38">
        <v>39177</v>
      </c>
      <c r="B1838" s="38" t="s">
        <v>1652</v>
      </c>
      <c r="C1838" s="38" t="s">
        <v>1649</v>
      </c>
      <c r="D1838" s="32" t="str">
        <f t="shared" si="140"/>
        <v>39177Jaipuriphone</v>
      </c>
      <c r="E1838" s="32">
        <f>VLOOKUP($D1838,Table2[[Column1]:[Qty]],2,0)</f>
        <v>208</v>
      </c>
      <c r="F1838" s="32">
        <f t="shared" si="141"/>
        <v>500</v>
      </c>
      <c r="G1838" s="39">
        <f t="shared" si="142"/>
        <v>0.2</v>
      </c>
      <c r="H1838" s="32">
        <f t="shared" si="143"/>
        <v>400</v>
      </c>
      <c r="I1838" s="32">
        <f t="shared" si="144"/>
        <v>83200</v>
      </c>
      <c r="R1838" s="36">
        <v>39114</v>
      </c>
      <c r="S1838" s="36" t="s">
        <v>1652</v>
      </c>
      <c r="T1838" s="36" t="s">
        <v>1647</v>
      </c>
      <c r="U1838" s="36" t="str">
        <f>Table2[[#This Row],[Date]]&amp;Table2[[#This Row],[City]]&amp;Table2[[#This Row],[Product]]</f>
        <v>39114JaipurLaptop</v>
      </c>
      <c r="V1838" s="36">
        <v>476</v>
      </c>
    </row>
    <row r="1839" spans="1:22" ht="21" x14ac:dyDescent="0.25">
      <c r="A1839" s="38">
        <v>39177</v>
      </c>
      <c r="B1839" s="38" t="s">
        <v>1652</v>
      </c>
      <c r="C1839" s="38" t="s">
        <v>1650</v>
      </c>
      <c r="D1839" s="32" t="str">
        <f t="shared" si="140"/>
        <v>39177JaipurChair</v>
      </c>
      <c r="E1839" s="32">
        <f>VLOOKUP($D1839,Table2[[Column1]:[Qty]],2,0)</f>
        <v>345</v>
      </c>
      <c r="F1839" s="32">
        <f t="shared" si="141"/>
        <v>200</v>
      </c>
      <c r="G1839" s="39">
        <f t="shared" si="142"/>
        <v>0.36</v>
      </c>
      <c r="H1839" s="32">
        <f t="shared" si="143"/>
        <v>128</v>
      </c>
      <c r="I1839" s="32">
        <f t="shared" si="144"/>
        <v>44160</v>
      </c>
      <c r="R1839" s="36">
        <v>39180</v>
      </c>
      <c r="S1839" s="36" t="s">
        <v>1653</v>
      </c>
      <c r="T1839" s="36" t="s">
        <v>1648</v>
      </c>
      <c r="U1839" s="36" t="str">
        <f>Table2[[#This Row],[Date]]&amp;Table2[[#This Row],[City]]&amp;Table2[[#This Row],[Product]]</f>
        <v>39180AgraBulb</v>
      </c>
      <c r="V1839" s="36">
        <v>320</v>
      </c>
    </row>
    <row r="1840" spans="1:22" ht="21" x14ac:dyDescent="0.25">
      <c r="A1840" s="38">
        <v>39177</v>
      </c>
      <c r="B1840" s="38" t="s">
        <v>1653</v>
      </c>
      <c r="C1840" s="38" t="s">
        <v>1647</v>
      </c>
      <c r="D1840" s="32" t="str">
        <f t="shared" si="140"/>
        <v>39177AgraLaptop</v>
      </c>
      <c r="E1840" s="32">
        <f>VLOOKUP($D1840,Table2[[Column1]:[Qty]],2,0)</f>
        <v>178</v>
      </c>
      <c r="F1840" s="32">
        <f t="shared" si="141"/>
        <v>1000</v>
      </c>
      <c r="G1840" s="39">
        <f t="shared" si="142"/>
        <v>0.05</v>
      </c>
      <c r="H1840" s="32">
        <f t="shared" si="143"/>
        <v>950</v>
      </c>
      <c r="I1840" s="32">
        <f t="shared" si="144"/>
        <v>169100</v>
      </c>
      <c r="R1840" s="36">
        <v>39083</v>
      </c>
      <c r="S1840" s="36" t="s">
        <v>1646</v>
      </c>
      <c r="T1840" s="36" t="s">
        <v>1649</v>
      </c>
      <c r="U1840" s="36" t="str">
        <f>Table2[[#This Row],[Date]]&amp;Table2[[#This Row],[City]]&amp;Table2[[#This Row],[Product]]</f>
        <v>39083Mumbaiiphone</v>
      </c>
      <c r="V1840" s="36">
        <v>102</v>
      </c>
    </row>
    <row r="1841" spans="1:22" ht="21" x14ac:dyDescent="0.25">
      <c r="A1841" s="38">
        <v>39177</v>
      </c>
      <c r="B1841" s="38" t="s">
        <v>1653</v>
      </c>
      <c r="C1841" s="38" t="s">
        <v>1648</v>
      </c>
      <c r="D1841" s="32" t="str">
        <f t="shared" si="140"/>
        <v>39177AgraBulb</v>
      </c>
      <c r="E1841" s="32">
        <f>VLOOKUP($D1841,Table2[[Column1]:[Qty]],2,0)</f>
        <v>251</v>
      </c>
      <c r="F1841" s="32">
        <f t="shared" si="141"/>
        <v>10</v>
      </c>
      <c r="G1841" s="39">
        <f t="shared" si="142"/>
        <v>0.06</v>
      </c>
      <c r="H1841" s="32">
        <f t="shared" si="143"/>
        <v>9.3999999999999986</v>
      </c>
      <c r="I1841" s="32">
        <f t="shared" si="144"/>
        <v>2359.3999999999996</v>
      </c>
      <c r="R1841" s="36">
        <v>39084</v>
      </c>
      <c r="S1841" s="36" t="s">
        <v>1652</v>
      </c>
      <c r="T1841" s="36" t="s">
        <v>1649</v>
      </c>
      <c r="U1841" s="36" t="str">
        <f>Table2[[#This Row],[Date]]&amp;Table2[[#This Row],[City]]&amp;Table2[[#This Row],[Product]]</f>
        <v>39084Jaipuriphone</v>
      </c>
      <c r="V1841" s="36">
        <v>169</v>
      </c>
    </row>
    <row r="1842" spans="1:22" ht="21" x14ac:dyDescent="0.25">
      <c r="A1842" s="38">
        <v>39177</v>
      </c>
      <c r="B1842" s="38" t="s">
        <v>1653</v>
      </c>
      <c r="C1842" s="38" t="s">
        <v>1649</v>
      </c>
      <c r="D1842" s="32" t="str">
        <f t="shared" si="140"/>
        <v>39177Agraiphone</v>
      </c>
      <c r="E1842" s="32">
        <f>VLOOKUP($D1842,Table2[[Column1]:[Qty]],2,0)</f>
        <v>197</v>
      </c>
      <c r="F1842" s="32">
        <f t="shared" si="141"/>
        <v>500</v>
      </c>
      <c r="G1842" s="39">
        <f t="shared" si="142"/>
        <v>0.25</v>
      </c>
      <c r="H1842" s="32">
        <f t="shared" si="143"/>
        <v>375</v>
      </c>
      <c r="I1842" s="32">
        <f t="shared" si="144"/>
        <v>73875</v>
      </c>
      <c r="R1842" s="36">
        <v>39124</v>
      </c>
      <c r="S1842" s="36" t="s">
        <v>1646</v>
      </c>
      <c r="T1842" s="36" t="s">
        <v>1647</v>
      </c>
      <c r="U1842" s="36" t="str">
        <f>Table2[[#This Row],[Date]]&amp;Table2[[#This Row],[City]]&amp;Table2[[#This Row],[Product]]</f>
        <v>39124MumbaiLaptop</v>
      </c>
      <c r="V1842" s="36">
        <v>173</v>
      </c>
    </row>
    <row r="1843" spans="1:22" ht="21" x14ac:dyDescent="0.25">
      <c r="A1843" s="38">
        <v>39177</v>
      </c>
      <c r="B1843" s="38" t="s">
        <v>1653</v>
      </c>
      <c r="C1843" s="38" t="s">
        <v>1650</v>
      </c>
      <c r="D1843" s="32" t="str">
        <f t="shared" si="140"/>
        <v>39177AgraChair</v>
      </c>
      <c r="E1843" s="32">
        <f>VLOOKUP($D1843,Table2[[Column1]:[Qty]],2,0)</f>
        <v>425</v>
      </c>
      <c r="F1843" s="32">
        <f t="shared" si="141"/>
        <v>200</v>
      </c>
      <c r="G1843" s="39">
        <f t="shared" si="142"/>
        <v>0.4</v>
      </c>
      <c r="H1843" s="32">
        <f t="shared" si="143"/>
        <v>120</v>
      </c>
      <c r="I1843" s="32">
        <f t="shared" si="144"/>
        <v>51000</v>
      </c>
      <c r="R1843" s="36">
        <v>39175</v>
      </c>
      <c r="S1843" s="36" t="s">
        <v>1646</v>
      </c>
      <c r="T1843" s="36" t="s">
        <v>1647</v>
      </c>
      <c r="U1843" s="36" t="str">
        <f>Table2[[#This Row],[Date]]&amp;Table2[[#This Row],[City]]&amp;Table2[[#This Row],[Product]]</f>
        <v>39175MumbaiLaptop</v>
      </c>
      <c r="V1843" s="36">
        <v>383</v>
      </c>
    </row>
    <row r="1844" spans="1:22" ht="21" x14ac:dyDescent="0.25">
      <c r="A1844" s="38">
        <v>39178</v>
      </c>
      <c r="B1844" s="38" t="s">
        <v>1645</v>
      </c>
      <c r="C1844" s="38" t="s">
        <v>1647</v>
      </c>
      <c r="D1844" s="32" t="str">
        <f t="shared" si="140"/>
        <v>39178DelhiLaptop</v>
      </c>
      <c r="E1844" s="32">
        <f>VLOOKUP($D1844,Table2[[Column1]:[Qty]],2,0)</f>
        <v>380</v>
      </c>
      <c r="F1844" s="32">
        <f t="shared" si="141"/>
        <v>1000</v>
      </c>
      <c r="G1844" s="39">
        <f t="shared" si="142"/>
        <v>0.13</v>
      </c>
      <c r="H1844" s="32">
        <f t="shared" si="143"/>
        <v>870</v>
      </c>
      <c r="I1844" s="32">
        <f t="shared" si="144"/>
        <v>330600</v>
      </c>
      <c r="R1844" s="36">
        <v>39186</v>
      </c>
      <c r="S1844" s="36" t="s">
        <v>1645</v>
      </c>
      <c r="T1844" s="36" t="s">
        <v>1647</v>
      </c>
      <c r="U1844" s="36" t="str">
        <f>Table2[[#This Row],[Date]]&amp;Table2[[#This Row],[City]]&amp;Table2[[#This Row],[Product]]</f>
        <v>39186DelhiLaptop</v>
      </c>
      <c r="V1844" s="36">
        <v>445</v>
      </c>
    </row>
    <row r="1845" spans="1:22" ht="21" x14ac:dyDescent="0.25">
      <c r="A1845" s="38">
        <v>39178</v>
      </c>
      <c r="B1845" s="38" t="s">
        <v>1645</v>
      </c>
      <c r="C1845" s="38" t="s">
        <v>1648</v>
      </c>
      <c r="D1845" s="32" t="str">
        <f t="shared" si="140"/>
        <v>39178DelhiBulb</v>
      </c>
      <c r="E1845" s="32">
        <f>VLOOKUP($D1845,Table2[[Column1]:[Qty]],2,0)</f>
        <v>419</v>
      </c>
      <c r="F1845" s="32">
        <f t="shared" si="141"/>
        <v>10</v>
      </c>
      <c r="G1845" s="39">
        <f t="shared" si="142"/>
        <v>0.09</v>
      </c>
      <c r="H1845" s="32">
        <f t="shared" si="143"/>
        <v>9.1</v>
      </c>
      <c r="I1845" s="32">
        <f t="shared" si="144"/>
        <v>3812.8999999999996</v>
      </c>
      <c r="R1845" s="36">
        <v>39107</v>
      </c>
      <c r="S1845" s="36" t="s">
        <v>1652</v>
      </c>
      <c r="T1845" s="36" t="s">
        <v>1647</v>
      </c>
      <c r="U1845" s="36" t="str">
        <f>Table2[[#This Row],[Date]]&amp;Table2[[#This Row],[City]]&amp;Table2[[#This Row],[Product]]</f>
        <v>39107JaipurLaptop</v>
      </c>
      <c r="V1845" s="36">
        <v>235</v>
      </c>
    </row>
    <row r="1846" spans="1:22" ht="21" x14ac:dyDescent="0.25">
      <c r="A1846" s="38">
        <v>39178</v>
      </c>
      <c r="B1846" s="38" t="s">
        <v>1645</v>
      </c>
      <c r="C1846" s="38" t="s">
        <v>1649</v>
      </c>
      <c r="D1846" s="32" t="str">
        <f t="shared" si="140"/>
        <v>39178Delhiiphone</v>
      </c>
      <c r="E1846" s="32">
        <f>VLOOKUP($D1846,Table2[[Column1]:[Qty]],2,0)</f>
        <v>190</v>
      </c>
      <c r="F1846" s="32">
        <f t="shared" si="141"/>
        <v>500</v>
      </c>
      <c r="G1846" s="39">
        <f t="shared" si="142"/>
        <v>0.24</v>
      </c>
      <c r="H1846" s="32">
        <f t="shared" si="143"/>
        <v>380</v>
      </c>
      <c r="I1846" s="32">
        <f t="shared" si="144"/>
        <v>72200</v>
      </c>
      <c r="R1846" s="36">
        <v>39117</v>
      </c>
      <c r="S1846" s="36" t="s">
        <v>1653</v>
      </c>
      <c r="T1846" s="36" t="s">
        <v>1648</v>
      </c>
      <c r="U1846" s="36" t="str">
        <f>Table2[[#This Row],[Date]]&amp;Table2[[#This Row],[City]]&amp;Table2[[#This Row],[Product]]</f>
        <v>39117AgraBulb</v>
      </c>
      <c r="V1846" s="36">
        <v>292</v>
      </c>
    </row>
    <row r="1847" spans="1:22" ht="21" x14ac:dyDescent="0.25">
      <c r="A1847" s="38">
        <v>39178</v>
      </c>
      <c r="B1847" s="38" t="s">
        <v>1645</v>
      </c>
      <c r="C1847" s="38" t="s">
        <v>1650</v>
      </c>
      <c r="D1847" s="32" t="str">
        <f t="shared" si="140"/>
        <v>39178DelhiChair</v>
      </c>
      <c r="E1847" s="32">
        <f>VLOOKUP($D1847,Table2[[Column1]:[Qty]],2,0)</f>
        <v>151</v>
      </c>
      <c r="F1847" s="32">
        <f t="shared" si="141"/>
        <v>200</v>
      </c>
      <c r="G1847" s="39">
        <f t="shared" si="142"/>
        <v>0.33</v>
      </c>
      <c r="H1847" s="32">
        <f t="shared" si="143"/>
        <v>134</v>
      </c>
      <c r="I1847" s="32">
        <f t="shared" si="144"/>
        <v>20234</v>
      </c>
      <c r="R1847" s="36">
        <v>39154</v>
      </c>
      <c r="S1847" s="36" t="s">
        <v>1653</v>
      </c>
      <c r="T1847" s="36" t="s">
        <v>1649</v>
      </c>
      <c r="U1847" s="36" t="str">
        <f>Table2[[#This Row],[Date]]&amp;Table2[[#This Row],[City]]&amp;Table2[[#This Row],[Product]]</f>
        <v>39154Agraiphone</v>
      </c>
      <c r="V1847" s="36">
        <v>254</v>
      </c>
    </row>
    <row r="1848" spans="1:22" ht="21" x14ac:dyDescent="0.25">
      <c r="A1848" s="38">
        <v>39178</v>
      </c>
      <c r="B1848" s="38" t="s">
        <v>1646</v>
      </c>
      <c r="C1848" s="38" t="s">
        <v>1647</v>
      </c>
      <c r="D1848" s="32" t="str">
        <f t="shared" si="140"/>
        <v>39178MumbaiLaptop</v>
      </c>
      <c r="E1848" s="32">
        <f>VLOOKUP($D1848,Table2[[Column1]:[Qty]],2,0)</f>
        <v>450</v>
      </c>
      <c r="F1848" s="32">
        <f t="shared" si="141"/>
        <v>1000</v>
      </c>
      <c r="G1848" s="39">
        <f t="shared" si="142"/>
        <v>0.1</v>
      </c>
      <c r="H1848" s="32">
        <f t="shared" si="143"/>
        <v>900</v>
      </c>
      <c r="I1848" s="32">
        <f t="shared" si="144"/>
        <v>405000</v>
      </c>
      <c r="R1848" s="36">
        <v>39173</v>
      </c>
      <c r="S1848" s="36" t="s">
        <v>1646</v>
      </c>
      <c r="T1848" s="36" t="s">
        <v>1650</v>
      </c>
      <c r="U1848" s="36" t="str">
        <f>Table2[[#This Row],[Date]]&amp;Table2[[#This Row],[City]]&amp;Table2[[#This Row],[Product]]</f>
        <v>39173MumbaiChair</v>
      </c>
      <c r="V1848" s="36">
        <v>278</v>
      </c>
    </row>
    <row r="1849" spans="1:22" ht="21" x14ac:dyDescent="0.25">
      <c r="A1849" s="38">
        <v>39178</v>
      </c>
      <c r="B1849" s="38" t="s">
        <v>1646</v>
      </c>
      <c r="C1849" s="38" t="s">
        <v>1648</v>
      </c>
      <c r="D1849" s="32" t="str">
        <f t="shared" si="140"/>
        <v>39178MumbaiBulb</v>
      </c>
      <c r="E1849" s="32">
        <f>VLOOKUP($D1849,Table2[[Column1]:[Qty]],2,0)</f>
        <v>185</v>
      </c>
      <c r="F1849" s="32">
        <f t="shared" si="141"/>
        <v>10</v>
      </c>
      <c r="G1849" s="39">
        <f t="shared" si="142"/>
        <v>0.05</v>
      </c>
      <c r="H1849" s="32">
        <f t="shared" si="143"/>
        <v>9.5</v>
      </c>
      <c r="I1849" s="32">
        <f t="shared" si="144"/>
        <v>1757.5</v>
      </c>
      <c r="R1849" s="36">
        <v>39124</v>
      </c>
      <c r="S1849" s="36" t="s">
        <v>1653</v>
      </c>
      <c r="T1849" s="36" t="s">
        <v>1650</v>
      </c>
      <c r="U1849" s="36" t="str">
        <f>Table2[[#This Row],[Date]]&amp;Table2[[#This Row],[City]]&amp;Table2[[#This Row],[Product]]</f>
        <v>39124AgraChair</v>
      </c>
      <c r="V1849" s="36">
        <v>248</v>
      </c>
    </row>
    <row r="1850" spans="1:22" ht="21" x14ac:dyDescent="0.25">
      <c r="A1850" s="38">
        <v>39178</v>
      </c>
      <c r="B1850" s="38" t="s">
        <v>1646</v>
      </c>
      <c r="C1850" s="38" t="s">
        <v>1649</v>
      </c>
      <c r="D1850" s="32" t="str">
        <f t="shared" si="140"/>
        <v>39178Mumbaiiphone</v>
      </c>
      <c r="E1850" s="32">
        <f>VLOOKUP($D1850,Table2[[Column1]:[Qty]],2,0)</f>
        <v>256</v>
      </c>
      <c r="F1850" s="32">
        <f t="shared" si="141"/>
        <v>500</v>
      </c>
      <c r="G1850" s="39">
        <f t="shared" si="142"/>
        <v>0.2</v>
      </c>
      <c r="H1850" s="32">
        <f t="shared" si="143"/>
        <v>400</v>
      </c>
      <c r="I1850" s="32">
        <f t="shared" si="144"/>
        <v>102400</v>
      </c>
      <c r="R1850" s="36">
        <v>39164</v>
      </c>
      <c r="S1850" s="36" t="s">
        <v>1645</v>
      </c>
      <c r="T1850" s="36" t="s">
        <v>1649</v>
      </c>
      <c r="U1850" s="36" t="str">
        <f>Table2[[#This Row],[Date]]&amp;Table2[[#This Row],[City]]&amp;Table2[[#This Row],[Product]]</f>
        <v>39164Delhiiphone</v>
      </c>
      <c r="V1850" s="36">
        <v>305</v>
      </c>
    </row>
    <row r="1851" spans="1:22" ht="21" x14ac:dyDescent="0.25">
      <c r="A1851" s="38">
        <v>39178</v>
      </c>
      <c r="B1851" s="38" t="s">
        <v>1646</v>
      </c>
      <c r="C1851" s="38" t="s">
        <v>1650</v>
      </c>
      <c r="D1851" s="32" t="str">
        <f t="shared" si="140"/>
        <v>39178MumbaiChair</v>
      </c>
      <c r="E1851" s="32">
        <f>VLOOKUP($D1851,Table2[[Column1]:[Qty]],2,0)</f>
        <v>361</v>
      </c>
      <c r="F1851" s="32">
        <f t="shared" si="141"/>
        <v>200</v>
      </c>
      <c r="G1851" s="39">
        <f t="shared" si="142"/>
        <v>0.4</v>
      </c>
      <c r="H1851" s="32">
        <f t="shared" si="143"/>
        <v>120</v>
      </c>
      <c r="I1851" s="32">
        <f t="shared" si="144"/>
        <v>43320</v>
      </c>
      <c r="R1851" s="36">
        <v>39183</v>
      </c>
      <c r="S1851" s="36" t="s">
        <v>1653</v>
      </c>
      <c r="T1851" s="36" t="s">
        <v>1647</v>
      </c>
      <c r="U1851" s="36" t="str">
        <f>Table2[[#This Row],[Date]]&amp;Table2[[#This Row],[City]]&amp;Table2[[#This Row],[Product]]</f>
        <v>39183AgraLaptop</v>
      </c>
      <c r="V1851" s="36">
        <v>497</v>
      </c>
    </row>
    <row r="1852" spans="1:22" ht="21" x14ac:dyDescent="0.25">
      <c r="A1852" s="38">
        <v>39178</v>
      </c>
      <c r="B1852" s="38" t="s">
        <v>1652</v>
      </c>
      <c r="C1852" s="38" t="s">
        <v>1647</v>
      </c>
      <c r="D1852" s="32" t="str">
        <f t="shared" si="140"/>
        <v>39178JaipurLaptop</v>
      </c>
      <c r="E1852" s="32">
        <f>VLOOKUP($D1852,Table2[[Column1]:[Qty]],2,0)</f>
        <v>385</v>
      </c>
      <c r="F1852" s="32">
        <f t="shared" si="141"/>
        <v>1000</v>
      </c>
      <c r="G1852" s="39">
        <f t="shared" si="142"/>
        <v>0.09</v>
      </c>
      <c r="H1852" s="32">
        <f t="shared" si="143"/>
        <v>910</v>
      </c>
      <c r="I1852" s="32">
        <f t="shared" si="144"/>
        <v>350350</v>
      </c>
      <c r="R1852" s="36">
        <v>39188</v>
      </c>
      <c r="S1852" s="36" t="s">
        <v>1646</v>
      </c>
      <c r="T1852" s="36" t="s">
        <v>1648</v>
      </c>
      <c r="U1852" s="36" t="str">
        <f>Table2[[#This Row],[Date]]&amp;Table2[[#This Row],[City]]&amp;Table2[[#This Row],[Product]]</f>
        <v>39188MumbaiBulb</v>
      </c>
      <c r="V1852" s="36">
        <v>239</v>
      </c>
    </row>
    <row r="1853" spans="1:22" ht="21" x14ac:dyDescent="0.25">
      <c r="A1853" s="38">
        <v>39178</v>
      </c>
      <c r="B1853" s="38" t="s">
        <v>1652</v>
      </c>
      <c r="C1853" s="38" t="s">
        <v>1648</v>
      </c>
      <c r="D1853" s="32" t="str">
        <f t="shared" si="140"/>
        <v>39178JaipurBulb</v>
      </c>
      <c r="E1853" s="32">
        <f>VLOOKUP($D1853,Table2[[Column1]:[Qty]],2,0)</f>
        <v>272</v>
      </c>
      <c r="F1853" s="32">
        <f t="shared" si="141"/>
        <v>10</v>
      </c>
      <c r="G1853" s="39">
        <f t="shared" si="142"/>
        <v>0.08</v>
      </c>
      <c r="H1853" s="32">
        <f t="shared" si="143"/>
        <v>9.2000000000000011</v>
      </c>
      <c r="I1853" s="32">
        <f t="shared" si="144"/>
        <v>2502.4</v>
      </c>
      <c r="R1853" s="36">
        <v>39083</v>
      </c>
      <c r="S1853" s="36" t="s">
        <v>1652</v>
      </c>
      <c r="T1853" s="36" t="s">
        <v>1650</v>
      </c>
      <c r="U1853" s="36" t="str">
        <f>Table2[[#This Row],[Date]]&amp;Table2[[#This Row],[City]]&amp;Table2[[#This Row],[Product]]</f>
        <v>39083JaipurChair</v>
      </c>
      <c r="V1853" s="36">
        <v>189</v>
      </c>
    </row>
    <row r="1854" spans="1:22" ht="21" x14ac:dyDescent="0.25">
      <c r="A1854" s="38">
        <v>39178</v>
      </c>
      <c r="B1854" s="38" t="s">
        <v>1652</v>
      </c>
      <c r="C1854" s="38" t="s">
        <v>1649</v>
      </c>
      <c r="D1854" s="32" t="str">
        <f t="shared" si="140"/>
        <v>39178Jaipuriphone</v>
      </c>
      <c r="E1854" s="32">
        <f>VLOOKUP($D1854,Table2[[Column1]:[Qty]],2,0)</f>
        <v>411</v>
      </c>
      <c r="F1854" s="32">
        <f t="shared" si="141"/>
        <v>500</v>
      </c>
      <c r="G1854" s="39">
        <f t="shared" si="142"/>
        <v>0.2</v>
      </c>
      <c r="H1854" s="32">
        <f t="shared" si="143"/>
        <v>400</v>
      </c>
      <c r="I1854" s="32">
        <f t="shared" si="144"/>
        <v>164400</v>
      </c>
      <c r="R1854" s="36">
        <v>39164</v>
      </c>
      <c r="S1854" s="36" t="s">
        <v>1646</v>
      </c>
      <c r="T1854" s="36" t="s">
        <v>1649</v>
      </c>
      <c r="U1854" s="36" t="str">
        <f>Table2[[#This Row],[Date]]&amp;Table2[[#This Row],[City]]&amp;Table2[[#This Row],[Product]]</f>
        <v>39164Mumbaiiphone</v>
      </c>
      <c r="V1854" s="36">
        <v>294</v>
      </c>
    </row>
    <row r="1855" spans="1:22" ht="21" x14ac:dyDescent="0.25">
      <c r="A1855" s="38">
        <v>39178</v>
      </c>
      <c r="B1855" s="38" t="s">
        <v>1652</v>
      </c>
      <c r="C1855" s="38" t="s">
        <v>1650</v>
      </c>
      <c r="D1855" s="32" t="str">
        <f t="shared" si="140"/>
        <v>39178JaipurChair</v>
      </c>
      <c r="E1855" s="32">
        <f>VLOOKUP($D1855,Table2[[Column1]:[Qty]],2,0)</f>
        <v>429</v>
      </c>
      <c r="F1855" s="32">
        <f t="shared" si="141"/>
        <v>200</v>
      </c>
      <c r="G1855" s="39">
        <f t="shared" si="142"/>
        <v>0.36</v>
      </c>
      <c r="H1855" s="32">
        <f t="shared" si="143"/>
        <v>128</v>
      </c>
      <c r="I1855" s="32">
        <f t="shared" si="144"/>
        <v>54912</v>
      </c>
      <c r="R1855" s="36">
        <v>39167</v>
      </c>
      <c r="S1855" s="36" t="s">
        <v>1652</v>
      </c>
      <c r="T1855" s="36" t="s">
        <v>1647</v>
      </c>
      <c r="U1855" s="36" t="str">
        <f>Table2[[#This Row],[Date]]&amp;Table2[[#This Row],[City]]&amp;Table2[[#This Row],[Product]]</f>
        <v>39167JaipurLaptop</v>
      </c>
      <c r="V1855" s="36">
        <v>120</v>
      </c>
    </row>
    <row r="1856" spans="1:22" ht="21" x14ac:dyDescent="0.25">
      <c r="A1856" s="38">
        <v>39178</v>
      </c>
      <c r="B1856" s="38" t="s">
        <v>1653</v>
      </c>
      <c r="C1856" s="38" t="s">
        <v>1647</v>
      </c>
      <c r="D1856" s="32" t="str">
        <f t="shared" si="140"/>
        <v>39178AgraLaptop</v>
      </c>
      <c r="E1856" s="32">
        <f>VLOOKUP($D1856,Table2[[Column1]:[Qty]],2,0)</f>
        <v>196</v>
      </c>
      <c r="F1856" s="32">
        <f t="shared" si="141"/>
        <v>1000</v>
      </c>
      <c r="G1856" s="39">
        <f t="shared" si="142"/>
        <v>0.05</v>
      </c>
      <c r="H1856" s="32">
        <f t="shared" si="143"/>
        <v>950</v>
      </c>
      <c r="I1856" s="32">
        <f t="shared" si="144"/>
        <v>186200</v>
      </c>
      <c r="R1856" s="36">
        <v>39109</v>
      </c>
      <c r="S1856" s="36" t="s">
        <v>1645</v>
      </c>
      <c r="T1856" s="36" t="s">
        <v>1649</v>
      </c>
      <c r="U1856" s="36" t="str">
        <f>Table2[[#This Row],[Date]]&amp;Table2[[#This Row],[City]]&amp;Table2[[#This Row],[Product]]</f>
        <v>39109Delhiiphone</v>
      </c>
      <c r="V1856" s="36">
        <v>307</v>
      </c>
    </row>
    <row r="1857" spans="1:22" ht="21" x14ac:dyDescent="0.25">
      <c r="A1857" s="38">
        <v>39178</v>
      </c>
      <c r="B1857" s="38" t="s">
        <v>1653</v>
      </c>
      <c r="C1857" s="38" t="s">
        <v>1648</v>
      </c>
      <c r="D1857" s="32" t="str">
        <f t="shared" si="140"/>
        <v>39178AgraBulb</v>
      </c>
      <c r="E1857" s="32">
        <f>VLOOKUP($D1857,Table2[[Column1]:[Qty]],2,0)</f>
        <v>300</v>
      </c>
      <c r="F1857" s="32">
        <f t="shared" si="141"/>
        <v>10</v>
      </c>
      <c r="G1857" s="39">
        <f t="shared" si="142"/>
        <v>0.06</v>
      </c>
      <c r="H1857" s="32">
        <f t="shared" si="143"/>
        <v>9.3999999999999986</v>
      </c>
      <c r="I1857" s="32">
        <f t="shared" si="144"/>
        <v>2819.9999999999995</v>
      </c>
      <c r="R1857" s="36">
        <v>39137</v>
      </c>
      <c r="S1857" s="36" t="s">
        <v>1645</v>
      </c>
      <c r="T1857" s="36" t="s">
        <v>1650</v>
      </c>
      <c r="U1857" s="36" t="str">
        <f>Table2[[#This Row],[Date]]&amp;Table2[[#This Row],[City]]&amp;Table2[[#This Row],[Product]]</f>
        <v>39137DelhiChair</v>
      </c>
      <c r="V1857" s="36">
        <v>318</v>
      </c>
    </row>
    <row r="1858" spans="1:22" ht="21" x14ac:dyDescent="0.25">
      <c r="A1858" s="38">
        <v>39178</v>
      </c>
      <c r="B1858" s="38" t="s">
        <v>1653</v>
      </c>
      <c r="C1858" s="38" t="s">
        <v>1649</v>
      </c>
      <c r="D1858" s="32" t="str">
        <f t="shared" si="140"/>
        <v>39178Agraiphone</v>
      </c>
      <c r="E1858" s="32">
        <f>VLOOKUP($D1858,Table2[[Column1]:[Qty]],2,0)</f>
        <v>492</v>
      </c>
      <c r="F1858" s="32">
        <f t="shared" si="141"/>
        <v>500</v>
      </c>
      <c r="G1858" s="39">
        <f t="shared" si="142"/>
        <v>0.25</v>
      </c>
      <c r="H1858" s="32">
        <f t="shared" si="143"/>
        <v>375</v>
      </c>
      <c r="I1858" s="32">
        <f t="shared" si="144"/>
        <v>184500</v>
      </c>
      <c r="R1858" s="36">
        <v>39089</v>
      </c>
      <c r="S1858" s="36" t="s">
        <v>1653</v>
      </c>
      <c r="T1858" s="36" t="s">
        <v>1650</v>
      </c>
      <c r="U1858" s="36" t="str">
        <f>Table2[[#This Row],[Date]]&amp;Table2[[#This Row],[City]]&amp;Table2[[#This Row],[Product]]</f>
        <v>39089AgraChair</v>
      </c>
      <c r="V1858" s="36">
        <v>278</v>
      </c>
    </row>
    <row r="1859" spans="1:22" ht="21" x14ac:dyDescent="0.25">
      <c r="A1859" s="38">
        <v>39178</v>
      </c>
      <c r="B1859" s="38" t="s">
        <v>1653</v>
      </c>
      <c r="C1859" s="38" t="s">
        <v>1650</v>
      </c>
      <c r="D1859" s="32" t="str">
        <f t="shared" si="140"/>
        <v>39178AgraChair</v>
      </c>
      <c r="E1859" s="32">
        <f>VLOOKUP($D1859,Table2[[Column1]:[Qty]],2,0)</f>
        <v>340</v>
      </c>
      <c r="F1859" s="32">
        <f t="shared" si="141"/>
        <v>200</v>
      </c>
      <c r="G1859" s="39">
        <f t="shared" si="142"/>
        <v>0.4</v>
      </c>
      <c r="H1859" s="32">
        <f t="shared" si="143"/>
        <v>120</v>
      </c>
      <c r="I1859" s="32">
        <f t="shared" si="144"/>
        <v>40800</v>
      </c>
      <c r="R1859" s="36">
        <v>39142</v>
      </c>
      <c r="S1859" s="36" t="s">
        <v>1653</v>
      </c>
      <c r="T1859" s="36" t="s">
        <v>1649</v>
      </c>
      <c r="U1859" s="36" t="str">
        <f>Table2[[#This Row],[Date]]&amp;Table2[[#This Row],[City]]&amp;Table2[[#This Row],[Product]]</f>
        <v>39142Agraiphone</v>
      </c>
      <c r="V1859" s="36">
        <v>278</v>
      </c>
    </row>
    <row r="1860" spans="1:22" ht="21" x14ac:dyDescent="0.25">
      <c r="A1860" s="38">
        <v>39179</v>
      </c>
      <c r="B1860" s="38" t="s">
        <v>1645</v>
      </c>
      <c r="C1860" s="38" t="s">
        <v>1647</v>
      </c>
      <c r="D1860" s="32" t="str">
        <f t="shared" si="140"/>
        <v>39179DelhiLaptop</v>
      </c>
      <c r="E1860" s="32">
        <f>VLOOKUP($D1860,Table2[[Column1]:[Qty]],2,0)</f>
        <v>358</v>
      </c>
      <c r="F1860" s="32">
        <f t="shared" si="141"/>
        <v>1000</v>
      </c>
      <c r="G1860" s="39">
        <f t="shared" si="142"/>
        <v>0.13</v>
      </c>
      <c r="H1860" s="32">
        <f t="shared" si="143"/>
        <v>870</v>
      </c>
      <c r="I1860" s="32">
        <f t="shared" si="144"/>
        <v>311460</v>
      </c>
      <c r="R1860" s="36">
        <v>39185</v>
      </c>
      <c r="S1860" s="36" t="s">
        <v>1645</v>
      </c>
      <c r="T1860" s="36" t="s">
        <v>1648</v>
      </c>
      <c r="U1860" s="36" t="str">
        <f>Table2[[#This Row],[Date]]&amp;Table2[[#This Row],[City]]&amp;Table2[[#This Row],[Product]]</f>
        <v>39185DelhiBulb</v>
      </c>
      <c r="V1860" s="36">
        <v>214</v>
      </c>
    </row>
    <row r="1861" spans="1:22" ht="21" x14ac:dyDescent="0.25">
      <c r="A1861" s="38">
        <v>39179</v>
      </c>
      <c r="B1861" s="38" t="s">
        <v>1645</v>
      </c>
      <c r="C1861" s="38" t="s">
        <v>1648</v>
      </c>
      <c r="D1861" s="32" t="str">
        <f t="shared" ref="D1861:D1924" si="145">A1861&amp;B1861&amp;C1861</f>
        <v>39179DelhiBulb</v>
      </c>
      <c r="E1861" s="32">
        <f>VLOOKUP($D1861,Table2[[Column1]:[Qty]],2,0)</f>
        <v>147</v>
      </c>
      <c r="F1861" s="32">
        <f t="shared" ref="F1861:F1924" si="146">VLOOKUP($C1861,K$12:L$15,2,FALSE)</f>
        <v>10</v>
      </c>
      <c r="G1861" s="39">
        <f t="shared" ref="G1861:G1924" si="147">INDEX($K$3:$O$7,MATCH($B1861,$K$3:$K$7,0),MATCH($C1861,$K$3:$O$3,0))</f>
        <v>0.09</v>
      </c>
      <c r="H1861" s="32">
        <f t="shared" ref="H1861:H1924" si="148">$F1861*(1-$G1861)</f>
        <v>9.1</v>
      </c>
      <c r="I1861" s="32">
        <f t="shared" ref="I1861:I1924" si="149">$H1861*$E1861</f>
        <v>1337.7</v>
      </c>
      <c r="R1861" s="36">
        <v>39152</v>
      </c>
      <c r="S1861" s="36" t="s">
        <v>1645</v>
      </c>
      <c r="T1861" s="36" t="s">
        <v>1650</v>
      </c>
      <c r="U1861" s="36" t="str">
        <f>Table2[[#This Row],[Date]]&amp;Table2[[#This Row],[City]]&amp;Table2[[#This Row],[Product]]</f>
        <v>39152DelhiChair</v>
      </c>
      <c r="V1861" s="36">
        <v>227</v>
      </c>
    </row>
    <row r="1862" spans="1:22" ht="21" x14ac:dyDescent="0.25">
      <c r="A1862" s="38">
        <v>39179</v>
      </c>
      <c r="B1862" s="38" t="s">
        <v>1645</v>
      </c>
      <c r="C1862" s="38" t="s">
        <v>1649</v>
      </c>
      <c r="D1862" s="32" t="str">
        <f t="shared" si="145"/>
        <v>39179Delhiiphone</v>
      </c>
      <c r="E1862" s="32">
        <f>VLOOKUP($D1862,Table2[[Column1]:[Qty]],2,0)</f>
        <v>438</v>
      </c>
      <c r="F1862" s="32">
        <f t="shared" si="146"/>
        <v>500</v>
      </c>
      <c r="G1862" s="39">
        <f t="shared" si="147"/>
        <v>0.24</v>
      </c>
      <c r="H1862" s="32">
        <f t="shared" si="148"/>
        <v>380</v>
      </c>
      <c r="I1862" s="32">
        <f t="shared" si="149"/>
        <v>166440</v>
      </c>
      <c r="R1862" s="36">
        <v>39072</v>
      </c>
      <c r="S1862" s="36" t="s">
        <v>1653</v>
      </c>
      <c r="T1862" s="36" t="s">
        <v>1650</v>
      </c>
      <c r="U1862" s="36" t="str">
        <f>Table2[[#This Row],[Date]]&amp;Table2[[#This Row],[City]]&amp;Table2[[#This Row],[Product]]</f>
        <v>39072AgraChair</v>
      </c>
      <c r="V1862" s="36">
        <v>497</v>
      </c>
    </row>
    <row r="1863" spans="1:22" ht="21" x14ac:dyDescent="0.25">
      <c r="A1863" s="38">
        <v>39179</v>
      </c>
      <c r="B1863" s="38" t="s">
        <v>1645</v>
      </c>
      <c r="C1863" s="38" t="s">
        <v>1650</v>
      </c>
      <c r="D1863" s="32" t="str">
        <f t="shared" si="145"/>
        <v>39179DelhiChair</v>
      </c>
      <c r="E1863" s="32">
        <f>VLOOKUP($D1863,Table2[[Column1]:[Qty]],2,0)</f>
        <v>201</v>
      </c>
      <c r="F1863" s="32">
        <f t="shared" si="146"/>
        <v>200</v>
      </c>
      <c r="G1863" s="39">
        <f t="shared" si="147"/>
        <v>0.33</v>
      </c>
      <c r="H1863" s="32">
        <f t="shared" si="148"/>
        <v>134</v>
      </c>
      <c r="I1863" s="32">
        <f t="shared" si="149"/>
        <v>26934</v>
      </c>
      <c r="R1863" s="36">
        <v>39073</v>
      </c>
      <c r="S1863" s="36" t="s">
        <v>1645</v>
      </c>
      <c r="T1863" s="36" t="s">
        <v>1648</v>
      </c>
      <c r="U1863" s="36" t="str">
        <f>Table2[[#This Row],[Date]]&amp;Table2[[#This Row],[City]]&amp;Table2[[#This Row],[Product]]</f>
        <v>39073DelhiBulb</v>
      </c>
      <c r="V1863" s="36">
        <v>305</v>
      </c>
    </row>
    <row r="1864" spans="1:22" ht="21" x14ac:dyDescent="0.25">
      <c r="A1864" s="38">
        <v>39179</v>
      </c>
      <c r="B1864" s="38" t="s">
        <v>1646</v>
      </c>
      <c r="C1864" s="38" t="s">
        <v>1647</v>
      </c>
      <c r="D1864" s="32" t="str">
        <f t="shared" si="145"/>
        <v>39179MumbaiLaptop</v>
      </c>
      <c r="E1864" s="32">
        <f>VLOOKUP($D1864,Table2[[Column1]:[Qty]],2,0)</f>
        <v>218</v>
      </c>
      <c r="F1864" s="32">
        <f t="shared" si="146"/>
        <v>1000</v>
      </c>
      <c r="G1864" s="39">
        <f t="shared" si="147"/>
        <v>0.1</v>
      </c>
      <c r="H1864" s="32">
        <f t="shared" si="148"/>
        <v>900</v>
      </c>
      <c r="I1864" s="32">
        <f t="shared" si="149"/>
        <v>196200</v>
      </c>
      <c r="R1864" s="36">
        <v>39077</v>
      </c>
      <c r="S1864" s="36" t="s">
        <v>1646</v>
      </c>
      <c r="T1864" s="36" t="s">
        <v>1650</v>
      </c>
      <c r="U1864" s="36" t="str">
        <f>Table2[[#This Row],[Date]]&amp;Table2[[#This Row],[City]]&amp;Table2[[#This Row],[Product]]</f>
        <v>39077MumbaiChair</v>
      </c>
      <c r="V1864" s="36">
        <v>386</v>
      </c>
    </row>
    <row r="1865" spans="1:22" ht="21" x14ac:dyDescent="0.25">
      <c r="A1865" s="38">
        <v>39179</v>
      </c>
      <c r="B1865" s="38" t="s">
        <v>1646</v>
      </c>
      <c r="C1865" s="38" t="s">
        <v>1648</v>
      </c>
      <c r="D1865" s="32" t="str">
        <f t="shared" si="145"/>
        <v>39179MumbaiBulb</v>
      </c>
      <c r="E1865" s="32">
        <f>VLOOKUP($D1865,Table2[[Column1]:[Qty]],2,0)</f>
        <v>255</v>
      </c>
      <c r="F1865" s="32">
        <f t="shared" si="146"/>
        <v>10</v>
      </c>
      <c r="G1865" s="39">
        <f t="shared" si="147"/>
        <v>0.05</v>
      </c>
      <c r="H1865" s="32">
        <f t="shared" si="148"/>
        <v>9.5</v>
      </c>
      <c r="I1865" s="32">
        <f t="shared" si="149"/>
        <v>2422.5</v>
      </c>
      <c r="R1865" s="36">
        <v>39079</v>
      </c>
      <c r="S1865" s="36" t="s">
        <v>1645</v>
      </c>
      <c r="T1865" s="36" t="s">
        <v>1648</v>
      </c>
      <c r="U1865" s="36" t="str">
        <f>Table2[[#This Row],[Date]]&amp;Table2[[#This Row],[City]]&amp;Table2[[#This Row],[Product]]</f>
        <v>39079DelhiBulb</v>
      </c>
      <c r="V1865" s="36">
        <v>213</v>
      </c>
    </row>
    <row r="1866" spans="1:22" ht="21" x14ac:dyDescent="0.25">
      <c r="A1866" s="38">
        <v>39179</v>
      </c>
      <c r="B1866" s="38" t="s">
        <v>1646</v>
      </c>
      <c r="C1866" s="38" t="s">
        <v>1649</v>
      </c>
      <c r="D1866" s="32" t="str">
        <f t="shared" si="145"/>
        <v>39179Mumbaiiphone</v>
      </c>
      <c r="E1866" s="32">
        <f>VLOOKUP($D1866,Table2[[Column1]:[Qty]],2,0)</f>
        <v>173</v>
      </c>
      <c r="F1866" s="32">
        <f t="shared" si="146"/>
        <v>500</v>
      </c>
      <c r="G1866" s="39">
        <f t="shared" si="147"/>
        <v>0.2</v>
      </c>
      <c r="H1866" s="32">
        <f t="shared" si="148"/>
        <v>400</v>
      </c>
      <c r="I1866" s="32">
        <f t="shared" si="149"/>
        <v>69200</v>
      </c>
      <c r="R1866" s="36">
        <v>39119</v>
      </c>
      <c r="S1866" s="36" t="s">
        <v>1646</v>
      </c>
      <c r="T1866" s="36" t="s">
        <v>1647</v>
      </c>
      <c r="U1866" s="36" t="str">
        <f>Table2[[#This Row],[Date]]&amp;Table2[[#This Row],[City]]&amp;Table2[[#This Row],[Product]]</f>
        <v>39119MumbaiLaptop</v>
      </c>
      <c r="V1866" s="36">
        <v>191</v>
      </c>
    </row>
    <row r="1867" spans="1:22" ht="21" x14ac:dyDescent="0.25">
      <c r="A1867" s="38">
        <v>39179</v>
      </c>
      <c r="B1867" s="38" t="s">
        <v>1646</v>
      </c>
      <c r="C1867" s="38" t="s">
        <v>1650</v>
      </c>
      <c r="D1867" s="32" t="str">
        <f t="shared" si="145"/>
        <v>39179MumbaiChair</v>
      </c>
      <c r="E1867" s="32">
        <f>VLOOKUP($D1867,Table2[[Column1]:[Qty]],2,0)</f>
        <v>429</v>
      </c>
      <c r="F1867" s="32">
        <f t="shared" si="146"/>
        <v>200</v>
      </c>
      <c r="G1867" s="39">
        <f t="shared" si="147"/>
        <v>0.4</v>
      </c>
      <c r="H1867" s="32">
        <f t="shared" si="148"/>
        <v>120</v>
      </c>
      <c r="I1867" s="32">
        <f t="shared" si="149"/>
        <v>51480</v>
      </c>
      <c r="R1867" s="36">
        <v>39141</v>
      </c>
      <c r="S1867" s="36" t="s">
        <v>1652</v>
      </c>
      <c r="T1867" s="36" t="s">
        <v>1649</v>
      </c>
      <c r="U1867" s="36" t="str">
        <f>Table2[[#This Row],[Date]]&amp;Table2[[#This Row],[City]]&amp;Table2[[#This Row],[Product]]</f>
        <v>39141Jaipuriphone</v>
      </c>
      <c r="V1867" s="36">
        <v>215</v>
      </c>
    </row>
    <row r="1868" spans="1:22" ht="21" x14ac:dyDescent="0.25">
      <c r="A1868" s="38">
        <v>39179</v>
      </c>
      <c r="B1868" s="38" t="s">
        <v>1652</v>
      </c>
      <c r="C1868" s="38" t="s">
        <v>1647</v>
      </c>
      <c r="D1868" s="32" t="str">
        <f t="shared" si="145"/>
        <v>39179JaipurLaptop</v>
      </c>
      <c r="E1868" s="32">
        <f>VLOOKUP($D1868,Table2[[Column1]:[Qty]],2,0)</f>
        <v>358</v>
      </c>
      <c r="F1868" s="32">
        <f t="shared" si="146"/>
        <v>1000</v>
      </c>
      <c r="G1868" s="39">
        <f t="shared" si="147"/>
        <v>0.09</v>
      </c>
      <c r="H1868" s="32">
        <f t="shared" si="148"/>
        <v>910</v>
      </c>
      <c r="I1868" s="32">
        <f t="shared" si="149"/>
        <v>325780</v>
      </c>
      <c r="R1868" s="36">
        <v>39183</v>
      </c>
      <c r="S1868" s="36" t="s">
        <v>1652</v>
      </c>
      <c r="T1868" s="36" t="s">
        <v>1649</v>
      </c>
      <c r="U1868" s="36" t="str">
        <f>Table2[[#This Row],[Date]]&amp;Table2[[#This Row],[City]]&amp;Table2[[#This Row],[Product]]</f>
        <v>39183Jaipuriphone</v>
      </c>
      <c r="V1868" s="36">
        <v>119</v>
      </c>
    </row>
    <row r="1869" spans="1:22" ht="21" x14ac:dyDescent="0.25">
      <c r="A1869" s="38">
        <v>39179</v>
      </c>
      <c r="B1869" s="38" t="s">
        <v>1652</v>
      </c>
      <c r="C1869" s="38" t="s">
        <v>1648</v>
      </c>
      <c r="D1869" s="32" t="str">
        <f t="shared" si="145"/>
        <v>39179JaipurBulb</v>
      </c>
      <c r="E1869" s="32">
        <f>VLOOKUP($D1869,Table2[[Column1]:[Qty]],2,0)</f>
        <v>366</v>
      </c>
      <c r="F1869" s="32">
        <f t="shared" si="146"/>
        <v>10</v>
      </c>
      <c r="G1869" s="39">
        <f t="shared" si="147"/>
        <v>0.08</v>
      </c>
      <c r="H1869" s="32">
        <f t="shared" si="148"/>
        <v>9.2000000000000011</v>
      </c>
      <c r="I1869" s="32">
        <f t="shared" si="149"/>
        <v>3367.2000000000003</v>
      </c>
      <c r="R1869" s="36">
        <v>39153</v>
      </c>
      <c r="S1869" s="36" t="s">
        <v>1653</v>
      </c>
      <c r="T1869" s="36" t="s">
        <v>1650</v>
      </c>
      <c r="U1869" s="36" t="str">
        <f>Table2[[#This Row],[Date]]&amp;Table2[[#This Row],[City]]&amp;Table2[[#This Row],[Product]]</f>
        <v>39153AgraChair</v>
      </c>
      <c r="V1869" s="36">
        <v>473</v>
      </c>
    </row>
    <row r="1870" spans="1:22" ht="21" x14ac:dyDescent="0.25">
      <c r="A1870" s="38">
        <v>39179</v>
      </c>
      <c r="B1870" s="38" t="s">
        <v>1652</v>
      </c>
      <c r="C1870" s="38" t="s">
        <v>1649</v>
      </c>
      <c r="D1870" s="32" t="str">
        <f t="shared" si="145"/>
        <v>39179Jaipuriphone</v>
      </c>
      <c r="E1870" s="32">
        <f>VLOOKUP($D1870,Table2[[Column1]:[Qty]],2,0)</f>
        <v>352</v>
      </c>
      <c r="F1870" s="32">
        <f t="shared" si="146"/>
        <v>500</v>
      </c>
      <c r="G1870" s="39">
        <f t="shared" si="147"/>
        <v>0.2</v>
      </c>
      <c r="H1870" s="32">
        <f t="shared" si="148"/>
        <v>400</v>
      </c>
      <c r="I1870" s="32">
        <f t="shared" si="149"/>
        <v>140800</v>
      </c>
      <c r="R1870" s="36">
        <v>39184</v>
      </c>
      <c r="S1870" s="36" t="s">
        <v>1645</v>
      </c>
      <c r="T1870" s="36" t="s">
        <v>1647</v>
      </c>
      <c r="U1870" s="36" t="str">
        <f>Table2[[#This Row],[Date]]&amp;Table2[[#This Row],[City]]&amp;Table2[[#This Row],[Product]]</f>
        <v>39184DelhiLaptop</v>
      </c>
      <c r="V1870" s="36">
        <v>432</v>
      </c>
    </row>
    <row r="1871" spans="1:22" ht="21" x14ac:dyDescent="0.25">
      <c r="A1871" s="38">
        <v>39179</v>
      </c>
      <c r="B1871" s="38" t="s">
        <v>1652</v>
      </c>
      <c r="C1871" s="38" t="s">
        <v>1650</v>
      </c>
      <c r="D1871" s="32" t="str">
        <f t="shared" si="145"/>
        <v>39179JaipurChair</v>
      </c>
      <c r="E1871" s="32">
        <f>VLOOKUP($D1871,Table2[[Column1]:[Qty]],2,0)</f>
        <v>377</v>
      </c>
      <c r="F1871" s="32">
        <f t="shared" si="146"/>
        <v>200</v>
      </c>
      <c r="G1871" s="39">
        <f t="shared" si="147"/>
        <v>0.36</v>
      </c>
      <c r="H1871" s="32">
        <f t="shared" si="148"/>
        <v>128</v>
      </c>
      <c r="I1871" s="32">
        <f t="shared" si="149"/>
        <v>48256</v>
      </c>
      <c r="R1871" s="36">
        <v>39074</v>
      </c>
      <c r="S1871" s="36" t="s">
        <v>1652</v>
      </c>
      <c r="T1871" s="36" t="s">
        <v>1648</v>
      </c>
      <c r="U1871" s="36" t="str">
        <f>Table2[[#This Row],[Date]]&amp;Table2[[#This Row],[City]]&amp;Table2[[#This Row],[Product]]</f>
        <v>39074JaipurBulb</v>
      </c>
      <c r="V1871" s="36">
        <v>157</v>
      </c>
    </row>
    <row r="1872" spans="1:22" ht="21" x14ac:dyDescent="0.25">
      <c r="A1872" s="38">
        <v>39179</v>
      </c>
      <c r="B1872" s="38" t="s">
        <v>1653</v>
      </c>
      <c r="C1872" s="38" t="s">
        <v>1647</v>
      </c>
      <c r="D1872" s="32" t="str">
        <f t="shared" si="145"/>
        <v>39179AgraLaptop</v>
      </c>
      <c r="E1872" s="32">
        <f>VLOOKUP($D1872,Table2[[Column1]:[Qty]],2,0)</f>
        <v>319</v>
      </c>
      <c r="F1872" s="32">
        <f t="shared" si="146"/>
        <v>1000</v>
      </c>
      <c r="G1872" s="39">
        <f t="shared" si="147"/>
        <v>0.05</v>
      </c>
      <c r="H1872" s="32">
        <f t="shared" si="148"/>
        <v>950</v>
      </c>
      <c r="I1872" s="32">
        <f t="shared" si="149"/>
        <v>303050</v>
      </c>
      <c r="R1872" s="36">
        <v>39119</v>
      </c>
      <c r="S1872" s="36" t="s">
        <v>1653</v>
      </c>
      <c r="T1872" s="36" t="s">
        <v>1649</v>
      </c>
      <c r="U1872" s="36" t="str">
        <f>Table2[[#This Row],[Date]]&amp;Table2[[#This Row],[City]]&amp;Table2[[#This Row],[Product]]</f>
        <v>39119Agraiphone</v>
      </c>
      <c r="V1872" s="36">
        <v>450</v>
      </c>
    </row>
    <row r="1873" spans="1:22" ht="21" x14ac:dyDescent="0.25">
      <c r="A1873" s="38">
        <v>39179</v>
      </c>
      <c r="B1873" s="38" t="s">
        <v>1653</v>
      </c>
      <c r="C1873" s="38" t="s">
        <v>1648</v>
      </c>
      <c r="D1873" s="32" t="str">
        <f t="shared" si="145"/>
        <v>39179AgraBulb</v>
      </c>
      <c r="E1873" s="32">
        <f>VLOOKUP($D1873,Table2[[Column1]:[Qty]],2,0)</f>
        <v>117</v>
      </c>
      <c r="F1873" s="32">
        <f t="shared" si="146"/>
        <v>10</v>
      </c>
      <c r="G1873" s="39">
        <f t="shared" si="147"/>
        <v>0.06</v>
      </c>
      <c r="H1873" s="32">
        <f t="shared" si="148"/>
        <v>9.3999999999999986</v>
      </c>
      <c r="I1873" s="32">
        <f t="shared" si="149"/>
        <v>1099.7999999999997</v>
      </c>
      <c r="R1873" s="36">
        <v>39119</v>
      </c>
      <c r="S1873" s="36" t="s">
        <v>1653</v>
      </c>
      <c r="T1873" s="36" t="s">
        <v>1650</v>
      </c>
      <c r="U1873" s="36" t="str">
        <f>Table2[[#This Row],[Date]]&amp;Table2[[#This Row],[City]]&amp;Table2[[#This Row],[Product]]</f>
        <v>39119AgraChair</v>
      </c>
      <c r="V1873" s="36">
        <v>154</v>
      </c>
    </row>
    <row r="1874" spans="1:22" ht="21" x14ac:dyDescent="0.25">
      <c r="A1874" s="38">
        <v>39179</v>
      </c>
      <c r="B1874" s="38" t="s">
        <v>1653</v>
      </c>
      <c r="C1874" s="38" t="s">
        <v>1649</v>
      </c>
      <c r="D1874" s="32" t="str">
        <f t="shared" si="145"/>
        <v>39179Agraiphone</v>
      </c>
      <c r="E1874" s="32">
        <f>VLOOKUP($D1874,Table2[[Column1]:[Qty]],2,0)</f>
        <v>360</v>
      </c>
      <c r="F1874" s="32">
        <f t="shared" si="146"/>
        <v>500</v>
      </c>
      <c r="G1874" s="39">
        <f t="shared" si="147"/>
        <v>0.25</v>
      </c>
      <c r="H1874" s="32">
        <f t="shared" si="148"/>
        <v>375</v>
      </c>
      <c r="I1874" s="32">
        <f t="shared" si="149"/>
        <v>135000</v>
      </c>
      <c r="R1874" s="36">
        <v>39178</v>
      </c>
      <c r="S1874" s="36" t="s">
        <v>1646</v>
      </c>
      <c r="T1874" s="36" t="s">
        <v>1647</v>
      </c>
      <c r="U1874" s="36" t="str">
        <f>Table2[[#This Row],[Date]]&amp;Table2[[#This Row],[City]]&amp;Table2[[#This Row],[Product]]</f>
        <v>39178MumbaiLaptop</v>
      </c>
      <c r="V1874" s="36">
        <v>450</v>
      </c>
    </row>
    <row r="1875" spans="1:22" ht="21" x14ac:dyDescent="0.25">
      <c r="A1875" s="38">
        <v>39179</v>
      </c>
      <c r="B1875" s="38" t="s">
        <v>1653</v>
      </c>
      <c r="C1875" s="38" t="s">
        <v>1650</v>
      </c>
      <c r="D1875" s="32" t="str">
        <f t="shared" si="145"/>
        <v>39179AgraChair</v>
      </c>
      <c r="E1875" s="32">
        <f>VLOOKUP($D1875,Table2[[Column1]:[Qty]],2,0)</f>
        <v>302</v>
      </c>
      <c r="F1875" s="32">
        <f t="shared" si="146"/>
        <v>200</v>
      </c>
      <c r="G1875" s="39">
        <f t="shared" si="147"/>
        <v>0.4</v>
      </c>
      <c r="H1875" s="32">
        <f t="shared" si="148"/>
        <v>120</v>
      </c>
      <c r="I1875" s="32">
        <f t="shared" si="149"/>
        <v>36240</v>
      </c>
      <c r="R1875" s="36">
        <v>39179</v>
      </c>
      <c r="S1875" s="36" t="s">
        <v>1652</v>
      </c>
      <c r="T1875" s="36" t="s">
        <v>1648</v>
      </c>
      <c r="U1875" s="36" t="str">
        <f>Table2[[#This Row],[Date]]&amp;Table2[[#This Row],[City]]&amp;Table2[[#This Row],[Product]]</f>
        <v>39179JaipurBulb</v>
      </c>
      <c r="V1875" s="36">
        <v>366</v>
      </c>
    </row>
    <row r="1876" spans="1:22" ht="21" x14ac:dyDescent="0.25">
      <c r="A1876" s="38">
        <v>39180</v>
      </c>
      <c r="B1876" s="38" t="s">
        <v>1645</v>
      </c>
      <c r="C1876" s="38" t="s">
        <v>1647</v>
      </c>
      <c r="D1876" s="32" t="str">
        <f t="shared" si="145"/>
        <v>39180DelhiLaptop</v>
      </c>
      <c r="E1876" s="32">
        <f>VLOOKUP($D1876,Table2[[Column1]:[Qty]],2,0)</f>
        <v>319</v>
      </c>
      <c r="F1876" s="32">
        <f t="shared" si="146"/>
        <v>1000</v>
      </c>
      <c r="G1876" s="39">
        <f t="shared" si="147"/>
        <v>0.13</v>
      </c>
      <c r="H1876" s="32">
        <f t="shared" si="148"/>
        <v>870</v>
      </c>
      <c r="I1876" s="32">
        <f t="shared" si="149"/>
        <v>277530</v>
      </c>
      <c r="R1876" s="36">
        <v>39152</v>
      </c>
      <c r="S1876" s="36" t="s">
        <v>1645</v>
      </c>
      <c r="T1876" s="36" t="s">
        <v>1649</v>
      </c>
      <c r="U1876" s="36" t="str">
        <f>Table2[[#This Row],[Date]]&amp;Table2[[#This Row],[City]]&amp;Table2[[#This Row],[Product]]</f>
        <v>39152Delhiiphone</v>
      </c>
      <c r="V1876" s="36">
        <v>269</v>
      </c>
    </row>
    <row r="1877" spans="1:22" ht="21" x14ac:dyDescent="0.25">
      <c r="A1877" s="38">
        <v>39180</v>
      </c>
      <c r="B1877" s="38" t="s">
        <v>1645</v>
      </c>
      <c r="C1877" s="38" t="s">
        <v>1648</v>
      </c>
      <c r="D1877" s="32" t="str">
        <f t="shared" si="145"/>
        <v>39180DelhiBulb</v>
      </c>
      <c r="E1877" s="32">
        <f>VLOOKUP($D1877,Table2[[Column1]:[Qty]],2,0)</f>
        <v>493</v>
      </c>
      <c r="F1877" s="32">
        <f t="shared" si="146"/>
        <v>10</v>
      </c>
      <c r="G1877" s="39">
        <f t="shared" si="147"/>
        <v>0.09</v>
      </c>
      <c r="H1877" s="32">
        <f t="shared" si="148"/>
        <v>9.1</v>
      </c>
      <c r="I1877" s="32">
        <f t="shared" si="149"/>
        <v>4486.3</v>
      </c>
      <c r="R1877" s="36">
        <v>39100</v>
      </c>
      <c r="S1877" s="36" t="s">
        <v>1645</v>
      </c>
      <c r="T1877" s="36" t="s">
        <v>1650</v>
      </c>
      <c r="U1877" s="36" t="str">
        <f>Table2[[#This Row],[Date]]&amp;Table2[[#This Row],[City]]&amp;Table2[[#This Row],[Product]]</f>
        <v>39100DelhiChair</v>
      </c>
      <c r="V1877" s="36">
        <v>452</v>
      </c>
    </row>
    <row r="1878" spans="1:22" ht="21" x14ac:dyDescent="0.25">
      <c r="A1878" s="38">
        <v>39180</v>
      </c>
      <c r="B1878" s="38" t="s">
        <v>1645</v>
      </c>
      <c r="C1878" s="38" t="s">
        <v>1649</v>
      </c>
      <c r="D1878" s="32" t="str">
        <f t="shared" si="145"/>
        <v>39180Delhiiphone</v>
      </c>
      <c r="E1878" s="32">
        <f>VLOOKUP($D1878,Table2[[Column1]:[Qty]],2,0)</f>
        <v>153</v>
      </c>
      <c r="F1878" s="32">
        <f t="shared" si="146"/>
        <v>500</v>
      </c>
      <c r="G1878" s="39">
        <f t="shared" si="147"/>
        <v>0.24</v>
      </c>
      <c r="H1878" s="32">
        <f t="shared" si="148"/>
        <v>380</v>
      </c>
      <c r="I1878" s="32">
        <f t="shared" si="149"/>
        <v>58140</v>
      </c>
      <c r="R1878" s="36">
        <v>39163</v>
      </c>
      <c r="S1878" s="36" t="s">
        <v>1646</v>
      </c>
      <c r="T1878" s="36" t="s">
        <v>1648</v>
      </c>
      <c r="U1878" s="36" t="str">
        <f>Table2[[#This Row],[Date]]&amp;Table2[[#This Row],[City]]&amp;Table2[[#This Row],[Product]]</f>
        <v>39163MumbaiBulb</v>
      </c>
      <c r="V1878" s="36">
        <v>480</v>
      </c>
    </row>
    <row r="1879" spans="1:22" ht="21" x14ac:dyDescent="0.25">
      <c r="A1879" s="38">
        <v>39180</v>
      </c>
      <c r="B1879" s="38" t="s">
        <v>1645</v>
      </c>
      <c r="C1879" s="38" t="s">
        <v>1650</v>
      </c>
      <c r="D1879" s="32" t="str">
        <f t="shared" si="145"/>
        <v>39180DelhiChair</v>
      </c>
      <c r="E1879" s="32">
        <f>VLOOKUP($D1879,Table2[[Column1]:[Qty]],2,0)</f>
        <v>125</v>
      </c>
      <c r="F1879" s="32">
        <f t="shared" si="146"/>
        <v>200</v>
      </c>
      <c r="G1879" s="39">
        <f t="shared" si="147"/>
        <v>0.33</v>
      </c>
      <c r="H1879" s="32">
        <f t="shared" si="148"/>
        <v>134</v>
      </c>
      <c r="I1879" s="32">
        <f t="shared" si="149"/>
        <v>16750</v>
      </c>
      <c r="R1879" s="36">
        <v>39076</v>
      </c>
      <c r="S1879" s="36" t="s">
        <v>1653</v>
      </c>
      <c r="T1879" s="36" t="s">
        <v>1649</v>
      </c>
      <c r="U1879" s="36" t="str">
        <f>Table2[[#This Row],[Date]]&amp;Table2[[#This Row],[City]]&amp;Table2[[#This Row],[Product]]</f>
        <v>39076Agraiphone</v>
      </c>
      <c r="V1879" s="36">
        <v>452</v>
      </c>
    </row>
    <row r="1880" spans="1:22" ht="21" x14ac:dyDescent="0.25">
      <c r="A1880" s="38">
        <v>39180</v>
      </c>
      <c r="B1880" s="38" t="s">
        <v>1646</v>
      </c>
      <c r="C1880" s="38" t="s">
        <v>1647</v>
      </c>
      <c r="D1880" s="32" t="str">
        <f t="shared" si="145"/>
        <v>39180MumbaiLaptop</v>
      </c>
      <c r="E1880" s="32">
        <f>VLOOKUP($D1880,Table2[[Column1]:[Qty]],2,0)</f>
        <v>159</v>
      </c>
      <c r="F1880" s="32">
        <f t="shared" si="146"/>
        <v>1000</v>
      </c>
      <c r="G1880" s="39">
        <f t="shared" si="147"/>
        <v>0.1</v>
      </c>
      <c r="H1880" s="32">
        <f t="shared" si="148"/>
        <v>900</v>
      </c>
      <c r="I1880" s="32">
        <f t="shared" si="149"/>
        <v>143100</v>
      </c>
      <c r="R1880" s="36">
        <v>39091</v>
      </c>
      <c r="S1880" s="36" t="s">
        <v>1645</v>
      </c>
      <c r="T1880" s="36" t="s">
        <v>1648</v>
      </c>
      <c r="U1880" s="36" t="str">
        <f>Table2[[#This Row],[Date]]&amp;Table2[[#This Row],[City]]&amp;Table2[[#This Row],[Product]]</f>
        <v>39091DelhiBulb</v>
      </c>
      <c r="V1880" s="36">
        <v>178</v>
      </c>
    </row>
    <row r="1881" spans="1:22" ht="21" x14ac:dyDescent="0.25">
      <c r="A1881" s="38">
        <v>39180</v>
      </c>
      <c r="B1881" s="38" t="s">
        <v>1646</v>
      </c>
      <c r="C1881" s="38" t="s">
        <v>1648</v>
      </c>
      <c r="D1881" s="32" t="str">
        <f t="shared" si="145"/>
        <v>39180MumbaiBulb</v>
      </c>
      <c r="E1881" s="32">
        <f>VLOOKUP($D1881,Table2[[Column1]:[Qty]],2,0)</f>
        <v>351</v>
      </c>
      <c r="F1881" s="32">
        <f t="shared" si="146"/>
        <v>10</v>
      </c>
      <c r="G1881" s="39">
        <f t="shared" si="147"/>
        <v>0.05</v>
      </c>
      <c r="H1881" s="32">
        <f t="shared" si="148"/>
        <v>9.5</v>
      </c>
      <c r="I1881" s="32">
        <f t="shared" si="149"/>
        <v>3334.5</v>
      </c>
      <c r="R1881" s="36">
        <v>39137</v>
      </c>
      <c r="S1881" s="36" t="s">
        <v>1652</v>
      </c>
      <c r="T1881" s="36" t="s">
        <v>1649</v>
      </c>
      <c r="U1881" s="36" t="str">
        <f>Table2[[#This Row],[Date]]&amp;Table2[[#This Row],[City]]&amp;Table2[[#This Row],[Product]]</f>
        <v>39137Jaipuriphone</v>
      </c>
      <c r="V1881" s="36">
        <v>116</v>
      </c>
    </row>
    <row r="1882" spans="1:22" ht="21" x14ac:dyDescent="0.25">
      <c r="A1882" s="38">
        <v>39180</v>
      </c>
      <c r="B1882" s="38" t="s">
        <v>1646</v>
      </c>
      <c r="C1882" s="38" t="s">
        <v>1649</v>
      </c>
      <c r="D1882" s="32" t="str">
        <f t="shared" si="145"/>
        <v>39180Mumbaiiphone</v>
      </c>
      <c r="E1882" s="32">
        <f>VLOOKUP($D1882,Table2[[Column1]:[Qty]],2,0)</f>
        <v>274</v>
      </c>
      <c r="F1882" s="32">
        <f t="shared" si="146"/>
        <v>500</v>
      </c>
      <c r="G1882" s="39">
        <f t="shared" si="147"/>
        <v>0.2</v>
      </c>
      <c r="H1882" s="32">
        <f t="shared" si="148"/>
        <v>400</v>
      </c>
      <c r="I1882" s="32">
        <f t="shared" si="149"/>
        <v>109600</v>
      </c>
      <c r="R1882" s="36">
        <v>39187</v>
      </c>
      <c r="S1882" s="36" t="s">
        <v>1645</v>
      </c>
      <c r="T1882" s="36" t="s">
        <v>1648</v>
      </c>
      <c r="U1882" s="36" t="str">
        <f>Table2[[#This Row],[Date]]&amp;Table2[[#This Row],[City]]&amp;Table2[[#This Row],[Product]]</f>
        <v>39187DelhiBulb</v>
      </c>
      <c r="V1882" s="36">
        <v>483</v>
      </c>
    </row>
    <row r="1883" spans="1:22" ht="21" x14ac:dyDescent="0.25">
      <c r="A1883" s="38">
        <v>39180</v>
      </c>
      <c r="B1883" s="38" t="s">
        <v>1646</v>
      </c>
      <c r="C1883" s="38" t="s">
        <v>1650</v>
      </c>
      <c r="D1883" s="32" t="str">
        <f t="shared" si="145"/>
        <v>39180MumbaiChair</v>
      </c>
      <c r="E1883" s="32">
        <f>VLOOKUP($D1883,Table2[[Column1]:[Qty]],2,0)</f>
        <v>408</v>
      </c>
      <c r="F1883" s="32">
        <f t="shared" si="146"/>
        <v>200</v>
      </c>
      <c r="G1883" s="39">
        <f t="shared" si="147"/>
        <v>0.4</v>
      </c>
      <c r="H1883" s="32">
        <f t="shared" si="148"/>
        <v>120</v>
      </c>
      <c r="I1883" s="32">
        <f t="shared" si="149"/>
        <v>48960</v>
      </c>
      <c r="R1883" s="36">
        <v>39096</v>
      </c>
      <c r="S1883" s="36" t="s">
        <v>1652</v>
      </c>
      <c r="T1883" s="36" t="s">
        <v>1649</v>
      </c>
      <c r="U1883" s="36" t="str">
        <f>Table2[[#This Row],[Date]]&amp;Table2[[#This Row],[City]]&amp;Table2[[#This Row],[Product]]</f>
        <v>39096Jaipuriphone</v>
      </c>
      <c r="V1883" s="36">
        <v>372</v>
      </c>
    </row>
    <row r="1884" spans="1:22" ht="21" x14ac:dyDescent="0.25">
      <c r="A1884" s="38">
        <v>39180</v>
      </c>
      <c r="B1884" s="38" t="s">
        <v>1652</v>
      </c>
      <c r="C1884" s="38" t="s">
        <v>1647</v>
      </c>
      <c r="D1884" s="32" t="str">
        <f t="shared" si="145"/>
        <v>39180JaipurLaptop</v>
      </c>
      <c r="E1884" s="32">
        <f>VLOOKUP($D1884,Table2[[Column1]:[Qty]],2,0)</f>
        <v>182</v>
      </c>
      <c r="F1884" s="32">
        <f t="shared" si="146"/>
        <v>1000</v>
      </c>
      <c r="G1884" s="39">
        <f t="shared" si="147"/>
        <v>0.09</v>
      </c>
      <c r="H1884" s="32">
        <f t="shared" si="148"/>
        <v>910</v>
      </c>
      <c r="I1884" s="32">
        <f t="shared" si="149"/>
        <v>165620</v>
      </c>
      <c r="R1884" s="36">
        <v>39073</v>
      </c>
      <c r="S1884" s="36" t="s">
        <v>1646</v>
      </c>
      <c r="T1884" s="36" t="s">
        <v>1647</v>
      </c>
      <c r="U1884" s="36" t="str">
        <f>Table2[[#This Row],[Date]]&amp;Table2[[#This Row],[City]]&amp;Table2[[#This Row],[Product]]</f>
        <v>39073MumbaiLaptop</v>
      </c>
      <c r="V1884" s="36">
        <v>401</v>
      </c>
    </row>
    <row r="1885" spans="1:22" ht="21" x14ac:dyDescent="0.25">
      <c r="A1885" s="38">
        <v>39180</v>
      </c>
      <c r="B1885" s="38" t="s">
        <v>1652</v>
      </c>
      <c r="C1885" s="38" t="s">
        <v>1648</v>
      </c>
      <c r="D1885" s="32" t="str">
        <f t="shared" si="145"/>
        <v>39180JaipurBulb</v>
      </c>
      <c r="E1885" s="32">
        <f>VLOOKUP($D1885,Table2[[Column1]:[Qty]],2,0)</f>
        <v>195</v>
      </c>
      <c r="F1885" s="32">
        <f t="shared" si="146"/>
        <v>10</v>
      </c>
      <c r="G1885" s="39">
        <f t="shared" si="147"/>
        <v>0.08</v>
      </c>
      <c r="H1885" s="32">
        <f t="shared" si="148"/>
        <v>9.2000000000000011</v>
      </c>
      <c r="I1885" s="32">
        <f t="shared" si="149"/>
        <v>1794.0000000000002</v>
      </c>
      <c r="R1885" s="36">
        <v>39123</v>
      </c>
      <c r="S1885" s="36" t="s">
        <v>1645</v>
      </c>
      <c r="T1885" s="36" t="s">
        <v>1650</v>
      </c>
      <c r="U1885" s="36" t="str">
        <f>Table2[[#This Row],[Date]]&amp;Table2[[#This Row],[City]]&amp;Table2[[#This Row],[Product]]</f>
        <v>39123DelhiChair</v>
      </c>
      <c r="V1885" s="36">
        <v>305</v>
      </c>
    </row>
    <row r="1886" spans="1:22" ht="21" x14ac:dyDescent="0.25">
      <c r="A1886" s="38">
        <v>39180</v>
      </c>
      <c r="B1886" s="38" t="s">
        <v>1652</v>
      </c>
      <c r="C1886" s="38" t="s">
        <v>1649</v>
      </c>
      <c r="D1886" s="32" t="str">
        <f t="shared" si="145"/>
        <v>39180Jaipuriphone</v>
      </c>
      <c r="E1886" s="32">
        <f>VLOOKUP($D1886,Table2[[Column1]:[Qty]],2,0)</f>
        <v>500</v>
      </c>
      <c r="F1886" s="32">
        <f t="shared" si="146"/>
        <v>500</v>
      </c>
      <c r="G1886" s="39">
        <f t="shared" si="147"/>
        <v>0.2</v>
      </c>
      <c r="H1886" s="32">
        <f t="shared" si="148"/>
        <v>400</v>
      </c>
      <c r="I1886" s="32">
        <f t="shared" si="149"/>
        <v>200000</v>
      </c>
      <c r="R1886" s="36">
        <v>39152</v>
      </c>
      <c r="S1886" s="36" t="s">
        <v>1653</v>
      </c>
      <c r="T1886" s="36" t="s">
        <v>1650</v>
      </c>
      <c r="U1886" s="36" t="str">
        <f>Table2[[#This Row],[Date]]&amp;Table2[[#This Row],[City]]&amp;Table2[[#This Row],[Product]]</f>
        <v>39152AgraChair</v>
      </c>
      <c r="V1886" s="36">
        <v>393</v>
      </c>
    </row>
    <row r="1887" spans="1:22" ht="21" x14ac:dyDescent="0.25">
      <c r="A1887" s="38">
        <v>39180</v>
      </c>
      <c r="B1887" s="38" t="s">
        <v>1652</v>
      </c>
      <c r="C1887" s="38" t="s">
        <v>1650</v>
      </c>
      <c r="D1887" s="32" t="str">
        <f t="shared" si="145"/>
        <v>39180JaipurChair</v>
      </c>
      <c r="E1887" s="32">
        <f>VLOOKUP($D1887,Table2[[Column1]:[Qty]],2,0)</f>
        <v>327</v>
      </c>
      <c r="F1887" s="32">
        <f t="shared" si="146"/>
        <v>200</v>
      </c>
      <c r="G1887" s="39">
        <f t="shared" si="147"/>
        <v>0.36</v>
      </c>
      <c r="H1887" s="32">
        <f t="shared" si="148"/>
        <v>128</v>
      </c>
      <c r="I1887" s="32">
        <f t="shared" si="149"/>
        <v>41856</v>
      </c>
      <c r="R1887" s="36">
        <v>39181</v>
      </c>
      <c r="S1887" s="36" t="s">
        <v>1653</v>
      </c>
      <c r="T1887" s="36" t="s">
        <v>1648</v>
      </c>
      <c r="U1887" s="36" t="str">
        <f>Table2[[#This Row],[Date]]&amp;Table2[[#This Row],[City]]&amp;Table2[[#This Row],[Product]]</f>
        <v>39181AgraBulb</v>
      </c>
      <c r="V1887" s="36">
        <v>143</v>
      </c>
    </row>
    <row r="1888" spans="1:22" ht="21" x14ac:dyDescent="0.25">
      <c r="A1888" s="38">
        <v>39180</v>
      </c>
      <c r="B1888" s="38" t="s">
        <v>1653</v>
      </c>
      <c r="C1888" s="38" t="s">
        <v>1647</v>
      </c>
      <c r="D1888" s="32" t="str">
        <f t="shared" si="145"/>
        <v>39180AgraLaptop</v>
      </c>
      <c r="E1888" s="32">
        <f>VLOOKUP($D1888,Table2[[Column1]:[Qty]],2,0)</f>
        <v>370</v>
      </c>
      <c r="F1888" s="32">
        <f t="shared" si="146"/>
        <v>1000</v>
      </c>
      <c r="G1888" s="39">
        <f t="shared" si="147"/>
        <v>0.05</v>
      </c>
      <c r="H1888" s="32">
        <f t="shared" si="148"/>
        <v>950</v>
      </c>
      <c r="I1888" s="32">
        <f t="shared" si="149"/>
        <v>351500</v>
      </c>
      <c r="R1888" s="36">
        <v>39115</v>
      </c>
      <c r="S1888" s="36" t="s">
        <v>1646</v>
      </c>
      <c r="T1888" s="36" t="s">
        <v>1650</v>
      </c>
      <c r="U1888" s="36" t="str">
        <f>Table2[[#This Row],[Date]]&amp;Table2[[#This Row],[City]]&amp;Table2[[#This Row],[Product]]</f>
        <v>39115MumbaiChair</v>
      </c>
      <c r="V1888" s="36">
        <v>288</v>
      </c>
    </row>
    <row r="1889" spans="1:22" ht="21" x14ac:dyDescent="0.25">
      <c r="A1889" s="38">
        <v>39180</v>
      </c>
      <c r="B1889" s="38" t="s">
        <v>1653</v>
      </c>
      <c r="C1889" s="38" t="s">
        <v>1648</v>
      </c>
      <c r="D1889" s="32" t="str">
        <f t="shared" si="145"/>
        <v>39180AgraBulb</v>
      </c>
      <c r="E1889" s="32">
        <f>VLOOKUP($D1889,Table2[[Column1]:[Qty]],2,0)</f>
        <v>320</v>
      </c>
      <c r="F1889" s="32">
        <f t="shared" si="146"/>
        <v>10</v>
      </c>
      <c r="G1889" s="39">
        <f t="shared" si="147"/>
        <v>0.06</v>
      </c>
      <c r="H1889" s="32">
        <f t="shared" si="148"/>
        <v>9.3999999999999986</v>
      </c>
      <c r="I1889" s="32">
        <f t="shared" si="149"/>
        <v>3007.9999999999995</v>
      </c>
      <c r="R1889" s="36">
        <v>39080</v>
      </c>
      <c r="S1889" s="36" t="s">
        <v>1646</v>
      </c>
      <c r="T1889" s="36" t="s">
        <v>1648</v>
      </c>
      <c r="U1889" s="36" t="str">
        <f>Table2[[#This Row],[Date]]&amp;Table2[[#This Row],[City]]&amp;Table2[[#This Row],[Product]]</f>
        <v>39080MumbaiBulb</v>
      </c>
      <c r="V1889" s="36">
        <v>479</v>
      </c>
    </row>
    <row r="1890" spans="1:22" ht="21" x14ac:dyDescent="0.25">
      <c r="A1890" s="38">
        <v>39180</v>
      </c>
      <c r="B1890" s="38" t="s">
        <v>1653</v>
      </c>
      <c r="C1890" s="38" t="s">
        <v>1649</v>
      </c>
      <c r="D1890" s="32" t="str">
        <f t="shared" si="145"/>
        <v>39180Agraiphone</v>
      </c>
      <c r="E1890" s="32">
        <f>VLOOKUP($D1890,Table2[[Column1]:[Qty]],2,0)</f>
        <v>233</v>
      </c>
      <c r="F1890" s="32">
        <f t="shared" si="146"/>
        <v>500</v>
      </c>
      <c r="G1890" s="39">
        <f t="shared" si="147"/>
        <v>0.25</v>
      </c>
      <c r="H1890" s="32">
        <f t="shared" si="148"/>
        <v>375</v>
      </c>
      <c r="I1890" s="32">
        <f t="shared" si="149"/>
        <v>87375</v>
      </c>
      <c r="R1890" s="36">
        <v>39134</v>
      </c>
      <c r="S1890" s="36" t="s">
        <v>1646</v>
      </c>
      <c r="T1890" s="36" t="s">
        <v>1648</v>
      </c>
      <c r="U1890" s="36" t="str">
        <f>Table2[[#This Row],[Date]]&amp;Table2[[#This Row],[City]]&amp;Table2[[#This Row],[Product]]</f>
        <v>39134MumbaiBulb</v>
      </c>
      <c r="V1890" s="36">
        <v>406</v>
      </c>
    </row>
    <row r="1891" spans="1:22" ht="21" x14ac:dyDescent="0.25">
      <c r="A1891" s="38">
        <v>39180</v>
      </c>
      <c r="B1891" s="38" t="s">
        <v>1653</v>
      </c>
      <c r="C1891" s="38" t="s">
        <v>1650</v>
      </c>
      <c r="D1891" s="32" t="str">
        <f t="shared" si="145"/>
        <v>39180AgraChair</v>
      </c>
      <c r="E1891" s="32">
        <f>VLOOKUP($D1891,Table2[[Column1]:[Qty]],2,0)</f>
        <v>253</v>
      </c>
      <c r="F1891" s="32">
        <f t="shared" si="146"/>
        <v>200</v>
      </c>
      <c r="G1891" s="39">
        <f t="shared" si="147"/>
        <v>0.4</v>
      </c>
      <c r="H1891" s="32">
        <f t="shared" si="148"/>
        <v>120</v>
      </c>
      <c r="I1891" s="32">
        <f t="shared" si="149"/>
        <v>30360</v>
      </c>
      <c r="R1891" s="36">
        <v>39163</v>
      </c>
      <c r="S1891" s="36" t="s">
        <v>1645</v>
      </c>
      <c r="T1891" s="36" t="s">
        <v>1649</v>
      </c>
      <c r="U1891" s="36" t="str">
        <f>Table2[[#This Row],[Date]]&amp;Table2[[#This Row],[City]]&amp;Table2[[#This Row],[Product]]</f>
        <v>39163Delhiiphone</v>
      </c>
      <c r="V1891" s="36">
        <v>166</v>
      </c>
    </row>
    <row r="1892" spans="1:22" ht="21" x14ac:dyDescent="0.25">
      <c r="A1892" s="38">
        <v>39181</v>
      </c>
      <c r="B1892" s="38" t="s">
        <v>1645</v>
      </c>
      <c r="C1892" s="38" t="s">
        <v>1647</v>
      </c>
      <c r="D1892" s="32" t="str">
        <f t="shared" si="145"/>
        <v>39181DelhiLaptop</v>
      </c>
      <c r="E1892" s="32">
        <f>VLOOKUP($D1892,Table2[[Column1]:[Qty]],2,0)</f>
        <v>215</v>
      </c>
      <c r="F1892" s="32">
        <f t="shared" si="146"/>
        <v>1000</v>
      </c>
      <c r="G1892" s="39">
        <f t="shared" si="147"/>
        <v>0.13</v>
      </c>
      <c r="H1892" s="32">
        <f t="shared" si="148"/>
        <v>870</v>
      </c>
      <c r="I1892" s="32">
        <f t="shared" si="149"/>
        <v>187050</v>
      </c>
      <c r="R1892" s="36">
        <v>39105</v>
      </c>
      <c r="S1892" s="36" t="s">
        <v>1653</v>
      </c>
      <c r="T1892" s="36" t="s">
        <v>1648</v>
      </c>
      <c r="U1892" s="36" t="str">
        <f>Table2[[#This Row],[Date]]&amp;Table2[[#This Row],[City]]&amp;Table2[[#This Row],[Product]]</f>
        <v>39105AgraBulb</v>
      </c>
      <c r="V1892" s="36">
        <v>421</v>
      </c>
    </row>
    <row r="1893" spans="1:22" ht="21" x14ac:dyDescent="0.25">
      <c r="A1893" s="38">
        <v>39181</v>
      </c>
      <c r="B1893" s="38" t="s">
        <v>1645</v>
      </c>
      <c r="C1893" s="38" t="s">
        <v>1648</v>
      </c>
      <c r="D1893" s="32" t="str">
        <f t="shared" si="145"/>
        <v>39181DelhiBulb</v>
      </c>
      <c r="E1893" s="32">
        <f>VLOOKUP($D1893,Table2[[Column1]:[Qty]],2,0)</f>
        <v>268</v>
      </c>
      <c r="F1893" s="32">
        <f t="shared" si="146"/>
        <v>10</v>
      </c>
      <c r="G1893" s="39">
        <f t="shared" si="147"/>
        <v>0.09</v>
      </c>
      <c r="H1893" s="32">
        <f t="shared" si="148"/>
        <v>9.1</v>
      </c>
      <c r="I1893" s="32">
        <f t="shared" si="149"/>
        <v>2438.7999999999997</v>
      </c>
      <c r="R1893" s="36">
        <v>39152</v>
      </c>
      <c r="S1893" s="36" t="s">
        <v>1645</v>
      </c>
      <c r="T1893" s="36" t="s">
        <v>1648</v>
      </c>
      <c r="U1893" s="36" t="str">
        <f>Table2[[#This Row],[Date]]&amp;Table2[[#This Row],[City]]&amp;Table2[[#This Row],[Product]]</f>
        <v>39152DelhiBulb</v>
      </c>
      <c r="V1893" s="36">
        <v>263</v>
      </c>
    </row>
    <row r="1894" spans="1:22" ht="21" x14ac:dyDescent="0.25">
      <c r="A1894" s="38">
        <v>39181</v>
      </c>
      <c r="B1894" s="38" t="s">
        <v>1645</v>
      </c>
      <c r="C1894" s="38" t="s">
        <v>1649</v>
      </c>
      <c r="D1894" s="32" t="str">
        <f t="shared" si="145"/>
        <v>39181Delhiiphone</v>
      </c>
      <c r="E1894" s="32">
        <f>VLOOKUP($D1894,Table2[[Column1]:[Qty]],2,0)</f>
        <v>207</v>
      </c>
      <c r="F1894" s="32">
        <f t="shared" si="146"/>
        <v>500</v>
      </c>
      <c r="G1894" s="39">
        <f t="shared" si="147"/>
        <v>0.24</v>
      </c>
      <c r="H1894" s="32">
        <f t="shared" si="148"/>
        <v>380</v>
      </c>
      <c r="I1894" s="32">
        <f t="shared" si="149"/>
        <v>78660</v>
      </c>
      <c r="R1894" s="36">
        <v>39089</v>
      </c>
      <c r="S1894" s="36" t="s">
        <v>1652</v>
      </c>
      <c r="T1894" s="36" t="s">
        <v>1648</v>
      </c>
      <c r="U1894" s="36" t="str">
        <f>Table2[[#This Row],[Date]]&amp;Table2[[#This Row],[City]]&amp;Table2[[#This Row],[Product]]</f>
        <v>39089JaipurBulb</v>
      </c>
      <c r="V1894" s="36">
        <v>426</v>
      </c>
    </row>
    <row r="1895" spans="1:22" ht="21" x14ac:dyDescent="0.25">
      <c r="A1895" s="38">
        <v>39181</v>
      </c>
      <c r="B1895" s="38" t="s">
        <v>1645</v>
      </c>
      <c r="C1895" s="38" t="s">
        <v>1650</v>
      </c>
      <c r="D1895" s="32" t="str">
        <f t="shared" si="145"/>
        <v>39181DelhiChair</v>
      </c>
      <c r="E1895" s="32">
        <f>VLOOKUP($D1895,Table2[[Column1]:[Qty]],2,0)</f>
        <v>372</v>
      </c>
      <c r="F1895" s="32">
        <f t="shared" si="146"/>
        <v>200</v>
      </c>
      <c r="G1895" s="39">
        <f t="shared" si="147"/>
        <v>0.33</v>
      </c>
      <c r="H1895" s="32">
        <f t="shared" si="148"/>
        <v>134</v>
      </c>
      <c r="I1895" s="32">
        <f t="shared" si="149"/>
        <v>49848</v>
      </c>
      <c r="R1895" s="36">
        <v>39091</v>
      </c>
      <c r="S1895" s="36" t="s">
        <v>1653</v>
      </c>
      <c r="T1895" s="36" t="s">
        <v>1649</v>
      </c>
      <c r="U1895" s="36" t="str">
        <f>Table2[[#This Row],[Date]]&amp;Table2[[#This Row],[City]]&amp;Table2[[#This Row],[Product]]</f>
        <v>39091Agraiphone</v>
      </c>
      <c r="V1895" s="36">
        <v>392</v>
      </c>
    </row>
    <row r="1896" spans="1:22" ht="21" x14ac:dyDescent="0.25">
      <c r="A1896" s="38">
        <v>39181</v>
      </c>
      <c r="B1896" s="38" t="s">
        <v>1646</v>
      </c>
      <c r="C1896" s="38" t="s">
        <v>1647</v>
      </c>
      <c r="D1896" s="32" t="str">
        <f t="shared" si="145"/>
        <v>39181MumbaiLaptop</v>
      </c>
      <c r="E1896" s="32">
        <f>VLOOKUP($D1896,Table2[[Column1]:[Qty]],2,0)</f>
        <v>293</v>
      </c>
      <c r="F1896" s="32">
        <f t="shared" si="146"/>
        <v>1000</v>
      </c>
      <c r="G1896" s="39">
        <f t="shared" si="147"/>
        <v>0.1</v>
      </c>
      <c r="H1896" s="32">
        <f t="shared" si="148"/>
        <v>900</v>
      </c>
      <c r="I1896" s="32">
        <f t="shared" si="149"/>
        <v>263700</v>
      </c>
      <c r="R1896" s="36">
        <v>39168</v>
      </c>
      <c r="S1896" s="36" t="s">
        <v>1652</v>
      </c>
      <c r="T1896" s="36" t="s">
        <v>1648</v>
      </c>
      <c r="U1896" s="36" t="str">
        <f>Table2[[#This Row],[Date]]&amp;Table2[[#This Row],[City]]&amp;Table2[[#This Row],[Product]]</f>
        <v>39168JaipurBulb</v>
      </c>
      <c r="V1896" s="36">
        <v>113</v>
      </c>
    </row>
    <row r="1897" spans="1:22" ht="21" x14ac:dyDescent="0.25">
      <c r="A1897" s="38">
        <v>39181</v>
      </c>
      <c r="B1897" s="38" t="s">
        <v>1646</v>
      </c>
      <c r="C1897" s="38" t="s">
        <v>1648</v>
      </c>
      <c r="D1897" s="32" t="str">
        <f t="shared" si="145"/>
        <v>39181MumbaiBulb</v>
      </c>
      <c r="E1897" s="32">
        <f>VLOOKUP($D1897,Table2[[Column1]:[Qty]],2,0)</f>
        <v>166</v>
      </c>
      <c r="F1897" s="32">
        <f t="shared" si="146"/>
        <v>10</v>
      </c>
      <c r="G1897" s="39">
        <f t="shared" si="147"/>
        <v>0.05</v>
      </c>
      <c r="H1897" s="32">
        <f t="shared" si="148"/>
        <v>9.5</v>
      </c>
      <c r="I1897" s="32">
        <f t="shared" si="149"/>
        <v>1577</v>
      </c>
      <c r="R1897" s="36">
        <v>39068</v>
      </c>
      <c r="S1897" s="36" t="s">
        <v>1646</v>
      </c>
      <c r="T1897" s="36" t="s">
        <v>1650</v>
      </c>
      <c r="U1897" s="36" t="str">
        <f>Table2[[#This Row],[Date]]&amp;Table2[[#This Row],[City]]&amp;Table2[[#This Row],[Product]]</f>
        <v>39068MumbaiChair</v>
      </c>
      <c r="V1897" s="36">
        <v>137</v>
      </c>
    </row>
    <row r="1898" spans="1:22" ht="21" x14ac:dyDescent="0.25">
      <c r="A1898" s="38">
        <v>39181</v>
      </c>
      <c r="B1898" s="38" t="s">
        <v>1646</v>
      </c>
      <c r="C1898" s="38" t="s">
        <v>1649</v>
      </c>
      <c r="D1898" s="32" t="str">
        <f t="shared" si="145"/>
        <v>39181Mumbaiiphone</v>
      </c>
      <c r="E1898" s="32">
        <f>VLOOKUP($D1898,Table2[[Column1]:[Qty]],2,0)</f>
        <v>129</v>
      </c>
      <c r="F1898" s="32">
        <f t="shared" si="146"/>
        <v>500</v>
      </c>
      <c r="G1898" s="39">
        <f t="shared" si="147"/>
        <v>0.2</v>
      </c>
      <c r="H1898" s="32">
        <f t="shared" si="148"/>
        <v>400</v>
      </c>
      <c r="I1898" s="32">
        <f t="shared" si="149"/>
        <v>51600</v>
      </c>
      <c r="R1898" s="36">
        <v>39085</v>
      </c>
      <c r="S1898" s="36" t="s">
        <v>1653</v>
      </c>
      <c r="T1898" s="36" t="s">
        <v>1650</v>
      </c>
      <c r="U1898" s="36" t="str">
        <f>Table2[[#This Row],[Date]]&amp;Table2[[#This Row],[City]]&amp;Table2[[#This Row],[Product]]</f>
        <v>39085AgraChair</v>
      </c>
      <c r="V1898" s="36">
        <v>289</v>
      </c>
    </row>
    <row r="1899" spans="1:22" ht="21" x14ac:dyDescent="0.25">
      <c r="A1899" s="38">
        <v>39181</v>
      </c>
      <c r="B1899" s="38" t="s">
        <v>1646</v>
      </c>
      <c r="C1899" s="38" t="s">
        <v>1650</v>
      </c>
      <c r="D1899" s="32" t="str">
        <f t="shared" si="145"/>
        <v>39181MumbaiChair</v>
      </c>
      <c r="E1899" s="32">
        <f>VLOOKUP($D1899,Table2[[Column1]:[Qty]],2,0)</f>
        <v>195</v>
      </c>
      <c r="F1899" s="32">
        <f t="shared" si="146"/>
        <v>200</v>
      </c>
      <c r="G1899" s="39">
        <f t="shared" si="147"/>
        <v>0.4</v>
      </c>
      <c r="H1899" s="32">
        <f t="shared" si="148"/>
        <v>120</v>
      </c>
      <c r="I1899" s="32">
        <f t="shared" si="149"/>
        <v>23400</v>
      </c>
      <c r="R1899" s="36">
        <v>39098</v>
      </c>
      <c r="S1899" s="36" t="s">
        <v>1653</v>
      </c>
      <c r="T1899" s="36" t="s">
        <v>1647</v>
      </c>
      <c r="U1899" s="36" t="str">
        <f>Table2[[#This Row],[Date]]&amp;Table2[[#This Row],[City]]&amp;Table2[[#This Row],[Product]]</f>
        <v>39098AgraLaptop</v>
      </c>
      <c r="V1899" s="36">
        <v>244</v>
      </c>
    </row>
    <row r="1900" spans="1:22" ht="21" x14ac:dyDescent="0.25">
      <c r="A1900" s="38">
        <v>39181</v>
      </c>
      <c r="B1900" s="38" t="s">
        <v>1652</v>
      </c>
      <c r="C1900" s="38" t="s">
        <v>1647</v>
      </c>
      <c r="D1900" s="32" t="str">
        <f t="shared" si="145"/>
        <v>39181JaipurLaptop</v>
      </c>
      <c r="E1900" s="32">
        <f>VLOOKUP($D1900,Table2[[Column1]:[Qty]],2,0)</f>
        <v>175</v>
      </c>
      <c r="F1900" s="32">
        <f t="shared" si="146"/>
        <v>1000</v>
      </c>
      <c r="G1900" s="39">
        <f t="shared" si="147"/>
        <v>0.09</v>
      </c>
      <c r="H1900" s="32">
        <f t="shared" si="148"/>
        <v>910</v>
      </c>
      <c r="I1900" s="32">
        <f t="shared" si="149"/>
        <v>159250</v>
      </c>
      <c r="R1900" s="36">
        <v>39086</v>
      </c>
      <c r="S1900" s="36" t="s">
        <v>1645</v>
      </c>
      <c r="T1900" s="36" t="s">
        <v>1647</v>
      </c>
      <c r="U1900" s="36" t="str">
        <f>Table2[[#This Row],[Date]]&amp;Table2[[#This Row],[City]]&amp;Table2[[#This Row],[Product]]</f>
        <v>39086DelhiLaptop</v>
      </c>
      <c r="V1900" s="36">
        <v>255</v>
      </c>
    </row>
    <row r="1901" spans="1:22" ht="21" x14ac:dyDescent="0.25">
      <c r="A1901" s="38">
        <v>39181</v>
      </c>
      <c r="B1901" s="38" t="s">
        <v>1652</v>
      </c>
      <c r="C1901" s="38" t="s">
        <v>1648</v>
      </c>
      <c r="D1901" s="32" t="str">
        <f t="shared" si="145"/>
        <v>39181JaipurBulb</v>
      </c>
      <c r="E1901" s="32">
        <f>VLOOKUP($D1901,Table2[[Column1]:[Qty]],2,0)</f>
        <v>105</v>
      </c>
      <c r="F1901" s="32">
        <f t="shared" si="146"/>
        <v>10</v>
      </c>
      <c r="G1901" s="39">
        <f t="shared" si="147"/>
        <v>0.08</v>
      </c>
      <c r="H1901" s="32">
        <f t="shared" si="148"/>
        <v>9.2000000000000011</v>
      </c>
      <c r="I1901" s="32">
        <f t="shared" si="149"/>
        <v>966.00000000000011</v>
      </c>
      <c r="R1901" s="36">
        <v>39138</v>
      </c>
      <c r="S1901" s="36" t="s">
        <v>1652</v>
      </c>
      <c r="T1901" s="36" t="s">
        <v>1648</v>
      </c>
      <c r="U1901" s="36" t="str">
        <f>Table2[[#This Row],[Date]]&amp;Table2[[#This Row],[City]]&amp;Table2[[#This Row],[Product]]</f>
        <v>39138JaipurBulb</v>
      </c>
      <c r="V1901" s="36">
        <v>223</v>
      </c>
    </row>
    <row r="1902" spans="1:22" ht="21" x14ac:dyDescent="0.25">
      <c r="A1902" s="38">
        <v>39181</v>
      </c>
      <c r="B1902" s="38" t="s">
        <v>1652</v>
      </c>
      <c r="C1902" s="38" t="s">
        <v>1649</v>
      </c>
      <c r="D1902" s="32" t="str">
        <f t="shared" si="145"/>
        <v>39181Jaipuriphone</v>
      </c>
      <c r="E1902" s="32">
        <f>VLOOKUP($D1902,Table2[[Column1]:[Qty]],2,0)</f>
        <v>330</v>
      </c>
      <c r="F1902" s="32">
        <f t="shared" si="146"/>
        <v>500</v>
      </c>
      <c r="G1902" s="39">
        <f t="shared" si="147"/>
        <v>0.2</v>
      </c>
      <c r="H1902" s="32">
        <f t="shared" si="148"/>
        <v>400</v>
      </c>
      <c r="I1902" s="32">
        <f t="shared" si="149"/>
        <v>132000</v>
      </c>
      <c r="R1902" s="36">
        <v>39170</v>
      </c>
      <c r="S1902" s="36" t="s">
        <v>1652</v>
      </c>
      <c r="T1902" s="36" t="s">
        <v>1647</v>
      </c>
      <c r="U1902" s="36" t="str">
        <f>Table2[[#This Row],[Date]]&amp;Table2[[#This Row],[City]]&amp;Table2[[#This Row],[Product]]</f>
        <v>39170JaipurLaptop</v>
      </c>
      <c r="V1902" s="36">
        <v>195</v>
      </c>
    </row>
    <row r="1903" spans="1:22" ht="21" x14ac:dyDescent="0.25">
      <c r="A1903" s="38">
        <v>39181</v>
      </c>
      <c r="B1903" s="38" t="s">
        <v>1652</v>
      </c>
      <c r="C1903" s="38" t="s">
        <v>1650</v>
      </c>
      <c r="D1903" s="32" t="str">
        <f t="shared" si="145"/>
        <v>39181JaipurChair</v>
      </c>
      <c r="E1903" s="32">
        <f>VLOOKUP($D1903,Table2[[Column1]:[Qty]],2,0)</f>
        <v>464</v>
      </c>
      <c r="F1903" s="32">
        <f t="shared" si="146"/>
        <v>200</v>
      </c>
      <c r="G1903" s="39">
        <f t="shared" si="147"/>
        <v>0.36</v>
      </c>
      <c r="H1903" s="32">
        <f t="shared" si="148"/>
        <v>128</v>
      </c>
      <c r="I1903" s="32">
        <f t="shared" si="149"/>
        <v>59392</v>
      </c>
      <c r="R1903" s="36">
        <v>39185</v>
      </c>
      <c r="S1903" s="36" t="s">
        <v>1652</v>
      </c>
      <c r="T1903" s="36" t="s">
        <v>1648</v>
      </c>
      <c r="U1903" s="36" t="str">
        <f>Table2[[#This Row],[Date]]&amp;Table2[[#This Row],[City]]&amp;Table2[[#This Row],[Product]]</f>
        <v>39185JaipurBulb</v>
      </c>
      <c r="V1903" s="36">
        <v>460</v>
      </c>
    </row>
    <row r="1904" spans="1:22" ht="21" x14ac:dyDescent="0.25">
      <c r="A1904" s="38">
        <v>39181</v>
      </c>
      <c r="B1904" s="38" t="s">
        <v>1653</v>
      </c>
      <c r="C1904" s="38" t="s">
        <v>1647</v>
      </c>
      <c r="D1904" s="32" t="str">
        <f t="shared" si="145"/>
        <v>39181AgraLaptop</v>
      </c>
      <c r="E1904" s="32">
        <f>VLOOKUP($D1904,Table2[[Column1]:[Qty]],2,0)</f>
        <v>176</v>
      </c>
      <c r="F1904" s="32">
        <f t="shared" si="146"/>
        <v>1000</v>
      </c>
      <c r="G1904" s="39">
        <f t="shared" si="147"/>
        <v>0.05</v>
      </c>
      <c r="H1904" s="32">
        <f t="shared" si="148"/>
        <v>950</v>
      </c>
      <c r="I1904" s="32">
        <f t="shared" si="149"/>
        <v>167200</v>
      </c>
      <c r="R1904" s="36">
        <v>39067</v>
      </c>
      <c r="S1904" s="36" t="s">
        <v>1653</v>
      </c>
      <c r="T1904" s="36" t="s">
        <v>1648</v>
      </c>
      <c r="U1904" s="36" t="str">
        <f>Table2[[#This Row],[Date]]&amp;Table2[[#This Row],[City]]&amp;Table2[[#This Row],[Product]]</f>
        <v>39067AgraBulb</v>
      </c>
      <c r="V1904" s="36">
        <v>457</v>
      </c>
    </row>
    <row r="1905" spans="1:22" ht="21" x14ac:dyDescent="0.25">
      <c r="A1905" s="38">
        <v>39181</v>
      </c>
      <c r="B1905" s="38" t="s">
        <v>1653</v>
      </c>
      <c r="C1905" s="38" t="s">
        <v>1648</v>
      </c>
      <c r="D1905" s="32" t="str">
        <f t="shared" si="145"/>
        <v>39181AgraBulb</v>
      </c>
      <c r="E1905" s="32">
        <f>VLOOKUP($D1905,Table2[[Column1]:[Qty]],2,0)</f>
        <v>143</v>
      </c>
      <c r="F1905" s="32">
        <f t="shared" si="146"/>
        <v>10</v>
      </c>
      <c r="G1905" s="39">
        <f t="shared" si="147"/>
        <v>0.06</v>
      </c>
      <c r="H1905" s="32">
        <f t="shared" si="148"/>
        <v>9.3999999999999986</v>
      </c>
      <c r="I1905" s="32">
        <f t="shared" si="149"/>
        <v>1344.1999999999998</v>
      </c>
      <c r="R1905" s="36">
        <v>39158</v>
      </c>
      <c r="S1905" s="36" t="s">
        <v>1646</v>
      </c>
      <c r="T1905" s="36" t="s">
        <v>1649</v>
      </c>
      <c r="U1905" s="36" t="str">
        <f>Table2[[#This Row],[Date]]&amp;Table2[[#This Row],[City]]&amp;Table2[[#This Row],[Product]]</f>
        <v>39158Mumbaiiphone</v>
      </c>
      <c r="V1905" s="36">
        <v>292</v>
      </c>
    </row>
    <row r="1906" spans="1:22" ht="21" x14ac:dyDescent="0.25">
      <c r="A1906" s="38">
        <v>39181</v>
      </c>
      <c r="B1906" s="38" t="s">
        <v>1653</v>
      </c>
      <c r="C1906" s="38" t="s">
        <v>1649</v>
      </c>
      <c r="D1906" s="32" t="str">
        <f t="shared" si="145"/>
        <v>39181Agraiphone</v>
      </c>
      <c r="E1906" s="32">
        <f>VLOOKUP($D1906,Table2[[Column1]:[Qty]],2,0)</f>
        <v>334</v>
      </c>
      <c r="F1906" s="32">
        <f t="shared" si="146"/>
        <v>500</v>
      </c>
      <c r="G1906" s="39">
        <f t="shared" si="147"/>
        <v>0.25</v>
      </c>
      <c r="H1906" s="32">
        <f t="shared" si="148"/>
        <v>375</v>
      </c>
      <c r="I1906" s="32">
        <f t="shared" si="149"/>
        <v>125250</v>
      </c>
      <c r="R1906" s="36">
        <v>39169</v>
      </c>
      <c r="S1906" s="36" t="s">
        <v>1646</v>
      </c>
      <c r="T1906" s="36" t="s">
        <v>1648</v>
      </c>
      <c r="U1906" s="36" t="str">
        <f>Table2[[#This Row],[Date]]&amp;Table2[[#This Row],[City]]&amp;Table2[[#This Row],[Product]]</f>
        <v>39169MumbaiBulb</v>
      </c>
      <c r="V1906" s="36">
        <v>461</v>
      </c>
    </row>
    <row r="1907" spans="1:22" ht="21" x14ac:dyDescent="0.25">
      <c r="A1907" s="38">
        <v>39181</v>
      </c>
      <c r="B1907" s="38" t="s">
        <v>1653</v>
      </c>
      <c r="C1907" s="38" t="s">
        <v>1650</v>
      </c>
      <c r="D1907" s="32" t="str">
        <f t="shared" si="145"/>
        <v>39181AgraChair</v>
      </c>
      <c r="E1907" s="32">
        <f>VLOOKUP($D1907,Table2[[Column1]:[Qty]],2,0)</f>
        <v>116</v>
      </c>
      <c r="F1907" s="32">
        <f t="shared" si="146"/>
        <v>200</v>
      </c>
      <c r="G1907" s="39">
        <f t="shared" si="147"/>
        <v>0.4</v>
      </c>
      <c r="H1907" s="32">
        <f t="shared" si="148"/>
        <v>120</v>
      </c>
      <c r="I1907" s="32">
        <f t="shared" si="149"/>
        <v>13920</v>
      </c>
      <c r="R1907" s="36">
        <v>39179</v>
      </c>
      <c r="S1907" s="36" t="s">
        <v>1652</v>
      </c>
      <c r="T1907" s="36" t="s">
        <v>1647</v>
      </c>
      <c r="U1907" s="36" t="str">
        <f>Table2[[#This Row],[Date]]&amp;Table2[[#This Row],[City]]&amp;Table2[[#This Row],[Product]]</f>
        <v>39179JaipurLaptop</v>
      </c>
      <c r="V1907" s="36">
        <v>358</v>
      </c>
    </row>
    <row r="1908" spans="1:22" ht="21" x14ac:dyDescent="0.25">
      <c r="A1908" s="38">
        <v>39182</v>
      </c>
      <c r="B1908" s="38" t="s">
        <v>1645</v>
      </c>
      <c r="C1908" s="38" t="s">
        <v>1647</v>
      </c>
      <c r="D1908" s="32" t="str">
        <f t="shared" si="145"/>
        <v>39182DelhiLaptop</v>
      </c>
      <c r="E1908" s="32">
        <f>VLOOKUP($D1908,Table2[[Column1]:[Qty]],2,0)</f>
        <v>304</v>
      </c>
      <c r="F1908" s="32">
        <f t="shared" si="146"/>
        <v>1000</v>
      </c>
      <c r="G1908" s="39">
        <f t="shared" si="147"/>
        <v>0.13</v>
      </c>
      <c r="H1908" s="32">
        <f t="shared" si="148"/>
        <v>870</v>
      </c>
      <c r="I1908" s="32">
        <f t="shared" si="149"/>
        <v>264480</v>
      </c>
      <c r="R1908" s="36">
        <v>39181</v>
      </c>
      <c r="S1908" s="36" t="s">
        <v>1645</v>
      </c>
      <c r="T1908" s="36" t="s">
        <v>1648</v>
      </c>
      <c r="U1908" s="36" t="str">
        <f>Table2[[#This Row],[Date]]&amp;Table2[[#This Row],[City]]&amp;Table2[[#This Row],[Product]]</f>
        <v>39181DelhiBulb</v>
      </c>
      <c r="V1908" s="36">
        <v>268</v>
      </c>
    </row>
    <row r="1909" spans="1:22" ht="21" x14ac:dyDescent="0.25">
      <c r="A1909" s="38">
        <v>39182</v>
      </c>
      <c r="B1909" s="38" t="s">
        <v>1645</v>
      </c>
      <c r="C1909" s="38" t="s">
        <v>1648</v>
      </c>
      <c r="D1909" s="32" t="str">
        <f t="shared" si="145"/>
        <v>39182DelhiBulb</v>
      </c>
      <c r="E1909" s="32">
        <f>VLOOKUP($D1909,Table2[[Column1]:[Qty]],2,0)</f>
        <v>341</v>
      </c>
      <c r="F1909" s="32">
        <f t="shared" si="146"/>
        <v>10</v>
      </c>
      <c r="G1909" s="39">
        <f t="shared" si="147"/>
        <v>0.09</v>
      </c>
      <c r="H1909" s="32">
        <f t="shared" si="148"/>
        <v>9.1</v>
      </c>
      <c r="I1909" s="32">
        <f t="shared" si="149"/>
        <v>3103.1</v>
      </c>
      <c r="R1909" s="36">
        <v>39085</v>
      </c>
      <c r="S1909" s="36" t="s">
        <v>1645</v>
      </c>
      <c r="T1909" s="36" t="s">
        <v>1649</v>
      </c>
      <c r="U1909" s="36" t="str">
        <f>Table2[[#This Row],[Date]]&amp;Table2[[#This Row],[City]]&amp;Table2[[#This Row],[Product]]</f>
        <v>39085Delhiiphone</v>
      </c>
      <c r="V1909" s="36">
        <v>292</v>
      </c>
    </row>
    <row r="1910" spans="1:22" ht="21" x14ac:dyDescent="0.25">
      <c r="A1910" s="38">
        <v>39182</v>
      </c>
      <c r="B1910" s="38" t="s">
        <v>1645</v>
      </c>
      <c r="C1910" s="38" t="s">
        <v>1649</v>
      </c>
      <c r="D1910" s="32" t="str">
        <f t="shared" si="145"/>
        <v>39182Delhiiphone</v>
      </c>
      <c r="E1910" s="32">
        <f>VLOOKUP($D1910,Table2[[Column1]:[Qty]],2,0)</f>
        <v>319</v>
      </c>
      <c r="F1910" s="32">
        <f t="shared" si="146"/>
        <v>500</v>
      </c>
      <c r="G1910" s="39">
        <f t="shared" si="147"/>
        <v>0.24</v>
      </c>
      <c r="H1910" s="32">
        <f t="shared" si="148"/>
        <v>380</v>
      </c>
      <c r="I1910" s="32">
        <f t="shared" si="149"/>
        <v>121220</v>
      </c>
      <c r="R1910" s="36">
        <v>39101</v>
      </c>
      <c r="S1910" s="36" t="s">
        <v>1653</v>
      </c>
      <c r="T1910" s="36" t="s">
        <v>1647</v>
      </c>
      <c r="U1910" s="36" t="str">
        <f>Table2[[#This Row],[Date]]&amp;Table2[[#This Row],[City]]&amp;Table2[[#This Row],[Product]]</f>
        <v>39101AgraLaptop</v>
      </c>
      <c r="V1910" s="36">
        <v>458</v>
      </c>
    </row>
    <row r="1911" spans="1:22" ht="21" x14ac:dyDescent="0.25">
      <c r="A1911" s="38">
        <v>39182</v>
      </c>
      <c r="B1911" s="38" t="s">
        <v>1645</v>
      </c>
      <c r="C1911" s="38" t="s">
        <v>1650</v>
      </c>
      <c r="D1911" s="32" t="str">
        <f t="shared" si="145"/>
        <v>39182DelhiChair</v>
      </c>
      <c r="E1911" s="32">
        <f>VLOOKUP($D1911,Table2[[Column1]:[Qty]],2,0)</f>
        <v>255</v>
      </c>
      <c r="F1911" s="32">
        <f t="shared" si="146"/>
        <v>200</v>
      </c>
      <c r="G1911" s="39">
        <f t="shared" si="147"/>
        <v>0.33</v>
      </c>
      <c r="H1911" s="32">
        <f t="shared" si="148"/>
        <v>134</v>
      </c>
      <c r="I1911" s="32">
        <f t="shared" si="149"/>
        <v>34170</v>
      </c>
      <c r="R1911" s="36">
        <v>39135</v>
      </c>
      <c r="S1911" s="36" t="s">
        <v>1645</v>
      </c>
      <c r="T1911" s="36" t="s">
        <v>1649</v>
      </c>
      <c r="U1911" s="36" t="str">
        <f>Table2[[#This Row],[Date]]&amp;Table2[[#This Row],[City]]&amp;Table2[[#This Row],[Product]]</f>
        <v>39135Delhiiphone</v>
      </c>
      <c r="V1911" s="36">
        <v>183</v>
      </c>
    </row>
    <row r="1912" spans="1:22" ht="21" x14ac:dyDescent="0.25">
      <c r="A1912" s="38">
        <v>39182</v>
      </c>
      <c r="B1912" s="38" t="s">
        <v>1646</v>
      </c>
      <c r="C1912" s="38" t="s">
        <v>1647</v>
      </c>
      <c r="D1912" s="32" t="str">
        <f t="shared" si="145"/>
        <v>39182MumbaiLaptop</v>
      </c>
      <c r="E1912" s="32">
        <f>VLOOKUP($D1912,Table2[[Column1]:[Qty]],2,0)</f>
        <v>282</v>
      </c>
      <c r="F1912" s="32">
        <f t="shared" si="146"/>
        <v>1000</v>
      </c>
      <c r="G1912" s="39">
        <f t="shared" si="147"/>
        <v>0.1</v>
      </c>
      <c r="H1912" s="32">
        <f t="shared" si="148"/>
        <v>900</v>
      </c>
      <c r="I1912" s="32">
        <f t="shared" si="149"/>
        <v>253800</v>
      </c>
      <c r="R1912" s="36">
        <v>39142</v>
      </c>
      <c r="S1912" s="36" t="s">
        <v>1645</v>
      </c>
      <c r="T1912" s="36" t="s">
        <v>1649</v>
      </c>
      <c r="U1912" s="36" t="str">
        <f>Table2[[#This Row],[Date]]&amp;Table2[[#This Row],[City]]&amp;Table2[[#This Row],[Product]]</f>
        <v>39142Delhiiphone</v>
      </c>
      <c r="V1912" s="36">
        <v>325</v>
      </c>
    </row>
    <row r="1913" spans="1:22" ht="21" x14ac:dyDescent="0.25">
      <c r="A1913" s="38">
        <v>39182</v>
      </c>
      <c r="B1913" s="38" t="s">
        <v>1646</v>
      </c>
      <c r="C1913" s="38" t="s">
        <v>1648</v>
      </c>
      <c r="D1913" s="32" t="str">
        <f t="shared" si="145"/>
        <v>39182MumbaiBulb</v>
      </c>
      <c r="E1913" s="32">
        <f>VLOOKUP($D1913,Table2[[Column1]:[Qty]],2,0)</f>
        <v>411</v>
      </c>
      <c r="F1913" s="32">
        <f t="shared" si="146"/>
        <v>10</v>
      </c>
      <c r="G1913" s="39">
        <f t="shared" si="147"/>
        <v>0.05</v>
      </c>
      <c r="H1913" s="32">
        <f t="shared" si="148"/>
        <v>9.5</v>
      </c>
      <c r="I1913" s="32">
        <f t="shared" si="149"/>
        <v>3904.5</v>
      </c>
      <c r="R1913" s="36">
        <v>39081</v>
      </c>
      <c r="S1913" s="36" t="s">
        <v>1653</v>
      </c>
      <c r="T1913" s="36" t="s">
        <v>1650</v>
      </c>
      <c r="U1913" s="36" t="str">
        <f>Table2[[#This Row],[Date]]&amp;Table2[[#This Row],[City]]&amp;Table2[[#This Row],[Product]]</f>
        <v>39081AgraChair</v>
      </c>
      <c r="V1913" s="36">
        <v>243</v>
      </c>
    </row>
    <row r="1914" spans="1:22" ht="21" x14ac:dyDescent="0.25">
      <c r="A1914" s="38">
        <v>39182</v>
      </c>
      <c r="B1914" s="38" t="s">
        <v>1646</v>
      </c>
      <c r="C1914" s="38" t="s">
        <v>1649</v>
      </c>
      <c r="D1914" s="32" t="str">
        <f t="shared" si="145"/>
        <v>39182Mumbaiiphone</v>
      </c>
      <c r="E1914" s="32">
        <f>VLOOKUP($D1914,Table2[[Column1]:[Qty]],2,0)</f>
        <v>354</v>
      </c>
      <c r="F1914" s="32">
        <f t="shared" si="146"/>
        <v>500</v>
      </c>
      <c r="G1914" s="39">
        <f t="shared" si="147"/>
        <v>0.2</v>
      </c>
      <c r="H1914" s="32">
        <f t="shared" si="148"/>
        <v>400</v>
      </c>
      <c r="I1914" s="32">
        <f t="shared" si="149"/>
        <v>141600</v>
      </c>
      <c r="R1914" s="36">
        <v>39129</v>
      </c>
      <c r="S1914" s="36" t="s">
        <v>1646</v>
      </c>
      <c r="T1914" s="36" t="s">
        <v>1647</v>
      </c>
      <c r="U1914" s="36" t="str">
        <f>Table2[[#This Row],[Date]]&amp;Table2[[#This Row],[City]]&amp;Table2[[#This Row],[Product]]</f>
        <v>39129MumbaiLaptop</v>
      </c>
      <c r="V1914" s="36">
        <v>355</v>
      </c>
    </row>
    <row r="1915" spans="1:22" ht="21" x14ac:dyDescent="0.25">
      <c r="A1915" s="38">
        <v>39182</v>
      </c>
      <c r="B1915" s="38" t="s">
        <v>1646</v>
      </c>
      <c r="C1915" s="38" t="s">
        <v>1650</v>
      </c>
      <c r="D1915" s="32" t="str">
        <f t="shared" si="145"/>
        <v>39182MumbaiChair</v>
      </c>
      <c r="E1915" s="32">
        <f>VLOOKUP($D1915,Table2[[Column1]:[Qty]],2,0)</f>
        <v>372</v>
      </c>
      <c r="F1915" s="32">
        <f t="shared" si="146"/>
        <v>200</v>
      </c>
      <c r="G1915" s="39">
        <f t="shared" si="147"/>
        <v>0.4</v>
      </c>
      <c r="H1915" s="32">
        <f t="shared" si="148"/>
        <v>120</v>
      </c>
      <c r="I1915" s="32">
        <f t="shared" si="149"/>
        <v>44640</v>
      </c>
      <c r="R1915" s="36">
        <v>39141</v>
      </c>
      <c r="S1915" s="36" t="s">
        <v>1645</v>
      </c>
      <c r="T1915" s="36" t="s">
        <v>1650</v>
      </c>
      <c r="U1915" s="36" t="str">
        <f>Table2[[#This Row],[Date]]&amp;Table2[[#This Row],[City]]&amp;Table2[[#This Row],[Product]]</f>
        <v>39141DelhiChair</v>
      </c>
      <c r="V1915" s="36">
        <v>172</v>
      </c>
    </row>
    <row r="1916" spans="1:22" ht="21" x14ac:dyDescent="0.25">
      <c r="A1916" s="38">
        <v>39182</v>
      </c>
      <c r="B1916" s="38" t="s">
        <v>1652</v>
      </c>
      <c r="C1916" s="38" t="s">
        <v>1647</v>
      </c>
      <c r="D1916" s="32" t="str">
        <f t="shared" si="145"/>
        <v>39182JaipurLaptop</v>
      </c>
      <c r="E1916" s="32">
        <f>VLOOKUP($D1916,Table2[[Column1]:[Qty]],2,0)</f>
        <v>280</v>
      </c>
      <c r="F1916" s="32">
        <f t="shared" si="146"/>
        <v>1000</v>
      </c>
      <c r="G1916" s="39">
        <f t="shared" si="147"/>
        <v>0.09</v>
      </c>
      <c r="H1916" s="32">
        <f t="shared" si="148"/>
        <v>910</v>
      </c>
      <c r="I1916" s="32">
        <f t="shared" si="149"/>
        <v>254800</v>
      </c>
      <c r="R1916" s="36">
        <v>39182</v>
      </c>
      <c r="S1916" s="36" t="s">
        <v>1653</v>
      </c>
      <c r="T1916" s="36" t="s">
        <v>1649</v>
      </c>
      <c r="U1916" s="36" t="str">
        <f>Table2[[#This Row],[Date]]&amp;Table2[[#This Row],[City]]&amp;Table2[[#This Row],[Product]]</f>
        <v>39182Agraiphone</v>
      </c>
      <c r="V1916" s="36">
        <v>220</v>
      </c>
    </row>
    <row r="1917" spans="1:22" ht="21" x14ac:dyDescent="0.25">
      <c r="A1917" s="38">
        <v>39182</v>
      </c>
      <c r="B1917" s="38" t="s">
        <v>1652</v>
      </c>
      <c r="C1917" s="38" t="s">
        <v>1648</v>
      </c>
      <c r="D1917" s="32" t="str">
        <f t="shared" si="145"/>
        <v>39182JaipurBulb</v>
      </c>
      <c r="E1917" s="32">
        <f>VLOOKUP($D1917,Table2[[Column1]:[Qty]],2,0)</f>
        <v>448</v>
      </c>
      <c r="F1917" s="32">
        <f t="shared" si="146"/>
        <v>10</v>
      </c>
      <c r="G1917" s="39">
        <f t="shared" si="147"/>
        <v>0.08</v>
      </c>
      <c r="H1917" s="32">
        <f t="shared" si="148"/>
        <v>9.2000000000000011</v>
      </c>
      <c r="I1917" s="32">
        <f t="shared" si="149"/>
        <v>4121.6000000000004</v>
      </c>
      <c r="R1917" s="36">
        <v>39077</v>
      </c>
      <c r="S1917" s="36" t="s">
        <v>1652</v>
      </c>
      <c r="T1917" s="36" t="s">
        <v>1649</v>
      </c>
      <c r="U1917" s="36" t="str">
        <f>Table2[[#This Row],[Date]]&amp;Table2[[#This Row],[City]]&amp;Table2[[#This Row],[Product]]</f>
        <v>39077Jaipuriphone</v>
      </c>
      <c r="V1917" s="36">
        <v>465</v>
      </c>
    </row>
    <row r="1918" spans="1:22" ht="21" x14ac:dyDescent="0.25">
      <c r="A1918" s="38">
        <v>39182</v>
      </c>
      <c r="B1918" s="38" t="s">
        <v>1652</v>
      </c>
      <c r="C1918" s="38" t="s">
        <v>1649</v>
      </c>
      <c r="D1918" s="32" t="str">
        <f t="shared" si="145"/>
        <v>39182Jaipuriphone</v>
      </c>
      <c r="E1918" s="32">
        <f>VLOOKUP($D1918,Table2[[Column1]:[Qty]],2,0)</f>
        <v>181</v>
      </c>
      <c r="F1918" s="32">
        <f t="shared" si="146"/>
        <v>500</v>
      </c>
      <c r="G1918" s="39">
        <f t="shared" si="147"/>
        <v>0.2</v>
      </c>
      <c r="H1918" s="32">
        <f t="shared" si="148"/>
        <v>400</v>
      </c>
      <c r="I1918" s="32">
        <f t="shared" si="149"/>
        <v>72400</v>
      </c>
      <c r="R1918" s="36">
        <v>39102</v>
      </c>
      <c r="S1918" s="36" t="s">
        <v>1652</v>
      </c>
      <c r="T1918" s="36" t="s">
        <v>1650</v>
      </c>
      <c r="U1918" s="36" t="str">
        <f>Table2[[#This Row],[Date]]&amp;Table2[[#This Row],[City]]&amp;Table2[[#This Row],[Product]]</f>
        <v>39102JaipurChair</v>
      </c>
      <c r="V1918" s="36">
        <v>464</v>
      </c>
    </row>
    <row r="1919" spans="1:22" ht="21" x14ac:dyDescent="0.25">
      <c r="A1919" s="38">
        <v>39182</v>
      </c>
      <c r="B1919" s="38" t="s">
        <v>1652</v>
      </c>
      <c r="C1919" s="38" t="s">
        <v>1650</v>
      </c>
      <c r="D1919" s="32" t="str">
        <f t="shared" si="145"/>
        <v>39182JaipurChair</v>
      </c>
      <c r="E1919" s="32">
        <f>VLOOKUP($D1919,Table2[[Column1]:[Qty]],2,0)</f>
        <v>148</v>
      </c>
      <c r="F1919" s="32">
        <f t="shared" si="146"/>
        <v>200</v>
      </c>
      <c r="G1919" s="39">
        <f t="shared" si="147"/>
        <v>0.36</v>
      </c>
      <c r="H1919" s="32">
        <f t="shared" si="148"/>
        <v>128</v>
      </c>
      <c r="I1919" s="32">
        <f t="shared" si="149"/>
        <v>18944</v>
      </c>
      <c r="R1919" s="36">
        <v>39143</v>
      </c>
      <c r="S1919" s="36" t="s">
        <v>1645</v>
      </c>
      <c r="T1919" s="36" t="s">
        <v>1647</v>
      </c>
      <c r="U1919" s="36" t="str">
        <f>Table2[[#This Row],[Date]]&amp;Table2[[#This Row],[City]]&amp;Table2[[#This Row],[Product]]</f>
        <v>39143DelhiLaptop</v>
      </c>
      <c r="V1919" s="36">
        <v>242</v>
      </c>
    </row>
    <row r="1920" spans="1:22" ht="21" x14ac:dyDescent="0.25">
      <c r="A1920" s="38">
        <v>39182</v>
      </c>
      <c r="B1920" s="38" t="s">
        <v>1653</v>
      </c>
      <c r="C1920" s="38" t="s">
        <v>1647</v>
      </c>
      <c r="D1920" s="32" t="str">
        <f t="shared" si="145"/>
        <v>39182AgraLaptop</v>
      </c>
      <c r="E1920" s="32">
        <f>VLOOKUP($D1920,Table2[[Column1]:[Qty]],2,0)</f>
        <v>218</v>
      </c>
      <c r="F1920" s="32">
        <f t="shared" si="146"/>
        <v>1000</v>
      </c>
      <c r="G1920" s="39">
        <f t="shared" si="147"/>
        <v>0.05</v>
      </c>
      <c r="H1920" s="32">
        <f t="shared" si="148"/>
        <v>950</v>
      </c>
      <c r="I1920" s="32">
        <f t="shared" si="149"/>
        <v>207100</v>
      </c>
      <c r="R1920" s="36">
        <v>39144</v>
      </c>
      <c r="S1920" s="36" t="s">
        <v>1653</v>
      </c>
      <c r="T1920" s="36" t="s">
        <v>1649</v>
      </c>
      <c r="U1920" s="36" t="str">
        <f>Table2[[#This Row],[Date]]&amp;Table2[[#This Row],[City]]&amp;Table2[[#This Row],[Product]]</f>
        <v>39144Agraiphone</v>
      </c>
      <c r="V1920" s="36">
        <v>461</v>
      </c>
    </row>
    <row r="1921" spans="1:22" ht="21" x14ac:dyDescent="0.25">
      <c r="A1921" s="38">
        <v>39182</v>
      </c>
      <c r="B1921" s="38" t="s">
        <v>1653</v>
      </c>
      <c r="C1921" s="38" t="s">
        <v>1648</v>
      </c>
      <c r="D1921" s="32" t="str">
        <f t="shared" si="145"/>
        <v>39182AgraBulb</v>
      </c>
      <c r="E1921" s="32">
        <f>VLOOKUP($D1921,Table2[[Column1]:[Qty]],2,0)</f>
        <v>157</v>
      </c>
      <c r="F1921" s="32">
        <f t="shared" si="146"/>
        <v>10</v>
      </c>
      <c r="G1921" s="39">
        <f t="shared" si="147"/>
        <v>0.06</v>
      </c>
      <c r="H1921" s="32">
        <f t="shared" si="148"/>
        <v>9.3999999999999986</v>
      </c>
      <c r="I1921" s="32">
        <f t="shared" si="149"/>
        <v>1475.7999999999997</v>
      </c>
      <c r="R1921" s="36">
        <v>39107</v>
      </c>
      <c r="S1921" s="36" t="s">
        <v>1645</v>
      </c>
      <c r="T1921" s="36" t="s">
        <v>1647</v>
      </c>
      <c r="U1921" s="36" t="str">
        <f>Table2[[#This Row],[Date]]&amp;Table2[[#This Row],[City]]&amp;Table2[[#This Row],[Product]]</f>
        <v>39107DelhiLaptop</v>
      </c>
      <c r="V1921" s="36">
        <v>122</v>
      </c>
    </row>
    <row r="1922" spans="1:22" ht="21" x14ac:dyDescent="0.25">
      <c r="A1922" s="38">
        <v>39182</v>
      </c>
      <c r="B1922" s="38" t="s">
        <v>1653</v>
      </c>
      <c r="C1922" s="38" t="s">
        <v>1649</v>
      </c>
      <c r="D1922" s="32" t="str">
        <f t="shared" si="145"/>
        <v>39182Agraiphone</v>
      </c>
      <c r="E1922" s="32">
        <f>VLOOKUP($D1922,Table2[[Column1]:[Qty]],2,0)</f>
        <v>220</v>
      </c>
      <c r="F1922" s="32">
        <f t="shared" si="146"/>
        <v>500</v>
      </c>
      <c r="G1922" s="39">
        <f t="shared" si="147"/>
        <v>0.25</v>
      </c>
      <c r="H1922" s="32">
        <f t="shared" si="148"/>
        <v>375</v>
      </c>
      <c r="I1922" s="32">
        <f t="shared" si="149"/>
        <v>82500</v>
      </c>
      <c r="R1922" s="36">
        <v>39159</v>
      </c>
      <c r="S1922" s="36" t="s">
        <v>1653</v>
      </c>
      <c r="T1922" s="36" t="s">
        <v>1647</v>
      </c>
      <c r="U1922" s="36" t="str">
        <f>Table2[[#This Row],[Date]]&amp;Table2[[#This Row],[City]]&amp;Table2[[#This Row],[Product]]</f>
        <v>39159AgraLaptop</v>
      </c>
      <c r="V1922" s="36">
        <v>194</v>
      </c>
    </row>
    <row r="1923" spans="1:22" ht="21" x14ac:dyDescent="0.25">
      <c r="A1923" s="38">
        <v>39182</v>
      </c>
      <c r="B1923" s="38" t="s">
        <v>1653</v>
      </c>
      <c r="C1923" s="38" t="s">
        <v>1650</v>
      </c>
      <c r="D1923" s="32" t="str">
        <f t="shared" si="145"/>
        <v>39182AgraChair</v>
      </c>
      <c r="E1923" s="32">
        <f>VLOOKUP($D1923,Table2[[Column1]:[Qty]],2,0)</f>
        <v>188</v>
      </c>
      <c r="F1923" s="32">
        <f t="shared" si="146"/>
        <v>200</v>
      </c>
      <c r="G1923" s="39">
        <f t="shared" si="147"/>
        <v>0.4</v>
      </c>
      <c r="H1923" s="32">
        <f t="shared" si="148"/>
        <v>120</v>
      </c>
      <c r="I1923" s="32">
        <f t="shared" si="149"/>
        <v>22560</v>
      </c>
      <c r="R1923" s="36">
        <v>39168</v>
      </c>
      <c r="S1923" s="36" t="s">
        <v>1646</v>
      </c>
      <c r="T1923" s="36" t="s">
        <v>1649</v>
      </c>
      <c r="U1923" s="36" t="str">
        <f>Table2[[#This Row],[Date]]&amp;Table2[[#This Row],[City]]&amp;Table2[[#This Row],[Product]]</f>
        <v>39168Mumbaiiphone</v>
      </c>
      <c r="V1923" s="36">
        <v>249</v>
      </c>
    </row>
    <row r="1924" spans="1:22" ht="21" x14ac:dyDescent="0.25">
      <c r="A1924" s="38">
        <v>39183</v>
      </c>
      <c r="B1924" s="38" t="s">
        <v>1645</v>
      </c>
      <c r="C1924" s="38" t="s">
        <v>1647</v>
      </c>
      <c r="D1924" s="32" t="str">
        <f t="shared" si="145"/>
        <v>39183DelhiLaptop</v>
      </c>
      <c r="E1924" s="32">
        <f>VLOOKUP($D1924,Table2[[Column1]:[Qty]],2,0)</f>
        <v>347</v>
      </c>
      <c r="F1924" s="32">
        <f t="shared" si="146"/>
        <v>1000</v>
      </c>
      <c r="G1924" s="39">
        <f t="shared" si="147"/>
        <v>0.13</v>
      </c>
      <c r="H1924" s="32">
        <f t="shared" si="148"/>
        <v>870</v>
      </c>
      <c r="I1924" s="32">
        <f t="shared" si="149"/>
        <v>301890</v>
      </c>
      <c r="R1924" s="36">
        <v>39174</v>
      </c>
      <c r="S1924" s="36" t="s">
        <v>1646</v>
      </c>
      <c r="T1924" s="36" t="s">
        <v>1650</v>
      </c>
      <c r="U1924" s="36" t="str">
        <f>Table2[[#This Row],[Date]]&amp;Table2[[#This Row],[City]]&amp;Table2[[#This Row],[Product]]</f>
        <v>39174MumbaiChair</v>
      </c>
      <c r="V1924" s="36">
        <v>488</v>
      </c>
    </row>
    <row r="1925" spans="1:22" ht="21" x14ac:dyDescent="0.25">
      <c r="A1925" s="38">
        <v>39183</v>
      </c>
      <c r="B1925" s="38" t="s">
        <v>1645</v>
      </c>
      <c r="C1925" s="38" t="s">
        <v>1648</v>
      </c>
      <c r="D1925" s="32" t="str">
        <f t="shared" ref="D1925:D1988" si="150">A1925&amp;B1925&amp;C1925</f>
        <v>39183DelhiBulb</v>
      </c>
      <c r="E1925" s="32">
        <f>VLOOKUP($D1925,Table2[[Column1]:[Qty]],2,0)</f>
        <v>436</v>
      </c>
      <c r="F1925" s="32">
        <f t="shared" ref="F1925:F1988" si="151">VLOOKUP($C1925,K$12:L$15,2,FALSE)</f>
        <v>10</v>
      </c>
      <c r="G1925" s="39">
        <f t="shared" ref="G1925:G1988" si="152">INDEX($K$3:$O$7,MATCH($B1925,$K$3:$K$7,0),MATCH($C1925,$K$3:$O$3,0))</f>
        <v>0.09</v>
      </c>
      <c r="H1925" s="32">
        <f t="shared" ref="H1925:H1988" si="153">$F1925*(1-$G1925)</f>
        <v>9.1</v>
      </c>
      <c r="I1925" s="32">
        <f t="shared" ref="I1925:I1988" si="154">$H1925*$E1925</f>
        <v>3967.6</v>
      </c>
      <c r="R1925" s="36">
        <v>39163</v>
      </c>
      <c r="S1925" s="36" t="s">
        <v>1646</v>
      </c>
      <c r="T1925" s="36" t="s">
        <v>1650</v>
      </c>
      <c r="U1925" s="36" t="str">
        <f>Table2[[#This Row],[Date]]&amp;Table2[[#This Row],[City]]&amp;Table2[[#This Row],[Product]]</f>
        <v>39163MumbaiChair</v>
      </c>
      <c r="V1925" s="36">
        <v>230</v>
      </c>
    </row>
    <row r="1926" spans="1:22" ht="21" x14ac:dyDescent="0.25">
      <c r="A1926" s="38">
        <v>39183</v>
      </c>
      <c r="B1926" s="38" t="s">
        <v>1645</v>
      </c>
      <c r="C1926" s="38" t="s">
        <v>1649</v>
      </c>
      <c r="D1926" s="32" t="str">
        <f t="shared" si="150"/>
        <v>39183Delhiiphone</v>
      </c>
      <c r="E1926" s="32">
        <f>VLOOKUP($D1926,Table2[[Column1]:[Qty]],2,0)</f>
        <v>265</v>
      </c>
      <c r="F1926" s="32">
        <f t="shared" si="151"/>
        <v>500</v>
      </c>
      <c r="G1926" s="39">
        <f t="shared" si="152"/>
        <v>0.24</v>
      </c>
      <c r="H1926" s="32">
        <f t="shared" si="153"/>
        <v>380</v>
      </c>
      <c r="I1926" s="32">
        <f t="shared" si="154"/>
        <v>100700</v>
      </c>
      <c r="R1926" s="36">
        <v>39172</v>
      </c>
      <c r="S1926" s="36" t="s">
        <v>1652</v>
      </c>
      <c r="T1926" s="36" t="s">
        <v>1649</v>
      </c>
      <c r="U1926" s="36" t="str">
        <f>Table2[[#This Row],[Date]]&amp;Table2[[#This Row],[City]]&amp;Table2[[#This Row],[Product]]</f>
        <v>39172Jaipuriphone</v>
      </c>
      <c r="V1926" s="36">
        <v>146</v>
      </c>
    </row>
    <row r="1927" spans="1:22" ht="21" x14ac:dyDescent="0.25">
      <c r="A1927" s="38">
        <v>39183</v>
      </c>
      <c r="B1927" s="38" t="s">
        <v>1645</v>
      </c>
      <c r="C1927" s="38" t="s">
        <v>1650</v>
      </c>
      <c r="D1927" s="32" t="str">
        <f t="shared" si="150"/>
        <v>39183DelhiChair</v>
      </c>
      <c r="E1927" s="32">
        <f>VLOOKUP($D1927,Table2[[Column1]:[Qty]],2,0)</f>
        <v>131</v>
      </c>
      <c r="F1927" s="32">
        <f t="shared" si="151"/>
        <v>200</v>
      </c>
      <c r="G1927" s="39">
        <f t="shared" si="152"/>
        <v>0.33</v>
      </c>
      <c r="H1927" s="32">
        <f t="shared" si="153"/>
        <v>134</v>
      </c>
      <c r="I1927" s="32">
        <f t="shared" si="154"/>
        <v>17554</v>
      </c>
      <c r="R1927" s="36">
        <v>39137</v>
      </c>
      <c r="S1927" s="36" t="s">
        <v>1646</v>
      </c>
      <c r="T1927" s="36" t="s">
        <v>1647</v>
      </c>
      <c r="U1927" s="36" t="str">
        <f>Table2[[#This Row],[Date]]&amp;Table2[[#This Row],[City]]&amp;Table2[[#This Row],[Product]]</f>
        <v>39137MumbaiLaptop</v>
      </c>
      <c r="V1927" s="36">
        <v>484</v>
      </c>
    </row>
    <row r="1928" spans="1:22" ht="21" x14ac:dyDescent="0.25">
      <c r="A1928" s="38">
        <v>39183</v>
      </c>
      <c r="B1928" s="38" t="s">
        <v>1646</v>
      </c>
      <c r="C1928" s="38" t="s">
        <v>1647</v>
      </c>
      <c r="D1928" s="32" t="str">
        <f t="shared" si="150"/>
        <v>39183MumbaiLaptop</v>
      </c>
      <c r="E1928" s="32">
        <f>VLOOKUP($D1928,Table2[[Column1]:[Qty]],2,0)</f>
        <v>421</v>
      </c>
      <c r="F1928" s="32">
        <f t="shared" si="151"/>
        <v>1000</v>
      </c>
      <c r="G1928" s="39">
        <f t="shared" si="152"/>
        <v>0.1</v>
      </c>
      <c r="H1928" s="32">
        <f t="shared" si="153"/>
        <v>900</v>
      </c>
      <c r="I1928" s="32">
        <f t="shared" si="154"/>
        <v>378900</v>
      </c>
      <c r="R1928" s="36">
        <v>39187</v>
      </c>
      <c r="S1928" s="36" t="s">
        <v>1653</v>
      </c>
      <c r="T1928" s="36" t="s">
        <v>1647</v>
      </c>
      <c r="U1928" s="36" t="str">
        <f>Table2[[#This Row],[Date]]&amp;Table2[[#This Row],[City]]&amp;Table2[[#This Row],[Product]]</f>
        <v>39187AgraLaptop</v>
      </c>
      <c r="V1928" s="36">
        <v>284</v>
      </c>
    </row>
    <row r="1929" spans="1:22" ht="21" x14ac:dyDescent="0.25">
      <c r="A1929" s="38">
        <v>39183</v>
      </c>
      <c r="B1929" s="38" t="s">
        <v>1646</v>
      </c>
      <c r="C1929" s="38" t="s">
        <v>1648</v>
      </c>
      <c r="D1929" s="32" t="str">
        <f t="shared" si="150"/>
        <v>39183MumbaiBulb</v>
      </c>
      <c r="E1929" s="32">
        <f>VLOOKUP($D1929,Table2[[Column1]:[Qty]],2,0)</f>
        <v>303</v>
      </c>
      <c r="F1929" s="32">
        <f t="shared" si="151"/>
        <v>10</v>
      </c>
      <c r="G1929" s="39">
        <f t="shared" si="152"/>
        <v>0.05</v>
      </c>
      <c r="H1929" s="32">
        <f t="shared" si="153"/>
        <v>9.5</v>
      </c>
      <c r="I1929" s="32">
        <f t="shared" si="154"/>
        <v>2878.5</v>
      </c>
      <c r="R1929" s="36">
        <v>39067</v>
      </c>
      <c r="S1929" s="36" t="s">
        <v>1653</v>
      </c>
      <c r="T1929" s="36" t="s">
        <v>1650</v>
      </c>
      <c r="U1929" s="36" t="str">
        <f>Table2[[#This Row],[Date]]&amp;Table2[[#This Row],[City]]&amp;Table2[[#This Row],[Product]]</f>
        <v>39067AgraChair</v>
      </c>
      <c r="V1929" s="36">
        <v>472</v>
      </c>
    </row>
    <row r="1930" spans="1:22" ht="21" x14ac:dyDescent="0.25">
      <c r="A1930" s="38">
        <v>39183</v>
      </c>
      <c r="B1930" s="38" t="s">
        <v>1646</v>
      </c>
      <c r="C1930" s="38" t="s">
        <v>1649</v>
      </c>
      <c r="D1930" s="32" t="str">
        <f t="shared" si="150"/>
        <v>39183Mumbaiiphone</v>
      </c>
      <c r="E1930" s="32">
        <f>VLOOKUP($D1930,Table2[[Column1]:[Qty]],2,0)</f>
        <v>213</v>
      </c>
      <c r="F1930" s="32">
        <f t="shared" si="151"/>
        <v>500</v>
      </c>
      <c r="G1930" s="39">
        <f t="shared" si="152"/>
        <v>0.2</v>
      </c>
      <c r="H1930" s="32">
        <f t="shared" si="153"/>
        <v>400</v>
      </c>
      <c r="I1930" s="32">
        <f t="shared" si="154"/>
        <v>85200</v>
      </c>
      <c r="R1930" s="36">
        <v>39130</v>
      </c>
      <c r="S1930" s="36" t="s">
        <v>1646</v>
      </c>
      <c r="T1930" s="36" t="s">
        <v>1648</v>
      </c>
      <c r="U1930" s="36" t="str">
        <f>Table2[[#This Row],[Date]]&amp;Table2[[#This Row],[City]]&amp;Table2[[#This Row],[Product]]</f>
        <v>39130MumbaiBulb</v>
      </c>
      <c r="V1930" s="36">
        <v>368</v>
      </c>
    </row>
    <row r="1931" spans="1:22" ht="21" x14ac:dyDescent="0.25">
      <c r="A1931" s="38">
        <v>39183</v>
      </c>
      <c r="B1931" s="38" t="s">
        <v>1646</v>
      </c>
      <c r="C1931" s="38" t="s">
        <v>1650</v>
      </c>
      <c r="D1931" s="32" t="str">
        <f t="shared" si="150"/>
        <v>39183MumbaiChair</v>
      </c>
      <c r="E1931" s="32">
        <f>VLOOKUP($D1931,Table2[[Column1]:[Qty]],2,0)</f>
        <v>379</v>
      </c>
      <c r="F1931" s="32">
        <f t="shared" si="151"/>
        <v>200</v>
      </c>
      <c r="G1931" s="39">
        <f t="shared" si="152"/>
        <v>0.4</v>
      </c>
      <c r="H1931" s="32">
        <f t="shared" si="153"/>
        <v>120</v>
      </c>
      <c r="I1931" s="32">
        <f t="shared" si="154"/>
        <v>45480</v>
      </c>
      <c r="R1931" s="36">
        <v>39158</v>
      </c>
      <c r="S1931" s="36" t="s">
        <v>1645</v>
      </c>
      <c r="T1931" s="36" t="s">
        <v>1649</v>
      </c>
      <c r="U1931" s="36" t="str">
        <f>Table2[[#This Row],[Date]]&amp;Table2[[#This Row],[City]]&amp;Table2[[#This Row],[Product]]</f>
        <v>39158Delhiiphone</v>
      </c>
      <c r="V1931" s="36">
        <v>352</v>
      </c>
    </row>
    <row r="1932" spans="1:22" ht="21" x14ac:dyDescent="0.25">
      <c r="A1932" s="38">
        <v>39183</v>
      </c>
      <c r="B1932" s="38" t="s">
        <v>1652</v>
      </c>
      <c r="C1932" s="38" t="s">
        <v>1647</v>
      </c>
      <c r="D1932" s="32" t="str">
        <f t="shared" si="150"/>
        <v>39183JaipurLaptop</v>
      </c>
      <c r="E1932" s="32">
        <f>VLOOKUP($D1932,Table2[[Column1]:[Qty]],2,0)</f>
        <v>321</v>
      </c>
      <c r="F1932" s="32">
        <f t="shared" si="151"/>
        <v>1000</v>
      </c>
      <c r="G1932" s="39">
        <f t="shared" si="152"/>
        <v>0.09</v>
      </c>
      <c r="H1932" s="32">
        <f t="shared" si="153"/>
        <v>910</v>
      </c>
      <c r="I1932" s="32">
        <f t="shared" si="154"/>
        <v>292110</v>
      </c>
      <c r="R1932" s="36">
        <v>39179</v>
      </c>
      <c r="S1932" s="36" t="s">
        <v>1645</v>
      </c>
      <c r="T1932" s="36" t="s">
        <v>1649</v>
      </c>
      <c r="U1932" s="36" t="str">
        <f>Table2[[#This Row],[Date]]&amp;Table2[[#This Row],[City]]&amp;Table2[[#This Row],[Product]]</f>
        <v>39179Delhiiphone</v>
      </c>
      <c r="V1932" s="36">
        <v>438</v>
      </c>
    </row>
    <row r="1933" spans="1:22" ht="21" x14ac:dyDescent="0.25">
      <c r="A1933" s="38">
        <v>39183</v>
      </c>
      <c r="B1933" s="38" t="s">
        <v>1652</v>
      </c>
      <c r="C1933" s="38" t="s">
        <v>1648</v>
      </c>
      <c r="D1933" s="32" t="str">
        <f t="shared" si="150"/>
        <v>39183JaipurBulb</v>
      </c>
      <c r="E1933" s="32">
        <f>VLOOKUP($D1933,Table2[[Column1]:[Qty]],2,0)</f>
        <v>296</v>
      </c>
      <c r="F1933" s="32">
        <f t="shared" si="151"/>
        <v>10</v>
      </c>
      <c r="G1933" s="39">
        <f t="shared" si="152"/>
        <v>0.08</v>
      </c>
      <c r="H1933" s="32">
        <f t="shared" si="153"/>
        <v>9.2000000000000011</v>
      </c>
      <c r="I1933" s="32">
        <f t="shared" si="154"/>
        <v>2723.2000000000003</v>
      </c>
      <c r="R1933" s="36">
        <v>39102</v>
      </c>
      <c r="S1933" s="36" t="s">
        <v>1653</v>
      </c>
      <c r="T1933" s="36" t="s">
        <v>1648</v>
      </c>
      <c r="U1933" s="36" t="str">
        <f>Table2[[#This Row],[Date]]&amp;Table2[[#This Row],[City]]&amp;Table2[[#This Row],[Product]]</f>
        <v>39102AgraBulb</v>
      </c>
      <c r="V1933" s="36">
        <v>497</v>
      </c>
    </row>
    <row r="1934" spans="1:22" ht="21" x14ac:dyDescent="0.25">
      <c r="A1934" s="38">
        <v>39183</v>
      </c>
      <c r="B1934" s="38" t="s">
        <v>1652</v>
      </c>
      <c r="C1934" s="38" t="s">
        <v>1649</v>
      </c>
      <c r="D1934" s="32" t="str">
        <f t="shared" si="150"/>
        <v>39183Jaipuriphone</v>
      </c>
      <c r="E1934" s="32">
        <f>VLOOKUP($D1934,Table2[[Column1]:[Qty]],2,0)</f>
        <v>119</v>
      </c>
      <c r="F1934" s="32">
        <f t="shared" si="151"/>
        <v>500</v>
      </c>
      <c r="G1934" s="39">
        <f t="shared" si="152"/>
        <v>0.2</v>
      </c>
      <c r="H1934" s="32">
        <f t="shared" si="153"/>
        <v>400</v>
      </c>
      <c r="I1934" s="32">
        <f t="shared" si="154"/>
        <v>47600</v>
      </c>
      <c r="R1934" s="36">
        <v>39138</v>
      </c>
      <c r="S1934" s="36" t="s">
        <v>1652</v>
      </c>
      <c r="T1934" s="36" t="s">
        <v>1649</v>
      </c>
      <c r="U1934" s="36" t="str">
        <f>Table2[[#This Row],[Date]]&amp;Table2[[#This Row],[City]]&amp;Table2[[#This Row],[Product]]</f>
        <v>39138Jaipuriphone</v>
      </c>
      <c r="V1934" s="36">
        <v>278</v>
      </c>
    </row>
    <row r="1935" spans="1:22" ht="21" x14ac:dyDescent="0.25">
      <c r="A1935" s="38">
        <v>39183</v>
      </c>
      <c r="B1935" s="38" t="s">
        <v>1652</v>
      </c>
      <c r="C1935" s="38" t="s">
        <v>1650</v>
      </c>
      <c r="D1935" s="32" t="str">
        <f t="shared" si="150"/>
        <v>39183JaipurChair</v>
      </c>
      <c r="E1935" s="32">
        <f>VLOOKUP($D1935,Table2[[Column1]:[Qty]],2,0)</f>
        <v>200</v>
      </c>
      <c r="F1935" s="32">
        <f t="shared" si="151"/>
        <v>200</v>
      </c>
      <c r="G1935" s="39">
        <f t="shared" si="152"/>
        <v>0.36</v>
      </c>
      <c r="H1935" s="32">
        <f t="shared" si="153"/>
        <v>128</v>
      </c>
      <c r="I1935" s="32">
        <f t="shared" si="154"/>
        <v>25600</v>
      </c>
      <c r="R1935" s="36">
        <v>39167</v>
      </c>
      <c r="S1935" s="36" t="s">
        <v>1653</v>
      </c>
      <c r="T1935" s="36" t="s">
        <v>1649</v>
      </c>
      <c r="U1935" s="36" t="str">
        <f>Table2[[#This Row],[Date]]&amp;Table2[[#This Row],[City]]&amp;Table2[[#This Row],[Product]]</f>
        <v>39167Agraiphone</v>
      </c>
      <c r="V1935" s="36">
        <v>459</v>
      </c>
    </row>
    <row r="1936" spans="1:22" ht="21" x14ac:dyDescent="0.25">
      <c r="A1936" s="38">
        <v>39183</v>
      </c>
      <c r="B1936" s="38" t="s">
        <v>1653</v>
      </c>
      <c r="C1936" s="38" t="s">
        <v>1647</v>
      </c>
      <c r="D1936" s="32" t="str">
        <f t="shared" si="150"/>
        <v>39183AgraLaptop</v>
      </c>
      <c r="E1936" s="32">
        <f>VLOOKUP($D1936,Table2[[Column1]:[Qty]],2,0)</f>
        <v>497</v>
      </c>
      <c r="F1936" s="32">
        <f t="shared" si="151"/>
        <v>1000</v>
      </c>
      <c r="G1936" s="39">
        <f t="shared" si="152"/>
        <v>0.05</v>
      </c>
      <c r="H1936" s="32">
        <f t="shared" si="153"/>
        <v>950</v>
      </c>
      <c r="I1936" s="32">
        <f t="shared" si="154"/>
        <v>472150</v>
      </c>
      <c r="R1936" s="36">
        <v>39143</v>
      </c>
      <c r="S1936" s="36" t="s">
        <v>1646</v>
      </c>
      <c r="T1936" s="36" t="s">
        <v>1650</v>
      </c>
      <c r="U1936" s="36" t="str">
        <f>Table2[[#This Row],[Date]]&amp;Table2[[#This Row],[City]]&amp;Table2[[#This Row],[Product]]</f>
        <v>39143MumbaiChair</v>
      </c>
      <c r="V1936" s="36">
        <v>409</v>
      </c>
    </row>
    <row r="1937" spans="1:22" ht="21" x14ac:dyDescent="0.25">
      <c r="A1937" s="38">
        <v>39183</v>
      </c>
      <c r="B1937" s="38" t="s">
        <v>1653</v>
      </c>
      <c r="C1937" s="38" t="s">
        <v>1648</v>
      </c>
      <c r="D1937" s="32" t="str">
        <f t="shared" si="150"/>
        <v>39183AgraBulb</v>
      </c>
      <c r="E1937" s="32">
        <f>VLOOKUP($D1937,Table2[[Column1]:[Qty]],2,0)</f>
        <v>481</v>
      </c>
      <c r="F1937" s="32">
        <f t="shared" si="151"/>
        <v>10</v>
      </c>
      <c r="G1937" s="39">
        <f t="shared" si="152"/>
        <v>0.06</v>
      </c>
      <c r="H1937" s="32">
        <f t="shared" si="153"/>
        <v>9.3999999999999986</v>
      </c>
      <c r="I1937" s="32">
        <f t="shared" si="154"/>
        <v>4521.3999999999996</v>
      </c>
      <c r="R1937" s="36">
        <v>39166</v>
      </c>
      <c r="S1937" s="36" t="s">
        <v>1645</v>
      </c>
      <c r="T1937" s="36" t="s">
        <v>1647</v>
      </c>
      <c r="U1937" s="36" t="str">
        <f>Table2[[#This Row],[Date]]&amp;Table2[[#This Row],[City]]&amp;Table2[[#This Row],[Product]]</f>
        <v>39166DelhiLaptop</v>
      </c>
      <c r="V1937" s="36">
        <v>239</v>
      </c>
    </row>
    <row r="1938" spans="1:22" ht="21" x14ac:dyDescent="0.25">
      <c r="A1938" s="38">
        <v>39183</v>
      </c>
      <c r="B1938" s="38" t="s">
        <v>1653</v>
      </c>
      <c r="C1938" s="38" t="s">
        <v>1649</v>
      </c>
      <c r="D1938" s="32" t="str">
        <f t="shared" si="150"/>
        <v>39183Agraiphone</v>
      </c>
      <c r="E1938" s="32">
        <f>VLOOKUP($D1938,Table2[[Column1]:[Qty]],2,0)</f>
        <v>451</v>
      </c>
      <c r="F1938" s="32">
        <f t="shared" si="151"/>
        <v>500</v>
      </c>
      <c r="G1938" s="39">
        <f t="shared" si="152"/>
        <v>0.25</v>
      </c>
      <c r="H1938" s="32">
        <f t="shared" si="153"/>
        <v>375</v>
      </c>
      <c r="I1938" s="32">
        <f t="shared" si="154"/>
        <v>169125</v>
      </c>
      <c r="R1938" s="36">
        <v>39133</v>
      </c>
      <c r="S1938" s="36" t="s">
        <v>1645</v>
      </c>
      <c r="T1938" s="36" t="s">
        <v>1650</v>
      </c>
      <c r="U1938" s="36" t="str">
        <f>Table2[[#This Row],[Date]]&amp;Table2[[#This Row],[City]]&amp;Table2[[#This Row],[Product]]</f>
        <v>39133DelhiChair</v>
      </c>
      <c r="V1938" s="36">
        <v>486</v>
      </c>
    </row>
    <row r="1939" spans="1:22" ht="21" x14ac:dyDescent="0.25">
      <c r="A1939" s="38">
        <v>39183</v>
      </c>
      <c r="B1939" s="38" t="s">
        <v>1653</v>
      </c>
      <c r="C1939" s="38" t="s">
        <v>1650</v>
      </c>
      <c r="D1939" s="32" t="str">
        <f t="shared" si="150"/>
        <v>39183AgraChair</v>
      </c>
      <c r="E1939" s="32">
        <f>VLOOKUP($D1939,Table2[[Column1]:[Qty]],2,0)</f>
        <v>353</v>
      </c>
      <c r="F1939" s="32">
        <f t="shared" si="151"/>
        <v>200</v>
      </c>
      <c r="G1939" s="39">
        <f t="shared" si="152"/>
        <v>0.4</v>
      </c>
      <c r="H1939" s="32">
        <f t="shared" si="153"/>
        <v>120</v>
      </c>
      <c r="I1939" s="32">
        <f t="shared" si="154"/>
        <v>42360</v>
      </c>
      <c r="R1939" s="36">
        <v>39137</v>
      </c>
      <c r="S1939" s="36" t="s">
        <v>1646</v>
      </c>
      <c r="T1939" s="36" t="s">
        <v>1649</v>
      </c>
      <c r="U1939" s="36" t="str">
        <f>Table2[[#This Row],[Date]]&amp;Table2[[#This Row],[City]]&amp;Table2[[#This Row],[Product]]</f>
        <v>39137Mumbaiiphone</v>
      </c>
      <c r="V1939" s="36">
        <v>251</v>
      </c>
    </row>
    <row r="1940" spans="1:22" ht="21" x14ac:dyDescent="0.25">
      <c r="A1940" s="38">
        <v>39184</v>
      </c>
      <c r="B1940" s="38" t="s">
        <v>1645</v>
      </c>
      <c r="C1940" s="38" t="s">
        <v>1647</v>
      </c>
      <c r="D1940" s="32" t="str">
        <f t="shared" si="150"/>
        <v>39184DelhiLaptop</v>
      </c>
      <c r="E1940" s="32">
        <f>VLOOKUP($D1940,Table2[[Column1]:[Qty]],2,0)</f>
        <v>432</v>
      </c>
      <c r="F1940" s="32">
        <f t="shared" si="151"/>
        <v>1000</v>
      </c>
      <c r="G1940" s="39">
        <f t="shared" si="152"/>
        <v>0.13</v>
      </c>
      <c r="H1940" s="32">
        <f t="shared" si="153"/>
        <v>870</v>
      </c>
      <c r="I1940" s="32">
        <f t="shared" si="154"/>
        <v>375840</v>
      </c>
      <c r="R1940" s="36">
        <v>39173</v>
      </c>
      <c r="S1940" s="36" t="s">
        <v>1646</v>
      </c>
      <c r="T1940" s="36" t="s">
        <v>1649</v>
      </c>
      <c r="U1940" s="36" t="str">
        <f>Table2[[#This Row],[Date]]&amp;Table2[[#This Row],[City]]&amp;Table2[[#This Row],[Product]]</f>
        <v>39173Mumbaiiphone</v>
      </c>
      <c r="V1940" s="36">
        <v>165</v>
      </c>
    </row>
    <row r="1941" spans="1:22" ht="21" x14ac:dyDescent="0.25">
      <c r="A1941" s="38">
        <v>39184</v>
      </c>
      <c r="B1941" s="38" t="s">
        <v>1645</v>
      </c>
      <c r="C1941" s="38" t="s">
        <v>1648</v>
      </c>
      <c r="D1941" s="32" t="str">
        <f t="shared" si="150"/>
        <v>39184DelhiBulb</v>
      </c>
      <c r="E1941" s="32">
        <f>VLOOKUP($D1941,Table2[[Column1]:[Qty]],2,0)</f>
        <v>211</v>
      </c>
      <c r="F1941" s="32">
        <f t="shared" si="151"/>
        <v>10</v>
      </c>
      <c r="G1941" s="39">
        <f t="shared" si="152"/>
        <v>0.09</v>
      </c>
      <c r="H1941" s="32">
        <f t="shared" si="153"/>
        <v>9.1</v>
      </c>
      <c r="I1941" s="32">
        <f t="shared" si="154"/>
        <v>1920.1</v>
      </c>
      <c r="R1941" s="36">
        <v>39134</v>
      </c>
      <c r="S1941" s="36" t="s">
        <v>1652</v>
      </c>
      <c r="T1941" s="36" t="s">
        <v>1647</v>
      </c>
      <c r="U1941" s="36" t="str">
        <f>Table2[[#This Row],[Date]]&amp;Table2[[#This Row],[City]]&amp;Table2[[#This Row],[Product]]</f>
        <v>39134JaipurLaptop</v>
      </c>
      <c r="V1941" s="36">
        <v>420</v>
      </c>
    </row>
    <row r="1942" spans="1:22" ht="21" x14ac:dyDescent="0.25">
      <c r="A1942" s="38">
        <v>39184</v>
      </c>
      <c r="B1942" s="38" t="s">
        <v>1645</v>
      </c>
      <c r="C1942" s="38" t="s">
        <v>1649</v>
      </c>
      <c r="D1942" s="32" t="str">
        <f t="shared" si="150"/>
        <v>39184Delhiiphone</v>
      </c>
      <c r="E1942" s="32">
        <f>VLOOKUP($D1942,Table2[[Column1]:[Qty]],2,0)</f>
        <v>441</v>
      </c>
      <c r="F1942" s="32">
        <f t="shared" si="151"/>
        <v>500</v>
      </c>
      <c r="G1942" s="39">
        <f t="shared" si="152"/>
        <v>0.24</v>
      </c>
      <c r="H1942" s="32">
        <f t="shared" si="153"/>
        <v>380</v>
      </c>
      <c r="I1942" s="32">
        <f t="shared" si="154"/>
        <v>167580</v>
      </c>
      <c r="R1942" s="36">
        <v>39178</v>
      </c>
      <c r="S1942" s="36" t="s">
        <v>1652</v>
      </c>
      <c r="T1942" s="36" t="s">
        <v>1649</v>
      </c>
      <c r="U1942" s="36" t="str">
        <f>Table2[[#This Row],[Date]]&amp;Table2[[#This Row],[City]]&amp;Table2[[#This Row],[Product]]</f>
        <v>39178Jaipuriphone</v>
      </c>
      <c r="V1942" s="36">
        <v>411</v>
      </c>
    </row>
    <row r="1943" spans="1:22" ht="21" x14ac:dyDescent="0.25">
      <c r="A1943" s="38">
        <v>39184</v>
      </c>
      <c r="B1943" s="38" t="s">
        <v>1645</v>
      </c>
      <c r="C1943" s="38" t="s">
        <v>1650</v>
      </c>
      <c r="D1943" s="32" t="str">
        <f t="shared" si="150"/>
        <v>39184DelhiChair</v>
      </c>
      <c r="E1943" s="32">
        <f>VLOOKUP($D1943,Table2[[Column1]:[Qty]],2,0)</f>
        <v>223</v>
      </c>
      <c r="F1943" s="32">
        <f t="shared" si="151"/>
        <v>200</v>
      </c>
      <c r="G1943" s="39">
        <f t="shared" si="152"/>
        <v>0.33</v>
      </c>
      <c r="H1943" s="32">
        <f t="shared" si="153"/>
        <v>134</v>
      </c>
      <c r="I1943" s="32">
        <f t="shared" si="154"/>
        <v>29882</v>
      </c>
      <c r="R1943" s="36">
        <v>39113</v>
      </c>
      <c r="S1943" s="36" t="s">
        <v>1645</v>
      </c>
      <c r="T1943" s="36" t="s">
        <v>1648</v>
      </c>
      <c r="U1943" s="36" t="str">
        <f>Table2[[#This Row],[Date]]&amp;Table2[[#This Row],[City]]&amp;Table2[[#This Row],[Product]]</f>
        <v>39113DelhiBulb</v>
      </c>
      <c r="V1943" s="36">
        <v>262</v>
      </c>
    </row>
    <row r="1944" spans="1:22" ht="21" x14ac:dyDescent="0.25">
      <c r="A1944" s="38">
        <v>39184</v>
      </c>
      <c r="B1944" s="38" t="s">
        <v>1646</v>
      </c>
      <c r="C1944" s="38" t="s">
        <v>1647</v>
      </c>
      <c r="D1944" s="32" t="str">
        <f t="shared" si="150"/>
        <v>39184MumbaiLaptop</v>
      </c>
      <c r="E1944" s="32">
        <f>VLOOKUP($D1944,Table2[[Column1]:[Qty]],2,0)</f>
        <v>226</v>
      </c>
      <c r="F1944" s="32">
        <f t="shared" si="151"/>
        <v>1000</v>
      </c>
      <c r="G1944" s="39">
        <f t="shared" si="152"/>
        <v>0.1</v>
      </c>
      <c r="H1944" s="32">
        <f t="shared" si="153"/>
        <v>900</v>
      </c>
      <c r="I1944" s="32">
        <f t="shared" si="154"/>
        <v>203400</v>
      </c>
      <c r="R1944" s="36">
        <v>39133</v>
      </c>
      <c r="S1944" s="36" t="s">
        <v>1653</v>
      </c>
      <c r="T1944" s="36" t="s">
        <v>1649</v>
      </c>
      <c r="U1944" s="36" t="str">
        <f>Table2[[#This Row],[Date]]&amp;Table2[[#This Row],[City]]&amp;Table2[[#This Row],[Product]]</f>
        <v>39133Agraiphone</v>
      </c>
      <c r="V1944" s="36">
        <v>221</v>
      </c>
    </row>
    <row r="1945" spans="1:22" ht="21" x14ac:dyDescent="0.25">
      <c r="A1945" s="38">
        <v>39184</v>
      </c>
      <c r="B1945" s="38" t="s">
        <v>1646</v>
      </c>
      <c r="C1945" s="38" t="s">
        <v>1648</v>
      </c>
      <c r="D1945" s="32" t="str">
        <f t="shared" si="150"/>
        <v>39184MumbaiBulb</v>
      </c>
      <c r="E1945" s="32">
        <f>VLOOKUP($D1945,Table2[[Column1]:[Qty]],2,0)</f>
        <v>267</v>
      </c>
      <c r="F1945" s="32">
        <f t="shared" si="151"/>
        <v>10</v>
      </c>
      <c r="G1945" s="39">
        <f t="shared" si="152"/>
        <v>0.05</v>
      </c>
      <c r="H1945" s="32">
        <f t="shared" si="153"/>
        <v>9.5</v>
      </c>
      <c r="I1945" s="32">
        <f t="shared" si="154"/>
        <v>2536.5</v>
      </c>
      <c r="R1945" s="36">
        <v>39101</v>
      </c>
      <c r="S1945" s="36" t="s">
        <v>1645</v>
      </c>
      <c r="T1945" s="36" t="s">
        <v>1647</v>
      </c>
      <c r="U1945" s="36" t="str">
        <f>Table2[[#This Row],[Date]]&amp;Table2[[#This Row],[City]]&amp;Table2[[#This Row],[Product]]</f>
        <v>39101DelhiLaptop</v>
      </c>
      <c r="V1945" s="36">
        <v>332</v>
      </c>
    </row>
    <row r="1946" spans="1:22" ht="21" x14ac:dyDescent="0.25">
      <c r="A1946" s="38">
        <v>39184</v>
      </c>
      <c r="B1946" s="38" t="s">
        <v>1646</v>
      </c>
      <c r="C1946" s="38" t="s">
        <v>1649</v>
      </c>
      <c r="D1946" s="32" t="str">
        <f t="shared" si="150"/>
        <v>39184Mumbaiiphone</v>
      </c>
      <c r="E1946" s="32">
        <f>VLOOKUP($D1946,Table2[[Column1]:[Qty]],2,0)</f>
        <v>394</v>
      </c>
      <c r="F1946" s="32">
        <f t="shared" si="151"/>
        <v>500</v>
      </c>
      <c r="G1946" s="39">
        <f t="shared" si="152"/>
        <v>0.2</v>
      </c>
      <c r="H1946" s="32">
        <f t="shared" si="153"/>
        <v>400</v>
      </c>
      <c r="I1946" s="32">
        <f t="shared" si="154"/>
        <v>157600</v>
      </c>
      <c r="R1946" s="36">
        <v>39115</v>
      </c>
      <c r="S1946" s="36" t="s">
        <v>1653</v>
      </c>
      <c r="T1946" s="36" t="s">
        <v>1647</v>
      </c>
      <c r="U1946" s="36" t="str">
        <f>Table2[[#This Row],[Date]]&amp;Table2[[#This Row],[City]]&amp;Table2[[#This Row],[Product]]</f>
        <v>39115AgraLaptop</v>
      </c>
      <c r="V1946" s="36">
        <v>176</v>
      </c>
    </row>
    <row r="1947" spans="1:22" ht="21" x14ac:dyDescent="0.25">
      <c r="A1947" s="38">
        <v>39184</v>
      </c>
      <c r="B1947" s="38" t="s">
        <v>1646</v>
      </c>
      <c r="C1947" s="38" t="s">
        <v>1650</v>
      </c>
      <c r="D1947" s="32" t="str">
        <f t="shared" si="150"/>
        <v>39184MumbaiChair</v>
      </c>
      <c r="E1947" s="32">
        <f>VLOOKUP($D1947,Table2[[Column1]:[Qty]],2,0)</f>
        <v>178</v>
      </c>
      <c r="F1947" s="32">
        <f t="shared" si="151"/>
        <v>200</v>
      </c>
      <c r="G1947" s="39">
        <f t="shared" si="152"/>
        <v>0.4</v>
      </c>
      <c r="H1947" s="32">
        <f t="shared" si="153"/>
        <v>120</v>
      </c>
      <c r="I1947" s="32">
        <f t="shared" si="154"/>
        <v>21360</v>
      </c>
      <c r="R1947" s="36">
        <v>39168</v>
      </c>
      <c r="S1947" s="36" t="s">
        <v>1645</v>
      </c>
      <c r="T1947" s="36" t="s">
        <v>1650</v>
      </c>
      <c r="U1947" s="36" t="str">
        <f>Table2[[#This Row],[Date]]&amp;Table2[[#This Row],[City]]&amp;Table2[[#This Row],[Product]]</f>
        <v>39168DelhiChair</v>
      </c>
      <c r="V1947" s="36">
        <v>434</v>
      </c>
    </row>
    <row r="1948" spans="1:22" ht="21" x14ac:dyDescent="0.25">
      <c r="A1948" s="38">
        <v>39184</v>
      </c>
      <c r="B1948" s="38" t="s">
        <v>1652</v>
      </c>
      <c r="C1948" s="38" t="s">
        <v>1647</v>
      </c>
      <c r="D1948" s="32" t="str">
        <f t="shared" si="150"/>
        <v>39184JaipurLaptop</v>
      </c>
      <c r="E1948" s="32">
        <f>VLOOKUP($D1948,Table2[[Column1]:[Qty]],2,0)</f>
        <v>220</v>
      </c>
      <c r="F1948" s="32">
        <f t="shared" si="151"/>
        <v>1000</v>
      </c>
      <c r="G1948" s="39">
        <f t="shared" si="152"/>
        <v>0.09</v>
      </c>
      <c r="H1948" s="32">
        <f t="shared" si="153"/>
        <v>910</v>
      </c>
      <c r="I1948" s="32">
        <f t="shared" si="154"/>
        <v>200200</v>
      </c>
      <c r="R1948" s="36">
        <v>39170</v>
      </c>
      <c r="S1948" s="36" t="s">
        <v>1646</v>
      </c>
      <c r="T1948" s="36" t="s">
        <v>1649</v>
      </c>
      <c r="U1948" s="36" t="str">
        <f>Table2[[#This Row],[Date]]&amp;Table2[[#This Row],[City]]&amp;Table2[[#This Row],[Product]]</f>
        <v>39170Mumbaiiphone</v>
      </c>
      <c r="V1948" s="36">
        <v>145</v>
      </c>
    </row>
    <row r="1949" spans="1:22" ht="21" x14ac:dyDescent="0.25">
      <c r="A1949" s="38">
        <v>39184</v>
      </c>
      <c r="B1949" s="38" t="s">
        <v>1652</v>
      </c>
      <c r="C1949" s="38" t="s">
        <v>1648</v>
      </c>
      <c r="D1949" s="32" t="str">
        <f t="shared" si="150"/>
        <v>39184JaipurBulb</v>
      </c>
      <c r="E1949" s="32">
        <f>VLOOKUP($D1949,Table2[[Column1]:[Qty]],2,0)</f>
        <v>106</v>
      </c>
      <c r="F1949" s="32">
        <f t="shared" si="151"/>
        <v>10</v>
      </c>
      <c r="G1949" s="39">
        <f t="shared" si="152"/>
        <v>0.08</v>
      </c>
      <c r="H1949" s="32">
        <f t="shared" si="153"/>
        <v>9.2000000000000011</v>
      </c>
      <c r="I1949" s="32">
        <f t="shared" si="154"/>
        <v>975.20000000000016</v>
      </c>
      <c r="R1949" s="36">
        <v>39094</v>
      </c>
      <c r="S1949" s="36" t="s">
        <v>1645</v>
      </c>
      <c r="T1949" s="36" t="s">
        <v>1650</v>
      </c>
      <c r="U1949" s="36" t="str">
        <f>Table2[[#This Row],[Date]]&amp;Table2[[#This Row],[City]]&amp;Table2[[#This Row],[Product]]</f>
        <v>39094DelhiChair</v>
      </c>
      <c r="V1949" s="36">
        <v>324</v>
      </c>
    </row>
    <row r="1950" spans="1:22" ht="21" x14ac:dyDescent="0.25">
      <c r="A1950" s="38">
        <v>39184</v>
      </c>
      <c r="B1950" s="38" t="s">
        <v>1652</v>
      </c>
      <c r="C1950" s="38" t="s">
        <v>1649</v>
      </c>
      <c r="D1950" s="32" t="str">
        <f t="shared" si="150"/>
        <v>39184Jaipuriphone</v>
      </c>
      <c r="E1950" s="32">
        <f>VLOOKUP($D1950,Table2[[Column1]:[Qty]],2,0)</f>
        <v>346</v>
      </c>
      <c r="F1950" s="32">
        <f t="shared" si="151"/>
        <v>500</v>
      </c>
      <c r="G1950" s="39">
        <f t="shared" si="152"/>
        <v>0.2</v>
      </c>
      <c r="H1950" s="32">
        <f t="shared" si="153"/>
        <v>400</v>
      </c>
      <c r="I1950" s="32">
        <f t="shared" si="154"/>
        <v>138400</v>
      </c>
      <c r="R1950" s="36">
        <v>39134</v>
      </c>
      <c r="S1950" s="36" t="s">
        <v>1646</v>
      </c>
      <c r="T1950" s="36" t="s">
        <v>1647</v>
      </c>
      <c r="U1950" s="36" t="str">
        <f>Table2[[#This Row],[Date]]&amp;Table2[[#This Row],[City]]&amp;Table2[[#This Row],[Product]]</f>
        <v>39134MumbaiLaptop</v>
      </c>
      <c r="V1950" s="36">
        <v>221</v>
      </c>
    </row>
    <row r="1951" spans="1:22" ht="21" x14ac:dyDescent="0.25">
      <c r="A1951" s="38">
        <v>39184</v>
      </c>
      <c r="B1951" s="38" t="s">
        <v>1652</v>
      </c>
      <c r="C1951" s="38" t="s">
        <v>1650</v>
      </c>
      <c r="D1951" s="32" t="str">
        <f t="shared" si="150"/>
        <v>39184JaipurChair</v>
      </c>
      <c r="E1951" s="32">
        <f>VLOOKUP($D1951,Table2[[Column1]:[Qty]],2,0)</f>
        <v>334</v>
      </c>
      <c r="F1951" s="32">
        <f t="shared" si="151"/>
        <v>200</v>
      </c>
      <c r="G1951" s="39">
        <f t="shared" si="152"/>
        <v>0.36</v>
      </c>
      <c r="H1951" s="32">
        <f t="shared" si="153"/>
        <v>128</v>
      </c>
      <c r="I1951" s="32">
        <f t="shared" si="154"/>
        <v>42752</v>
      </c>
      <c r="R1951" s="36">
        <v>39084</v>
      </c>
      <c r="S1951" s="36" t="s">
        <v>1653</v>
      </c>
      <c r="T1951" s="36" t="s">
        <v>1647</v>
      </c>
      <c r="U1951" s="36" t="str">
        <f>Table2[[#This Row],[Date]]&amp;Table2[[#This Row],[City]]&amp;Table2[[#This Row],[Product]]</f>
        <v>39084AgraLaptop</v>
      </c>
      <c r="V1951" s="36">
        <v>416</v>
      </c>
    </row>
    <row r="1952" spans="1:22" ht="21" x14ac:dyDescent="0.25">
      <c r="A1952" s="38">
        <v>39184</v>
      </c>
      <c r="B1952" s="38" t="s">
        <v>1653</v>
      </c>
      <c r="C1952" s="38" t="s">
        <v>1647</v>
      </c>
      <c r="D1952" s="32" t="str">
        <f t="shared" si="150"/>
        <v>39184AgraLaptop</v>
      </c>
      <c r="E1952" s="32">
        <f>VLOOKUP($D1952,Table2[[Column1]:[Qty]],2,0)</f>
        <v>252</v>
      </c>
      <c r="F1952" s="32">
        <f t="shared" si="151"/>
        <v>1000</v>
      </c>
      <c r="G1952" s="39">
        <f t="shared" si="152"/>
        <v>0.05</v>
      </c>
      <c r="H1952" s="32">
        <f t="shared" si="153"/>
        <v>950</v>
      </c>
      <c r="I1952" s="32">
        <f t="shared" si="154"/>
        <v>239400</v>
      </c>
      <c r="R1952" s="36">
        <v>39098</v>
      </c>
      <c r="S1952" s="36" t="s">
        <v>1653</v>
      </c>
      <c r="T1952" s="36" t="s">
        <v>1649</v>
      </c>
      <c r="U1952" s="36" t="str">
        <f>Table2[[#This Row],[Date]]&amp;Table2[[#This Row],[City]]&amp;Table2[[#This Row],[Product]]</f>
        <v>39098Agraiphone</v>
      </c>
      <c r="V1952" s="36">
        <v>109</v>
      </c>
    </row>
    <row r="1953" spans="1:22" ht="21" x14ac:dyDescent="0.25">
      <c r="A1953" s="38">
        <v>39184</v>
      </c>
      <c r="B1953" s="38" t="s">
        <v>1653</v>
      </c>
      <c r="C1953" s="38" t="s">
        <v>1648</v>
      </c>
      <c r="D1953" s="32" t="str">
        <f t="shared" si="150"/>
        <v>39184AgraBulb</v>
      </c>
      <c r="E1953" s="32">
        <f>VLOOKUP($D1953,Table2[[Column1]:[Qty]],2,0)</f>
        <v>492</v>
      </c>
      <c r="F1953" s="32">
        <f t="shared" si="151"/>
        <v>10</v>
      </c>
      <c r="G1953" s="39">
        <f t="shared" si="152"/>
        <v>0.06</v>
      </c>
      <c r="H1953" s="32">
        <f t="shared" si="153"/>
        <v>9.3999999999999986</v>
      </c>
      <c r="I1953" s="32">
        <f t="shared" si="154"/>
        <v>4624.7999999999993</v>
      </c>
      <c r="R1953" s="36">
        <v>39147</v>
      </c>
      <c r="S1953" s="36" t="s">
        <v>1645</v>
      </c>
      <c r="T1953" s="36" t="s">
        <v>1649</v>
      </c>
      <c r="U1953" s="36" t="str">
        <f>Table2[[#This Row],[Date]]&amp;Table2[[#This Row],[City]]&amp;Table2[[#This Row],[Product]]</f>
        <v>39147Delhiiphone</v>
      </c>
      <c r="V1953" s="36">
        <v>300</v>
      </c>
    </row>
    <row r="1954" spans="1:22" ht="21" x14ac:dyDescent="0.25">
      <c r="A1954" s="38">
        <v>39184</v>
      </c>
      <c r="B1954" s="38" t="s">
        <v>1653</v>
      </c>
      <c r="C1954" s="38" t="s">
        <v>1649</v>
      </c>
      <c r="D1954" s="32" t="str">
        <f t="shared" si="150"/>
        <v>39184Agraiphone</v>
      </c>
      <c r="E1954" s="32">
        <f>VLOOKUP($D1954,Table2[[Column1]:[Qty]],2,0)</f>
        <v>284</v>
      </c>
      <c r="F1954" s="32">
        <f t="shared" si="151"/>
        <v>500</v>
      </c>
      <c r="G1954" s="39">
        <f t="shared" si="152"/>
        <v>0.25</v>
      </c>
      <c r="H1954" s="32">
        <f t="shared" si="153"/>
        <v>375</v>
      </c>
      <c r="I1954" s="32">
        <f t="shared" si="154"/>
        <v>106500</v>
      </c>
      <c r="R1954" s="36">
        <v>39161</v>
      </c>
      <c r="S1954" s="36" t="s">
        <v>1646</v>
      </c>
      <c r="T1954" s="36" t="s">
        <v>1649</v>
      </c>
      <c r="U1954" s="36" t="str">
        <f>Table2[[#This Row],[Date]]&amp;Table2[[#This Row],[City]]&amp;Table2[[#This Row],[Product]]</f>
        <v>39161Mumbaiiphone</v>
      </c>
      <c r="V1954" s="36">
        <v>213</v>
      </c>
    </row>
    <row r="1955" spans="1:22" ht="21" x14ac:dyDescent="0.25">
      <c r="A1955" s="38">
        <v>39184</v>
      </c>
      <c r="B1955" s="38" t="s">
        <v>1653</v>
      </c>
      <c r="C1955" s="38" t="s">
        <v>1650</v>
      </c>
      <c r="D1955" s="32" t="str">
        <f t="shared" si="150"/>
        <v>39184AgraChair</v>
      </c>
      <c r="E1955" s="32">
        <f>VLOOKUP($D1955,Table2[[Column1]:[Qty]],2,0)</f>
        <v>464</v>
      </c>
      <c r="F1955" s="32">
        <f t="shared" si="151"/>
        <v>200</v>
      </c>
      <c r="G1955" s="39">
        <f t="shared" si="152"/>
        <v>0.4</v>
      </c>
      <c r="H1955" s="32">
        <f t="shared" si="153"/>
        <v>120</v>
      </c>
      <c r="I1955" s="32">
        <f t="shared" si="154"/>
        <v>55680</v>
      </c>
      <c r="R1955" s="36">
        <v>39162</v>
      </c>
      <c r="S1955" s="36" t="s">
        <v>1653</v>
      </c>
      <c r="T1955" s="36" t="s">
        <v>1648</v>
      </c>
      <c r="U1955" s="36" t="str">
        <f>Table2[[#This Row],[Date]]&amp;Table2[[#This Row],[City]]&amp;Table2[[#This Row],[Product]]</f>
        <v>39162AgraBulb</v>
      </c>
      <c r="V1955" s="36">
        <v>174</v>
      </c>
    </row>
    <row r="1956" spans="1:22" ht="21" x14ac:dyDescent="0.25">
      <c r="A1956" s="38">
        <v>39185</v>
      </c>
      <c r="B1956" s="38" t="s">
        <v>1645</v>
      </c>
      <c r="C1956" s="38" t="s">
        <v>1647</v>
      </c>
      <c r="D1956" s="32" t="str">
        <f t="shared" si="150"/>
        <v>39185DelhiLaptop</v>
      </c>
      <c r="E1956" s="32">
        <f>VLOOKUP($D1956,Table2[[Column1]:[Qty]],2,0)</f>
        <v>168</v>
      </c>
      <c r="F1956" s="32">
        <f t="shared" si="151"/>
        <v>1000</v>
      </c>
      <c r="G1956" s="39">
        <f t="shared" si="152"/>
        <v>0.13</v>
      </c>
      <c r="H1956" s="32">
        <f t="shared" si="153"/>
        <v>870</v>
      </c>
      <c r="I1956" s="32">
        <f t="shared" si="154"/>
        <v>146160</v>
      </c>
      <c r="R1956" s="36">
        <v>39169</v>
      </c>
      <c r="S1956" s="36" t="s">
        <v>1646</v>
      </c>
      <c r="T1956" s="36" t="s">
        <v>1650</v>
      </c>
      <c r="U1956" s="36" t="str">
        <f>Table2[[#This Row],[Date]]&amp;Table2[[#This Row],[City]]&amp;Table2[[#This Row],[Product]]</f>
        <v>39169MumbaiChair</v>
      </c>
      <c r="V1956" s="36">
        <v>106</v>
      </c>
    </row>
    <row r="1957" spans="1:22" ht="21" x14ac:dyDescent="0.25">
      <c r="A1957" s="38">
        <v>39185</v>
      </c>
      <c r="B1957" s="38" t="s">
        <v>1645</v>
      </c>
      <c r="C1957" s="38" t="s">
        <v>1648</v>
      </c>
      <c r="D1957" s="32" t="str">
        <f t="shared" si="150"/>
        <v>39185DelhiBulb</v>
      </c>
      <c r="E1957" s="32">
        <f>VLOOKUP($D1957,Table2[[Column1]:[Qty]],2,0)</f>
        <v>214</v>
      </c>
      <c r="F1957" s="32">
        <f t="shared" si="151"/>
        <v>10</v>
      </c>
      <c r="G1957" s="39">
        <f t="shared" si="152"/>
        <v>0.09</v>
      </c>
      <c r="H1957" s="32">
        <f t="shared" si="153"/>
        <v>9.1</v>
      </c>
      <c r="I1957" s="32">
        <f t="shared" si="154"/>
        <v>1947.3999999999999</v>
      </c>
      <c r="R1957" s="36">
        <v>39169</v>
      </c>
      <c r="S1957" s="36" t="s">
        <v>1653</v>
      </c>
      <c r="T1957" s="36" t="s">
        <v>1648</v>
      </c>
      <c r="U1957" s="36" t="str">
        <f>Table2[[#This Row],[Date]]&amp;Table2[[#This Row],[City]]&amp;Table2[[#This Row],[Product]]</f>
        <v>39169AgraBulb</v>
      </c>
      <c r="V1957" s="36">
        <v>264</v>
      </c>
    </row>
    <row r="1958" spans="1:22" ht="21" x14ac:dyDescent="0.25">
      <c r="A1958" s="38">
        <v>39185</v>
      </c>
      <c r="B1958" s="38" t="s">
        <v>1645</v>
      </c>
      <c r="C1958" s="38" t="s">
        <v>1649</v>
      </c>
      <c r="D1958" s="32" t="str">
        <f t="shared" si="150"/>
        <v>39185Delhiiphone</v>
      </c>
      <c r="E1958" s="32">
        <f>VLOOKUP($D1958,Table2[[Column1]:[Qty]],2,0)</f>
        <v>357</v>
      </c>
      <c r="F1958" s="32">
        <f t="shared" si="151"/>
        <v>500</v>
      </c>
      <c r="G1958" s="39">
        <f t="shared" si="152"/>
        <v>0.24</v>
      </c>
      <c r="H1958" s="32">
        <f t="shared" si="153"/>
        <v>380</v>
      </c>
      <c r="I1958" s="32">
        <f t="shared" si="154"/>
        <v>135660</v>
      </c>
      <c r="R1958" s="36">
        <v>39173</v>
      </c>
      <c r="S1958" s="36" t="s">
        <v>1652</v>
      </c>
      <c r="T1958" s="36" t="s">
        <v>1648</v>
      </c>
      <c r="U1958" s="36" t="str">
        <f>Table2[[#This Row],[Date]]&amp;Table2[[#This Row],[City]]&amp;Table2[[#This Row],[Product]]</f>
        <v>39173JaipurBulb</v>
      </c>
      <c r="V1958" s="36">
        <v>240</v>
      </c>
    </row>
    <row r="1959" spans="1:22" ht="21" x14ac:dyDescent="0.25">
      <c r="A1959" s="38">
        <v>39185</v>
      </c>
      <c r="B1959" s="38" t="s">
        <v>1645</v>
      </c>
      <c r="C1959" s="38" t="s">
        <v>1650</v>
      </c>
      <c r="D1959" s="32" t="str">
        <f t="shared" si="150"/>
        <v>39185DelhiChair</v>
      </c>
      <c r="E1959" s="32">
        <f>VLOOKUP($D1959,Table2[[Column1]:[Qty]],2,0)</f>
        <v>371</v>
      </c>
      <c r="F1959" s="32">
        <f t="shared" si="151"/>
        <v>200</v>
      </c>
      <c r="G1959" s="39">
        <f t="shared" si="152"/>
        <v>0.33</v>
      </c>
      <c r="H1959" s="32">
        <f t="shared" si="153"/>
        <v>134</v>
      </c>
      <c r="I1959" s="32">
        <f t="shared" si="154"/>
        <v>49714</v>
      </c>
      <c r="R1959" s="36">
        <v>39075</v>
      </c>
      <c r="S1959" s="36" t="s">
        <v>1653</v>
      </c>
      <c r="T1959" s="36" t="s">
        <v>1649</v>
      </c>
      <c r="U1959" s="36" t="str">
        <f>Table2[[#This Row],[Date]]&amp;Table2[[#This Row],[City]]&amp;Table2[[#This Row],[Product]]</f>
        <v>39075Agraiphone</v>
      </c>
      <c r="V1959" s="36">
        <v>488</v>
      </c>
    </row>
    <row r="1960" spans="1:22" ht="21" x14ac:dyDescent="0.25">
      <c r="A1960" s="38">
        <v>39185</v>
      </c>
      <c r="B1960" s="38" t="s">
        <v>1646</v>
      </c>
      <c r="C1960" s="38" t="s">
        <v>1647</v>
      </c>
      <c r="D1960" s="32" t="str">
        <f t="shared" si="150"/>
        <v>39185MumbaiLaptop</v>
      </c>
      <c r="E1960" s="32">
        <f>VLOOKUP($D1960,Table2[[Column1]:[Qty]],2,0)</f>
        <v>344</v>
      </c>
      <c r="F1960" s="32">
        <f t="shared" si="151"/>
        <v>1000</v>
      </c>
      <c r="G1960" s="39">
        <f t="shared" si="152"/>
        <v>0.1</v>
      </c>
      <c r="H1960" s="32">
        <f t="shared" si="153"/>
        <v>900</v>
      </c>
      <c r="I1960" s="32">
        <f t="shared" si="154"/>
        <v>309600</v>
      </c>
      <c r="R1960" s="36">
        <v>39099</v>
      </c>
      <c r="S1960" s="36" t="s">
        <v>1653</v>
      </c>
      <c r="T1960" s="36" t="s">
        <v>1647</v>
      </c>
      <c r="U1960" s="36" t="str">
        <f>Table2[[#This Row],[Date]]&amp;Table2[[#This Row],[City]]&amp;Table2[[#This Row],[Product]]</f>
        <v>39099AgraLaptop</v>
      </c>
      <c r="V1960" s="36">
        <v>485</v>
      </c>
    </row>
    <row r="1961" spans="1:22" ht="21" x14ac:dyDescent="0.25">
      <c r="A1961" s="38">
        <v>39185</v>
      </c>
      <c r="B1961" s="38" t="s">
        <v>1646</v>
      </c>
      <c r="C1961" s="38" t="s">
        <v>1648</v>
      </c>
      <c r="D1961" s="32" t="str">
        <f t="shared" si="150"/>
        <v>39185MumbaiBulb</v>
      </c>
      <c r="E1961" s="32">
        <f>VLOOKUP($D1961,Table2[[Column1]:[Qty]],2,0)</f>
        <v>284</v>
      </c>
      <c r="F1961" s="32">
        <f t="shared" si="151"/>
        <v>10</v>
      </c>
      <c r="G1961" s="39">
        <f t="shared" si="152"/>
        <v>0.05</v>
      </c>
      <c r="H1961" s="32">
        <f t="shared" si="153"/>
        <v>9.5</v>
      </c>
      <c r="I1961" s="32">
        <f t="shared" si="154"/>
        <v>2698</v>
      </c>
      <c r="R1961" s="36">
        <v>39167</v>
      </c>
      <c r="S1961" s="36" t="s">
        <v>1645</v>
      </c>
      <c r="T1961" s="36" t="s">
        <v>1650</v>
      </c>
      <c r="U1961" s="36" t="str">
        <f>Table2[[#This Row],[Date]]&amp;Table2[[#This Row],[City]]&amp;Table2[[#This Row],[Product]]</f>
        <v>39167DelhiChair</v>
      </c>
      <c r="V1961" s="36">
        <v>465</v>
      </c>
    </row>
    <row r="1962" spans="1:22" ht="21" x14ac:dyDescent="0.25">
      <c r="A1962" s="38">
        <v>39185</v>
      </c>
      <c r="B1962" s="38" t="s">
        <v>1646</v>
      </c>
      <c r="C1962" s="38" t="s">
        <v>1649</v>
      </c>
      <c r="D1962" s="32" t="str">
        <f t="shared" si="150"/>
        <v>39185Mumbaiiphone</v>
      </c>
      <c r="E1962" s="32">
        <f>VLOOKUP($D1962,Table2[[Column1]:[Qty]],2,0)</f>
        <v>214</v>
      </c>
      <c r="F1962" s="32">
        <f t="shared" si="151"/>
        <v>500</v>
      </c>
      <c r="G1962" s="39">
        <f t="shared" si="152"/>
        <v>0.2</v>
      </c>
      <c r="H1962" s="32">
        <f t="shared" si="153"/>
        <v>400</v>
      </c>
      <c r="I1962" s="32">
        <f t="shared" si="154"/>
        <v>85600</v>
      </c>
      <c r="R1962" s="36">
        <v>39105</v>
      </c>
      <c r="S1962" s="36" t="s">
        <v>1652</v>
      </c>
      <c r="T1962" s="36" t="s">
        <v>1648</v>
      </c>
      <c r="U1962" s="36" t="str">
        <f>Table2[[#This Row],[Date]]&amp;Table2[[#This Row],[City]]&amp;Table2[[#This Row],[Product]]</f>
        <v>39105JaipurBulb</v>
      </c>
      <c r="V1962" s="36">
        <v>341</v>
      </c>
    </row>
    <row r="1963" spans="1:22" ht="21" x14ac:dyDescent="0.25">
      <c r="A1963" s="38">
        <v>39185</v>
      </c>
      <c r="B1963" s="38" t="s">
        <v>1646</v>
      </c>
      <c r="C1963" s="38" t="s">
        <v>1650</v>
      </c>
      <c r="D1963" s="32" t="str">
        <f t="shared" si="150"/>
        <v>39185MumbaiChair</v>
      </c>
      <c r="E1963" s="32">
        <f>VLOOKUP($D1963,Table2[[Column1]:[Qty]],2,0)</f>
        <v>200</v>
      </c>
      <c r="F1963" s="32">
        <f t="shared" si="151"/>
        <v>200</v>
      </c>
      <c r="G1963" s="39">
        <f t="shared" si="152"/>
        <v>0.4</v>
      </c>
      <c r="H1963" s="32">
        <f t="shared" si="153"/>
        <v>120</v>
      </c>
      <c r="I1963" s="32">
        <f t="shared" si="154"/>
        <v>24000</v>
      </c>
      <c r="R1963" s="36">
        <v>39107</v>
      </c>
      <c r="S1963" s="36" t="s">
        <v>1646</v>
      </c>
      <c r="T1963" s="36" t="s">
        <v>1649</v>
      </c>
      <c r="U1963" s="36" t="str">
        <f>Table2[[#This Row],[Date]]&amp;Table2[[#This Row],[City]]&amp;Table2[[#This Row],[Product]]</f>
        <v>39107Mumbaiiphone</v>
      </c>
      <c r="V1963" s="36">
        <v>239</v>
      </c>
    </row>
    <row r="1964" spans="1:22" ht="21" x14ac:dyDescent="0.25">
      <c r="A1964" s="38">
        <v>39185</v>
      </c>
      <c r="B1964" s="38" t="s">
        <v>1652</v>
      </c>
      <c r="C1964" s="38" t="s">
        <v>1647</v>
      </c>
      <c r="D1964" s="32" t="str">
        <f t="shared" si="150"/>
        <v>39185JaipurLaptop</v>
      </c>
      <c r="E1964" s="32">
        <f>VLOOKUP($D1964,Table2[[Column1]:[Qty]],2,0)</f>
        <v>445</v>
      </c>
      <c r="F1964" s="32">
        <f t="shared" si="151"/>
        <v>1000</v>
      </c>
      <c r="G1964" s="39">
        <f t="shared" si="152"/>
        <v>0.09</v>
      </c>
      <c r="H1964" s="32">
        <f t="shared" si="153"/>
        <v>910</v>
      </c>
      <c r="I1964" s="32">
        <f t="shared" si="154"/>
        <v>404950</v>
      </c>
      <c r="R1964" s="36">
        <v>39130</v>
      </c>
      <c r="S1964" s="36" t="s">
        <v>1652</v>
      </c>
      <c r="T1964" s="36" t="s">
        <v>1650</v>
      </c>
      <c r="U1964" s="36" t="str">
        <f>Table2[[#This Row],[Date]]&amp;Table2[[#This Row],[City]]&amp;Table2[[#This Row],[Product]]</f>
        <v>39130JaipurChair</v>
      </c>
      <c r="V1964" s="36">
        <v>457</v>
      </c>
    </row>
    <row r="1965" spans="1:22" ht="21" x14ac:dyDescent="0.25">
      <c r="A1965" s="38">
        <v>39185</v>
      </c>
      <c r="B1965" s="38" t="s">
        <v>1652</v>
      </c>
      <c r="C1965" s="38" t="s">
        <v>1648</v>
      </c>
      <c r="D1965" s="32" t="str">
        <f t="shared" si="150"/>
        <v>39185JaipurBulb</v>
      </c>
      <c r="E1965" s="32">
        <f>VLOOKUP($D1965,Table2[[Column1]:[Qty]],2,0)</f>
        <v>460</v>
      </c>
      <c r="F1965" s="32">
        <f t="shared" si="151"/>
        <v>10</v>
      </c>
      <c r="G1965" s="39">
        <f t="shared" si="152"/>
        <v>0.08</v>
      </c>
      <c r="H1965" s="32">
        <f t="shared" si="153"/>
        <v>9.2000000000000011</v>
      </c>
      <c r="I1965" s="32">
        <f t="shared" si="154"/>
        <v>4232.0000000000009</v>
      </c>
      <c r="R1965" s="36">
        <v>39178</v>
      </c>
      <c r="S1965" s="36" t="s">
        <v>1645</v>
      </c>
      <c r="T1965" s="36" t="s">
        <v>1650</v>
      </c>
      <c r="U1965" s="36" t="str">
        <f>Table2[[#This Row],[Date]]&amp;Table2[[#This Row],[City]]&amp;Table2[[#This Row],[Product]]</f>
        <v>39178DelhiChair</v>
      </c>
      <c r="V1965" s="36">
        <v>151</v>
      </c>
    </row>
    <row r="1966" spans="1:22" ht="21" x14ac:dyDescent="0.25">
      <c r="A1966" s="38">
        <v>39185</v>
      </c>
      <c r="B1966" s="38" t="s">
        <v>1652</v>
      </c>
      <c r="C1966" s="38" t="s">
        <v>1649</v>
      </c>
      <c r="D1966" s="32" t="str">
        <f t="shared" si="150"/>
        <v>39185Jaipuriphone</v>
      </c>
      <c r="E1966" s="32">
        <f>VLOOKUP($D1966,Table2[[Column1]:[Qty]],2,0)</f>
        <v>423</v>
      </c>
      <c r="F1966" s="32">
        <f t="shared" si="151"/>
        <v>500</v>
      </c>
      <c r="G1966" s="39">
        <f t="shared" si="152"/>
        <v>0.2</v>
      </c>
      <c r="H1966" s="32">
        <f t="shared" si="153"/>
        <v>400</v>
      </c>
      <c r="I1966" s="32">
        <f t="shared" si="154"/>
        <v>169200</v>
      </c>
      <c r="R1966" s="36">
        <v>39096</v>
      </c>
      <c r="S1966" s="36" t="s">
        <v>1645</v>
      </c>
      <c r="T1966" s="36" t="s">
        <v>1650</v>
      </c>
      <c r="U1966" s="36" t="str">
        <f>Table2[[#This Row],[Date]]&amp;Table2[[#This Row],[City]]&amp;Table2[[#This Row],[Product]]</f>
        <v>39096DelhiChair</v>
      </c>
      <c r="V1966" s="36">
        <v>471</v>
      </c>
    </row>
    <row r="1967" spans="1:22" ht="21" x14ac:dyDescent="0.25">
      <c r="A1967" s="38">
        <v>39185</v>
      </c>
      <c r="B1967" s="38" t="s">
        <v>1652</v>
      </c>
      <c r="C1967" s="38" t="s">
        <v>1650</v>
      </c>
      <c r="D1967" s="32" t="str">
        <f t="shared" si="150"/>
        <v>39185JaipurChair</v>
      </c>
      <c r="E1967" s="32">
        <f>VLOOKUP($D1967,Table2[[Column1]:[Qty]],2,0)</f>
        <v>391</v>
      </c>
      <c r="F1967" s="32">
        <f t="shared" si="151"/>
        <v>200</v>
      </c>
      <c r="G1967" s="39">
        <f t="shared" si="152"/>
        <v>0.36</v>
      </c>
      <c r="H1967" s="32">
        <f t="shared" si="153"/>
        <v>128</v>
      </c>
      <c r="I1967" s="32">
        <f t="shared" si="154"/>
        <v>50048</v>
      </c>
      <c r="R1967" s="36">
        <v>39159</v>
      </c>
      <c r="S1967" s="36" t="s">
        <v>1645</v>
      </c>
      <c r="T1967" s="36" t="s">
        <v>1649</v>
      </c>
      <c r="U1967" s="36" t="str">
        <f>Table2[[#This Row],[Date]]&amp;Table2[[#This Row],[City]]&amp;Table2[[#This Row],[Product]]</f>
        <v>39159Delhiiphone</v>
      </c>
      <c r="V1967" s="36">
        <v>489</v>
      </c>
    </row>
    <row r="1968" spans="1:22" ht="21" x14ac:dyDescent="0.25">
      <c r="A1968" s="38">
        <v>39185</v>
      </c>
      <c r="B1968" s="38" t="s">
        <v>1653</v>
      </c>
      <c r="C1968" s="38" t="s">
        <v>1647</v>
      </c>
      <c r="D1968" s="32" t="str">
        <f t="shared" si="150"/>
        <v>39185AgraLaptop</v>
      </c>
      <c r="E1968" s="32">
        <f>VLOOKUP($D1968,Table2[[Column1]:[Qty]],2,0)</f>
        <v>304</v>
      </c>
      <c r="F1968" s="32">
        <f t="shared" si="151"/>
        <v>1000</v>
      </c>
      <c r="G1968" s="39">
        <f t="shared" si="152"/>
        <v>0.05</v>
      </c>
      <c r="H1968" s="32">
        <f t="shared" si="153"/>
        <v>950</v>
      </c>
      <c r="I1968" s="32">
        <f t="shared" si="154"/>
        <v>288800</v>
      </c>
      <c r="R1968" s="36">
        <v>39081</v>
      </c>
      <c r="S1968" s="36" t="s">
        <v>1645</v>
      </c>
      <c r="T1968" s="36" t="s">
        <v>1647</v>
      </c>
      <c r="U1968" s="36" t="str">
        <f>Table2[[#This Row],[Date]]&amp;Table2[[#This Row],[City]]&amp;Table2[[#This Row],[Product]]</f>
        <v>39081DelhiLaptop</v>
      </c>
      <c r="V1968" s="36">
        <v>112</v>
      </c>
    </row>
    <row r="1969" spans="1:22" ht="21" x14ac:dyDescent="0.25">
      <c r="A1969" s="38">
        <v>39185</v>
      </c>
      <c r="B1969" s="38" t="s">
        <v>1653</v>
      </c>
      <c r="C1969" s="38" t="s">
        <v>1648</v>
      </c>
      <c r="D1969" s="32" t="str">
        <f t="shared" si="150"/>
        <v>39185AgraBulb</v>
      </c>
      <c r="E1969" s="32">
        <f>VLOOKUP($D1969,Table2[[Column1]:[Qty]],2,0)</f>
        <v>281</v>
      </c>
      <c r="F1969" s="32">
        <f t="shared" si="151"/>
        <v>10</v>
      </c>
      <c r="G1969" s="39">
        <f t="shared" si="152"/>
        <v>0.06</v>
      </c>
      <c r="H1969" s="32">
        <f t="shared" si="153"/>
        <v>9.3999999999999986</v>
      </c>
      <c r="I1969" s="32">
        <f t="shared" si="154"/>
        <v>2641.3999999999996</v>
      </c>
      <c r="R1969" s="36">
        <v>39093</v>
      </c>
      <c r="S1969" s="36" t="s">
        <v>1653</v>
      </c>
      <c r="T1969" s="36" t="s">
        <v>1649</v>
      </c>
      <c r="U1969" s="36" t="str">
        <f>Table2[[#This Row],[Date]]&amp;Table2[[#This Row],[City]]&amp;Table2[[#This Row],[Product]]</f>
        <v>39093Agraiphone</v>
      </c>
      <c r="V1969" s="36">
        <v>228</v>
      </c>
    </row>
    <row r="1970" spans="1:22" ht="21" x14ac:dyDescent="0.25">
      <c r="A1970" s="38">
        <v>39185</v>
      </c>
      <c r="B1970" s="38" t="s">
        <v>1653</v>
      </c>
      <c r="C1970" s="38" t="s">
        <v>1649</v>
      </c>
      <c r="D1970" s="32" t="str">
        <f t="shared" si="150"/>
        <v>39185Agraiphone</v>
      </c>
      <c r="E1970" s="32">
        <f>VLOOKUP($D1970,Table2[[Column1]:[Qty]],2,0)</f>
        <v>336</v>
      </c>
      <c r="F1970" s="32">
        <f t="shared" si="151"/>
        <v>500</v>
      </c>
      <c r="G1970" s="39">
        <f t="shared" si="152"/>
        <v>0.25</v>
      </c>
      <c r="H1970" s="32">
        <f t="shared" si="153"/>
        <v>375</v>
      </c>
      <c r="I1970" s="32">
        <f t="shared" si="154"/>
        <v>126000</v>
      </c>
      <c r="R1970" s="36">
        <v>39171</v>
      </c>
      <c r="S1970" s="36" t="s">
        <v>1653</v>
      </c>
      <c r="T1970" s="36" t="s">
        <v>1650</v>
      </c>
      <c r="U1970" s="36" t="str">
        <f>Table2[[#This Row],[Date]]&amp;Table2[[#This Row],[City]]&amp;Table2[[#This Row],[Product]]</f>
        <v>39171AgraChair</v>
      </c>
      <c r="V1970" s="36">
        <v>341</v>
      </c>
    </row>
    <row r="1971" spans="1:22" ht="21" x14ac:dyDescent="0.25">
      <c r="A1971" s="38">
        <v>39185</v>
      </c>
      <c r="B1971" s="38" t="s">
        <v>1653</v>
      </c>
      <c r="C1971" s="38" t="s">
        <v>1650</v>
      </c>
      <c r="D1971" s="32" t="str">
        <f t="shared" si="150"/>
        <v>39185AgraChair</v>
      </c>
      <c r="E1971" s="32">
        <f>VLOOKUP($D1971,Table2[[Column1]:[Qty]],2,0)</f>
        <v>253</v>
      </c>
      <c r="F1971" s="32">
        <f t="shared" si="151"/>
        <v>200</v>
      </c>
      <c r="G1971" s="39">
        <f t="shared" si="152"/>
        <v>0.4</v>
      </c>
      <c r="H1971" s="32">
        <f t="shared" si="153"/>
        <v>120</v>
      </c>
      <c r="I1971" s="32">
        <f t="shared" si="154"/>
        <v>30360</v>
      </c>
      <c r="R1971" s="36">
        <v>39082</v>
      </c>
      <c r="S1971" s="36" t="s">
        <v>1652</v>
      </c>
      <c r="T1971" s="36" t="s">
        <v>1647</v>
      </c>
      <c r="U1971" s="36" t="str">
        <f>Table2[[#This Row],[Date]]&amp;Table2[[#This Row],[City]]&amp;Table2[[#This Row],[Product]]</f>
        <v>39082JaipurLaptop</v>
      </c>
      <c r="V1971" s="36">
        <v>257</v>
      </c>
    </row>
    <row r="1972" spans="1:22" ht="21" x14ac:dyDescent="0.25">
      <c r="A1972" s="38">
        <v>39186</v>
      </c>
      <c r="B1972" s="38" t="s">
        <v>1645</v>
      </c>
      <c r="C1972" s="38" t="s">
        <v>1647</v>
      </c>
      <c r="D1972" s="32" t="str">
        <f t="shared" si="150"/>
        <v>39186DelhiLaptop</v>
      </c>
      <c r="E1972" s="32">
        <f>VLOOKUP($D1972,Table2[[Column1]:[Qty]],2,0)</f>
        <v>445</v>
      </c>
      <c r="F1972" s="32">
        <f t="shared" si="151"/>
        <v>1000</v>
      </c>
      <c r="G1972" s="39">
        <f t="shared" si="152"/>
        <v>0.13</v>
      </c>
      <c r="H1972" s="32">
        <f t="shared" si="153"/>
        <v>870</v>
      </c>
      <c r="I1972" s="32">
        <f t="shared" si="154"/>
        <v>387150</v>
      </c>
      <c r="R1972" s="36">
        <v>39123</v>
      </c>
      <c r="S1972" s="36" t="s">
        <v>1652</v>
      </c>
      <c r="T1972" s="36" t="s">
        <v>1649</v>
      </c>
      <c r="U1972" s="36" t="str">
        <f>Table2[[#This Row],[Date]]&amp;Table2[[#This Row],[City]]&amp;Table2[[#This Row],[Product]]</f>
        <v>39123Jaipuriphone</v>
      </c>
      <c r="V1972" s="36">
        <v>272</v>
      </c>
    </row>
    <row r="1973" spans="1:22" ht="21" x14ac:dyDescent="0.25">
      <c r="A1973" s="38">
        <v>39186</v>
      </c>
      <c r="B1973" s="38" t="s">
        <v>1645</v>
      </c>
      <c r="C1973" s="38" t="s">
        <v>1648</v>
      </c>
      <c r="D1973" s="32" t="str">
        <f t="shared" si="150"/>
        <v>39186DelhiBulb</v>
      </c>
      <c r="E1973" s="32">
        <f>VLOOKUP($D1973,Table2[[Column1]:[Qty]],2,0)</f>
        <v>412</v>
      </c>
      <c r="F1973" s="32">
        <f t="shared" si="151"/>
        <v>10</v>
      </c>
      <c r="G1973" s="39">
        <f t="shared" si="152"/>
        <v>0.09</v>
      </c>
      <c r="H1973" s="32">
        <f t="shared" si="153"/>
        <v>9.1</v>
      </c>
      <c r="I1973" s="32">
        <f t="shared" si="154"/>
        <v>3749.2</v>
      </c>
      <c r="R1973" s="36">
        <v>39127</v>
      </c>
      <c r="S1973" s="36" t="s">
        <v>1652</v>
      </c>
      <c r="T1973" s="36" t="s">
        <v>1647</v>
      </c>
      <c r="U1973" s="36" t="str">
        <f>Table2[[#This Row],[Date]]&amp;Table2[[#This Row],[City]]&amp;Table2[[#This Row],[Product]]</f>
        <v>39127JaipurLaptop</v>
      </c>
      <c r="V1973" s="36">
        <v>134</v>
      </c>
    </row>
    <row r="1974" spans="1:22" ht="21" x14ac:dyDescent="0.25">
      <c r="A1974" s="38">
        <v>39186</v>
      </c>
      <c r="B1974" s="38" t="s">
        <v>1645</v>
      </c>
      <c r="C1974" s="38" t="s">
        <v>1649</v>
      </c>
      <c r="D1974" s="32" t="str">
        <f t="shared" si="150"/>
        <v>39186Delhiiphone</v>
      </c>
      <c r="E1974" s="32">
        <f>VLOOKUP($D1974,Table2[[Column1]:[Qty]],2,0)</f>
        <v>353</v>
      </c>
      <c r="F1974" s="32">
        <f t="shared" si="151"/>
        <v>500</v>
      </c>
      <c r="G1974" s="39">
        <f t="shared" si="152"/>
        <v>0.24</v>
      </c>
      <c r="H1974" s="32">
        <f t="shared" si="153"/>
        <v>380</v>
      </c>
      <c r="I1974" s="32">
        <f t="shared" si="154"/>
        <v>134140</v>
      </c>
      <c r="R1974" s="36">
        <v>39076</v>
      </c>
      <c r="S1974" s="36" t="s">
        <v>1645</v>
      </c>
      <c r="T1974" s="36" t="s">
        <v>1648</v>
      </c>
      <c r="U1974" s="36" t="str">
        <f>Table2[[#This Row],[Date]]&amp;Table2[[#This Row],[City]]&amp;Table2[[#This Row],[Product]]</f>
        <v>39076DelhiBulb</v>
      </c>
      <c r="V1974" s="36">
        <v>172</v>
      </c>
    </row>
    <row r="1975" spans="1:22" ht="21" x14ac:dyDescent="0.25">
      <c r="A1975" s="38">
        <v>39186</v>
      </c>
      <c r="B1975" s="38" t="s">
        <v>1645</v>
      </c>
      <c r="C1975" s="38" t="s">
        <v>1650</v>
      </c>
      <c r="D1975" s="32" t="str">
        <f t="shared" si="150"/>
        <v>39186DelhiChair</v>
      </c>
      <c r="E1975" s="32">
        <f>VLOOKUP($D1975,Table2[[Column1]:[Qty]],2,0)</f>
        <v>146</v>
      </c>
      <c r="F1975" s="32">
        <f t="shared" si="151"/>
        <v>200</v>
      </c>
      <c r="G1975" s="39">
        <f t="shared" si="152"/>
        <v>0.33</v>
      </c>
      <c r="H1975" s="32">
        <f t="shared" si="153"/>
        <v>134</v>
      </c>
      <c r="I1975" s="32">
        <f t="shared" si="154"/>
        <v>19564</v>
      </c>
      <c r="R1975" s="36">
        <v>39097</v>
      </c>
      <c r="S1975" s="36" t="s">
        <v>1645</v>
      </c>
      <c r="T1975" s="36" t="s">
        <v>1648</v>
      </c>
      <c r="U1975" s="36" t="str">
        <f>Table2[[#This Row],[Date]]&amp;Table2[[#This Row],[City]]&amp;Table2[[#This Row],[Product]]</f>
        <v>39097DelhiBulb</v>
      </c>
      <c r="V1975" s="36">
        <v>212</v>
      </c>
    </row>
    <row r="1976" spans="1:22" ht="21" x14ac:dyDescent="0.25">
      <c r="A1976" s="38">
        <v>39186</v>
      </c>
      <c r="B1976" s="38" t="s">
        <v>1646</v>
      </c>
      <c r="C1976" s="38" t="s">
        <v>1647</v>
      </c>
      <c r="D1976" s="32" t="str">
        <f t="shared" si="150"/>
        <v>39186MumbaiLaptop</v>
      </c>
      <c r="E1976" s="32">
        <f>VLOOKUP($D1976,Table2[[Column1]:[Qty]],2,0)</f>
        <v>283</v>
      </c>
      <c r="F1976" s="32">
        <f t="shared" si="151"/>
        <v>1000</v>
      </c>
      <c r="G1976" s="39">
        <f t="shared" si="152"/>
        <v>0.1</v>
      </c>
      <c r="H1976" s="32">
        <f t="shared" si="153"/>
        <v>900</v>
      </c>
      <c r="I1976" s="32">
        <f t="shared" si="154"/>
        <v>254700</v>
      </c>
      <c r="R1976" s="36">
        <v>39113</v>
      </c>
      <c r="S1976" s="36" t="s">
        <v>1645</v>
      </c>
      <c r="T1976" s="36" t="s">
        <v>1649</v>
      </c>
      <c r="U1976" s="36" t="str">
        <f>Table2[[#This Row],[Date]]&amp;Table2[[#This Row],[City]]&amp;Table2[[#This Row],[Product]]</f>
        <v>39113Delhiiphone</v>
      </c>
      <c r="V1976" s="36">
        <v>146</v>
      </c>
    </row>
    <row r="1977" spans="1:22" ht="21" x14ac:dyDescent="0.25">
      <c r="A1977" s="38">
        <v>39186</v>
      </c>
      <c r="B1977" s="38" t="s">
        <v>1646</v>
      </c>
      <c r="C1977" s="38" t="s">
        <v>1648</v>
      </c>
      <c r="D1977" s="32" t="str">
        <f t="shared" si="150"/>
        <v>39186MumbaiBulb</v>
      </c>
      <c r="E1977" s="32">
        <f>VLOOKUP($D1977,Table2[[Column1]:[Qty]],2,0)</f>
        <v>270</v>
      </c>
      <c r="F1977" s="32">
        <f t="shared" si="151"/>
        <v>10</v>
      </c>
      <c r="G1977" s="39">
        <f t="shared" si="152"/>
        <v>0.05</v>
      </c>
      <c r="H1977" s="32">
        <f t="shared" si="153"/>
        <v>9.5</v>
      </c>
      <c r="I1977" s="32">
        <f t="shared" si="154"/>
        <v>2565</v>
      </c>
      <c r="R1977" s="36">
        <v>39139</v>
      </c>
      <c r="S1977" s="36" t="s">
        <v>1645</v>
      </c>
      <c r="T1977" s="36" t="s">
        <v>1648</v>
      </c>
      <c r="U1977" s="36" t="str">
        <f>Table2[[#This Row],[Date]]&amp;Table2[[#This Row],[City]]&amp;Table2[[#This Row],[Product]]</f>
        <v>39139DelhiBulb</v>
      </c>
      <c r="V1977" s="36">
        <v>409</v>
      </c>
    </row>
    <row r="1978" spans="1:22" ht="21" x14ac:dyDescent="0.25">
      <c r="A1978" s="38">
        <v>39186</v>
      </c>
      <c r="B1978" s="38" t="s">
        <v>1646</v>
      </c>
      <c r="C1978" s="38" t="s">
        <v>1649</v>
      </c>
      <c r="D1978" s="32" t="str">
        <f t="shared" si="150"/>
        <v>39186Mumbaiiphone</v>
      </c>
      <c r="E1978" s="32">
        <f>VLOOKUP($D1978,Table2[[Column1]:[Qty]],2,0)</f>
        <v>305</v>
      </c>
      <c r="F1978" s="32">
        <f t="shared" si="151"/>
        <v>500</v>
      </c>
      <c r="G1978" s="39">
        <f t="shared" si="152"/>
        <v>0.2</v>
      </c>
      <c r="H1978" s="32">
        <f t="shared" si="153"/>
        <v>400</v>
      </c>
      <c r="I1978" s="32">
        <f t="shared" si="154"/>
        <v>122000</v>
      </c>
      <c r="R1978" s="36">
        <v>39080</v>
      </c>
      <c r="S1978" s="36" t="s">
        <v>1653</v>
      </c>
      <c r="T1978" s="36" t="s">
        <v>1649</v>
      </c>
      <c r="U1978" s="36" t="str">
        <f>Table2[[#This Row],[Date]]&amp;Table2[[#This Row],[City]]&amp;Table2[[#This Row],[Product]]</f>
        <v>39080Agraiphone</v>
      </c>
      <c r="V1978" s="36">
        <v>209</v>
      </c>
    </row>
    <row r="1979" spans="1:22" ht="21" x14ac:dyDescent="0.25">
      <c r="A1979" s="38">
        <v>39186</v>
      </c>
      <c r="B1979" s="38" t="s">
        <v>1646</v>
      </c>
      <c r="C1979" s="38" t="s">
        <v>1650</v>
      </c>
      <c r="D1979" s="32" t="str">
        <f t="shared" si="150"/>
        <v>39186MumbaiChair</v>
      </c>
      <c r="E1979" s="32">
        <f>VLOOKUP($D1979,Table2[[Column1]:[Qty]],2,0)</f>
        <v>125</v>
      </c>
      <c r="F1979" s="32">
        <f t="shared" si="151"/>
        <v>200</v>
      </c>
      <c r="G1979" s="39">
        <f t="shared" si="152"/>
        <v>0.4</v>
      </c>
      <c r="H1979" s="32">
        <f t="shared" si="153"/>
        <v>120</v>
      </c>
      <c r="I1979" s="32">
        <f t="shared" si="154"/>
        <v>15000</v>
      </c>
      <c r="R1979" s="36">
        <v>39172</v>
      </c>
      <c r="S1979" s="36" t="s">
        <v>1646</v>
      </c>
      <c r="T1979" s="36" t="s">
        <v>1648</v>
      </c>
      <c r="U1979" s="36" t="str">
        <f>Table2[[#This Row],[Date]]&amp;Table2[[#This Row],[City]]&amp;Table2[[#This Row],[Product]]</f>
        <v>39172MumbaiBulb</v>
      </c>
      <c r="V1979" s="36">
        <v>401</v>
      </c>
    </row>
    <row r="1980" spans="1:22" ht="21" x14ac:dyDescent="0.25">
      <c r="A1980" s="38">
        <v>39186</v>
      </c>
      <c r="B1980" s="38" t="s">
        <v>1652</v>
      </c>
      <c r="C1980" s="38" t="s">
        <v>1647</v>
      </c>
      <c r="D1980" s="32" t="str">
        <f t="shared" si="150"/>
        <v>39186JaipurLaptop</v>
      </c>
      <c r="E1980" s="32">
        <f>VLOOKUP($D1980,Table2[[Column1]:[Qty]],2,0)</f>
        <v>165</v>
      </c>
      <c r="F1980" s="32">
        <f t="shared" si="151"/>
        <v>1000</v>
      </c>
      <c r="G1980" s="39">
        <f t="shared" si="152"/>
        <v>0.09</v>
      </c>
      <c r="H1980" s="32">
        <f t="shared" si="153"/>
        <v>910</v>
      </c>
      <c r="I1980" s="32">
        <f t="shared" si="154"/>
        <v>150150</v>
      </c>
      <c r="R1980" s="36">
        <v>39149</v>
      </c>
      <c r="S1980" s="36" t="s">
        <v>1652</v>
      </c>
      <c r="T1980" s="36" t="s">
        <v>1647</v>
      </c>
      <c r="U1980" s="36" t="str">
        <f>Table2[[#This Row],[Date]]&amp;Table2[[#This Row],[City]]&amp;Table2[[#This Row],[Product]]</f>
        <v>39149JaipurLaptop</v>
      </c>
      <c r="V1980" s="36">
        <v>386</v>
      </c>
    </row>
    <row r="1981" spans="1:22" ht="21" x14ac:dyDescent="0.25">
      <c r="A1981" s="38">
        <v>39186</v>
      </c>
      <c r="B1981" s="38" t="s">
        <v>1652</v>
      </c>
      <c r="C1981" s="38" t="s">
        <v>1648</v>
      </c>
      <c r="D1981" s="32" t="str">
        <f t="shared" si="150"/>
        <v>39186JaipurBulb</v>
      </c>
      <c r="E1981" s="32">
        <f>VLOOKUP($D1981,Table2[[Column1]:[Qty]],2,0)</f>
        <v>102</v>
      </c>
      <c r="F1981" s="32">
        <f t="shared" si="151"/>
        <v>10</v>
      </c>
      <c r="G1981" s="39">
        <f t="shared" si="152"/>
        <v>0.08</v>
      </c>
      <c r="H1981" s="32">
        <f t="shared" si="153"/>
        <v>9.2000000000000011</v>
      </c>
      <c r="I1981" s="32">
        <f t="shared" si="154"/>
        <v>938.40000000000009</v>
      </c>
      <c r="R1981" s="36">
        <v>39188</v>
      </c>
      <c r="S1981" s="36" t="s">
        <v>1645</v>
      </c>
      <c r="T1981" s="36" t="s">
        <v>1647</v>
      </c>
      <c r="U1981" s="36" t="str">
        <f>Table2[[#This Row],[Date]]&amp;Table2[[#This Row],[City]]&amp;Table2[[#This Row],[Product]]</f>
        <v>39188DelhiLaptop</v>
      </c>
      <c r="V1981" s="36">
        <v>468</v>
      </c>
    </row>
    <row r="1982" spans="1:22" ht="21" x14ac:dyDescent="0.25">
      <c r="A1982" s="38">
        <v>39186</v>
      </c>
      <c r="B1982" s="38" t="s">
        <v>1652</v>
      </c>
      <c r="C1982" s="38" t="s">
        <v>1649</v>
      </c>
      <c r="D1982" s="32" t="str">
        <f t="shared" si="150"/>
        <v>39186Jaipuriphone</v>
      </c>
      <c r="E1982" s="32">
        <f>VLOOKUP($D1982,Table2[[Column1]:[Qty]],2,0)</f>
        <v>187</v>
      </c>
      <c r="F1982" s="32">
        <f t="shared" si="151"/>
        <v>500</v>
      </c>
      <c r="G1982" s="39">
        <f t="shared" si="152"/>
        <v>0.2</v>
      </c>
      <c r="H1982" s="32">
        <f t="shared" si="153"/>
        <v>400</v>
      </c>
      <c r="I1982" s="32">
        <f t="shared" si="154"/>
        <v>74800</v>
      </c>
      <c r="R1982" s="36">
        <v>39087</v>
      </c>
      <c r="S1982" s="36" t="s">
        <v>1646</v>
      </c>
      <c r="T1982" s="36" t="s">
        <v>1649</v>
      </c>
      <c r="U1982" s="36" t="str">
        <f>Table2[[#This Row],[Date]]&amp;Table2[[#This Row],[City]]&amp;Table2[[#This Row],[Product]]</f>
        <v>39087Mumbaiiphone</v>
      </c>
      <c r="V1982" s="36">
        <v>207</v>
      </c>
    </row>
    <row r="1983" spans="1:22" ht="21" x14ac:dyDescent="0.25">
      <c r="A1983" s="38">
        <v>39186</v>
      </c>
      <c r="B1983" s="38" t="s">
        <v>1652</v>
      </c>
      <c r="C1983" s="38" t="s">
        <v>1650</v>
      </c>
      <c r="D1983" s="32" t="str">
        <f t="shared" si="150"/>
        <v>39186JaipurChair</v>
      </c>
      <c r="E1983" s="32">
        <f>VLOOKUP($D1983,Table2[[Column1]:[Qty]],2,0)</f>
        <v>449</v>
      </c>
      <c r="F1983" s="32">
        <f t="shared" si="151"/>
        <v>200</v>
      </c>
      <c r="G1983" s="39">
        <f t="shared" si="152"/>
        <v>0.36</v>
      </c>
      <c r="H1983" s="32">
        <f t="shared" si="153"/>
        <v>128</v>
      </c>
      <c r="I1983" s="32">
        <f t="shared" si="154"/>
        <v>57472</v>
      </c>
      <c r="R1983" s="36">
        <v>39084</v>
      </c>
      <c r="S1983" s="36" t="s">
        <v>1646</v>
      </c>
      <c r="T1983" s="36" t="s">
        <v>1648</v>
      </c>
      <c r="U1983" s="36" t="str">
        <f>Table2[[#This Row],[Date]]&amp;Table2[[#This Row],[City]]&amp;Table2[[#This Row],[Product]]</f>
        <v>39084MumbaiBulb</v>
      </c>
      <c r="V1983" s="36">
        <v>442</v>
      </c>
    </row>
    <row r="1984" spans="1:22" ht="21" x14ac:dyDescent="0.25">
      <c r="A1984" s="38">
        <v>39186</v>
      </c>
      <c r="B1984" s="38" t="s">
        <v>1653</v>
      </c>
      <c r="C1984" s="38" t="s">
        <v>1647</v>
      </c>
      <c r="D1984" s="32" t="str">
        <f t="shared" si="150"/>
        <v>39186AgraLaptop</v>
      </c>
      <c r="E1984" s="32">
        <f>VLOOKUP($D1984,Table2[[Column1]:[Qty]],2,0)</f>
        <v>176</v>
      </c>
      <c r="F1984" s="32">
        <f t="shared" si="151"/>
        <v>1000</v>
      </c>
      <c r="G1984" s="39">
        <f t="shared" si="152"/>
        <v>0.05</v>
      </c>
      <c r="H1984" s="32">
        <f t="shared" si="153"/>
        <v>950</v>
      </c>
      <c r="I1984" s="32">
        <f t="shared" si="154"/>
        <v>167200</v>
      </c>
      <c r="R1984" s="36">
        <v>39164</v>
      </c>
      <c r="S1984" s="36" t="s">
        <v>1653</v>
      </c>
      <c r="T1984" s="36" t="s">
        <v>1647</v>
      </c>
      <c r="U1984" s="36" t="str">
        <f>Table2[[#This Row],[Date]]&amp;Table2[[#This Row],[City]]&amp;Table2[[#This Row],[Product]]</f>
        <v>39164AgraLaptop</v>
      </c>
      <c r="V1984" s="36">
        <v>367</v>
      </c>
    </row>
    <row r="1985" spans="1:22" ht="21" x14ac:dyDescent="0.25">
      <c r="A1985" s="38">
        <v>39186</v>
      </c>
      <c r="B1985" s="38" t="s">
        <v>1653</v>
      </c>
      <c r="C1985" s="38" t="s">
        <v>1648</v>
      </c>
      <c r="D1985" s="32" t="str">
        <f t="shared" si="150"/>
        <v>39186AgraBulb</v>
      </c>
      <c r="E1985" s="32">
        <f>VLOOKUP($D1985,Table2[[Column1]:[Qty]],2,0)</f>
        <v>216</v>
      </c>
      <c r="F1985" s="32">
        <f t="shared" si="151"/>
        <v>10</v>
      </c>
      <c r="G1985" s="39">
        <f t="shared" si="152"/>
        <v>0.06</v>
      </c>
      <c r="H1985" s="32">
        <f t="shared" si="153"/>
        <v>9.3999999999999986</v>
      </c>
      <c r="I1985" s="32">
        <f t="shared" si="154"/>
        <v>2030.3999999999996</v>
      </c>
      <c r="R1985" s="36">
        <v>39188</v>
      </c>
      <c r="S1985" s="36" t="s">
        <v>1646</v>
      </c>
      <c r="T1985" s="36" t="s">
        <v>1650</v>
      </c>
      <c r="U1985" s="36" t="str">
        <f>Table2[[#This Row],[Date]]&amp;Table2[[#This Row],[City]]&amp;Table2[[#This Row],[Product]]</f>
        <v>39188MumbaiChair</v>
      </c>
      <c r="V1985" s="36">
        <v>233</v>
      </c>
    </row>
    <row r="1986" spans="1:22" ht="21" x14ac:dyDescent="0.25">
      <c r="A1986" s="38">
        <v>39186</v>
      </c>
      <c r="B1986" s="38" t="s">
        <v>1653</v>
      </c>
      <c r="C1986" s="38" t="s">
        <v>1649</v>
      </c>
      <c r="D1986" s="32" t="str">
        <f t="shared" si="150"/>
        <v>39186Agraiphone</v>
      </c>
      <c r="E1986" s="32">
        <f>VLOOKUP($D1986,Table2[[Column1]:[Qty]],2,0)</f>
        <v>106</v>
      </c>
      <c r="F1986" s="32">
        <f t="shared" si="151"/>
        <v>500</v>
      </c>
      <c r="G1986" s="39">
        <f t="shared" si="152"/>
        <v>0.25</v>
      </c>
      <c r="H1986" s="32">
        <f t="shared" si="153"/>
        <v>375</v>
      </c>
      <c r="I1986" s="32">
        <f t="shared" si="154"/>
        <v>39750</v>
      </c>
      <c r="R1986" s="36">
        <v>39127</v>
      </c>
      <c r="S1986" s="36" t="s">
        <v>1646</v>
      </c>
      <c r="T1986" s="36" t="s">
        <v>1648</v>
      </c>
      <c r="U1986" s="36" t="str">
        <f>Table2[[#This Row],[Date]]&amp;Table2[[#This Row],[City]]&amp;Table2[[#This Row],[Product]]</f>
        <v>39127MumbaiBulb</v>
      </c>
      <c r="V1986" s="36">
        <v>120</v>
      </c>
    </row>
    <row r="1987" spans="1:22" ht="21" x14ac:dyDescent="0.25">
      <c r="A1987" s="38">
        <v>39186</v>
      </c>
      <c r="B1987" s="38" t="s">
        <v>1653</v>
      </c>
      <c r="C1987" s="38" t="s">
        <v>1650</v>
      </c>
      <c r="D1987" s="32" t="str">
        <f t="shared" si="150"/>
        <v>39186AgraChair</v>
      </c>
      <c r="E1987" s="32">
        <f>VLOOKUP($D1987,Table2[[Column1]:[Qty]],2,0)</f>
        <v>320</v>
      </c>
      <c r="F1987" s="32">
        <f t="shared" si="151"/>
        <v>200</v>
      </c>
      <c r="G1987" s="39">
        <f t="shared" si="152"/>
        <v>0.4</v>
      </c>
      <c r="H1987" s="32">
        <f t="shared" si="153"/>
        <v>120</v>
      </c>
      <c r="I1987" s="32">
        <f t="shared" si="154"/>
        <v>38400</v>
      </c>
      <c r="R1987" s="36">
        <v>39064</v>
      </c>
      <c r="S1987" s="36" t="s">
        <v>1652</v>
      </c>
      <c r="T1987" s="36" t="s">
        <v>1648</v>
      </c>
      <c r="U1987" s="36" t="str">
        <f>Table2[[#This Row],[Date]]&amp;Table2[[#This Row],[City]]&amp;Table2[[#This Row],[Product]]</f>
        <v>39064JaipurBulb</v>
      </c>
      <c r="V1987" s="36">
        <v>438</v>
      </c>
    </row>
    <row r="1988" spans="1:22" ht="21" x14ac:dyDescent="0.25">
      <c r="A1988" s="38">
        <v>39187</v>
      </c>
      <c r="B1988" s="38" t="s">
        <v>1645</v>
      </c>
      <c r="C1988" s="38" t="s">
        <v>1647</v>
      </c>
      <c r="D1988" s="32" t="str">
        <f t="shared" si="150"/>
        <v>39187DelhiLaptop</v>
      </c>
      <c r="E1988" s="32">
        <f>VLOOKUP($D1988,Table2[[Column1]:[Qty]],2,0)</f>
        <v>327</v>
      </c>
      <c r="F1988" s="32">
        <f t="shared" si="151"/>
        <v>1000</v>
      </c>
      <c r="G1988" s="39">
        <f t="shared" si="152"/>
        <v>0.13</v>
      </c>
      <c r="H1988" s="32">
        <f t="shared" si="153"/>
        <v>870</v>
      </c>
      <c r="I1988" s="32">
        <f t="shared" si="154"/>
        <v>284490</v>
      </c>
      <c r="R1988" s="36">
        <v>39069</v>
      </c>
      <c r="S1988" s="36" t="s">
        <v>1652</v>
      </c>
      <c r="T1988" s="36" t="s">
        <v>1648</v>
      </c>
      <c r="U1988" s="36" t="str">
        <f>Table2[[#This Row],[Date]]&amp;Table2[[#This Row],[City]]&amp;Table2[[#This Row],[Product]]</f>
        <v>39069JaipurBulb</v>
      </c>
      <c r="V1988" s="36">
        <v>482</v>
      </c>
    </row>
    <row r="1989" spans="1:22" ht="21" x14ac:dyDescent="0.25">
      <c r="A1989" s="38">
        <v>39187</v>
      </c>
      <c r="B1989" s="38" t="s">
        <v>1645</v>
      </c>
      <c r="C1989" s="38" t="s">
        <v>1648</v>
      </c>
      <c r="D1989" s="32" t="str">
        <f t="shared" ref="D1989:D2052" si="155">A1989&amp;B1989&amp;C1989</f>
        <v>39187DelhiBulb</v>
      </c>
      <c r="E1989" s="32">
        <f>VLOOKUP($D1989,Table2[[Column1]:[Qty]],2,0)</f>
        <v>483</v>
      </c>
      <c r="F1989" s="32">
        <f t="shared" ref="F1989:F2052" si="156">VLOOKUP($C1989,K$12:L$15,2,FALSE)</f>
        <v>10</v>
      </c>
      <c r="G1989" s="39">
        <f t="shared" ref="G1989:G2052" si="157">INDEX($K$3:$O$7,MATCH($B1989,$K$3:$K$7,0),MATCH($C1989,$K$3:$O$3,0))</f>
        <v>0.09</v>
      </c>
      <c r="H1989" s="32">
        <f t="shared" ref="H1989:H2052" si="158">$F1989*(1-$G1989)</f>
        <v>9.1</v>
      </c>
      <c r="I1989" s="32">
        <f t="shared" ref="I1989:I2052" si="159">$H1989*$E1989</f>
        <v>4395.3</v>
      </c>
      <c r="R1989" s="36">
        <v>39092</v>
      </c>
      <c r="S1989" s="36" t="s">
        <v>1653</v>
      </c>
      <c r="T1989" s="36" t="s">
        <v>1649</v>
      </c>
      <c r="U1989" s="36" t="str">
        <f>Table2[[#This Row],[Date]]&amp;Table2[[#This Row],[City]]&amp;Table2[[#This Row],[Product]]</f>
        <v>39092Agraiphone</v>
      </c>
      <c r="V1989" s="36">
        <v>255</v>
      </c>
    </row>
    <row r="1990" spans="1:22" ht="21" x14ac:dyDescent="0.25">
      <c r="A1990" s="38">
        <v>39187</v>
      </c>
      <c r="B1990" s="38" t="s">
        <v>1645</v>
      </c>
      <c r="C1990" s="38" t="s">
        <v>1649</v>
      </c>
      <c r="D1990" s="32" t="str">
        <f t="shared" si="155"/>
        <v>39187Delhiiphone</v>
      </c>
      <c r="E1990" s="32">
        <f>VLOOKUP($D1990,Table2[[Column1]:[Qty]],2,0)</f>
        <v>330</v>
      </c>
      <c r="F1990" s="32">
        <f t="shared" si="156"/>
        <v>500</v>
      </c>
      <c r="G1990" s="39">
        <f t="shared" si="157"/>
        <v>0.24</v>
      </c>
      <c r="H1990" s="32">
        <f t="shared" si="158"/>
        <v>380</v>
      </c>
      <c r="I1990" s="32">
        <f t="shared" si="159"/>
        <v>125400</v>
      </c>
      <c r="R1990" s="36">
        <v>39144</v>
      </c>
      <c r="S1990" s="36" t="s">
        <v>1653</v>
      </c>
      <c r="T1990" s="36" t="s">
        <v>1650</v>
      </c>
      <c r="U1990" s="36" t="str">
        <f>Table2[[#This Row],[Date]]&amp;Table2[[#This Row],[City]]&amp;Table2[[#This Row],[Product]]</f>
        <v>39144AgraChair</v>
      </c>
      <c r="V1990" s="36">
        <v>460</v>
      </c>
    </row>
    <row r="1991" spans="1:22" ht="21" x14ac:dyDescent="0.25">
      <c r="A1991" s="38">
        <v>39187</v>
      </c>
      <c r="B1991" s="38" t="s">
        <v>1645</v>
      </c>
      <c r="C1991" s="38" t="s">
        <v>1650</v>
      </c>
      <c r="D1991" s="32" t="str">
        <f t="shared" si="155"/>
        <v>39187DelhiChair</v>
      </c>
      <c r="E1991" s="32">
        <f>VLOOKUP($D1991,Table2[[Column1]:[Qty]],2,0)</f>
        <v>333</v>
      </c>
      <c r="F1991" s="32">
        <f t="shared" si="156"/>
        <v>200</v>
      </c>
      <c r="G1991" s="39">
        <f t="shared" si="157"/>
        <v>0.33</v>
      </c>
      <c r="H1991" s="32">
        <f t="shared" si="158"/>
        <v>134</v>
      </c>
      <c r="I1991" s="32">
        <f t="shared" si="159"/>
        <v>44622</v>
      </c>
      <c r="R1991" s="36">
        <v>39146</v>
      </c>
      <c r="S1991" s="36" t="s">
        <v>1645</v>
      </c>
      <c r="T1991" s="36" t="s">
        <v>1649</v>
      </c>
      <c r="U1991" s="36" t="str">
        <f>Table2[[#This Row],[Date]]&amp;Table2[[#This Row],[City]]&amp;Table2[[#This Row],[Product]]</f>
        <v>39146Delhiiphone</v>
      </c>
      <c r="V1991" s="36">
        <v>265</v>
      </c>
    </row>
    <row r="1992" spans="1:22" ht="21" x14ac:dyDescent="0.25">
      <c r="A1992" s="38">
        <v>39187</v>
      </c>
      <c r="B1992" s="38" t="s">
        <v>1646</v>
      </c>
      <c r="C1992" s="38" t="s">
        <v>1647</v>
      </c>
      <c r="D1992" s="32" t="str">
        <f t="shared" si="155"/>
        <v>39187MumbaiLaptop</v>
      </c>
      <c r="E1992" s="32">
        <f>VLOOKUP($D1992,Table2[[Column1]:[Qty]],2,0)</f>
        <v>311</v>
      </c>
      <c r="F1992" s="32">
        <f t="shared" si="156"/>
        <v>1000</v>
      </c>
      <c r="G1992" s="39">
        <f t="shared" si="157"/>
        <v>0.1</v>
      </c>
      <c r="H1992" s="32">
        <f t="shared" si="158"/>
        <v>900</v>
      </c>
      <c r="I1992" s="32">
        <f t="shared" si="159"/>
        <v>279900</v>
      </c>
      <c r="R1992" s="36">
        <v>39171</v>
      </c>
      <c r="S1992" s="36" t="s">
        <v>1645</v>
      </c>
      <c r="T1992" s="36" t="s">
        <v>1647</v>
      </c>
      <c r="U1992" s="36" t="str">
        <f>Table2[[#This Row],[Date]]&amp;Table2[[#This Row],[City]]&amp;Table2[[#This Row],[Product]]</f>
        <v>39171DelhiLaptop</v>
      </c>
      <c r="V1992" s="36">
        <v>272</v>
      </c>
    </row>
    <row r="1993" spans="1:22" ht="21" x14ac:dyDescent="0.25">
      <c r="A1993" s="38">
        <v>39187</v>
      </c>
      <c r="B1993" s="38" t="s">
        <v>1646</v>
      </c>
      <c r="C1993" s="38" t="s">
        <v>1648</v>
      </c>
      <c r="D1993" s="32" t="str">
        <f t="shared" si="155"/>
        <v>39187MumbaiBulb</v>
      </c>
      <c r="E1993" s="32">
        <f>VLOOKUP($D1993,Table2[[Column1]:[Qty]],2,0)</f>
        <v>152</v>
      </c>
      <c r="F1993" s="32">
        <f t="shared" si="156"/>
        <v>10</v>
      </c>
      <c r="G1993" s="39">
        <f t="shared" si="157"/>
        <v>0.05</v>
      </c>
      <c r="H1993" s="32">
        <f t="shared" si="158"/>
        <v>9.5</v>
      </c>
      <c r="I1993" s="32">
        <f t="shared" si="159"/>
        <v>1444</v>
      </c>
      <c r="R1993" s="36">
        <v>39172</v>
      </c>
      <c r="S1993" s="36" t="s">
        <v>1652</v>
      </c>
      <c r="T1993" s="36" t="s">
        <v>1650</v>
      </c>
      <c r="U1993" s="36" t="str">
        <f>Table2[[#This Row],[Date]]&amp;Table2[[#This Row],[City]]&amp;Table2[[#This Row],[Product]]</f>
        <v>39172JaipurChair</v>
      </c>
      <c r="V1993" s="36">
        <v>184</v>
      </c>
    </row>
    <row r="1994" spans="1:22" ht="21" x14ac:dyDescent="0.25">
      <c r="A1994" s="38">
        <v>39187</v>
      </c>
      <c r="B1994" s="38" t="s">
        <v>1646</v>
      </c>
      <c r="C1994" s="38" t="s">
        <v>1649</v>
      </c>
      <c r="D1994" s="32" t="str">
        <f t="shared" si="155"/>
        <v>39187Mumbaiiphone</v>
      </c>
      <c r="E1994" s="32">
        <f>VLOOKUP($D1994,Table2[[Column1]:[Qty]],2,0)</f>
        <v>123</v>
      </c>
      <c r="F1994" s="32">
        <f t="shared" si="156"/>
        <v>500</v>
      </c>
      <c r="G1994" s="39">
        <f t="shared" si="157"/>
        <v>0.2</v>
      </c>
      <c r="H1994" s="32">
        <f t="shared" si="158"/>
        <v>400</v>
      </c>
      <c r="I1994" s="32">
        <f t="shared" si="159"/>
        <v>49200</v>
      </c>
      <c r="R1994" s="36">
        <v>39086</v>
      </c>
      <c r="S1994" s="36" t="s">
        <v>1645</v>
      </c>
      <c r="T1994" s="36" t="s">
        <v>1649</v>
      </c>
      <c r="U1994" s="36" t="str">
        <f>Table2[[#This Row],[Date]]&amp;Table2[[#This Row],[City]]&amp;Table2[[#This Row],[Product]]</f>
        <v>39086Delhiiphone</v>
      </c>
      <c r="V1994" s="36">
        <v>500</v>
      </c>
    </row>
    <row r="1995" spans="1:22" ht="21" x14ac:dyDescent="0.25">
      <c r="A1995" s="38">
        <v>39187</v>
      </c>
      <c r="B1995" s="38" t="s">
        <v>1646</v>
      </c>
      <c r="C1995" s="38" t="s">
        <v>1650</v>
      </c>
      <c r="D1995" s="32" t="str">
        <f t="shared" si="155"/>
        <v>39187MumbaiChair</v>
      </c>
      <c r="E1995" s="32">
        <f>VLOOKUP($D1995,Table2[[Column1]:[Qty]],2,0)</f>
        <v>324</v>
      </c>
      <c r="F1995" s="32">
        <f t="shared" si="156"/>
        <v>200</v>
      </c>
      <c r="G1995" s="39">
        <f t="shared" si="157"/>
        <v>0.4</v>
      </c>
      <c r="H1995" s="32">
        <f t="shared" si="158"/>
        <v>120</v>
      </c>
      <c r="I1995" s="32">
        <f t="shared" si="159"/>
        <v>38880</v>
      </c>
      <c r="R1995" s="36">
        <v>39174</v>
      </c>
      <c r="S1995" s="36" t="s">
        <v>1653</v>
      </c>
      <c r="T1995" s="36" t="s">
        <v>1650</v>
      </c>
      <c r="U1995" s="36" t="str">
        <f>Table2[[#This Row],[Date]]&amp;Table2[[#This Row],[City]]&amp;Table2[[#This Row],[Product]]</f>
        <v>39174AgraChair</v>
      </c>
      <c r="V1995" s="36">
        <v>448</v>
      </c>
    </row>
    <row r="1996" spans="1:22" ht="21" x14ac:dyDescent="0.25">
      <c r="A1996" s="38">
        <v>39187</v>
      </c>
      <c r="B1996" s="38" t="s">
        <v>1652</v>
      </c>
      <c r="C1996" s="38" t="s">
        <v>1647</v>
      </c>
      <c r="D1996" s="32" t="str">
        <f t="shared" si="155"/>
        <v>39187JaipurLaptop</v>
      </c>
      <c r="E1996" s="32">
        <f>VLOOKUP($D1996,Table2[[Column1]:[Qty]],2,0)</f>
        <v>362</v>
      </c>
      <c r="F1996" s="32">
        <f t="shared" si="156"/>
        <v>1000</v>
      </c>
      <c r="G1996" s="39">
        <f t="shared" si="157"/>
        <v>0.09</v>
      </c>
      <c r="H1996" s="32">
        <f t="shared" si="158"/>
        <v>910</v>
      </c>
      <c r="I1996" s="32">
        <f t="shared" si="159"/>
        <v>329420</v>
      </c>
      <c r="R1996" s="36">
        <v>39124</v>
      </c>
      <c r="S1996" s="36" t="s">
        <v>1645</v>
      </c>
      <c r="T1996" s="36" t="s">
        <v>1650</v>
      </c>
      <c r="U1996" s="36" t="str">
        <f>Table2[[#This Row],[Date]]&amp;Table2[[#This Row],[City]]&amp;Table2[[#This Row],[Product]]</f>
        <v>39124DelhiChair</v>
      </c>
      <c r="V1996" s="36">
        <v>418</v>
      </c>
    </row>
    <row r="1997" spans="1:22" ht="21" x14ac:dyDescent="0.25">
      <c r="A1997" s="38">
        <v>39187</v>
      </c>
      <c r="B1997" s="38" t="s">
        <v>1652</v>
      </c>
      <c r="C1997" s="38" t="s">
        <v>1648</v>
      </c>
      <c r="D1997" s="32" t="str">
        <f t="shared" si="155"/>
        <v>39187JaipurBulb</v>
      </c>
      <c r="E1997" s="32">
        <f>VLOOKUP($D1997,Table2[[Column1]:[Qty]],2,0)</f>
        <v>131</v>
      </c>
      <c r="F1997" s="32">
        <f t="shared" si="156"/>
        <v>10</v>
      </c>
      <c r="G1997" s="39">
        <f t="shared" si="157"/>
        <v>0.08</v>
      </c>
      <c r="H1997" s="32">
        <f t="shared" si="158"/>
        <v>9.2000000000000011</v>
      </c>
      <c r="I1997" s="32">
        <f t="shared" si="159"/>
        <v>1205.2</v>
      </c>
      <c r="R1997" s="36">
        <v>39164</v>
      </c>
      <c r="S1997" s="36" t="s">
        <v>1652</v>
      </c>
      <c r="T1997" s="36" t="s">
        <v>1648</v>
      </c>
      <c r="U1997" s="36" t="str">
        <f>Table2[[#This Row],[Date]]&amp;Table2[[#This Row],[City]]&amp;Table2[[#This Row],[Product]]</f>
        <v>39164JaipurBulb</v>
      </c>
      <c r="V1997" s="36">
        <v>280</v>
      </c>
    </row>
    <row r="1998" spans="1:22" ht="21" x14ac:dyDescent="0.25">
      <c r="A1998" s="38">
        <v>39187</v>
      </c>
      <c r="B1998" s="38" t="s">
        <v>1652</v>
      </c>
      <c r="C1998" s="38" t="s">
        <v>1649</v>
      </c>
      <c r="D1998" s="32" t="str">
        <f t="shared" si="155"/>
        <v>39187Jaipuriphone</v>
      </c>
      <c r="E1998" s="32">
        <f>VLOOKUP($D1998,Table2[[Column1]:[Qty]],2,0)</f>
        <v>205</v>
      </c>
      <c r="F1998" s="32">
        <f t="shared" si="156"/>
        <v>500</v>
      </c>
      <c r="G1998" s="39">
        <f t="shared" si="157"/>
        <v>0.2</v>
      </c>
      <c r="H1998" s="32">
        <f t="shared" si="158"/>
        <v>400</v>
      </c>
      <c r="I1998" s="32">
        <f t="shared" si="159"/>
        <v>82000</v>
      </c>
      <c r="R1998" s="36">
        <v>39123</v>
      </c>
      <c r="S1998" s="36" t="s">
        <v>1653</v>
      </c>
      <c r="T1998" s="36" t="s">
        <v>1650</v>
      </c>
      <c r="U1998" s="36" t="str">
        <f>Table2[[#This Row],[Date]]&amp;Table2[[#This Row],[City]]&amp;Table2[[#This Row],[Product]]</f>
        <v>39123AgraChair</v>
      </c>
      <c r="V1998" s="36">
        <v>168</v>
      </c>
    </row>
    <row r="1999" spans="1:22" ht="21" x14ac:dyDescent="0.25">
      <c r="A1999" s="38">
        <v>39187</v>
      </c>
      <c r="B1999" s="38" t="s">
        <v>1652</v>
      </c>
      <c r="C1999" s="38" t="s">
        <v>1650</v>
      </c>
      <c r="D1999" s="32" t="str">
        <f t="shared" si="155"/>
        <v>39187JaipurChair</v>
      </c>
      <c r="E1999" s="32">
        <f>VLOOKUP($D1999,Table2[[Column1]:[Qty]],2,0)</f>
        <v>483</v>
      </c>
      <c r="F1999" s="32">
        <f t="shared" si="156"/>
        <v>200</v>
      </c>
      <c r="G1999" s="39">
        <f t="shared" si="157"/>
        <v>0.36</v>
      </c>
      <c r="H1999" s="32">
        <f t="shared" si="158"/>
        <v>128</v>
      </c>
      <c r="I1999" s="32">
        <f t="shared" si="159"/>
        <v>61824</v>
      </c>
      <c r="R1999" s="36">
        <v>39065</v>
      </c>
      <c r="S1999" s="36" t="s">
        <v>1645</v>
      </c>
      <c r="T1999" s="36" t="s">
        <v>1649</v>
      </c>
      <c r="U1999" s="36" t="str">
        <f>Table2[[#This Row],[Date]]&amp;Table2[[#This Row],[City]]&amp;Table2[[#This Row],[Product]]</f>
        <v>39065Delhiiphone</v>
      </c>
      <c r="V1999" s="36">
        <v>478</v>
      </c>
    </row>
    <row r="2000" spans="1:22" ht="21" x14ac:dyDescent="0.25">
      <c r="A2000" s="38">
        <v>39187</v>
      </c>
      <c r="B2000" s="38" t="s">
        <v>1653</v>
      </c>
      <c r="C2000" s="38" t="s">
        <v>1647</v>
      </c>
      <c r="D2000" s="32" t="str">
        <f t="shared" si="155"/>
        <v>39187AgraLaptop</v>
      </c>
      <c r="E2000" s="32">
        <f>VLOOKUP($D2000,Table2[[Column1]:[Qty]],2,0)</f>
        <v>284</v>
      </c>
      <c r="F2000" s="32">
        <f t="shared" si="156"/>
        <v>1000</v>
      </c>
      <c r="G2000" s="39">
        <f t="shared" si="157"/>
        <v>0.05</v>
      </c>
      <c r="H2000" s="32">
        <f t="shared" si="158"/>
        <v>950</v>
      </c>
      <c r="I2000" s="32">
        <f t="shared" si="159"/>
        <v>269800</v>
      </c>
      <c r="R2000" s="36">
        <v>39112</v>
      </c>
      <c r="S2000" s="36" t="s">
        <v>1645</v>
      </c>
      <c r="T2000" s="36" t="s">
        <v>1650</v>
      </c>
      <c r="U2000" s="36" t="str">
        <f>Table2[[#This Row],[Date]]&amp;Table2[[#This Row],[City]]&amp;Table2[[#This Row],[Product]]</f>
        <v>39112DelhiChair</v>
      </c>
      <c r="V2000" s="36">
        <v>383</v>
      </c>
    </row>
    <row r="2001" spans="1:22" ht="21" x14ac:dyDescent="0.25">
      <c r="A2001" s="38">
        <v>39187</v>
      </c>
      <c r="B2001" s="38" t="s">
        <v>1653</v>
      </c>
      <c r="C2001" s="38" t="s">
        <v>1648</v>
      </c>
      <c r="D2001" s="32" t="str">
        <f t="shared" si="155"/>
        <v>39187AgraBulb</v>
      </c>
      <c r="E2001" s="32">
        <f>VLOOKUP($D2001,Table2[[Column1]:[Qty]],2,0)</f>
        <v>467</v>
      </c>
      <c r="F2001" s="32">
        <f t="shared" si="156"/>
        <v>10</v>
      </c>
      <c r="G2001" s="39">
        <f t="shared" si="157"/>
        <v>0.06</v>
      </c>
      <c r="H2001" s="32">
        <f t="shared" si="158"/>
        <v>9.3999999999999986</v>
      </c>
      <c r="I2001" s="32">
        <f t="shared" si="159"/>
        <v>4389.7999999999993</v>
      </c>
      <c r="R2001" s="36">
        <v>39184</v>
      </c>
      <c r="S2001" s="36" t="s">
        <v>1646</v>
      </c>
      <c r="T2001" s="36" t="s">
        <v>1650</v>
      </c>
      <c r="U2001" s="36" t="str">
        <f>Table2[[#This Row],[Date]]&amp;Table2[[#This Row],[City]]&amp;Table2[[#This Row],[Product]]</f>
        <v>39184MumbaiChair</v>
      </c>
      <c r="V2001" s="36">
        <v>178</v>
      </c>
    </row>
    <row r="2002" spans="1:22" ht="21" x14ac:dyDescent="0.25">
      <c r="A2002" s="38">
        <v>39187</v>
      </c>
      <c r="B2002" s="38" t="s">
        <v>1653</v>
      </c>
      <c r="C2002" s="38" t="s">
        <v>1649</v>
      </c>
      <c r="D2002" s="32" t="str">
        <f t="shared" si="155"/>
        <v>39187Agraiphone</v>
      </c>
      <c r="E2002" s="32">
        <f>VLOOKUP($D2002,Table2[[Column1]:[Qty]],2,0)</f>
        <v>473</v>
      </c>
      <c r="F2002" s="32">
        <f t="shared" si="156"/>
        <v>500</v>
      </c>
      <c r="G2002" s="39">
        <f t="shared" si="157"/>
        <v>0.25</v>
      </c>
      <c r="H2002" s="32">
        <f t="shared" si="158"/>
        <v>375</v>
      </c>
      <c r="I2002" s="32">
        <f t="shared" si="159"/>
        <v>177375</v>
      </c>
      <c r="R2002" s="36">
        <v>39147</v>
      </c>
      <c r="S2002" s="36" t="s">
        <v>1646</v>
      </c>
      <c r="T2002" s="36" t="s">
        <v>1647</v>
      </c>
      <c r="U2002" s="36" t="str">
        <f>Table2[[#This Row],[Date]]&amp;Table2[[#This Row],[City]]&amp;Table2[[#This Row],[Product]]</f>
        <v>39147MumbaiLaptop</v>
      </c>
      <c r="V2002" s="36">
        <v>383</v>
      </c>
    </row>
    <row r="2003" spans="1:22" ht="21" x14ac:dyDescent="0.25">
      <c r="A2003" s="38">
        <v>39187</v>
      </c>
      <c r="B2003" s="38" t="s">
        <v>1653</v>
      </c>
      <c r="C2003" s="38" t="s">
        <v>1650</v>
      </c>
      <c r="D2003" s="32" t="str">
        <f t="shared" si="155"/>
        <v>39187AgraChair</v>
      </c>
      <c r="E2003" s="32">
        <f>VLOOKUP($D2003,Table2[[Column1]:[Qty]],2,0)</f>
        <v>226</v>
      </c>
      <c r="F2003" s="32">
        <f t="shared" si="156"/>
        <v>200</v>
      </c>
      <c r="G2003" s="39">
        <f t="shared" si="157"/>
        <v>0.4</v>
      </c>
      <c r="H2003" s="32">
        <f t="shared" si="158"/>
        <v>120</v>
      </c>
      <c r="I2003" s="32">
        <f t="shared" si="159"/>
        <v>27120</v>
      </c>
      <c r="R2003" s="36">
        <v>39151</v>
      </c>
      <c r="S2003" s="36" t="s">
        <v>1652</v>
      </c>
      <c r="T2003" s="36" t="s">
        <v>1650</v>
      </c>
      <c r="U2003" s="36" t="str">
        <f>Table2[[#This Row],[Date]]&amp;Table2[[#This Row],[City]]&amp;Table2[[#This Row],[Product]]</f>
        <v>39151JaipurChair</v>
      </c>
      <c r="V2003" s="36">
        <v>102</v>
      </c>
    </row>
    <row r="2004" spans="1:22" ht="21" x14ac:dyDescent="0.25">
      <c r="A2004" s="38">
        <v>39188</v>
      </c>
      <c r="B2004" s="38" t="s">
        <v>1645</v>
      </c>
      <c r="C2004" s="38" t="s">
        <v>1647</v>
      </c>
      <c r="D2004" s="32" t="str">
        <f t="shared" si="155"/>
        <v>39188DelhiLaptop</v>
      </c>
      <c r="E2004" s="32">
        <f>VLOOKUP($D2004,Table2[[Column1]:[Qty]],2,0)</f>
        <v>468</v>
      </c>
      <c r="F2004" s="32">
        <f t="shared" si="156"/>
        <v>1000</v>
      </c>
      <c r="G2004" s="39">
        <f t="shared" si="157"/>
        <v>0.13</v>
      </c>
      <c r="H2004" s="32">
        <f t="shared" si="158"/>
        <v>870</v>
      </c>
      <c r="I2004" s="32">
        <f t="shared" si="159"/>
        <v>407160</v>
      </c>
      <c r="R2004" s="36">
        <v>39064</v>
      </c>
      <c r="S2004" s="36" t="s">
        <v>1653</v>
      </c>
      <c r="T2004" s="36" t="s">
        <v>1649</v>
      </c>
      <c r="U2004" s="36" t="str">
        <f>Table2[[#This Row],[Date]]&amp;Table2[[#This Row],[City]]&amp;Table2[[#This Row],[Product]]</f>
        <v>39064Agraiphone</v>
      </c>
      <c r="V2004" s="36">
        <v>271</v>
      </c>
    </row>
    <row r="2005" spans="1:22" ht="21" x14ac:dyDescent="0.25">
      <c r="A2005" s="38">
        <v>39188</v>
      </c>
      <c r="B2005" s="38" t="s">
        <v>1645</v>
      </c>
      <c r="C2005" s="38" t="s">
        <v>1648</v>
      </c>
      <c r="D2005" s="32" t="str">
        <f t="shared" si="155"/>
        <v>39188DelhiBulb</v>
      </c>
      <c r="E2005" s="32">
        <f>VLOOKUP($D2005,Table2[[Column1]:[Qty]],2,0)</f>
        <v>350</v>
      </c>
      <c r="F2005" s="32">
        <f t="shared" si="156"/>
        <v>10</v>
      </c>
      <c r="G2005" s="39">
        <f t="shared" si="157"/>
        <v>0.09</v>
      </c>
      <c r="H2005" s="32">
        <f t="shared" si="158"/>
        <v>9.1</v>
      </c>
      <c r="I2005" s="32">
        <f t="shared" si="159"/>
        <v>3185</v>
      </c>
      <c r="R2005" s="36">
        <v>39122</v>
      </c>
      <c r="S2005" s="36" t="s">
        <v>1645</v>
      </c>
      <c r="T2005" s="36" t="s">
        <v>1647</v>
      </c>
      <c r="U2005" s="36" t="str">
        <f>Table2[[#This Row],[Date]]&amp;Table2[[#This Row],[City]]&amp;Table2[[#This Row],[Product]]</f>
        <v>39122DelhiLaptop</v>
      </c>
      <c r="V2005" s="36">
        <v>472</v>
      </c>
    </row>
    <row r="2006" spans="1:22" ht="21" x14ac:dyDescent="0.25">
      <c r="A2006" s="38">
        <v>39188</v>
      </c>
      <c r="B2006" s="38" t="s">
        <v>1645</v>
      </c>
      <c r="C2006" s="38" t="s">
        <v>1649</v>
      </c>
      <c r="D2006" s="32" t="str">
        <f t="shared" si="155"/>
        <v>39188Delhiiphone</v>
      </c>
      <c r="E2006" s="32">
        <f>VLOOKUP($D2006,Table2[[Column1]:[Qty]],2,0)</f>
        <v>449</v>
      </c>
      <c r="F2006" s="32">
        <f t="shared" si="156"/>
        <v>500</v>
      </c>
      <c r="G2006" s="39">
        <f t="shared" si="157"/>
        <v>0.24</v>
      </c>
      <c r="H2006" s="32">
        <f t="shared" si="158"/>
        <v>380</v>
      </c>
      <c r="I2006" s="32">
        <f t="shared" si="159"/>
        <v>170620</v>
      </c>
      <c r="R2006" s="36">
        <v>39110</v>
      </c>
      <c r="S2006" s="36" t="s">
        <v>1652</v>
      </c>
      <c r="T2006" s="36" t="s">
        <v>1648</v>
      </c>
      <c r="U2006" s="36" t="str">
        <f>Table2[[#This Row],[Date]]&amp;Table2[[#This Row],[City]]&amp;Table2[[#This Row],[Product]]</f>
        <v>39110JaipurBulb</v>
      </c>
      <c r="V2006" s="36">
        <v>429</v>
      </c>
    </row>
    <row r="2007" spans="1:22" ht="21" x14ac:dyDescent="0.25">
      <c r="A2007" s="38">
        <v>39188</v>
      </c>
      <c r="B2007" s="38" t="s">
        <v>1645</v>
      </c>
      <c r="C2007" s="38" t="s">
        <v>1650</v>
      </c>
      <c r="D2007" s="32" t="str">
        <f t="shared" si="155"/>
        <v>39188DelhiChair</v>
      </c>
      <c r="E2007" s="32">
        <f>VLOOKUP($D2007,Table2[[Column1]:[Qty]],2,0)</f>
        <v>230</v>
      </c>
      <c r="F2007" s="32">
        <f t="shared" si="156"/>
        <v>200</v>
      </c>
      <c r="G2007" s="39">
        <f t="shared" si="157"/>
        <v>0.33</v>
      </c>
      <c r="H2007" s="32">
        <f t="shared" si="158"/>
        <v>134</v>
      </c>
      <c r="I2007" s="32">
        <f t="shared" si="159"/>
        <v>30820</v>
      </c>
      <c r="R2007" s="36">
        <v>39118</v>
      </c>
      <c r="S2007" s="36" t="s">
        <v>1652</v>
      </c>
      <c r="T2007" s="36" t="s">
        <v>1650</v>
      </c>
      <c r="U2007" s="36" t="str">
        <f>Table2[[#This Row],[Date]]&amp;Table2[[#This Row],[City]]&amp;Table2[[#This Row],[Product]]</f>
        <v>39118JaipurChair</v>
      </c>
      <c r="V2007" s="36">
        <v>363</v>
      </c>
    </row>
    <row r="2008" spans="1:22" ht="21" x14ac:dyDescent="0.25">
      <c r="A2008" s="38">
        <v>39188</v>
      </c>
      <c r="B2008" s="38" t="s">
        <v>1646</v>
      </c>
      <c r="C2008" s="38" t="s">
        <v>1647</v>
      </c>
      <c r="D2008" s="32" t="str">
        <f t="shared" si="155"/>
        <v>39188MumbaiLaptop</v>
      </c>
      <c r="E2008" s="32">
        <f>VLOOKUP($D2008,Table2[[Column1]:[Qty]],2,0)</f>
        <v>426</v>
      </c>
      <c r="F2008" s="32">
        <f t="shared" si="156"/>
        <v>1000</v>
      </c>
      <c r="G2008" s="39">
        <f t="shared" si="157"/>
        <v>0.1</v>
      </c>
      <c r="H2008" s="32">
        <f t="shared" si="158"/>
        <v>900</v>
      </c>
      <c r="I2008" s="32">
        <f t="shared" si="159"/>
        <v>383400</v>
      </c>
      <c r="R2008" s="36">
        <v>39141</v>
      </c>
      <c r="S2008" s="36" t="s">
        <v>1646</v>
      </c>
      <c r="T2008" s="36" t="s">
        <v>1648</v>
      </c>
      <c r="U2008" s="36" t="str">
        <f>Table2[[#This Row],[Date]]&amp;Table2[[#This Row],[City]]&amp;Table2[[#This Row],[Product]]</f>
        <v>39141MumbaiBulb</v>
      </c>
      <c r="V2008" s="36">
        <v>223</v>
      </c>
    </row>
    <row r="2009" spans="1:22" ht="21" x14ac:dyDescent="0.25">
      <c r="A2009" s="38">
        <v>39188</v>
      </c>
      <c r="B2009" s="38" t="s">
        <v>1646</v>
      </c>
      <c r="C2009" s="38" t="s">
        <v>1648</v>
      </c>
      <c r="D2009" s="32" t="str">
        <f t="shared" si="155"/>
        <v>39188MumbaiBulb</v>
      </c>
      <c r="E2009" s="32">
        <f>VLOOKUP($D2009,Table2[[Column1]:[Qty]],2,0)</f>
        <v>239</v>
      </c>
      <c r="F2009" s="32">
        <f t="shared" si="156"/>
        <v>10</v>
      </c>
      <c r="G2009" s="39">
        <f t="shared" si="157"/>
        <v>0.05</v>
      </c>
      <c r="H2009" s="32">
        <f t="shared" si="158"/>
        <v>9.5</v>
      </c>
      <c r="I2009" s="32">
        <f t="shared" si="159"/>
        <v>2270.5</v>
      </c>
      <c r="R2009" s="36">
        <v>39140</v>
      </c>
      <c r="S2009" s="36" t="s">
        <v>1652</v>
      </c>
      <c r="T2009" s="36" t="s">
        <v>1649</v>
      </c>
      <c r="U2009" s="36" t="str">
        <f>Table2[[#This Row],[Date]]&amp;Table2[[#This Row],[City]]&amp;Table2[[#This Row],[Product]]</f>
        <v>39140Jaipuriphone</v>
      </c>
      <c r="V2009" s="36">
        <v>205</v>
      </c>
    </row>
    <row r="2010" spans="1:22" ht="21" x14ac:dyDescent="0.25">
      <c r="A2010" s="38">
        <v>39188</v>
      </c>
      <c r="B2010" s="38" t="s">
        <v>1646</v>
      </c>
      <c r="C2010" s="38" t="s">
        <v>1649</v>
      </c>
      <c r="D2010" s="32" t="str">
        <f t="shared" si="155"/>
        <v>39188Mumbaiiphone</v>
      </c>
      <c r="E2010" s="32">
        <f>VLOOKUP($D2010,Table2[[Column1]:[Qty]],2,0)</f>
        <v>343</v>
      </c>
      <c r="F2010" s="32">
        <f t="shared" si="156"/>
        <v>500</v>
      </c>
      <c r="G2010" s="39">
        <f t="shared" si="157"/>
        <v>0.2</v>
      </c>
      <c r="H2010" s="32">
        <f t="shared" si="158"/>
        <v>400</v>
      </c>
      <c r="I2010" s="32">
        <f t="shared" si="159"/>
        <v>137200</v>
      </c>
      <c r="R2010" s="36">
        <v>39189</v>
      </c>
      <c r="S2010" s="36" t="s">
        <v>1646</v>
      </c>
      <c r="T2010" s="36" t="s">
        <v>1649</v>
      </c>
      <c r="U2010" s="36" t="str">
        <f>Table2[[#This Row],[Date]]&amp;Table2[[#This Row],[City]]&amp;Table2[[#This Row],[Product]]</f>
        <v>39189Mumbaiiphone</v>
      </c>
      <c r="V2010" s="36">
        <v>464</v>
      </c>
    </row>
    <row r="2011" spans="1:22" ht="21" x14ac:dyDescent="0.25">
      <c r="A2011" s="38">
        <v>39188</v>
      </c>
      <c r="B2011" s="38" t="s">
        <v>1646</v>
      </c>
      <c r="C2011" s="38" t="s">
        <v>1650</v>
      </c>
      <c r="D2011" s="32" t="str">
        <f t="shared" si="155"/>
        <v>39188MumbaiChair</v>
      </c>
      <c r="E2011" s="32">
        <f>VLOOKUP($D2011,Table2[[Column1]:[Qty]],2,0)</f>
        <v>233</v>
      </c>
      <c r="F2011" s="32">
        <f t="shared" si="156"/>
        <v>200</v>
      </c>
      <c r="G2011" s="39">
        <f t="shared" si="157"/>
        <v>0.4</v>
      </c>
      <c r="H2011" s="32">
        <f t="shared" si="158"/>
        <v>120</v>
      </c>
      <c r="I2011" s="32">
        <f t="shared" si="159"/>
        <v>27960</v>
      </c>
      <c r="R2011" s="36">
        <v>39066</v>
      </c>
      <c r="S2011" s="36" t="s">
        <v>1646</v>
      </c>
      <c r="T2011" s="36" t="s">
        <v>1650</v>
      </c>
      <c r="U2011" s="36" t="str">
        <f>Table2[[#This Row],[Date]]&amp;Table2[[#This Row],[City]]&amp;Table2[[#This Row],[Product]]</f>
        <v>39066MumbaiChair</v>
      </c>
      <c r="V2011" s="36">
        <v>394</v>
      </c>
    </row>
    <row r="2012" spans="1:22" ht="21" x14ac:dyDescent="0.25">
      <c r="A2012" s="38">
        <v>39188</v>
      </c>
      <c r="B2012" s="38" t="s">
        <v>1652</v>
      </c>
      <c r="C2012" s="38" t="s">
        <v>1647</v>
      </c>
      <c r="D2012" s="32" t="str">
        <f t="shared" si="155"/>
        <v>39188JaipurLaptop</v>
      </c>
      <c r="E2012" s="32">
        <f>VLOOKUP($D2012,Table2[[Column1]:[Qty]],2,0)</f>
        <v>393</v>
      </c>
      <c r="F2012" s="32">
        <f t="shared" si="156"/>
        <v>1000</v>
      </c>
      <c r="G2012" s="39">
        <f t="shared" si="157"/>
        <v>0.09</v>
      </c>
      <c r="H2012" s="32">
        <f t="shared" si="158"/>
        <v>910</v>
      </c>
      <c r="I2012" s="32">
        <f t="shared" si="159"/>
        <v>357630</v>
      </c>
      <c r="R2012" s="36">
        <v>39104</v>
      </c>
      <c r="S2012" s="36" t="s">
        <v>1653</v>
      </c>
      <c r="T2012" s="36" t="s">
        <v>1649</v>
      </c>
      <c r="U2012" s="36" t="str">
        <f>Table2[[#This Row],[Date]]&amp;Table2[[#This Row],[City]]&amp;Table2[[#This Row],[Product]]</f>
        <v>39104Agraiphone</v>
      </c>
      <c r="V2012" s="36">
        <v>177</v>
      </c>
    </row>
    <row r="2013" spans="1:22" ht="21" x14ac:dyDescent="0.25">
      <c r="A2013" s="38">
        <v>39188</v>
      </c>
      <c r="B2013" s="38" t="s">
        <v>1652</v>
      </c>
      <c r="C2013" s="38" t="s">
        <v>1648</v>
      </c>
      <c r="D2013" s="32" t="str">
        <f t="shared" si="155"/>
        <v>39188JaipurBulb</v>
      </c>
      <c r="E2013" s="32">
        <f>VLOOKUP($D2013,Table2[[Column1]:[Qty]],2,0)</f>
        <v>400</v>
      </c>
      <c r="F2013" s="32">
        <f t="shared" si="156"/>
        <v>10</v>
      </c>
      <c r="G2013" s="39">
        <f t="shared" si="157"/>
        <v>0.08</v>
      </c>
      <c r="H2013" s="32">
        <f t="shared" si="158"/>
        <v>9.2000000000000011</v>
      </c>
      <c r="I2013" s="32">
        <f t="shared" si="159"/>
        <v>3680.0000000000005</v>
      </c>
      <c r="R2013" s="36">
        <v>39134</v>
      </c>
      <c r="S2013" s="36" t="s">
        <v>1652</v>
      </c>
      <c r="T2013" s="36" t="s">
        <v>1650</v>
      </c>
      <c r="U2013" s="36" t="str">
        <f>Table2[[#This Row],[Date]]&amp;Table2[[#This Row],[City]]&amp;Table2[[#This Row],[Product]]</f>
        <v>39134JaipurChair</v>
      </c>
      <c r="V2013" s="36">
        <v>498</v>
      </c>
    </row>
    <row r="2014" spans="1:22" ht="21" x14ac:dyDescent="0.25">
      <c r="A2014" s="38">
        <v>39188</v>
      </c>
      <c r="B2014" s="38" t="s">
        <v>1652</v>
      </c>
      <c r="C2014" s="38" t="s">
        <v>1649</v>
      </c>
      <c r="D2014" s="32" t="str">
        <f t="shared" si="155"/>
        <v>39188Jaipuriphone</v>
      </c>
      <c r="E2014" s="32">
        <f>VLOOKUP($D2014,Table2[[Column1]:[Qty]],2,0)</f>
        <v>410</v>
      </c>
      <c r="F2014" s="32">
        <f t="shared" si="156"/>
        <v>500</v>
      </c>
      <c r="G2014" s="39">
        <f t="shared" si="157"/>
        <v>0.2</v>
      </c>
      <c r="H2014" s="32">
        <f t="shared" si="158"/>
        <v>400</v>
      </c>
      <c r="I2014" s="32">
        <f t="shared" si="159"/>
        <v>164000</v>
      </c>
      <c r="R2014" s="36">
        <v>39146</v>
      </c>
      <c r="S2014" s="36" t="s">
        <v>1645</v>
      </c>
      <c r="T2014" s="36" t="s">
        <v>1648</v>
      </c>
      <c r="U2014" s="36" t="str">
        <f>Table2[[#This Row],[Date]]&amp;Table2[[#This Row],[City]]&amp;Table2[[#This Row],[Product]]</f>
        <v>39146DelhiBulb</v>
      </c>
      <c r="V2014" s="36">
        <v>458</v>
      </c>
    </row>
    <row r="2015" spans="1:22" ht="21" x14ac:dyDescent="0.25">
      <c r="A2015" s="38">
        <v>39188</v>
      </c>
      <c r="B2015" s="38" t="s">
        <v>1652</v>
      </c>
      <c r="C2015" s="38" t="s">
        <v>1650</v>
      </c>
      <c r="D2015" s="32" t="str">
        <f t="shared" si="155"/>
        <v>39188JaipurChair</v>
      </c>
      <c r="E2015" s="32">
        <f>VLOOKUP($D2015,Table2[[Column1]:[Qty]],2,0)</f>
        <v>104</v>
      </c>
      <c r="F2015" s="32">
        <f t="shared" si="156"/>
        <v>200</v>
      </c>
      <c r="G2015" s="39">
        <f t="shared" si="157"/>
        <v>0.36</v>
      </c>
      <c r="H2015" s="32">
        <f t="shared" si="158"/>
        <v>128</v>
      </c>
      <c r="I2015" s="32">
        <f t="shared" si="159"/>
        <v>13312</v>
      </c>
      <c r="R2015" s="36">
        <v>39191</v>
      </c>
      <c r="S2015" s="36" t="s">
        <v>1645</v>
      </c>
      <c r="T2015" s="36" t="s">
        <v>1648</v>
      </c>
      <c r="U2015" s="36" t="str">
        <f>Table2[[#This Row],[Date]]&amp;Table2[[#This Row],[City]]&amp;Table2[[#This Row],[Product]]</f>
        <v>39191DelhiBulb</v>
      </c>
      <c r="V2015" s="36">
        <v>245</v>
      </c>
    </row>
    <row r="2016" spans="1:22" ht="21" x14ac:dyDescent="0.25">
      <c r="A2016" s="38">
        <v>39188</v>
      </c>
      <c r="B2016" s="38" t="s">
        <v>1653</v>
      </c>
      <c r="C2016" s="38" t="s">
        <v>1647</v>
      </c>
      <c r="D2016" s="32" t="str">
        <f t="shared" si="155"/>
        <v>39188AgraLaptop</v>
      </c>
      <c r="E2016" s="32">
        <f>VLOOKUP($D2016,Table2[[Column1]:[Qty]],2,0)</f>
        <v>158</v>
      </c>
      <c r="F2016" s="32">
        <f t="shared" si="156"/>
        <v>1000</v>
      </c>
      <c r="G2016" s="39">
        <f t="shared" si="157"/>
        <v>0.05</v>
      </c>
      <c r="H2016" s="32">
        <f t="shared" si="158"/>
        <v>950</v>
      </c>
      <c r="I2016" s="32">
        <f t="shared" si="159"/>
        <v>150100</v>
      </c>
      <c r="R2016" s="36">
        <v>39087</v>
      </c>
      <c r="S2016" s="36" t="s">
        <v>1646</v>
      </c>
      <c r="T2016" s="36" t="s">
        <v>1648</v>
      </c>
      <c r="U2016" s="36" t="str">
        <f>Table2[[#This Row],[Date]]&amp;Table2[[#This Row],[City]]&amp;Table2[[#This Row],[Product]]</f>
        <v>39087MumbaiBulb</v>
      </c>
      <c r="V2016" s="36">
        <v>164</v>
      </c>
    </row>
    <row r="2017" spans="1:22" ht="21" x14ac:dyDescent="0.25">
      <c r="A2017" s="38">
        <v>39188</v>
      </c>
      <c r="B2017" s="38" t="s">
        <v>1653</v>
      </c>
      <c r="C2017" s="38" t="s">
        <v>1648</v>
      </c>
      <c r="D2017" s="32" t="str">
        <f t="shared" si="155"/>
        <v>39188AgraBulb</v>
      </c>
      <c r="E2017" s="32">
        <f>VLOOKUP($D2017,Table2[[Column1]:[Qty]],2,0)</f>
        <v>218</v>
      </c>
      <c r="F2017" s="32">
        <f t="shared" si="156"/>
        <v>10</v>
      </c>
      <c r="G2017" s="39">
        <f t="shared" si="157"/>
        <v>0.06</v>
      </c>
      <c r="H2017" s="32">
        <f t="shared" si="158"/>
        <v>9.3999999999999986</v>
      </c>
      <c r="I2017" s="32">
        <f t="shared" si="159"/>
        <v>2049.1999999999998</v>
      </c>
      <c r="R2017" s="36">
        <v>39089</v>
      </c>
      <c r="S2017" s="36" t="s">
        <v>1645</v>
      </c>
      <c r="T2017" s="36" t="s">
        <v>1649</v>
      </c>
      <c r="U2017" s="36" t="str">
        <f>Table2[[#This Row],[Date]]&amp;Table2[[#This Row],[City]]&amp;Table2[[#This Row],[Product]]</f>
        <v>39089Delhiiphone</v>
      </c>
      <c r="V2017" s="36">
        <v>139</v>
      </c>
    </row>
    <row r="2018" spans="1:22" ht="21" x14ac:dyDescent="0.25">
      <c r="A2018" s="38">
        <v>39188</v>
      </c>
      <c r="B2018" s="38" t="s">
        <v>1653</v>
      </c>
      <c r="C2018" s="38" t="s">
        <v>1649</v>
      </c>
      <c r="D2018" s="32" t="str">
        <f t="shared" si="155"/>
        <v>39188Agraiphone</v>
      </c>
      <c r="E2018" s="32">
        <f>VLOOKUP($D2018,Table2[[Column1]:[Qty]],2,0)</f>
        <v>314</v>
      </c>
      <c r="F2018" s="32">
        <f t="shared" si="156"/>
        <v>500</v>
      </c>
      <c r="G2018" s="39">
        <f t="shared" si="157"/>
        <v>0.25</v>
      </c>
      <c r="H2018" s="32">
        <f t="shared" si="158"/>
        <v>375</v>
      </c>
      <c r="I2018" s="32">
        <f t="shared" si="159"/>
        <v>117750</v>
      </c>
      <c r="R2018" s="36">
        <v>39142</v>
      </c>
      <c r="S2018" s="36" t="s">
        <v>1645</v>
      </c>
      <c r="T2018" s="36" t="s">
        <v>1648</v>
      </c>
      <c r="U2018" s="36" t="str">
        <f>Table2[[#This Row],[Date]]&amp;Table2[[#This Row],[City]]&amp;Table2[[#This Row],[Product]]</f>
        <v>39142DelhiBulb</v>
      </c>
      <c r="V2018" s="36">
        <v>492</v>
      </c>
    </row>
    <row r="2019" spans="1:22" ht="21" x14ac:dyDescent="0.25">
      <c r="A2019" s="38">
        <v>39188</v>
      </c>
      <c r="B2019" s="38" t="s">
        <v>1653</v>
      </c>
      <c r="C2019" s="38" t="s">
        <v>1650</v>
      </c>
      <c r="D2019" s="32" t="str">
        <f t="shared" si="155"/>
        <v>39188AgraChair</v>
      </c>
      <c r="E2019" s="32">
        <f>VLOOKUP($D2019,Table2[[Column1]:[Qty]],2,0)</f>
        <v>193</v>
      </c>
      <c r="F2019" s="32">
        <f t="shared" si="156"/>
        <v>200</v>
      </c>
      <c r="G2019" s="39">
        <f t="shared" si="157"/>
        <v>0.4</v>
      </c>
      <c r="H2019" s="32">
        <f t="shared" si="158"/>
        <v>120</v>
      </c>
      <c r="I2019" s="32">
        <f t="shared" si="159"/>
        <v>23160</v>
      </c>
      <c r="R2019" s="36">
        <v>39069</v>
      </c>
      <c r="S2019" s="36" t="s">
        <v>1653</v>
      </c>
      <c r="T2019" s="36" t="s">
        <v>1648</v>
      </c>
      <c r="U2019" s="36" t="str">
        <f>Table2[[#This Row],[Date]]&amp;Table2[[#This Row],[City]]&amp;Table2[[#This Row],[Product]]</f>
        <v>39069AgraBulb</v>
      </c>
      <c r="V2019" s="36">
        <v>309</v>
      </c>
    </row>
    <row r="2020" spans="1:22" ht="21" x14ac:dyDescent="0.25">
      <c r="A2020" s="38">
        <v>39189</v>
      </c>
      <c r="B2020" s="38" t="s">
        <v>1645</v>
      </c>
      <c r="C2020" s="38" t="s">
        <v>1647</v>
      </c>
      <c r="D2020" s="32" t="str">
        <f t="shared" si="155"/>
        <v>39189DelhiLaptop</v>
      </c>
      <c r="E2020" s="32">
        <f>VLOOKUP($D2020,Table2[[Column1]:[Qty]],2,0)</f>
        <v>190</v>
      </c>
      <c r="F2020" s="32">
        <f t="shared" si="156"/>
        <v>1000</v>
      </c>
      <c r="G2020" s="39">
        <f t="shared" si="157"/>
        <v>0.13</v>
      </c>
      <c r="H2020" s="32">
        <f t="shared" si="158"/>
        <v>870</v>
      </c>
      <c r="I2020" s="32">
        <f t="shared" si="159"/>
        <v>165300</v>
      </c>
      <c r="R2020" s="36">
        <v>39148</v>
      </c>
      <c r="S2020" s="36" t="s">
        <v>1653</v>
      </c>
      <c r="T2020" s="36" t="s">
        <v>1649</v>
      </c>
      <c r="U2020" s="36" t="str">
        <f>Table2[[#This Row],[Date]]&amp;Table2[[#This Row],[City]]&amp;Table2[[#This Row],[Product]]</f>
        <v>39148Agraiphone</v>
      </c>
      <c r="V2020" s="36">
        <v>497</v>
      </c>
    </row>
    <row r="2021" spans="1:22" ht="21" x14ac:dyDescent="0.25">
      <c r="A2021" s="38">
        <v>39189</v>
      </c>
      <c r="B2021" s="38" t="s">
        <v>1645</v>
      </c>
      <c r="C2021" s="38" t="s">
        <v>1648</v>
      </c>
      <c r="D2021" s="32" t="str">
        <f t="shared" si="155"/>
        <v>39189DelhiBulb</v>
      </c>
      <c r="E2021" s="32">
        <f>VLOOKUP($D2021,Table2[[Column1]:[Qty]],2,0)</f>
        <v>121</v>
      </c>
      <c r="F2021" s="32">
        <f t="shared" si="156"/>
        <v>10</v>
      </c>
      <c r="G2021" s="39">
        <f t="shared" si="157"/>
        <v>0.09</v>
      </c>
      <c r="H2021" s="32">
        <f t="shared" si="158"/>
        <v>9.1</v>
      </c>
      <c r="I2021" s="32">
        <f t="shared" si="159"/>
        <v>1101.0999999999999</v>
      </c>
      <c r="R2021" s="36">
        <v>39157</v>
      </c>
      <c r="S2021" s="36" t="s">
        <v>1652</v>
      </c>
      <c r="T2021" s="36" t="s">
        <v>1650</v>
      </c>
      <c r="U2021" s="36" t="str">
        <f>Table2[[#This Row],[Date]]&amp;Table2[[#This Row],[City]]&amp;Table2[[#This Row],[Product]]</f>
        <v>39157JaipurChair</v>
      </c>
      <c r="V2021" s="36">
        <v>475</v>
      </c>
    </row>
    <row r="2022" spans="1:22" ht="21" x14ac:dyDescent="0.25">
      <c r="A2022" s="38">
        <v>39189</v>
      </c>
      <c r="B2022" s="38" t="s">
        <v>1645</v>
      </c>
      <c r="C2022" s="38" t="s">
        <v>1649</v>
      </c>
      <c r="D2022" s="32" t="str">
        <f t="shared" si="155"/>
        <v>39189Delhiiphone</v>
      </c>
      <c r="E2022" s="32">
        <f>VLOOKUP($D2022,Table2[[Column1]:[Qty]],2,0)</f>
        <v>214</v>
      </c>
      <c r="F2022" s="32">
        <f t="shared" si="156"/>
        <v>500</v>
      </c>
      <c r="G2022" s="39">
        <f t="shared" si="157"/>
        <v>0.24</v>
      </c>
      <c r="H2022" s="32">
        <f t="shared" si="158"/>
        <v>380</v>
      </c>
      <c r="I2022" s="32">
        <f t="shared" si="159"/>
        <v>81320</v>
      </c>
      <c r="R2022" s="36">
        <v>39092</v>
      </c>
      <c r="S2022" s="36" t="s">
        <v>1652</v>
      </c>
      <c r="T2022" s="36" t="s">
        <v>1650</v>
      </c>
      <c r="U2022" s="36" t="str">
        <f>Table2[[#This Row],[Date]]&amp;Table2[[#This Row],[City]]&amp;Table2[[#This Row],[Product]]</f>
        <v>39092JaipurChair</v>
      </c>
      <c r="V2022" s="36">
        <v>349</v>
      </c>
    </row>
    <row r="2023" spans="1:22" ht="21" x14ac:dyDescent="0.25">
      <c r="A2023" s="38">
        <v>39189</v>
      </c>
      <c r="B2023" s="38" t="s">
        <v>1645</v>
      </c>
      <c r="C2023" s="38" t="s">
        <v>1650</v>
      </c>
      <c r="D2023" s="32" t="str">
        <f t="shared" si="155"/>
        <v>39189DelhiChair</v>
      </c>
      <c r="E2023" s="32">
        <f>VLOOKUP($D2023,Table2[[Column1]:[Qty]],2,0)</f>
        <v>331</v>
      </c>
      <c r="F2023" s="32">
        <f t="shared" si="156"/>
        <v>200</v>
      </c>
      <c r="G2023" s="39">
        <f t="shared" si="157"/>
        <v>0.33</v>
      </c>
      <c r="H2023" s="32">
        <f t="shared" si="158"/>
        <v>134</v>
      </c>
      <c r="I2023" s="32">
        <f t="shared" si="159"/>
        <v>44354</v>
      </c>
      <c r="R2023" s="36">
        <v>39063</v>
      </c>
      <c r="S2023" s="36" t="s">
        <v>1652</v>
      </c>
      <c r="T2023" s="36" t="s">
        <v>1650</v>
      </c>
      <c r="U2023" s="36" t="str">
        <f>Table2[[#This Row],[Date]]&amp;Table2[[#This Row],[City]]&amp;Table2[[#This Row],[Product]]</f>
        <v>39063JaipurChair</v>
      </c>
      <c r="V2023" s="36">
        <v>305</v>
      </c>
    </row>
    <row r="2024" spans="1:22" ht="21" x14ac:dyDescent="0.25">
      <c r="A2024" s="38">
        <v>39189</v>
      </c>
      <c r="B2024" s="38" t="s">
        <v>1646</v>
      </c>
      <c r="C2024" s="38" t="s">
        <v>1647</v>
      </c>
      <c r="D2024" s="32" t="str">
        <f t="shared" si="155"/>
        <v>39189MumbaiLaptop</v>
      </c>
      <c r="E2024" s="32">
        <f>VLOOKUP($D2024,Table2[[Column1]:[Qty]],2,0)</f>
        <v>208</v>
      </c>
      <c r="F2024" s="32">
        <f t="shared" si="156"/>
        <v>1000</v>
      </c>
      <c r="G2024" s="39">
        <f t="shared" si="157"/>
        <v>0.1</v>
      </c>
      <c r="H2024" s="32">
        <f t="shared" si="158"/>
        <v>900</v>
      </c>
      <c r="I2024" s="32">
        <f t="shared" si="159"/>
        <v>187200</v>
      </c>
      <c r="R2024" s="36">
        <v>39076</v>
      </c>
      <c r="S2024" s="36" t="s">
        <v>1653</v>
      </c>
      <c r="T2024" s="36" t="s">
        <v>1650</v>
      </c>
      <c r="U2024" s="36" t="str">
        <f>Table2[[#This Row],[Date]]&amp;Table2[[#This Row],[City]]&amp;Table2[[#This Row],[Product]]</f>
        <v>39076AgraChair</v>
      </c>
      <c r="V2024" s="36">
        <v>334</v>
      </c>
    </row>
    <row r="2025" spans="1:22" ht="21" x14ac:dyDescent="0.25">
      <c r="A2025" s="38">
        <v>39189</v>
      </c>
      <c r="B2025" s="38" t="s">
        <v>1646</v>
      </c>
      <c r="C2025" s="38" t="s">
        <v>1648</v>
      </c>
      <c r="D2025" s="32" t="str">
        <f t="shared" si="155"/>
        <v>39189MumbaiBulb</v>
      </c>
      <c r="E2025" s="32">
        <f>VLOOKUP($D2025,Table2[[Column1]:[Qty]],2,0)</f>
        <v>201</v>
      </c>
      <c r="F2025" s="32">
        <f t="shared" si="156"/>
        <v>10</v>
      </c>
      <c r="G2025" s="39">
        <f t="shared" si="157"/>
        <v>0.05</v>
      </c>
      <c r="H2025" s="32">
        <f t="shared" si="158"/>
        <v>9.5</v>
      </c>
      <c r="I2025" s="32">
        <f t="shared" si="159"/>
        <v>1909.5</v>
      </c>
      <c r="R2025" s="36">
        <v>39155</v>
      </c>
      <c r="S2025" s="36" t="s">
        <v>1653</v>
      </c>
      <c r="T2025" s="36" t="s">
        <v>1650</v>
      </c>
      <c r="U2025" s="36" t="str">
        <f>Table2[[#This Row],[Date]]&amp;Table2[[#This Row],[City]]&amp;Table2[[#This Row],[Product]]</f>
        <v>39155AgraChair</v>
      </c>
      <c r="V2025" s="36">
        <v>450</v>
      </c>
    </row>
    <row r="2026" spans="1:22" ht="21" x14ac:dyDescent="0.25">
      <c r="A2026" s="38">
        <v>39189</v>
      </c>
      <c r="B2026" s="38" t="s">
        <v>1646</v>
      </c>
      <c r="C2026" s="38" t="s">
        <v>1649</v>
      </c>
      <c r="D2026" s="32" t="str">
        <f t="shared" si="155"/>
        <v>39189Mumbaiiphone</v>
      </c>
      <c r="E2026" s="32">
        <f>VLOOKUP($D2026,Table2[[Column1]:[Qty]],2,0)</f>
        <v>464</v>
      </c>
      <c r="F2026" s="32">
        <f t="shared" si="156"/>
        <v>500</v>
      </c>
      <c r="G2026" s="39">
        <f t="shared" si="157"/>
        <v>0.2</v>
      </c>
      <c r="H2026" s="32">
        <f t="shared" si="158"/>
        <v>400</v>
      </c>
      <c r="I2026" s="32">
        <f t="shared" si="159"/>
        <v>185600</v>
      </c>
      <c r="R2026" s="36">
        <v>39157</v>
      </c>
      <c r="S2026" s="36" t="s">
        <v>1646</v>
      </c>
      <c r="T2026" s="36" t="s">
        <v>1647</v>
      </c>
      <c r="U2026" s="36" t="str">
        <f>Table2[[#This Row],[Date]]&amp;Table2[[#This Row],[City]]&amp;Table2[[#This Row],[Product]]</f>
        <v>39157MumbaiLaptop</v>
      </c>
      <c r="V2026" s="36">
        <v>135</v>
      </c>
    </row>
    <row r="2027" spans="1:22" ht="21" x14ac:dyDescent="0.25">
      <c r="A2027" s="38">
        <v>39189</v>
      </c>
      <c r="B2027" s="38" t="s">
        <v>1646</v>
      </c>
      <c r="C2027" s="38" t="s">
        <v>1650</v>
      </c>
      <c r="D2027" s="32" t="str">
        <f t="shared" si="155"/>
        <v>39189MumbaiChair</v>
      </c>
      <c r="E2027" s="32">
        <f>VLOOKUP($D2027,Table2[[Column1]:[Qty]],2,0)</f>
        <v>442</v>
      </c>
      <c r="F2027" s="32">
        <f t="shared" si="156"/>
        <v>200</v>
      </c>
      <c r="G2027" s="39">
        <f t="shared" si="157"/>
        <v>0.4</v>
      </c>
      <c r="H2027" s="32">
        <f t="shared" si="158"/>
        <v>120</v>
      </c>
      <c r="I2027" s="32">
        <f t="shared" si="159"/>
        <v>53040</v>
      </c>
      <c r="R2027" s="36">
        <v>39161</v>
      </c>
      <c r="S2027" s="36" t="s">
        <v>1646</v>
      </c>
      <c r="T2027" s="36" t="s">
        <v>1647</v>
      </c>
      <c r="U2027" s="36" t="str">
        <f>Table2[[#This Row],[Date]]&amp;Table2[[#This Row],[City]]&amp;Table2[[#This Row],[Product]]</f>
        <v>39161MumbaiLaptop</v>
      </c>
      <c r="V2027" s="36">
        <v>296</v>
      </c>
    </row>
    <row r="2028" spans="1:22" ht="21" x14ac:dyDescent="0.25">
      <c r="A2028" s="38">
        <v>39189</v>
      </c>
      <c r="B2028" s="38" t="s">
        <v>1652</v>
      </c>
      <c r="C2028" s="38" t="s">
        <v>1647</v>
      </c>
      <c r="D2028" s="32" t="str">
        <f t="shared" si="155"/>
        <v>39189JaipurLaptop</v>
      </c>
      <c r="E2028" s="32">
        <f>VLOOKUP($D2028,Table2[[Column1]:[Qty]],2,0)</f>
        <v>119</v>
      </c>
      <c r="F2028" s="32">
        <f t="shared" si="156"/>
        <v>1000</v>
      </c>
      <c r="G2028" s="39">
        <f t="shared" si="157"/>
        <v>0.09</v>
      </c>
      <c r="H2028" s="32">
        <f t="shared" si="158"/>
        <v>910</v>
      </c>
      <c r="I2028" s="32">
        <f t="shared" si="159"/>
        <v>108290</v>
      </c>
      <c r="R2028" s="36">
        <v>39084</v>
      </c>
      <c r="S2028" s="36" t="s">
        <v>1646</v>
      </c>
      <c r="T2028" s="36" t="s">
        <v>1647</v>
      </c>
      <c r="U2028" s="36" t="str">
        <f>Table2[[#This Row],[Date]]&amp;Table2[[#This Row],[City]]&amp;Table2[[#This Row],[Product]]</f>
        <v>39084MumbaiLaptop</v>
      </c>
      <c r="V2028" s="36">
        <v>356</v>
      </c>
    </row>
    <row r="2029" spans="1:22" ht="21" x14ac:dyDescent="0.25">
      <c r="A2029" s="38">
        <v>39189</v>
      </c>
      <c r="B2029" s="38" t="s">
        <v>1652</v>
      </c>
      <c r="C2029" s="38" t="s">
        <v>1648</v>
      </c>
      <c r="D2029" s="32" t="str">
        <f t="shared" si="155"/>
        <v>39189JaipurBulb</v>
      </c>
      <c r="E2029" s="32">
        <f>VLOOKUP($D2029,Table2[[Column1]:[Qty]],2,0)</f>
        <v>174</v>
      </c>
      <c r="F2029" s="32">
        <f t="shared" si="156"/>
        <v>10</v>
      </c>
      <c r="G2029" s="39">
        <f t="shared" si="157"/>
        <v>0.08</v>
      </c>
      <c r="H2029" s="32">
        <f t="shared" si="158"/>
        <v>9.2000000000000011</v>
      </c>
      <c r="I2029" s="32">
        <f t="shared" si="159"/>
        <v>1600.8000000000002</v>
      </c>
      <c r="R2029" s="36">
        <v>39143</v>
      </c>
      <c r="S2029" s="36" t="s">
        <v>1653</v>
      </c>
      <c r="T2029" s="36" t="s">
        <v>1647</v>
      </c>
      <c r="U2029" s="36" t="str">
        <f>Table2[[#This Row],[Date]]&amp;Table2[[#This Row],[City]]&amp;Table2[[#This Row],[Product]]</f>
        <v>39143AgraLaptop</v>
      </c>
      <c r="V2029" s="36">
        <v>399</v>
      </c>
    </row>
    <row r="2030" spans="1:22" ht="21" x14ac:dyDescent="0.25">
      <c r="A2030" s="38">
        <v>39189</v>
      </c>
      <c r="B2030" s="38" t="s">
        <v>1652</v>
      </c>
      <c r="C2030" s="38" t="s">
        <v>1649</v>
      </c>
      <c r="D2030" s="32" t="str">
        <f t="shared" si="155"/>
        <v>39189Jaipuriphone</v>
      </c>
      <c r="E2030" s="32">
        <f>VLOOKUP($D2030,Table2[[Column1]:[Qty]],2,0)</f>
        <v>471</v>
      </c>
      <c r="F2030" s="32">
        <f t="shared" si="156"/>
        <v>500</v>
      </c>
      <c r="G2030" s="39">
        <f t="shared" si="157"/>
        <v>0.2</v>
      </c>
      <c r="H2030" s="32">
        <f t="shared" si="158"/>
        <v>400</v>
      </c>
      <c r="I2030" s="32">
        <f t="shared" si="159"/>
        <v>188400</v>
      </c>
      <c r="R2030" s="36">
        <v>39160</v>
      </c>
      <c r="S2030" s="36" t="s">
        <v>1652</v>
      </c>
      <c r="T2030" s="36" t="s">
        <v>1650</v>
      </c>
      <c r="U2030" s="36" t="str">
        <f>Table2[[#This Row],[Date]]&amp;Table2[[#This Row],[City]]&amp;Table2[[#This Row],[Product]]</f>
        <v>39160JaipurChair</v>
      </c>
      <c r="V2030" s="36">
        <v>282</v>
      </c>
    </row>
    <row r="2031" spans="1:22" ht="21" x14ac:dyDescent="0.25">
      <c r="A2031" s="38">
        <v>39189</v>
      </c>
      <c r="B2031" s="38" t="s">
        <v>1652</v>
      </c>
      <c r="C2031" s="38" t="s">
        <v>1650</v>
      </c>
      <c r="D2031" s="32" t="str">
        <f t="shared" si="155"/>
        <v>39189JaipurChair</v>
      </c>
      <c r="E2031" s="32">
        <f>VLOOKUP($D2031,Table2[[Column1]:[Qty]],2,0)</f>
        <v>220</v>
      </c>
      <c r="F2031" s="32">
        <f t="shared" si="156"/>
        <v>200</v>
      </c>
      <c r="G2031" s="39">
        <f t="shared" si="157"/>
        <v>0.36</v>
      </c>
      <c r="H2031" s="32">
        <f t="shared" si="158"/>
        <v>128</v>
      </c>
      <c r="I2031" s="32">
        <f t="shared" si="159"/>
        <v>28160</v>
      </c>
      <c r="R2031" s="36">
        <v>39186</v>
      </c>
      <c r="S2031" s="36" t="s">
        <v>1645</v>
      </c>
      <c r="T2031" s="36" t="s">
        <v>1649</v>
      </c>
      <c r="U2031" s="36" t="str">
        <f>Table2[[#This Row],[Date]]&amp;Table2[[#This Row],[City]]&amp;Table2[[#This Row],[Product]]</f>
        <v>39186Delhiiphone</v>
      </c>
      <c r="V2031" s="36">
        <v>353</v>
      </c>
    </row>
    <row r="2032" spans="1:22" ht="21" x14ac:dyDescent="0.25">
      <c r="A2032" s="38">
        <v>39189</v>
      </c>
      <c r="B2032" s="38" t="s">
        <v>1653</v>
      </c>
      <c r="C2032" s="38" t="s">
        <v>1647</v>
      </c>
      <c r="D2032" s="32" t="str">
        <f t="shared" si="155"/>
        <v>39189AgraLaptop</v>
      </c>
      <c r="E2032" s="32">
        <f>VLOOKUP($D2032,Table2[[Column1]:[Qty]],2,0)</f>
        <v>323</v>
      </c>
      <c r="F2032" s="32">
        <f t="shared" si="156"/>
        <v>1000</v>
      </c>
      <c r="G2032" s="39">
        <f t="shared" si="157"/>
        <v>0.05</v>
      </c>
      <c r="H2032" s="32">
        <f t="shared" si="158"/>
        <v>950</v>
      </c>
      <c r="I2032" s="32">
        <f t="shared" si="159"/>
        <v>306850</v>
      </c>
      <c r="R2032" s="36">
        <v>39090</v>
      </c>
      <c r="S2032" s="36" t="s">
        <v>1645</v>
      </c>
      <c r="T2032" s="36" t="s">
        <v>1647</v>
      </c>
      <c r="U2032" s="36" t="str">
        <f>Table2[[#This Row],[Date]]&amp;Table2[[#This Row],[City]]&amp;Table2[[#This Row],[Product]]</f>
        <v>39090DelhiLaptop</v>
      </c>
      <c r="V2032" s="36">
        <v>398</v>
      </c>
    </row>
    <row r="2033" spans="1:22" ht="21" x14ac:dyDescent="0.25">
      <c r="A2033" s="38">
        <v>39189</v>
      </c>
      <c r="B2033" s="38" t="s">
        <v>1653</v>
      </c>
      <c r="C2033" s="38" t="s">
        <v>1648</v>
      </c>
      <c r="D2033" s="32" t="str">
        <f t="shared" si="155"/>
        <v>39189AgraBulb</v>
      </c>
      <c r="E2033" s="32">
        <f>VLOOKUP($D2033,Table2[[Column1]:[Qty]],2,0)</f>
        <v>370</v>
      </c>
      <c r="F2033" s="32">
        <f t="shared" si="156"/>
        <v>10</v>
      </c>
      <c r="G2033" s="39">
        <f t="shared" si="157"/>
        <v>0.06</v>
      </c>
      <c r="H2033" s="32">
        <f t="shared" si="158"/>
        <v>9.3999999999999986</v>
      </c>
      <c r="I2033" s="32">
        <f t="shared" si="159"/>
        <v>3477.9999999999995</v>
      </c>
      <c r="R2033" s="36">
        <v>39117</v>
      </c>
      <c r="S2033" s="36" t="s">
        <v>1645</v>
      </c>
      <c r="T2033" s="36" t="s">
        <v>1648</v>
      </c>
      <c r="U2033" s="36" t="str">
        <f>Table2[[#This Row],[Date]]&amp;Table2[[#This Row],[City]]&amp;Table2[[#This Row],[Product]]</f>
        <v>39117DelhiBulb</v>
      </c>
      <c r="V2033" s="36">
        <v>467</v>
      </c>
    </row>
    <row r="2034" spans="1:22" ht="21" x14ac:dyDescent="0.25">
      <c r="A2034" s="38">
        <v>39189</v>
      </c>
      <c r="B2034" s="38" t="s">
        <v>1653</v>
      </c>
      <c r="C2034" s="38" t="s">
        <v>1649</v>
      </c>
      <c r="D2034" s="32" t="str">
        <f t="shared" si="155"/>
        <v>39189Agraiphone</v>
      </c>
      <c r="E2034" s="32">
        <f>VLOOKUP($D2034,Table2[[Column1]:[Qty]],2,0)</f>
        <v>213</v>
      </c>
      <c r="F2034" s="32">
        <f t="shared" si="156"/>
        <v>500</v>
      </c>
      <c r="G2034" s="39">
        <f t="shared" si="157"/>
        <v>0.25</v>
      </c>
      <c r="H2034" s="32">
        <f t="shared" si="158"/>
        <v>375</v>
      </c>
      <c r="I2034" s="32">
        <f t="shared" si="159"/>
        <v>79875</v>
      </c>
      <c r="R2034" s="36">
        <v>39176</v>
      </c>
      <c r="S2034" s="36" t="s">
        <v>1645</v>
      </c>
      <c r="T2034" s="36" t="s">
        <v>1650</v>
      </c>
      <c r="U2034" s="36" t="str">
        <f>Table2[[#This Row],[Date]]&amp;Table2[[#This Row],[City]]&amp;Table2[[#This Row],[Product]]</f>
        <v>39176DelhiChair</v>
      </c>
      <c r="V2034" s="36">
        <v>155</v>
      </c>
    </row>
    <row r="2035" spans="1:22" ht="21" x14ac:dyDescent="0.25">
      <c r="A2035" s="38">
        <v>39189</v>
      </c>
      <c r="B2035" s="38" t="s">
        <v>1653</v>
      </c>
      <c r="C2035" s="38" t="s">
        <v>1650</v>
      </c>
      <c r="D2035" s="32" t="str">
        <f t="shared" si="155"/>
        <v>39189AgraChair</v>
      </c>
      <c r="E2035" s="32">
        <f>VLOOKUP($D2035,Table2[[Column1]:[Qty]],2,0)</f>
        <v>444</v>
      </c>
      <c r="F2035" s="32">
        <f t="shared" si="156"/>
        <v>200</v>
      </c>
      <c r="G2035" s="39">
        <f t="shared" si="157"/>
        <v>0.4</v>
      </c>
      <c r="H2035" s="32">
        <f t="shared" si="158"/>
        <v>120</v>
      </c>
      <c r="I2035" s="32">
        <f t="shared" si="159"/>
        <v>53280</v>
      </c>
      <c r="R2035" s="36">
        <v>39066</v>
      </c>
      <c r="S2035" s="36" t="s">
        <v>1645</v>
      </c>
      <c r="T2035" s="36" t="s">
        <v>1649</v>
      </c>
      <c r="U2035" s="36" t="str">
        <f>Table2[[#This Row],[Date]]&amp;Table2[[#This Row],[City]]&amp;Table2[[#This Row],[Product]]</f>
        <v>39066Delhiiphone</v>
      </c>
      <c r="V2035" s="36">
        <v>320</v>
      </c>
    </row>
    <row r="2036" spans="1:22" ht="21" x14ac:dyDescent="0.25">
      <c r="A2036" s="38">
        <v>39190</v>
      </c>
      <c r="B2036" s="38" t="s">
        <v>1645</v>
      </c>
      <c r="C2036" s="38" t="s">
        <v>1647</v>
      </c>
      <c r="D2036" s="32" t="str">
        <f t="shared" si="155"/>
        <v>39190DelhiLaptop</v>
      </c>
      <c r="E2036" s="32">
        <f>VLOOKUP($D2036,Table2[[Column1]:[Qty]],2,0)</f>
        <v>495</v>
      </c>
      <c r="F2036" s="32">
        <f t="shared" si="156"/>
        <v>1000</v>
      </c>
      <c r="G2036" s="39">
        <f t="shared" si="157"/>
        <v>0.13</v>
      </c>
      <c r="H2036" s="32">
        <f t="shared" si="158"/>
        <v>870</v>
      </c>
      <c r="I2036" s="32">
        <f t="shared" si="159"/>
        <v>430650</v>
      </c>
      <c r="R2036" s="36">
        <v>39080</v>
      </c>
      <c r="S2036" s="36" t="s">
        <v>1645</v>
      </c>
      <c r="T2036" s="36" t="s">
        <v>1649</v>
      </c>
      <c r="U2036" s="36" t="str">
        <f>Table2[[#This Row],[Date]]&amp;Table2[[#This Row],[City]]&amp;Table2[[#This Row],[Product]]</f>
        <v>39080Delhiiphone</v>
      </c>
      <c r="V2036" s="36">
        <v>433</v>
      </c>
    </row>
    <row r="2037" spans="1:22" ht="21" x14ac:dyDescent="0.25">
      <c r="A2037" s="38">
        <v>39190</v>
      </c>
      <c r="B2037" s="38" t="s">
        <v>1645</v>
      </c>
      <c r="C2037" s="38" t="s">
        <v>1648</v>
      </c>
      <c r="D2037" s="32" t="str">
        <f t="shared" si="155"/>
        <v>39190DelhiBulb</v>
      </c>
      <c r="E2037" s="32">
        <f>VLOOKUP($D2037,Table2[[Column1]:[Qty]],2,0)</f>
        <v>442</v>
      </c>
      <c r="F2037" s="32">
        <f t="shared" si="156"/>
        <v>10</v>
      </c>
      <c r="G2037" s="39">
        <f t="shared" si="157"/>
        <v>0.09</v>
      </c>
      <c r="H2037" s="32">
        <f t="shared" si="158"/>
        <v>9.1</v>
      </c>
      <c r="I2037" s="32">
        <f t="shared" si="159"/>
        <v>4022.2</v>
      </c>
      <c r="R2037" s="36">
        <v>39086</v>
      </c>
      <c r="S2037" s="36" t="s">
        <v>1653</v>
      </c>
      <c r="T2037" s="36" t="s">
        <v>1650</v>
      </c>
      <c r="U2037" s="36" t="str">
        <f>Table2[[#This Row],[Date]]&amp;Table2[[#This Row],[City]]&amp;Table2[[#This Row],[Product]]</f>
        <v>39086AgraChair</v>
      </c>
      <c r="V2037" s="36">
        <v>422</v>
      </c>
    </row>
    <row r="2038" spans="1:22" ht="21" x14ac:dyDescent="0.25">
      <c r="A2038" s="38">
        <v>39190</v>
      </c>
      <c r="B2038" s="38" t="s">
        <v>1645</v>
      </c>
      <c r="C2038" s="38" t="s">
        <v>1649</v>
      </c>
      <c r="D2038" s="32" t="str">
        <f t="shared" si="155"/>
        <v>39190Delhiiphone</v>
      </c>
      <c r="E2038" s="32">
        <f>VLOOKUP($D2038,Table2[[Column1]:[Qty]],2,0)</f>
        <v>187</v>
      </c>
      <c r="F2038" s="32">
        <f t="shared" si="156"/>
        <v>500</v>
      </c>
      <c r="G2038" s="39">
        <f t="shared" si="157"/>
        <v>0.24</v>
      </c>
      <c r="H2038" s="32">
        <f t="shared" si="158"/>
        <v>380</v>
      </c>
      <c r="I2038" s="32">
        <f t="shared" si="159"/>
        <v>71060</v>
      </c>
      <c r="R2038" s="36">
        <v>39090</v>
      </c>
      <c r="S2038" s="36" t="s">
        <v>1646</v>
      </c>
      <c r="T2038" s="36" t="s">
        <v>1649</v>
      </c>
      <c r="U2038" s="36" t="str">
        <f>Table2[[#This Row],[Date]]&amp;Table2[[#This Row],[City]]&amp;Table2[[#This Row],[Product]]</f>
        <v>39090Mumbaiiphone</v>
      </c>
      <c r="V2038" s="36">
        <v>444</v>
      </c>
    </row>
    <row r="2039" spans="1:22" ht="21" x14ac:dyDescent="0.25">
      <c r="A2039" s="38">
        <v>39190</v>
      </c>
      <c r="B2039" s="38" t="s">
        <v>1645</v>
      </c>
      <c r="C2039" s="38" t="s">
        <v>1650</v>
      </c>
      <c r="D2039" s="32" t="str">
        <f t="shared" si="155"/>
        <v>39190DelhiChair</v>
      </c>
      <c r="E2039" s="32">
        <f>VLOOKUP($D2039,Table2[[Column1]:[Qty]],2,0)</f>
        <v>407</v>
      </c>
      <c r="F2039" s="32">
        <f t="shared" si="156"/>
        <v>200</v>
      </c>
      <c r="G2039" s="39">
        <f t="shared" si="157"/>
        <v>0.33</v>
      </c>
      <c r="H2039" s="32">
        <f t="shared" si="158"/>
        <v>134</v>
      </c>
      <c r="I2039" s="32">
        <f t="shared" si="159"/>
        <v>54538</v>
      </c>
      <c r="R2039" s="36">
        <v>39115</v>
      </c>
      <c r="S2039" s="36" t="s">
        <v>1645</v>
      </c>
      <c r="T2039" s="36" t="s">
        <v>1647</v>
      </c>
      <c r="U2039" s="36" t="str">
        <f>Table2[[#This Row],[Date]]&amp;Table2[[#This Row],[City]]&amp;Table2[[#This Row],[Product]]</f>
        <v>39115DelhiLaptop</v>
      </c>
      <c r="V2039" s="36">
        <v>115</v>
      </c>
    </row>
    <row r="2040" spans="1:22" ht="21" x14ac:dyDescent="0.25">
      <c r="A2040" s="38">
        <v>39190</v>
      </c>
      <c r="B2040" s="38" t="s">
        <v>1646</v>
      </c>
      <c r="C2040" s="38" t="s">
        <v>1647</v>
      </c>
      <c r="D2040" s="32" t="str">
        <f t="shared" si="155"/>
        <v>39190MumbaiLaptop</v>
      </c>
      <c r="E2040" s="32">
        <f>VLOOKUP($D2040,Table2[[Column1]:[Qty]],2,0)</f>
        <v>179</v>
      </c>
      <c r="F2040" s="32">
        <f t="shared" si="156"/>
        <v>1000</v>
      </c>
      <c r="G2040" s="39">
        <f t="shared" si="157"/>
        <v>0.1</v>
      </c>
      <c r="H2040" s="32">
        <f t="shared" si="158"/>
        <v>900</v>
      </c>
      <c r="I2040" s="32">
        <f t="shared" si="159"/>
        <v>161100</v>
      </c>
      <c r="R2040" s="36">
        <v>39118</v>
      </c>
      <c r="S2040" s="36" t="s">
        <v>1653</v>
      </c>
      <c r="T2040" s="36" t="s">
        <v>1649</v>
      </c>
      <c r="U2040" s="36" t="str">
        <f>Table2[[#This Row],[Date]]&amp;Table2[[#This Row],[City]]&amp;Table2[[#This Row],[Product]]</f>
        <v>39118Agraiphone</v>
      </c>
      <c r="V2040" s="36">
        <v>422</v>
      </c>
    </row>
    <row r="2041" spans="1:22" ht="21" x14ac:dyDescent="0.25">
      <c r="A2041" s="38">
        <v>39190</v>
      </c>
      <c r="B2041" s="38" t="s">
        <v>1646</v>
      </c>
      <c r="C2041" s="38" t="s">
        <v>1648</v>
      </c>
      <c r="D2041" s="32" t="str">
        <f t="shared" si="155"/>
        <v>39190MumbaiBulb</v>
      </c>
      <c r="E2041" s="32">
        <f>VLOOKUP($D2041,Table2[[Column1]:[Qty]],2,0)</f>
        <v>430</v>
      </c>
      <c r="F2041" s="32">
        <f t="shared" si="156"/>
        <v>10</v>
      </c>
      <c r="G2041" s="39">
        <f t="shared" si="157"/>
        <v>0.05</v>
      </c>
      <c r="H2041" s="32">
        <f t="shared" si="158"/>
        <v>9.5</v>
      </c>
      <c r="I2041" s="32">
        <f t="shared" si="159"/>
        <v>4085</v>
      </c>
      <c r="R2041" s="36">
        <v>39130</v>
      </c>
      <c r="S2041" s="36" t="s">
        <v>1652</v>
      </c>
      <c r="T2041" s="36" t="s">
        <v>1649</v>
      </c>
      <c r="U2041" s="36" t="str">
        <f>Table2[[#This Row],[Date]]&amp;Table2[[#This Row],[City]]&amp;Table2[[#This Row],[Product]]</f>
        <v>39130Jaipuriphone</v>
      </c>
      <c r="V2041" s="36">
        <v>297</v>
      </c>
    </row>
    <row r="2042" spans="1:22" ht="21" x14ac:dyDescent="0.25">
      <c r="A2042" s="38">
        <v>39190</v>
      </c>
      <c r="B2042" s="38" t="s">
        <v>1646</v>
      </c>
      <c r="C2042" s="38" t="s">
        <v>1649</v>
      </c>
      <c r="D2042" s="32" t="str">
        <f t="shared" si="155"/>
        <v>39190Mumbaiiphone</v>
      </c>
      <c r="E2042" s="32">
        <f>VLOOKUP($D2042,Table2[[Column1]:[Qty]],2,0)</f>
        <v>133</v>
      </c>
      <c r="F2042" s="32">
        <f t="shared" si="156"/>
        <v>500</v>
      </c>
      <c r="G2042" s="39">
        <f t="shared" si="157"/>
        <v>0.2</v>
      </c>
      <c r="H2042" s="32">
        <f t="shared" si="158"/>
        <v>400</v>
      </c>
      <c r="I2042" s="32">
        <f t="shared" si="159"/>
        <v>53200</v>
      </c>
      <c r="R2042" s="36">
        <v>39145</v>
      </c>
      <c r="S2042" s="36" t="s">
        <v>1646</v>
      </c>
      <c r="T2042" s="36" t="s">
        <v>1650</v>
      </c>
      <c r="U2042" s="36" t="str">
        <f>Table2[[#This Row],[Date]]&amp;Table2[[#This Row],[City]]&amp;Table2[[#This Row],[Product]]</f>
        <v>39145MumbaiChair</v>
      </c>
      <c r="V2042" s="36">
        <v>419</v>
      </c>
    </row>
    <row r="2043" spans="1:22" ht="21" x14ac:dyDescent="0.25">
      <c r="A2043" s="38">
        <v>39190</v>
      </c>
      <c r="B2043" s="38" t="s">
        <v>1646</v>
      </c>
      <c r="C2043" s="38" t="s">
        <v>1650</v>
      </c>
      <c r="D2043" s="32" t="str">
        <f t="shared" si="155"/>
        <v>39190MumbaiChair</v>
      </c>
      <c r="E2043" s="32">
        <f>VLOOKUP($D2043,Table2[[Column1]:[Qty]],2,0)</f>
        <v>393</v>
      </c>
      <c r="F2043" s="32">
        <f t="shared" si="156"/>
        <v>200</v>
      </c>
      <c r="G2043" s="39">
        <f t="shared" si="157"/>
        <v>0.4</v>
      </c>
      <c r="H2043" s="32">
        <f t="shared" si="158"/>
        <v>120</v>
      </c>
      <c r="I2043" s="32">
        <f t="shared" si="159"/>
        <v>47160</v>
      </c>
      <c r="R2043" s="36">
        <v>39101</v>
      </c>
      <c r="S2043" s="36" t="s">
        <v>1645</v>
      </c>
      <c r="T2043" s="36" t="s">
        <v>1650</v>
      </c>
      <c r="U2043" s="36" t="str">
        <f>Table2[[#This Row],[Date]]&amp;Table2[[#This Row],[City]]&amp;Table2[[#This Row],[Product]]</f>
        <v>39101DelhiChair</v>
      </c>
      <c r="V2043" s="36">
        <v>423</v>
      </c>
    </row>
    <row r="2044" spans="1:22" ht="21" x14ac:dyDescent="0.25">
      <c r="A2044" s="38">
        <v>39190</v>
      </c>
      <c r="B2044" s="38" t="s">
        <v>1652</v>
      </c>
      <c r="C2044" s="38" t="s">
        <v>1647</v>
      </c>
      <c r="D2044" s="32" t="str">
        <f t="shared" si="155"/>
        <v>39190JaipurLaptop</v>
      </c>
      <c r="E2044" s="32">
        <f>VLOOKUP($D2044,Table2[[Column1]:[Qty]],2,0)</f>
        <v>199</v>
      </c>
      <c r="F2044" s="32">
        <f t="shared" si="156"/>
        <v>1000</v>
      </c>
      <c r="G2044" s="39">
        <f t="shared" si="157"/>
        <v>0.09</v>
      </c>
      <c r="H2044" s="32">
        <f t="shared" si="158"/>
        <v>910</v>
      </c>
      <c r="I2044" s="32">
        <f t="shared" si="159"/>
        <v>181090</v>
      </c>
      <c r="R2044" s="36">
        <v>39112</v>
      </c>
      <c r="S2044" s="36" t="s">
        <v>1653</v>
      </c>
      <c r="T2044" s="36" t="s">
        <v>1650</v>
      </c>
      <c r="U2044" s="36" t="str">
        <f>Table2[[#This Row],[Date]]&amp;Table2[[#This Row],[City]]&amp;Table2[[#This Row],[Product]]</f>
        <v>39112AgraChair</v>
      </c>
      <c r="V2044" s="36">
        <v>273</v>
      </c>
    </row>
    <row r="2045" spans="1:22" ht="21" x14ac:dyDescent="0.25">
      <c r="A2045" s="38">
        <v>39190</v>
      </c>
      <c r="B2045" s="38" t="s">
        <v>1652</v>
      </c>
      <c r="C2045" s="38" t="s">
        <v>1648</v>
      </c>
      <c r="D2045" s="32" t="str">
        <f t="shared" si="155"/>
        <v>39190JaipurBulb</v>
      </c>
      <c r="E2045" s="32">
        <f>VLOOKUP($D2045,Table2[[Column1]:[Qty]],2,0)</f>
        <v>328</v>
      </c>
      <c r="F2045" s="32">
        <f t="shared" si="156"/>
        <v>10</v>
      </c>
      <c r="G2045" s="39">
        <f t="shared" si="157"/>
        <v>0.08</v>
      </c>
      <c r="H2045" s="32">
        <f t="shared" si="158"/>
        <v>9.2000000000000011</v>
      </c>
      <c r="I2045" s="32">
        <f t="shared" si="159"/>
        <v>3017.6000000000004</v>
      </c>
      <c r="R2045" s="36">
        <v>39132</v>
      </c>
      <c r="S2045" s="36" t="s">
        <v>1653</v>
      </c>
      <c r="T2045" s="36" t="s">
        <v>1649</v>
      </c>
      <c r="U2045" s="36" t="str">
        <f>Table2[[#This Row],[Date]]&amp;Table2[[#This Row],[City]]&amp;Table2[[#This Row],[Product]]</f>
        <v>39132Agraiphone</v>
      </c>
      <c r="V2045" s="36">
        <v>349</v>
      </c>
    </row>
    <row r="2046" spans="1:22" ht="21" x14ac:dyDescent="0.25">
      <c r="A2046" s="38">
        <v>39190</v>
      </c>
      <c r="B2046" s="38" t="s">
        <v>1652</v>
      </c>
      <c r="C2046" s="38" t="s">
        <v>1649</v>
      </c>
      <c r="D2046" s="32" t="str">
        <f t="shared" si="155"/>
        <v>39190Jaipuriphone</v>
      </c>
      <c r="E2046" s="32">
        <f>VLOOKUP($D2046,Table2[[Column1]:[Qty]],2,0)</f>
        <v>314</v>
      </c>
      <c r="F2046" s="32">
        <f t="shared" si="156"/>
        <v>500</v>
      </c>
      <c r="G2046" s="39">
        <f t="shared" si="157"/>
        <v>0.2</v>
      </c>
      <c r="H2046" s="32">
        <f t="shared" si="158"/>
        <v>400</v>
      </c>
      <c r="I2046" s="32">
        <f t="shared" si="159"/>
        <v>125600</v>
      </c>
      <c r="R2046" s="36">
        <v>39137</v>
      </c>
      <c r="S2046" s="36" t="s">
        <v>1652</v>
      </c>
      <c r="T2046" s="36" t="s">
        <v>1647</v>
      </c>
      <c r="U2046" s="36" t="str">
        <f>Table2[[#This Row],[Date]]&amp;Table2[[#This Row],[City]]&amp;Table2[[#This Row],[Product]]</f>
        <v>39137JaipurLaptop</v>
      </c>
      <c r="V2046" s="36">
        <v>399</v>
      </c>
    </row>
    <row r="2047" spans="1:22" ht="21" x14ac:dyDescent="0.25">
      <c r="A2047" s="38">
        <v>39190</v>
      </c>
      <c r="B2047" s="38" t="s">
        <v>1652</v>
      </c>
      <c r="C2047" s="38" t="s">
        <v>1650</v>
      </c>
      <c r="D2047" s="32" t="str">
        <f t="shared" si="155"/>
        <v>39190JaipurChair</v>
      </c>
      <c r="E2047" s="32">
        <f>VLOOKUP($D2047,Table2[[Column1]:[Qty]],2,0)</f>
        <v>105</v>
      </c>
      <c r="F2047" s="32">
        <f t="shared" si="156"/>
        <v>200</v>
      </c>
      <c r="G2047" s="39">
        <f t="shared" si="157"/>
        <v>0.36</v>
      </c>
      <c r="H2047" s="32">
        <f t="shared" si="158"/>
        <v>128</v>
      </c>
      <c r="I2047" s="32">
        <f t="shared" si="159"/>
        <v>13440</v>
      </c>
      <c r="R2047" s="36">
        <v>39139</v>
      </c>
      <c r="S2047" s="36" t="s">
        <v>1646</v>
      </c>
      <c r="T2047" s="36" t="s">
        <v>1648</v>
      </c>
      <c r="U2047" s="36" t="str">
        <f>Table2[[#This Row],[Date]]&amp;Table2[[#This Row],[City]]&amp;Table2[[#This Row],[Product]]</f>
        <v>39139MumbaiBulb</v>
      </c>
      <c r="V2047" s="36">
        <v>338</v>
      </c>
    </row>
    <row r="2048" spans="1:22" ht="21" x14ac:dyDescent="0.25">
      <c r="A2048" s="38">
        <v>39190</v>
      </c>
      <c r="B2048" s="38" t="s">
        <v>1653</v>
      </c>
      <c r="C2048" s="38" t="s">
        <v>1647</v>
      </c>
      <c r="D2048" s="32" t="str">
        <f t="shared" si="155"/>
        <v>39190AgraLaptop</v>
      </c>
      <c r="E2048" s="32">
        <f>VLOOKUP($D2048,Table2[[Column1]:[Qty]],2,0)</f>
        <v>145</v>
      </c>
      <c r="F2048" s="32">
        <f t="shared" si="156"/>
        <v>1000</v>
      </c>
      <c r="G2048" s="39">
        <f t="shared" si="157"/>
        <v>0.05</v>
      </c>
      <c r="H2048" s="32">
        <f t="shared" si="158"/>
        <v>950</v>
      </c>
      <c r="I2048" s="32">
        <f t="shared" si="159"/>
        <v>137750</v>
      </c>
      <c r="R2048" s="36">
        <v>39175</v>
      </c>
      <c r="S2048" s="36" t="s">
        <v>1645</v>
      </c>
      <c r="T2048" s="36" t="s">
        <v>1650</v>
      </c>
      <c r="U2048" s="36" t="str">
        <f>Table2[[#This Row],[Date]]&amp;Table2[[#This Row],[City]]&amp;Table2[[#This Row],[Product]]</f>
        <v>39175DelhiChair</v>
      </c>
      <c r="V2048" s="36">
        <v>496</v>
      </c>
    </row>
    <row r="2049" spans="1:22" ht="21" x14ac:dyDescent="0.25">
      <c r="A2049" s="38">
        <v>39190</v>
      </c>
      <c r="B2049" s="38" t="s">
        <v>1653</v>
      </c>
      <c r="C2049" s="38" t="s">
        <v>1648</v>
      </c>
      <c r="D2049" s="32" t="str">
        <f t="shared" si="155"/>
        <v>39190AgraBulb</v>
      </c>
      <c r="E2049" s="32">
        <f>VLOOKUP($D2049,Table2[[Column1]:[Qty]],2,0)</f>
        <v>111</v>
      </c>
      <c r="F2049" s="32">
        <f t="shared" si="156"/>
        <v>10</v>
      </c>
      <c r="G2049" s="39">
        <f t="shared" si="157"/>
        <v>0.06</v>
      </c>
      <c r="H2049" s="32">
        <f t="shared" si="158"/>
        <v>9.3999999999999986</v>
      </c>
      <c r="I2049" s="32">
        <f t="shared" si="159"/>
        <v>1043.3999999999999</v>
      </c>
      <c r="R2049" s="36">
        <v>39075</v>
      </c>
      <c r="S2049" s="36" t="s">
        <v>1652</v>
      </c>
      <c r="T2049" s="36" t="s">
        <v>1648</v>
      </c>
      <c r="U2049" s="36" t="str">
        <f>Table2[[#This Row],[Date]]&amp;Table2[[#This Row],[City]]&amp;Table2[[#This Row],[Product]]</f>
        <v>39075JaipurBulb</v>
      </c>
      <c r="V2049" s="36">
        <v>281</v>
      </c>
    </row>
    <row r="2050" spans="1:22" ht="21" x14ac:dyDescent="0.25">
      <c r="A2050" s="38">
        <v>39190</v>
      </c>
      <c r="B2050" s="38" t="s">
        <v>1653</v>
      </c>
      <c r="C2050" s="38" t="s">
        <v>1649</v>
      </c>
      <c r="D2050" s="32" t="str">
        <f t="shared" si="155"/>
        <v>39190Agraiphone</v>
      </c>
      <c r="E2050" s="32">
        <f>VLOOKUP($D2050,Table2[[Column1]:[Qty]],2,0)</f>
        <v>235</v>
      </c>
      <c r="F2050" s="32">
        <f t="shared" si="156"/>
        <v>500</v>
      </c>
      <c r="G2050" s="39">
        <f t="shared" si="157"/>
        <v>0.25</v>
      </c>
      <c r="H2050" s="32">
        <f t="shared" si="158"/>
        <v>375</v>
      </c>
      <c r="I2050" s="32">
        <f t="shared" si="159"/>
        <v>88125</v>
      </c>
      <c r="R2050" s="36">
        <v>39134</v>
      </c>
      <c r="S2050" s="36" t="s">
        <v>1653</v>
      </c>
      <c r="T2050" s="36" t="s">
        <v>1649</v>
      </c>
      <c r="U2050" s="36" t="str">
        <f>Table2[[#This Row],[Date]]&amp;Table2[[#This Row],[City]]&amp;Table2[[#This Row],[Product]]</f>
        <v>39134Agraiphone</v>
      </c>
      <c r="V2050" s="36">
        <v>217</v>
      </c>
    </row>
    <row r="2051" spans="1:22" ht="21" x14ac:dyDescent="0.25">
      <c r="A2051" s="38">
        <v>39190</v>
      </c>
      <c r="B2051" s="38" t="s">
        <v>1653</v>
      </c>
      <c r="C2051" s="38" t="s">
        <v>1650</v>
      </c>
      <c r="D2051" s="32" t="str">
        <f t="shared" si="155"/>
        <v>39190AgraChair</v>
      </c>
      <c r="E2051" s="32">
        <f>VLOOKUP($D2051,Table2[[Column1]:[Qty]],2,0)</f>
        <v>115</v>
      </c>
      <c r="F2051" s="32">
        <f t="shared" si="156"/>
        <v>200</v>
      </c>
      <c r="G2051" s="39">
        <f t="shared" si="157"/>
        <v>0.4</v>
      </c>
      <c r="H2051" s="32">
        <f t="shared" si="158"/>
        <v>120</v>
      </c>
      <c r="I2051" s="32">
        <f t="shared" si="159"/>
        <v>13800</v>
      </c>
      <c r="R2051" s="36">
        <v>39170</v>
      </c>
      <c r="S2051" s="36" t="s">
        <v>1652</v>
      </c>
      <c r="T2051" s="36" t="s">
        <v>1648</v>
      </c>
      <c r="U2051" s="36" t="str">
        <f>Table2[[#This Row],[Date]]&amp;Table2[[#This Row],[City]]&amp;Table2[[#This Row],[Product]]</f>
        <v>39170JaipurBulb</v>
      </c>
      <c r="V2051" s="36">
        <v>233</v>
      </c>
    </row>
    <row r="2052" spans="1:22" ht="21" x14ac:dyDescent="0.25">
      <c r="A2052" s="38">
        <v>39191</v>
      </c>
      <c r="B2052" s="38" t="s">
        <v>1645</v>
      </c>
      <c r="C2052" s="38" t="s">
        <v>1647</v>
      </c>
      <c r="D2052" s="32" t="str">
        <f t="shared" si="155"/>
        <v>39191DelhiLaptop</v>
      </c>
      <c r="E2052" s="32">
        <f>VLOOKUP($D2052,Table2[[Column1]:[Qty]],2,0)</f>
        <v>118</v>
      </c>
      <c r="F2052" s="32">
        <f t="shared" si="156"/>
        <v>1000</v>
      </c>
      <c r="G2052" s="39">
        <f t="shared" si="157"/>
        <v>0.13</v>
      </c>
      <c r="H2052" s="32">
        <f t="shared" si="158"/>
        <v>870</v>
      </c>
      <c r="I2052" s="32">
        <f t="shared" si="159"/>
        <v>102660</v>
      </c>
      <c r="R2052" s="36">
        <v>39139</v>
      </c>
      <c r="S2052" s="36" t="s">
        <v>1652</v>
      </c>
      <c r="T2052" s="36" t="s">
        <v>1650</v>
      </c>
      <c r="U2052" s="36" t="str">
        <f>Table2[[#This Row],[Date]]&amp;Table2[[#This Row],[City]]&amp;Table2[[#This Row],[Product]]</f>
        <v>39139JaipurChair</v>
      </c>
      <c r="V2052" s="36">
        <v>399</v>
      </c>
    </row>
    <row r="2053" spans="1:22" ht="21" x14ac:dyDescent="0.25">
      <c r="A2053" s="38">
        <v>39191</v>
      </c>
      <c r="B2053" s="38" t="s">
        <v>1645</v>
      </c>
      <c r="C2053" s="38" t="s">
        <v>1648</v>
      </c>
      <c r="D2053" s="32" t="str">
        <f t="shared" ref="D2053:D2061" si="160">A2053&amp;B2053&amp;C2053</f>
        <v>39191DelhiBulb</v>
      </c>
      <c r="E2053" s="32">
        <f>VLOOKUP($D2053,Table2[[Column1]:[Qty]],2,0)</f>
        <v>245</v>
      </c>
      <c r="F2053" s="32">
        <f t="shared" ref="F2053:F2061" si="161">VLOOKUP($C2053,K$12:L$15,2,FALSE)</f>
        <v>10</v>
      </c>
      <c r="G2053" s="39">
        <f t="shared" ref="G2053:G2061" si="162">INDEX($K$3:$O$7,MATCH($B2053,$K$3:$K$7,0),MATCH($C2053,$K$3:$O$3,0))</f>
        <v>0.09</v>
      </c>
      <c r="H2053" s="32">
        <f t="shared" ref="H2053:H2061" si="163">$F2053*(1-$G2053)</f>
        <v>9.1</v>
      </c>
      <c r="I2053" s="32">
        <f t="shared" ref="I2053:I2061" si="164">$H2053*$E2053</f>
        <v>2229.5</v>
      </c>
      <c r="R2053" s="36">
        <v>39162</v>
      </c>
      <c r="S2053" s="36" t="s">
        <v>1646</v>
      </c>
      <c r="T2053" s="36" t="s">
        <v>1647</v>
      </c>
      <c r="U2053" s="36" t="str">
        <f>Table2[[#This Row],[Date]]&amp;Table2[[#This Row],[City]]&amp;Table2[[#This Row],[Product]]</f>
        <v>39162MumbaiLaptop</v>
      </c>
      <c r="V2053" s="36">
        <v>390</v>
      </c>
    </row>
    <row r="2054" spans="1:22" ht="21" x14ac:dyDescent="0.25">
      <c r="A2054" s="38">
        <v>39191</v>
      </c>
      <c r="B2054" s="38" t="s">
        <v>1645</v>
      </c>
      <c r="C2054" s="38" t="s">
        <v>1649</v>
      </c>
      <c r="D2054" s="32" t="str">
        <f t="shared" si="160"/>
        <v>39191Delhiiphone</v>
      </c>
      <c r="E2054" s="32">
        <f>VLOOKUP($D2054,Table2[[Column1]:[Qty]],2,0)</f>
        <v>116</v>
      </c>
      <c r="F2054" s="32">
        <f t="shared" si="161"/>
        <v>500</v>
      </c>
      <c r="G2054" s="39">
        <f t="shared" si="162"/>
        <v>0.24</v>
      </c>
      <c r="H2054" s="32">
        <f t="shared" si="163"/>
        <v>380</v>
      </c>
      <c r="I2054" s="32">
        <f t="shared" si="164"/>
        <v>44080</v>
      </c>
      <c r="R2054" s="36">
        <v>39177</v>
      </c>
      <c r="S2054" s="36" t="s">
        <v>1652</v>
      </c>
      <c r="T2054" s="36" t="s">
        <v>1647</v>
      </c>
      <c r="U2054" s="36" t="str">
        <f>Table2[[#This Row],[Date]]&amp;Table2[[#This Row],[City]]&amp;Table2[[#This Row],[Product]]</f>
        <v>39177JaipurLaptop</v>
      </c>
      <c r="V2054" s="36">
        <v>127</v>
      </c>
    </row>
    <row r="2055" spans="1:22" ht="21" x14ac:dyDescent="0.25">
      <c r="A2055" s="38">
        <v>39191</v>
      </c>
      <c r="B2055" s="38" t="s">
        <v>1645</v>
      </c>
      <c r="C2055" s="38" t="s">
        <v>1650</v>
      </c>
      <c r="D2055" s="32" t="str">
        <f t="shared" si="160"/>
        <v>39191DelhiChair</v>
      </c>
      <c r="E2055" s="32">
        <f>VLOOKUP($D2055,Table2[[Column1]:[Qty]],2,0)</f>
        <v>254</v>
      </c>
      <c r="F2055" s="32">
        <f t="shared" si="161"/>
        <v>200</v>
      </c>
      <c r="G2055" s="39">
        <f t="shared" si="162"/>
        <v>0.33</v>
      </c>
      <c r="H2055" s="32">
        <f t="shared" si="163"/>
        <v>134</v>
      </c>
      <c r="I2055" s="32">
        <f t="shared" si="164"/>
        <v>34036</v>
      </c>
      <c r="R2055" s="36">
        <v>39078</v>
      </c>
      <c r="S2055" s="36" t="s">
        <v>1653</v>
      </c>
      <c r="T2055" s="36" t="s">
        <v>1649</v>
      </c>
      <c r="U2055" s="36" t="str">
        <f>Table2[[#This Row],[Date]]&amp;Table2[[#This Row],[City]]&amp;Table2[[#This Row],[Product]]</f>
        <v>39078Agraiphone</v>
      </c>
      <c r="V2055" s="36">
        <v>448</v>
      </c>
    </row>
    <row r="2056" spans="1:22" ht="21" x14ac:dyDescent="0.25">
      <c r="A2056" s="38">
        <v>39191</v>
      </c>
      <c r="B2056" s="38" t="s">
        <v>1646</v>
      </c>
      <c r="C2056" s="38" t="s">
        <v>1647</v>
      </c>
      <c r="D2056" s="32" t="str">
        <f t="shared" si="160"/>
        <v>39191MumbaiLaptop</v>
      </c>
      <c r="E2056" s="32">
        <f>VLOOKUP($D2056,Table2[[Column1]:[Qty]],2,0)</f>
        <v>165</v>
      </c>
      <c r="F2056" s="32">
        <f t="shared" si="161"/>
        <v>1000</v>
      </c>
      <c r="G2056" s="39">
        <f t="shared" si="162"/>
        <v>0.1</v>
      </c>
      <c r="H2056" s="32">
        <f t="shared" si="163"/>
        <v>900</v>
      </c>
      <c r="I2056" s="32">
        <f t="shared" si="164"/>
        <v>148500</v>
      </c>
      <c r="R2056" s="36">
        <v>39081</v>
      </c>
      <c r="S2056" s="36" t="s">
        <v>1653</v>
      </c>
      <c r="T2056" s="36" t="s">
        <v>1649</v>
      </c>
      <c r="U2056" s="36" t="str">
        <f>Table2[[#This Row],[Date]]&amp;Table2[[#This Row],[City]]&amp;Table2[[#This Row],[Product]]</f>
        <v>39081Agraiphone</v>
      </c>
      <c r="V2056" s="36">
        <v>258</v>
      </c>
    </row>
    <row r="2057" spans="1:22" ht="21" x14ac:dyDescent="0.25">
      <c r="A2057" s="38">
        <v>39191</v>
      </c>
      <c r="B2057" s="38" t="s">
        <v>1646</v>
      </c>
      <c r="C2057" s="38" t="s">
        <v>1648</v>
      </c>
      <c r="D2057" s="32" t="str">
        <f t="shared" si="160"/>
        <v>39191MumbaiBulb</v>
      </c>
      <c r="E2057" s="32">
        <f>VLOOKUP($D2057,Table2[[Column1]:[Qty]],2,0)</f>
        <v>451</v>
      </c>
      <c r="F2057" s="32">
        <f t="shared" si="161"/>
        <v>10</v>
      </c>
      <c r="G2057" s="39">
        <f t="shared" si="162"/>
        <v>0.05</v>
      </c>
      <c r="H2057" s="32">
        <f t="shared" si="163"/>
        <v>9.5</v>
      </c>
      <c r="I2057" s="32">
        <f t="shared" si="164"/>
        <v>4284.5</v>
      </c>
      <c r="R2057" s="36">
        <v>39100</v>
      </c>
      <c r="S2057" s="36" t="s">
        <v>1646</v>
      </c>
      <c r="T2057" s="36" t="s">
        <v>1650</v>
      </c>
      <c r="U2057" s="36" t="str">
        <f>Table2[[#This Row],[Date]]&amp;Table2[[#This Row],[City]]&amp;Table2[[#This Row],[Product]]</f>
        <v>39100MumbaiChair</v>
      </c>
      <c r="V2057" s="36">
        <v>265</v>
      </c>
    </row>
    <row r="2058" spans="1:22" ht="21" x14ac:dyDescent="0.25">
      <c r="A2058" s="38">
        <v>39191</v>
      </c>
      <c r="B2058" s="38" t="s">
        <v>1646</v>
      </c>
      <c r="C2058" s="38" t="s">
        <v>1649</v>
      </c>
      <c r="D2058" s="32" t="str">
        <f t="shared" si="160"/>
        <v>39191Mumbaiiphone</v>
      </c>
      <c r="E2058" s="32">
        <f>VLOOKUP($D2058,Table2[[Column1]:[Qty]],2,0)</f>
        <v>266</v>
      </c>
      <c r="F2058" s="32">
        <f t="shared" si="161"/>
        <v>500</v>
      </c>
      <c r="G2058" s="39">
        <f t="shared" si="162"/>
        <v>0.2</v>
      </c>
      <c r="H2058" s="32">
        <f t="shared" si="163"/>
        <v>400</v>
      </c>
      <c r="I2058" s="32">
        <f t="shared" si="164"/>
        <v>106400</v>
      </c>
      <c r="R2058" s="36">
        <v>39109</v>
      </c>
      <c r="S2058" s="36" t="s">
        <v>1653</v>
      </c>
      <c r="T2058" s="36" t="s">
        <v>1647</v>
      </c>
      <c r="U2058" s="36" t="str">
        <f>Table2[[#This Row],[Date]]&amp;Table2[[#This Row],[City]]&amp;Table2[[#This Row],[Product]]</f>
        <v>39109AgraLaptop</v>
      </c>
      <c r="V2058" s="36">
        <v>126</v>
      </c>
    </row>
    <row r="2059" spans="1:22" ht="21" x14ac:dyDescent="0.25">
      <c r="A2059" s="38">
        <v>39191</v>
      </c>
      <c r="B2059" s="38" t="s">
        <v>1646</v>
      </c>
      <c r="C2059" s="38" t="s">
        <v>1650</v>
      </c>
      <c r="D2059" s="32" t="str">
        <f t="shared" si="160"/>
        <v>39191MumbaiChair</v>
      </c>
      <c r="E2059" s="32">
        <f>VLOOKUP($D2059,Table2[[Column1]:[Qty]],2,0)</f>
        <v>186</v>
      </c>
      <c r="F2059" s="32">
        <f t="shared" si="161"/>
        <v>200</v>
      </c>
      <c r="G2059" s="39">
        <f t="shared" si="162"/>
        <v>0.4</v>
      </c>
      <c r="H2059" s="32">
        <f t="shared" si="163"/>
        <v>120</v>
      </c>
      <c r="I2059" s="32">
        <f t="shared" si="164"/>
        <v>22320</v>
      </c>
      <c r="R2059" s="36">
        <v>39119</v>
      </c>
      <c r="S2059" s="36" t="s">
        <v>1646</v>
      </c>
      <c r="T2059" s="36" t="s">
        <v>1650</v>
      </c>
      <c r="U2059" s="36" t="str">
        <f>Table2[[#This Row],[Date]]&amp;Table2[[#This Row],[City]]&amp;Table2[[#This Row],[Product]]</f>
        <v>39119MumbaiChair</v>
      </c>
      <c r="V2059" s="36">
        <v>207</v>
      </c>
    </row>
    <row r="2060" spans="1:22" ht="21" x14ac:dyDescent="0.25">
      <c r="A2060" s="38">
        <v>39191</v>
      </c>
      <c r="B2060" s="38" t="s">
        <v>1652</v>
      </c>
      <c r="C2060" s="38" t="s">
        <v>1647</v>
      </c>
      <c r="D2060" s="32" t="str">
        <f t="shared" si="160"/>
        <v>39191JaipurLaptop</v>
      </c>
      <c r="E2060" s="32">
        <f>VLOOKUP($D2060,Table2[[Column1]:[Qty]],2,0)</f>
        <v>191</v>
      </c>
      <c r="F2060" s="32">
        <f t="shared" si="161"/>
        <v>1000</v>
      </c>
      <c r="G2060" s="39">
        <f t="shared" si="162"/>
        <v>0.09</v>
      </c>
      <c r="H2060" s="32">
        <f t="shared" si="163"/>
        <v>910</v>
      </c>
      <c r="I2060" s="32">
        <f t="shared" si="164"/>
        <v>173810</v>
      </c>
      <c r="R2060" s="36">
        <v>39125</v>
      </c>
      <c r="S2060" s="36" t="s">
        <v>1653</v>
      </c>
      <c r="T2060" s="36" t="s">
        <v>1649</v>
      </c>
      <c r="U2060" s="36" t="str">
        <f>Table2[[#This Row],[Date]]&amp;Table2[[#This Row],[City]]&amp;Table2[[#This Row],[Product]]</f>
        <v>39125Agraiphone</v>
      </c>
      <c r="V2060" s="36">
        <v>230</v>
      </c>
    </row>
    <row r="2061" spans="1:22" ht="21" x14ac:dyDescent="0.25">
      <c r="A2061" s="38">
        <v>39191</v>
      </c>
      <c r="B2061" s="38" t="s">
        <v>1652</v>
      </c>
      <c r="C2061" s="38" t="s">
        <v>1648</v>
      </c>
      <c r="D2061" s="32" t="str">
        <f t="shared" si="160"/>
        <v>39191JaipurBulb</v>
      </c>
      <c r="E2061" s="32">
        <f>VLOOKUP($D2061,Table2[[Column1]:[Qty]],2,0)</f>
        <v>154</v>
      </c>
      <c r="F2061" s="32">
        <f t="shared" si="161"/>
        <v>10</v>
      </c>
      <c r="G2061" s="39">
        <f t="shared" si="162"/>
        <v>0.08</v>
      </c>
      <c r="H2061" s="32">
        <f t="shared" si="163"/>
        <v>9.2000000000000011</v>
      </c>
      <c r="I2061" s="32">
        <f t="shared" si="164"/>
        <v>1416.8000000000002</v>
      </c>
      <c r="R2061" s="36">
        <v>39135</v>
      </c>
      <c r="S2061" s="36" t="s">
        <v>1646</v>
      </c>
      <c r="T2061" s="36" t="s">
        <v>1647</v>
      </c>
      <c r="U2061" s="36" t="str">
        <f>Table2[[#This Row],[Date]]&amp;Table2[[#This Row],[City]]&amp;Table2[[#This Row],[Product]]</f>
        <v>39135MumbaiLaptop</v>
      </c>
      <c r="V2061" s="36">
        <v>337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0ADA-B334-3B45-A8FA-AEF0559CC7C5}">
  <sheetPr>
    <tabColor theme="9" tint="0.39997558519241921"/>
  </sheetPr>
  <dimension ref="A3:U1038"/>
  <sheetViews>
    <sheetView topLeftCell="C2" workbookViewId="0">
      <selection activeCell="E7" sqref="E7"/>
    </sheetView>
  </sheetViews>
  <sheetFormatPr baseColWidth="10" defaultColWidth="11.1640625" defaultRowHeight="16" x14ac:dyDescent="0.2"/>
  <cols>
    <col min="1" max="1" width="11" customWidth="1"/>
    <col min="2" max="2" width="12.6640625" customWidth="1"/>
    <col min="3" max="3" width="16.83203125" customWidth="1"/>
    <col min="4" max="4" width="16.1640625" customWidth="1"/>
    <col min="5" max="5" width="15.83203125" customWidth="1"/>
    <col min="6" max="6" width="17.83203125" customWidth="1"/>
    <col min="7" max="7" width="14.6640625" customWidth="1"/>
    <col min="8" max="8" width="17.5" customWidth="1"/>
    <col min="9" max="9" width="12.1640625" style="5" customWidth="1"/>
    <col min="10" max="11" width="11.5" style="5" customWidth="1"/>
    <col min="12" max="12" width="12.83203125" style="5" customWidth="1"/>
    <col min="13" max="13" width="12.5" customWidth="1"/>
    <col min="14" max="14" width="16.83203125" customWidth="1"/>
    <col min="15" max="15" width="18.5" customWidth="1"/>
    <col min="16" max="16" width="15.83203125" customWidth="1"/>
    <col min="17" max="17" width="18.1640625" customWidth="1"/>
    <col min="18" max="18" width="19.5" customWidth="1"/>
    <col min="19" max="19" width="20.1640625" customWidth="1"/>
    <col min="20" max="20" width="14.5" customWidth="1"/>
    <col min="21" max="21" width="18.33203125" customWidth="1"/>
  </cols>
  <sheetData>
    <row r="3" spans="1:21" x14ac:dyDescent="0.2">
      <c r="I3" s="5">
        <f>MATCH(Table1[[#Headers],[Ship Mode]],'Cost and price details'!$A$1:$F$1,0)</f>
        <v>3</v>
      </c>
      <c r="J3" s="5">
        <f>MATCH(Table1[[#Headers],[Ship Date]],'Cost and price details'!$A$1:$F$1,0)</f>
        <v>4</v>
      </c>
      <c r="K3" s="5">
        <f>MATCH(Table1[[#Headers],[Cost Price]],'Cost and price details'!$A$1:$F$1,0)</f>
        <v>2</v>
      </c>
      <c r="L3" s="5">
        <f>MATCH(Table1[[#Headers],[Retail Price]],'Cost and price details'!$A$1:$F$1,0)</f>
        <v>6</v>
      </c>
    </row>
    <row r="4" spans="1:21" ht="59.5" customHeight="1" x14ac:dyDescent="0.2">
      <c r="I4" s="40"/>
      <c r="J4" s="40"/>
      <c r="K4" s="40"/>
      <c r="L4" s="40"/>
      <c r="M4" s="16" t="s">
        <v>1663</v>
      </c>
      <c r="N4" s="16"/>
      <c r="O4" s="16" t="s">
        <v>1664</v>
      </c>
      <c r="P4" s="16"/>
      <c r="Q4" s="16" t="s">
        <v>1665</v>
      </c>
      <c r="R4" s="16"/>
      <c r="S4" s="16" t="s">
        <v>1666</v>
      </c>
      <c r="T4" s="16"/>
      <c r="U4" s="16" t="s">
        <v>1667</v>
      </c>
    </row>
    <row r="5" spans="1:21" x14ac:dyDescent="0.2">
      <c r="A5" s="19" t="s">
        <v>0</v>
      </c>
      <c r="B5" s="20" t="s">
        <v>1</v>
      </c>
      <c r="C5" s="20" t="s">
        <v>2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1" t="s">
        <v>10</v>
      </c>
      <c r="J5" s="21" t="s">
        <v>11</v>
      </c>
      <c r="K5" s="21" t="s">
        <v>12</v>
      </c>
      <c r="L5" s="21" t="s">
        <v>13</v>
      </c>
      <c r="M5" s="20" t="s">
        <v>14</v>
      </c>
      <c r="N5" s="20" t="s">
        <v>15</v>
      </c>
      <c r="O5" s="20" t="s">
        <v>16</v>
      </c>
      <c r="P5" s="20" t="s">
        <v>17</v>
      </c>
      <c r="Q5" s="20" t="s">
        <v>18</v>
      </c>
      <c r="R5" s="20" t="s">
        <v>19</v>
      </c>
      <c r="S5" s="20" t="s">
        <v>20</v>
      </c>
      <c r="T5" s="20" t="s">
        <v>21</v>
      </c>
      <c r="U5" s="22" t="s">
        <v>22</v>
      </c>
    </row>
    <row r="6" spans="1:21" x14ac:dyDescent="0.2">
      <c r="A6" s="17" t="s">
        <v>35</v>
      </c>
      <c r="B6" s="6">
        <f>VLOOKUP($A6,'Order date customer name'!$A$3:$B$1039,2,FALSE)</f>
        <v>41452</v>
      </c>
      <c r="C6" s="7" t="str">
        <f>VLOOKUP(Table1[[#This Row],[Order No]],'Order date customer name'!$A$2:$C$1038,3,FALSE)</f>
        <v>MARVIN SILVA</v>
      </c>
      <c r="D6" s="7" t="str">
        <f>VLOOKUP(Table1[[#This Row],[Order No]],'State and cust type'!$A$2:$B$1038,2,FALSE)</f>
        <v>New York</v>
      </c>
      <c r="E6" s="7" t="str">
        <f>VLOOKUP(Table1[[#This Row],[Order No]],'State and cust type'!$A$3:$C$1039,3,FALSE)</f>
        <v>Small Business</v>
      </c>
      <c r="F6" s="7" t="str">
        <f>VLOOKUP(Table1[[#This Row],[Order No]],'Account, order priority and cat'!$A$2:$B$1038,2,FALSE)</f>
        <v>TONY PERRY</v>
      </c>
      <c r="G6" s="7" t="str">
        <f>VLOOKUP(Table1[[#This Row],[Order No]],'Account, order priority and cat'!$A$3:$C$1039,3,FALSE)</f>
        <v>Low</v>
      </c>
      <c r="H6" s="7" t="str">
        <f>VLOOKUP(Table1[[#This Row],[Order No]],'Account, order priority and cat'!$A$3:$D$1039,4,FALSE)</f>
        <v>Office Supplies</v>
      </c>
      <c r="I6" s="12" t="str">
        <f>VLOOKUP(Table1[[#This Row],[Order No]],'Cost and price details'!$A$2:$F$1038,Table!$I$3,FALSE)</f>
        <v>Express Air</v>
      </c>
      <c r="J6" s="13">
        <f>VLOOKUP(Table1[[#This Row],[Order No]],'Cost and price details'!$A$2:$F$1038,Table!$J$3,FALSE)</f>
        <v>41464</v>
      </c>
      <c r="K6" s="12">
        <f>VLOOKUP(Table1[[#This Row],[Order No]],'Cost and price details'!$A$2:$F$1038,Table!$K$3,FALSE)</f>
        <v>3.6520000000000001</v>
      </c>
      <c r="L6" s="12">
        <f>VLOOKUP(Table1[[#This Row],[Order No]],'Cost and price details'!$A$2:$F$1038,Table!$L$3,FALSE)</f>
        <v>5.6980000000000004</v>
      </c>
      <c r="M6" s="14">
        <f>(Table1[[#This Row],[Retail Price]]-Table1[[#This Row],[Cost Price]])/Table1[[#This Row],[Cost Price]]</f>
        <v>0.56024096385542177</v>
      </c>
      <c r="N6" s="14">
        <f>VLOOKUP(Table1[[#This Row],[Retail Price]],'Tax and discount slab'!$A$17:$B$27,2,TRUE)</f>
        <v>0.05</v>
      </c>
      <c r="O6" s="7">
        <f>(1+Table1[[#This Row],[Tax]])*Table1[[#This Row],[Retail Price]]</f>
        <v>5.9829000000000008</v>
      </c>
      <c r="P6" s="7">
        <f>VLOOKUP(Table1[[#This Row],[Order No]],'QTY &amp; shipping cost'!A2:B1038,2,FALSE)</f>
        <v>3</v>
      </c>
      <c r="Q6" s="7">
        <f>(Table1[[#This Row],[Price including tax]]*Table1[[#This Row],[Order Quantity]])</f>
        <v>17.948700000000002</v>
      </c>
      <c r="R6" s="14">
        <f>VLOOKUP(Table1[[#This Row],[Retail Price]],'Tax and discount slab'!$D$17:$E$27,2,TRUE)</f>
        <v>0.02</v>
      </c>
      <c r="S6" s="7">
        <f>Table1[[#This Row],[Sub Total]]*Table1[[#This Row],[Discount %]]</f>
        <v>0.35897400000000007</v>
      </c>
      <c r="T6" s="7">
        <f>VLOOKUP(Table1[[#This Row],[Order No]],'QTY &amp; shipping cost'!$A$2:$C$1038,3,FALSE)</f>
        <v>2.09</v>
      </c>
      <c r="U6" s="18">
        <f>(Table1[[#This Row],[Sub Total]]+Table1[[#This Row],[Shipping Cost]])-Table1[[#This Row],[Discount $]]</f>
        <v>19.679726000000002</v>
      </c>
    </row>
    <row r="7" spans="1:21" x14ac:dyDescent="0.2">
      <c r="A7" s="17" t="s">
        <v>41</v>
      </c>
      <c r="B7" s="6">
        <f>VLOOKUP($A7,'Order date customer name'!$A$3:$B$1039,2,FALSE)</f>
        <v>41452</v>
      </c>
      <c r="C7" s="7" t="str">
        <f>VLOOKUP(Table1[[#This Row],[Order No]],'Order date customer name'!$A$2:$C$1038,3,FALSE)</f>
        <v>MARVIN SILVA</v>
      </c>
      <c r="D7" s="7" t="str">
        <f>VLOOKUP(Table1[[#This Row],[Order No]],'State and cust type'!$A$2:$B$1038,2,FALSE)</f>
        <v>New York</v>
      </c>
      <c r="E7" s="7" t="str">
        <f>VLOOKUP(Table1[[#This Row],[Order No]],'State and cust type'!$A$3:$C$1039,3,FALSE)</f>
        <v>Small Business</v>
      </c>
      <c r="F7" s="7" t="str">
        <f>VLOOKUP(Table1[[#This Row],[Order No]],'Account, order priority and cat'!$A$2:$B$1038,2,FALSE)</f>
        <v>TONY PERRY</v>
      </c>
      <c r="G7" s="7" t="str">
        <f>VLOOKUP(Table1[[#This Row],[Order No]],'Account, order priority and cat'!$A$3:$C$1039,3,FALSE)</f>
        <v>Low</v>
      </c>
      <c r="H7" s="7" t="str">
        <f>VLOOKUP(Table1[[#This Row],[Order No]],'Account, order priority and cat'!$A$3:$D$1039,4,FALSE)</f>
        <v>Office Supplies</v>
      </c>
      <c r="I7" s="12" t="str">
        <f>VLOOKUP(Table1[[#This Row],[Order No]],'Cost and price details'!$A$2:$F$1038,Table!$I$3,FALSE)</f>
        <v>Regular Air</v>
      </c>
      <c r="J7" s="13">
        <f>VLOOKUP(Table1[[#This Row],[Order No]],'Cost and price details'!$A$2:$F$1038,Table!$J$3,FALSE)</f>
        <v>41463</v>
      </c>
      <c r="K7" s="12">
        <f>VLOOKUP(Table1[[#This Row],[Order No]],'Cost and price details'!$A$2:$F$1038,Table!$K$3,FALSE)</f>
        <v>3.278</v>
      </c>
      <c r="L7" s="12">
        <f>VLOOKUP(Table1[[#This Row],[Order No]],'Cost and price details'!$A$2:$F$1038,Table!$L$3,FALSE)</f>
        <v>6.4240000000000004</v>
      </c>
      <c r="M7" s="14">
        <f>(Table1[[#This Row],[Retail Price]]-Table1[[#This Row],[Cost Price]])/Table1[[#This Row],[Cost Price]]</f>
        <v>0.95973154362416113</v>
      </c>
      <c r="N7" s="14">
        <f>VLOOKUP(Table1[[#This Row],[Retail Price]],'Tax and discount slab'!$A$17:$B$27,2,TRUE)</f>
        <v>0.05</v>
      </c>
      <c r="O7" s="7">
        <f>(1+Table1[[#This Row],[Tax]])*Table1[[#This Row],[Retail Price]]</f>
        <v>6.7452000000000005</v>
      </c>
      <c r="P7" s="7">
        <f>VLOOKUP(Table1[[#This Row],[Order No]],'QTY &amp; shipping cost'!A3:B1039,2,FALSE)</f>
        <v>6</v>
      </c>
      <c r="Q7" s="7">
        <f>(Table1[[#This Row],[Price including tax]]*Table1[[#This Row],[Order Quantity]])</f>
        <v>40.471200000000003</v>
      </c>
      <c r="R7" s="14">
        <f>VLOOKUP(Table1[[#This Row],[Retail Price]],'Tax and discount slab'!$D$17:$E$27,2,TRUE)</f>
        <v>0.02</v>
      </c>
      <c r="S7" s="7">
        <f>Table1[[#This Row],[Sub Total]]*Table1[[#This Row],[Discount %]]</f>
        <v>0.80942400000000003</v>
      </c>
      <c r="T7" s="7">
        <f>VLOOKUP(Table1[[#This Row],[Order No]],'QTY &amp; shipping cost'!$A$2:$C$1038,3,FALSE)</f>
        <v>0.88</v>
      </c>
      <c r="U7" s="18">
        <f>(Table1[[#This Row],[Sub Total]]+Table1[[#This Row],[Shipping Cost]])-Table1[[#This Row],[Discount $]]</f>
        <v>40.541776000000006</v>
      </c>
    </row>
    <row r="8" spans="1:21" x14ac:dyDescent="0.2">
      <c r="A8" s="17" t="s">
        <v>42</v>
      </c>
      <c r="B8" s="6">
        <f>VLOOKUP($A8,'Order date customer name'!$A$3:$B$1039,2,FALSE)</f>
        <v>41458</v>
      </c>
      <c r="C8" s="7" t="str">
        <f>VLOOKUP(Table1[[#This Row],[Order No]],'Order date customer name'!$A$2:$C$1038,3,FALSE)</f>
        <v>LARRY DIAZ</v>
      </c>
      <c r="D8" s="7" t="str">
        <f>VLOOKUP(Table1[[#This Row],[Order No]],'State and cust type'!$A$2:$B$1038,2,FALSE)</f>
        <v>Illinois</v>
      </c>
      <c r="E8" s="7" t="str">
        <f>VLOOKUP(Table1[[#This Row],[Order No]],'State and cust type'!$A$3:$C$1039,3,FALSE)</f>
        <v>Corporate</v>
      </c>
      <c r="F8" s="7" t="str">
        <f>VLOOKUP(Table1[[#This Row],[Order No]],'Account, order priority and cat'!$A$2:$B$1038,2,FALSE)</f>
        <v>MANUEL BARNES</v>
      </c>
      <c r="G8" s="7" t="str">
        <f>VLOOKUP(Table1[[#This Row],[Order No]],'Account, order priority and cat'!$A$3:$C$1039,3,FALSE)</f>
        <v>Not Specified</v>
      </c>
      <c r="H8" s="7" t="str">
        <f>VLOOKUP(Table1[[#This Row],[Order No]],'Account, order priority and cat'!$A$3:$D$1039,4,FALSE)</f>
        <v>Technology</v>
      </c>
      <c r="I8" s="12" t="str">
        <f>VLOOKUP(Table1[[#This Row],[Order No]],'Cost and price details'!$A$2:$F$1038,Table!$I$3,FALSE)</f>
        <v>Regular Air</v>
      </c>
      <c r="J8" s="13">
        <f>VLOOKUP(Table1[[#This Row],[Order No]],'Cost and price details'!$A$2:$F$1038,Table!$J$3,FALSE)</f>
        <v>41467</v>
      </c>
      <c r="K8" s="12">
        <f>VLOOKUP(Table1[[#This Row],[Order No]],'Cost and price details'!$A$2:$F$1038,Table!$K$3,FALSE)</f>
        <v>9.7020000000000017</v>
      </c>
      <c r="L8" s="12">
        <f>VLOOKUP(Table1[[#This Row],[Order No]],'Cost and price details'!$A$2:$F$1038,Table!$L$3,FALSE)</f>
        <v>23.088999999999999</v>
      </c>
      <c r="M8" s="14">
        <f>(Table1[[#This Row],[Retail Price]]-Table1[[#This Row],[Cost Price]])/Table1[[#This Row],[Cost Price]]</f>
        <v>1.3798185941043077</v>
      </c>
      <c r="N8" s="14">
        <f>VLOOKUP(Table1[[#This Row],[Retail Price]],'Tax and discount slab'!$A$17:$B$27,2,TRUE)</f>
        <v>0.15000000000000002</v>
      </c>
      <c r="O8" s="7">
        <f>(1+Table1[[#This Row],[Tax]])*Table1[[#This Row],[Retail Price]]</f>
        <v>26.552349999999997</v>
      </c>
      <c r="P8" s="7">
        <f>VLOOKUP(Table1[[#This Row],[Order No]],'QTY &amp; shipping cost'!A4:B1040,2,FALSE)</f>
        <v>43</v>
      </c>
      <c r="Q8" s="7">
        <f>(Table1[[#This Row],[Price including tax]]*Table1[[#This Row],[Order Quantity]])</f>
        <v>1141.7510499999999</v>
      </c>
      <c r="R8" s="14">
        <f>VLOOKUP(Table1[[#This Row],[Retail Price]],'Tax and discount slab'!$D$17:$E$27,2,TRUE)</f>
        <v>0.12000000000000001</v>
      </c>
      <c r="S8" s="7">
        <f>Table1[[#This Row],[Sub Total]]*Table1[[#This Row],[Discount %]]</f>
        <v>137.01012599999999</v>
      </c>
      <c r="T8" s="7">
        <f>VLOOKUP(Table1[[#This Row],[Order No]],'QTY &amp; shipping cost'!$A$2:$C$1038,3,FALSE)</f>
        <v>4.8599999999999994</v>
      </c>
      <c r="U8" s="18">
        <f>(Table1[[#This Row],[Sub Total]]+Table1[[#This Row],[Shipping Cost]])-Table1[[#This Row],[Discount $]]</f>
        <v>1009.6009239999997</v>
      </c>
    </row>
    <row r="9" spans="1:21" x14ac:dyDescent="0.2">
      <c r="A9" s="17" t="s">
        <v>48</v>
      </c>
      <c r="B9" s="6">
        <f>VLOOKUP($A9,'Order date customer name'!$A$3:$B$1039,2,FALSE)</f>
        <v>41458</v>
      </c>
      <c r="C9" s="7" t="str">
        <f>VLOOKUP(Table1[[#This Row],[Order No]],'Order date customer name'!$A$2:$C$1038,3,FALSE)</f>
        <v>LARRY DIAZ</v>
      </c>
      <c r="D9" s="7" t="str">
        <f>VLOOKUP(Table1[[#This Row],[Order No]],'State and cust type'!$A$2:$B$1038,2,FALSE)</f>
        <v>Illinois</v>
      </c>
      <c r="E9" s="7" t="str">
        <f>VLOOKUP(Table1[[#This Row],[Order No]],'State and cust type'!$A$3:$C$1039,3,FALSE)</f>
        <v>Corporate</v>
      </c>
      <c r="F9" s="7" t="str">
        <f>VLOOKUP(Table1[[#This Row],[Order No]],'Account, order priority and cat'!$A$2:$B$1038,2,FALSE)</f>
        <v>MANUEL BARNES</v>
      </c>
      <c r="G9" s="7" t="str">
        <f>VLOOKUP(Table1[[#This Row],[Order No]],'Account, order priority and cat'!$A$3:$C$1039,3,FALSE)</f>
        <v>Not Specified</v>
      </c>
      <c r="H9" s="7" t="str">
        <f>VLOOKUP(Table1[[#This Row],[Order No]],'Account, order priority and cat'!$A$3:$D$1039,4,FALSE)</f>
        <v>Office Supplies</v>
      </c>
      <c r="I9" s="12" t="str">
        <f>VLOOKUP(Table1[[#This Row],[Order No]],'Cost and price details'!$A$2:$F$1038,Table!$I$3,FALSE)</f>
        <v>Express Air</v>
      </c>
      <c r="J9" s="13">
        <f>VLOOKUP(Table1[[#This Row],[Order No]],'Cost and price details'!$A$2:$F$1038,Table!$J$3,FALSE)</f>
        <v>41467</v>
      </c>
      <c r="K9" s="12">
        <f>VLOOKUP(Table1[[#This Row],[Order No]],'Cost and price details'!$A$2:$F$1038,Table!$K$3,FALSE)</f>
        <v>3.74</v>
      </c>
      <c r="L9" s="12">
        <f>VLOOKUP(Table1[[#This Row],[Order No]],'Cost and price details'!$A$2:$F$1038,Table!$L$3,FALSE)</f>
        <v>5.9400000000000013</v>
      </c>
      <c r="M9" s="14">
        <f>(Table1[[#This Row],[Retail Price]]-Table1[[#This Row],[Cost Price]])/Table1[[#This Row],[Cost Price]]</f>
        <v>0.5882352941176473</v>
      </c>
      <c r="N9" s="14">
        <f>VLOOKUP(Table1[[#This Row],[Retail Price]],'Tax and discount slab'!$A$17:$B$27,2,TRUE)</f>
        <v>0.05</v>
      </c>
      <c r="O9" s="7">
        <f>(1+Table1[[#This Row],[Tax]])*Table1[[#This Row],[Retail Price]]</f>
        <v>6.2370000000000019</v>
      </c>
      <c r="P9" s="7">
        <f>VLOOKUP(Table1[[#This Row],[Order No]],'QTY &amp; shipping cost'!A5:B1041,2,FALSE)</f>
        <v>28</v>
      </c>
      <c r="Q9" s="7">
        <f>(Table1[[#This Row],[Price including tax]]*Table1[[#This Row],[Order Quantity]])</f>
        <v>174.63600000000005</v>
      </c>
      <c r="R9" s="14">
        <f>VLOOKUP(Table1[[#This Row],[Retail Price]],'Tax and discount slab'!$D$17:$E$27,2,TRUE)</f>
        <v>0.02</v>
      </c>
      <c r="S9" s="7">
        <f>Table1[[#This Row],[Sub Total]]*Table1[[#This Row],[Discount %]]</f>
        <v>3.4927200000000012</v>
      </c>
      <c r="T9" s="7">
        <f>VLOOKUP(Table1[[#This Row],[Order No]],'QTY &amp; shipping cost'!$A$2:$C$1038,3,FALSE)</f>
        <v>7.83</v>
      </c>
      <c r="U9" s="18">
        <f>(Table1[[#This Row],[Sub Total]]+Table1[[#This Row],[Shipping Cost]])-Table1[[#This Row],[Discount $]]</f>
        <v>178.97328000000007</v>
      </c>
    </row>
    <row r="10" spans="1:21" x14ac:dyDescent="0.2">
      <c r="A10" s="17" t="s">
        <v>50</v>
      </c>
      <c r="B10" s="6">
        <f>VLOOKUP($A10,'Order date customer name'!$A$3:$B$1039,2,FALSE)</f>
        <v>41468</v>
      </c>
      <c r="C10" s="7" t="str">
        <f>VLOOKUP(Table1[[#This Row],[Order No]],'Order date customer name'!$A$2:$C$1038,3,FALSE)</f>
        <v>JASON HANSEN</v>
      </c>
      <c r="D10" s="7" t="str">
        <f>VLOOKUP(Table1[[#This Row],[Order No]],'State and cust type'!$A$2:$B$1038,2,FALSE)</f>
        <v>New York</v>
      </c>
      <c r="E10" s="7" t="str">
        <f>VLOOKUP(Table1[[#This Row],[Order No]],'State and cust type'!$A$3:$C$1039,3,FALSE)</f>
        <v>Consumer</v>
      </c>
      <c r="F10" s="7" t="str">
        <f>VLOOKUP(Table1[[#This Row],[Order No]],'Account, order priority and cat'!$A$2:$B$1038,2,FALSE)</f>
        <v>WILLIE STEWART</v>
      </c>
      <c r="G10" s="7" t="str">
        <f>VLOOKUP(Table1[[#This Row],[Order No]],'Account, order priority and cat'!$A$3:$C$1039,3,FALSE)</f>
        <v>Critical</v>
      </c>
      <c r="H10" s="7" t="str">
        <f>VLOOKUP(Table1[[#This Row],[Order No]],'Account, order priority and cat'!$A$3:$D$1039,4,FALSE)</f>
        <v>Office Supplies</v>
      </c>
      <c r="I10" s="12" t="str">
        <f>VLOOKUP(Table1[[#This Row],[Order No]],'Cost and price details'!$A$2:$F$1038,Table!$I$3,FALSE)</f>
        <v>Regular Air</v>
      </c>
      <c r="J10" s="13">
        <f>VLOOKUP(Table1[[#This Row],[Order No]],'Cost and price details'!$A$2:$F$1038,Table!$J$3,FALSE)</f>
        <v>41476</v>
      </c>
      <c r="K10" s="12">
        <f>VLOOKUP(Table1[[#This Row],[Order No]],'Cost and price details'!$A$2:$F$1038,Table!$K$3,FALSE)</f>
        <v>4.2679999999999998</v>
      </c>
      <c r="L10" s="12">
        <f>VLOOKUP(Table1[[#This Row],[Order No]],'Cost and price details'!$A$2:$F$1038,Table!$L$3,FALSE)</f>
        <v>7.117</v>
      </c>
      <c r="M10" s="14">
        <f>(Table1[[#This Row],[Retail Price]]-Table1[[#This Row],[Cost Price]])/Table1[[#This Row],[Cost Price]]</f>
        <v>0.66752577319587636</v>
      </c>
      <c r="N10" s="14">
        <f>VLOOKUP(Table1[[#This Row],[Retail Price]],'Tax and discount slab'!$A$17:$B$27,2,TRUE)</f>
        <v>0.05</v>
      </c>
      <c r="O10" s="7">
        <f>(1+Table1[[#This Row],[Tax]])*Table1[[#This Row],[Retail Price]]</f>
        <v>7.4728500000000002</v>
      </c>
      <c r="P10" s="7">
        <f>VLOOKUP(Table1[[#This Row],[Order No]],'QTY &amp; shipping cost'!A6:B1042,2,FALSE)</f>
        <v>22</v>
      </c>
      <c r="Q10" s="7">
        <f>(Table1[[#This Row],[Price including tax]]*Table1[[#This Row],[Order Quantity]])</f>
        <v>164.40270000000001</v>
      </c>
      <c r="R10" s="14">
        <f>VLOOKUP(Table1[[#This Row],[Retail Price]],'Tax and discount slab'!$D$17:$E$27,2,TRUE)</f>
        <v>0.02</v>
      </c>
      <c r="S10" s="7">
        <f>Table1[[#This Row],[Sub Total]]*Table1[[#This Row],[Discount %]]</f>
        <v>3.2880540000000003</v>
      </c>
      <c r="T10" s="7">
        <f>VLOOKUP(Table1[[#This Row],[Order No]],'QTY &amp; shipping cost'!$A$2:$C$1038,3,FALSE)</f>
        <v>1.27</v>
      </c>
      <c r="U10" s="18">
        <f>(Table1[[#This Row],[Sub Total]]+Table1[[#This Row],[Shipping Cost]])-Table1[[#This Row],[Discount $]]</f>
        <v>162.38464600000003</v>
      </c>
    </row>
    <row r="11" spans="1:21" x14ac:dyDescent="0.2">
      <c r="A11" s="17" t="s">
        <v>55</v>
      </c>
      <c r="B11" s="6">
        <f>VLOOKUP($A11,'Order date customer name'!$A$3:$B$1039,2,FALSE)</f>
        <v>41468</v>
      </c>
      <c r="C11" s="7" t="str">
        <f>VLOOKUP(Table1[[#This Row],[Order No]],'Order date customer name'!$A$2:$C$1038,3,FALSE)</f>
        <v>JASON HANSEN</v>
      </c>
      <c r="D11" s="7" t="str">
        <f>VLOOKUP(Table1[[#This Row],[Order No]],'State and cust type'!$A$2:$B$1038,2,FALSE)</f>
        <v>New York</v>
      </c>
      <c r="E11" s="7" t="str">
        <f>VLOOKUP(Table1[[#This Row],[Order No]],'State and cust type'!$A$3:$C$1039,3,FALSE)</f>
        <v>Consumer</v>
      </c>
      <c r="F11" s="7" t="str">
        <f>VLOOKUP(Table1[[#This Row],[Order No]],'Account, order priority and cat'!$A$2:$B$1038,2,FALSE)</f>
        <v>WILLIE STEWART</v>
      </c>
      <c r="G11" s="7" t="str">
        <f>VLOOKUP(Table1[[#This Row],[Order No]],'Account, order priority and cat'!$A$3:$C$1039,3,FALSE)</f>
        <v>Critical</v>
      </c>
      <c r="H11" s="7" t="str">
        <f>VLOOKUP(Table1[[#This Row],[Order No]],'Account, order priority and cat'!$A$3:$D$1039,4,FALSE)</f>
        <v>Office Supplies</v>
      </c>
      <c r="I11" s="12" t="str">
        <f>VLOOKUP(Table1[[#This Row],[Order No]],'Cost and price details'!$A$2:$F$1038,Table!$I$3,FALSE)</f>
        <v>Regular Air</v>
      </c>
      <c r="J11" s="13">
        <f>VLOOKUP(Table1[[#This Row],[Order No]],'Cost and price details'!$A$2:$F$1038,Table!$J$3,FALSE)</f>
        <v>41477</v>
      </c>
      <c r="K11" s="12">
        <f>VLOOKUP(Table1[[#This Row],[Order No]],'Cost and price details'!$A$2:$F$1038,Table!$K$3,FALSE)</f>
        <v>1.4410000000000003</v>
      </c>
      <c r="L11" s="12">
        <f>VLOOKUP(Table1[[#This Row],[Order No]],'Cost and price details'!$A$2:$F$1038,Table!$L$3,FALSE)</f>
        <v>3.1240000000000001</v>
      </c>
      <c r="M11" s="14">
        <f>(Table1[[#This Row],[Retail Price]]-Table1[[#This Row],[Cost Price]])/Table1[[#This Row],[Cost Price]]</f>
        <v>1.1679389312977095</v>
      </c>
      <c r="N11" s="14">
        <f>VLOOKUP(Table1[[#This Row],[Retail Price]],'Tax and discount slab'!$A$17:$B$27,2,TRUE)</f>
        <v>0.05</v>
      </c>
      <c r="O11" s="7">
        <f>(1+Table1[[#This Row],[Tax]])*Table1[[#This Row],[Retail Price]]</f>
        <v>3.2802000000000002</v>
      </c>
      <c r="P11" s="7">
        <f>VLOOKUP(Table1[[#This Row],[Order No]],'QTY &amp; shipping cost'!A7:B1043,2,FALSE)</f>
        <v>41</v>
      </c>
      <c r="Q11" s="7">
        <f>(Table1[[#This Row],[Price including tax]]*Table1[[#This Row],[Order Quantity]])</f>
        <v>134.48820000000001</v>
      </c>
      <c r="R11" s="14">
        <f>VLOOKUP(Table1[[#This Row],[Retail Price]],'Tax and discount slab'!$D$17:$E$27,2,TRUE)</f>
        <v>0.02</v>
      </c>
      <c r="S11" s="7">
        <f>Table1[[#This Row],[Sub Total]]*Table1[[#This Row],[Discount %]]</f>
        <v>2.6897640000000003</v>
      </c>
      <c r="T11" s="7">
        <f>VLOOKUP(Table1[[#This Row],[Order No]],'QTY &amp; shipping cost'!$A$2:$C$1038,3,FALSE)</f>
        <v>0.98000000000000009</v>
      </c>
      <c r="U11" s="18">
        <f>(Table1[[#This Row],[Sub Total]]+Table1[[#This Row],[Shipping Cost]])-Table1[[#This Row],[Discount $]]</f>
        <v>132.778436</v>
      </c>
    </row>
    <row r="12" spans="1:21" x14ac:dyDescent="0.2">
      <c r="A12" s="17" t="s">
        <v>56</v>
      </c>
      <c r="B12" s="6">
        <f>VLOOKUP($A12,'Order date customer name'!$A$3:$B$1039,2,FALSE)</f>
        <v>41484</v>
      </c>
      <c r="C12" s="7" t="str">
        <f>VLOOKUP(Table1[[#This Row],[Order No]],'Order date customer name'!$A$2:$C$1038,3,FALSE)</f>
        <v>JOHN ROSE</v>
      </c>
      <c r="D12" s="7" t="str">
        <f>VLOOKUP(Table1[[#This Row],[Order No]],'State and cust type'!$A$2:$B$1038,2,FALSE)</f>
        <v>New York</v>
      </c>
      <c r="E12" s="7" t="str">
        <f>VLOOKUP(Table1[[#This Row],[Order No]],'State and cust type'!$A$3:$C$1039,3,FALSE)</f>
        <v>Consumer</v>
      </c>
      <c r="F12" s="7" t="str">
        <f>VLOOKUP(Table1[[#This Row],[Order No]],'Account, order priority and cat'!$A$2:$B$1038,2,FALSE)</f>
        <v>EDWIN AGUILAR</v>
      </c>
      <c r="G12" s="7" t="str">
        <f>VLOOKUP(Table1[[#This Row],[Order No]],'Account, order priority and cat'!$A$3:$C$1039,3,FALSE)</f>
        <v>Medium</v>
      </c>
      <c r="H12" s="7" t="str">
        <f>VLOOKUP(Table1[[#This Row],[Order No]],'Account, order priority and cat'!$A$3:$D$1039,4,FALSE)</f>
        <v>Office Supplies</v>
      </c>
      <c r="I12" s="12" t="str">
        <f>VLOOKUP(Table1[[#This Row],[Order No]],'Cost and price details'!$A$2:$F$1038,Table!$I$3,FALSE)</f>
        <v>Regular Air</v>
      </c>
      <c r="J12" s="13">
        <f>VLOOKUP(Table1[[#This Row],[Order No]],'Cost and price details'!$A$2:$F$1038,Table!$J$3,FALSE)</f>
        <v>41492</v>
      </c>
      <c r="K12" s="12">
        <f>VLOOKUP(Table1[[#This Row],[Order No]],'Cost and price details'!$A$2:$F$1038,Table!$K$3,FALSE)</f>
        <v>2.0240000000000005</v>
      </c>
      <c r="L12" s="12">
        <f>VLOOKUP(Table1[[#This Row],[Order No]],'Cost and price details'!$A$2:$F$1038,Table!$L$3,FALSE)</f>
        <v>3.1680000000000001</v>
      </c>
      <c r="M12" s="14">
        <f>(Table1[[#This Row],[Retail Price]]-Table1[[#This Row],[Cost Price]])/Table1[[#This Row],[Cost Price]]</f>
        <v>0.56521739130434756</v>
      </c>
      <c r="N12" s="14">
        <f>VLOOKUP(Table1[[#This Row],[Retail Price]],'Tax and discount slab'!$A$17:$B$27,2,TRUE)</f>
        <v>0.05</v>
      </c>
      <c r="O12" s="7">
        <f>(1+Table1[[#This Row],[Tax]])*Table1[[#This Row],[Retail Price]]</f>
        <v>3.3264000000000005</v>
      </c>
      <c r="P12" s="7">
        <f>VLOOKUP(Table1[[#This Row],[Order No]],'QTY &amp; shipping cost'!A8:B1044,2,FALSE)</f>
        <v>13</v>
      </c>
      <c r="Q12" s="7">
        <f>(Table1[[#This Row],[Price including tax]]*Table1[[#This Row],[Order Quantity]])</f>
        <v>43.243200000000009</v>
      </c>
      <c r="R12" s="14">
        <f>VLOOKUP(Table1[[#This Row],[Retail Price]],'Tax and discount slab'!$D$17:$E$27,2,TRUE)</f>
        <v>0.02</v>
      </c>
      <c r="S12" s="7">
        <f>Table1[[#This Row],[Sub Total]]*Table1[[#This Row],[Discount %]]</f>
        <v>0.86486400000000019</v>
      </c>
      <c r="T12" s="7">
        <f>VLOOKUP(Table1[[#This Row],[Order No]],'QTY &amp; shipping cost'!$A$2:$C$1038,3,FALSE)</f>
        <v>1.54</v>
      </c>
      <c r="U12" s="18">
        <f>(Table1[[#This Row],[Sub Total]]+Table1[[#This Row],[Shipping Cost]])-Table1[[#This Row],[Discount $]]</f>
        <v>43.918336000000011</v>
      </c>
    </row>
    <row r="13" spans="1:21" x14ac:dyDescent="0.2">
      <c r="A13" s="17" t="s">
        <v>59</v>
      </c>
      <c r="B13" s="6">
        <f>VLOOKUP($A13,'Order date customer name'!$A$3:$B$1039,2,FALSE)</f>
        <v>41484</v>
      </c>
      <c r="C13" s="7" t="str">
        <f>VLOOKUP(Table1[[#This Row],[Order No]],'Order date customer name'!$A$2:$C$1038,3,FALSE)</f>
        <v>JOHN ROSE</v>
      </c>
      <c r="D13" s="7" t="str">
        <f>VLOOKUP(Table1[[#This Row],[Order No]],'State and cust type'!$A$2:$B$1038,2,FALSE)</f>
        <v>New York</v>
      </c>
      <c r="E13" s="7" t="str">
        <f>VLOOKUP(Table1[[#This Row],[Order No]],'State and cust type'!$A$3:$C$1039,3,FALSE)</f>
        <v>Consumer</v>
      </c>
      <c r="F13" s="7" t="str">
        <f>VLOOKUP(Table1[[#This Row],[Order No]],'Account, order priority and cat'!$A$2:$B$1038,2,FALSE)</f>
        <v>EDWIN AGUILAR</v>
      </c>
      <c r="G13" s="7" t="str">
        <f>VLOOKUP(Table1[[#This Row],[Order No]],'Account, order priority and cat'!$A$3:$C$1039,3,FALSE)</f>
        <v>Medium</v>
      </c>
      <c r="H13" s="7" t="str">
        <f>VLOOKUP(Table1[[#This Row],[Order No]],'Account, order priority and cat'!$A$3:$D$1039,4,FALSE)</f>
        <v>Technology</v>
      </c>
      <c r="I13" s="12" t="str">
        <f>VLOOKUP(Table1[[#This Row],[Order No]],'Cost and price details'!$A$2:$F$1038,Table!$I$3,FALSE)</f>
        <v>Regular Air</v>
      </c>
      <c r="J13" s="13">
        <f>VLOOKUP(Table1[[#This Row],[Order No]],'Cost and price details'!$A$2:$F$1038,Table!$J$3,FALSE)</f>
        <v>41493</v>
      </c>
      <c r="K13" s="12">
        <f>VLOOKUP(Table1[[#This Row],[Order No]],'Cost and price details'!$A$2:$F$1038,Table!$K$3,FALSE)</f>
        <v>7.0289999999999999</v>
      </c>
      <c r="L13" s="12">
        <f>VLOOKUP(Table1[[#This Row],[Order No]],'Cost and price details'!$A$2:$F$1038,Table!$L$3,FALSE)</f>
        <v>21.978000000000002</v>
      </c>
      <c r="M13" s="14">
        <f>(Table1[[#This Row],[Retail Price]]-Table1[[#This Row],[Cost Price]])/Table1[[#This Row],[Cost Price]]</f>
        <v>2.126760563380282</v>
      </c>
      <c r="N13" s="14">
        <f>VLOOKUP(Table1[[#This Row],[Retail Price]],'Tax and discount slab'!$A$17:$B$27,2,TRUE)</f>
        <v>0.15000000000000002</v>
      </c>
      <c r="O13" s="7">
        <f>(1+Table1[[#This Row],[Tax]])*Table1[[#This Row],[Retail Price]]</f>
        <v>25.274699999999999</v>
      </c>
      <c r="P13" s="7">
        <f>VLOOKUP(Table1[[#This Row],[Order No]],'QTY &amp; shipping cost'!A9:B1045,2,FALSE)</f>
        <v>45</v>
      </c>
      <c r="Q13" s="7">
        <f>(Table1[[#This Row],[Price including tax]]*Table1[[#This Row],[Order Quantity]])</f>
        <v>1137.3615</v>
      </c>
      <c r="R13" s="14">
        <f>VLOOKUP(Table1[[#This Row],[Retail Price]],'Tax and discount slab'!$D$17:$E$27,2,TRUE)</f>
        <v>0.12000000000000001</v>
      </c>
      <c r="S13" s="7">
        <f>Table1[[#This Row],[Sub Total]]*Table1[[#This Row],[Discount %]]</f>
        <v>136.48338000000001</v>
      </c>
      <c r="T13" s="7">
        <f>VLOOKUP(Table1[[#This Row],[Order No]],'QTY &amp; shipping cost'!$A$2:$C$1038,3,FALSE)</f>
        <v>4.05</v>
      </c>
      <c r="U13" s="18">
        <f>(Table1[[#This Row],[Sub Total]]+Table1[[#This Row],[Shipping Cost]])-Table1[[#This Row],[Discount $]]</f>
        <v>1004.9281199999999</v>
      </c>
    </row>
    <row r="14" spans="1:21" x14ac:dyDescent="0.2">
      <c r="A14" s="17" t="s">
        <v>60</v>
      </c>
      <c r="B14" s="6">
        <f>VLOOKUP($A14,'Order date customer name'!$A$3:$B$1039,2,FALSE)</f>
        <v>41556</v>
      </c>
      <c r="C14" s="7" t="str">
        <f>VLOOKUP(Table1[[#This Row],[Order No]],'Order date customer name'!$A$2:$C$1038,3,FALSE)</f>
        <v>BRENT HICKS</v>
      </c>
      <c r="D14" s="7" t="str">
        <f>VLOOKUP(Table1[[#This Row],[Order No]],'State and cust type'!$A$2:$B$1038,2,FALSE)</f>
        <v>Illinois</v>
      </c>
      <c r="E14" s="7" t="str">
        <f>VLOOKUP(Table1[[#This Row],[Order No]],'State and cust type'!$A$3:$C$1039,3,FALSE)</f>
        <v>Consumer</v>
      </c>
      <c r="F14" s="7" t="str">
        <f>VLOOKUP(Table1[[#This Row],[Order No]],'Account, order priority and cat'!$A$2:$B$1038,2,FALSE)</f>
        <v>COREY MILLS</v>
      </c>
      <c r="G14" s="7" t="str">
        <f>VLOOKUP(Table1[[#This Row],[Order No]],'Account, order priority and cat'!$A$3:$C$1039,3,FALSE)</f>
        <v>Not Specified</v>
      </c>
      <c r="H14" s="7" t="str">
        <f>VLOOKUP(Table1[[#This Row],[Order No]],'Account, order priority and cat'!$A$3:$D$1039,4,FALSE)</f>
        <v>Office Supplies</v>
      </c>
      <c r="I14" s="12" t="str">
        <f>VLOOKUP(Table1[[#This Row],[Order No]],'Cost and price details'!$A$2:$F$1038,Table!$I$3,FALSE)</f>
        <v>Regular Air</v>
      </c>
      <c r="J14" s="13">
        <f>VLOOKUP(Table1[[#This Row],[Order No]],'Cost and price details'!$A$2:$F$1038,Table!$J$3,FALSE)</f>
        <v>41565</v>
      </c>
      <c r="K14" s="12">
        <f>VLOOKUP(Table1[[#This Row],[Order No]],'Cost and price details'!$A$2:$F$1038,Table!$K$3,FALSE)</f>
        <v>2.6950000000000003</v>
      </c>
      <c r="L14" s="12">
        <f>VLOOKUP(Table1[[#This Row],[Order No]],'Cost and price details'!$A$2:$F$1038,Table!$L$3,FALSE)</f>
        <v>4.2790000000000008</v>
      </c>
      <c r="M14" s="14">
        <f>(Table1[[#This Row],[Retail Price]]-Table1[[#This Row],[Cost Price]])/Table1[[#This Row],[Cost Price]]</f>
        <v>0.58775510204081649</v>
      </c>
      <c r="N14" s="14">
        <f>VLOOKUP(Table1[[#This Row],[Retail Price]],'Tax and discount slab'!$A$17:$B$27,2,TRUE)</f>
        <v>0.05</v>
      </c>
      <c r="O14" s="7">
        <f>(1+Table1[[#This Row],[Tax]])*Table1[[#This Row],[Retail Price]]</f>
        <v>4.4929500000000013</v>
      </c>
      <c r="P14" s="7">
        <f>VLOOKUP(Table1[[#This Row],[Order No]],'QTY &amp; shipping cost'!A10:B1046,2,FALSE)</f>
        <v>4</v>
      </c>
      <c r="Q14" s="7">
        <f>(Table1[[#This Row],[Price including tax]]*Table1[[#This Row],[Order Quantity]])</f>
        <v>17.971800000000005</v>
      </c>
      <c r="R14" s="14">
        <f>VLOOKUP(Table1[[#This Row],[Retail Price]],'Tax and discount slab'!$D$17:$E$27,2,TRUE)</f>
        <v>0.02</v>
      </c>
      <c r="S14" s="7">
        <f>Table1[[#This Row],[Sub Total]]*Table1[[#This Row],[Discount %]]</f>
        <v>0.35943600000000009</v>
      </c>
      <c r="T14" s="7">
        <f>VLOOKUP(Table1[[#This Row],[Order No]],'QTY &amp; shipping cost'!$A$2:$C$1038,3,FALSE)</f>
        <v>7.06</v>
      </c>
      <c r="U14" s="18">
        <f>(Table1[[#This Row],[Sub Total]]+Table1[[#This Row],[Shipping Cost]])-Table1[[#This Row],[Discount $]]</f>
        <v>24.672364000000005</v>
      </c>
    </row>
    <row r="15" spans="1:21" x14ac:dyDescent="0.2">
      <c r="A15" s="17" t="s">
        <v>63</v>
      </c>
      <c r="B15" s="6">
        <f>VLOOKUP($A15,'Order date customer name'!$A$3:$B$1039,2,FALSE)</f>
        <v>41556</v>
      </c>
      <c r="C15" s="7" t="str">
        <f>VLOOKUP(Table1[[#This Row],[Order No]],'Order date customer name'!$A$2:$C$1038,3,FALSE)</f>
        <v>BRENT HICKS</v>
      </c>
      <c r="D15" s="7" t="str">
        <f>VLOOKUP(Table1[[#This Row],[Order No]],'State and cust type'!$A$2:$B$1038,2,FALSE)</f>
        <v>Illinois</v>
      </c>
      <c r="E15" s="7" t="str">
        <f>VLOOKUP(Table1[[#This Row],[Order No]],'State and cust type'!$A$3:$C$1039,3,FALSE)</f>
        <v>Consumer</v>
      </c>
      <c r="F15" s="7" t="str">
        <f>VLOOKUP(Table1[[#This Row],[Order No]],'Account, order priority and cat'!$A$2:$B$1038,2,FALSE)</f>
        <v>COREY MILLS</v>
      </c>
      <c r="G15" s="7" t="str">
        <f>VLOOKUP(Table1[[#This Row],[Order No]],'Account, order priority and cat'!$A$3:$C$1039,3,FALSE)</f>
        <v>Not Specified</v>
      </c>
      <c r="H15" s="7" t="str">
        <f>VLOOKUP(Table1[[#This Row],[Order No]],'Account, order priority and cat'!$A$3:$D$1039,4,FALSE)</f>
        <v>Office Supplies</v>
      </c>
      <c r="I15" s="12" t="str">
        <f>VLOOKUP(Table1[[#This Row],[Order No]],'Cost and price details'!$A$2:$F$1038,Table!$I$3,FALSE)</f>
        <v>Regular Air</v>
      </c>
      <c r="J15" s="13">
        <f>VLOOKUP(Table1[[#This Row],[Order No]],'Cost and price details'!$A$2:$F$1038,Table!$J$3,FALSE)</f>
        <v>41564</v>
      </c>
      <c r="K15" s="12">
        <f>VLOOKUP(Table1[[#This Row],[Order No]],'Cost and price details'!$A$2:$F$1038,Table!$K$3,FALSE)</f>
        <v>74.503000000000014</v>
      </c>
      <c r="L15" s="12">
        <f>VLOOKUP(Table1[[#This Row],[Order No]],'Cost and price details'!$A$2:$F$1038,Table!$L$3,FALSE)</f>
        <v>181.72</v>
      </c>
      <c r="M15" s="14">
        <f>(Table1[[#This Row],[Retail Price]]-Table1[[#This Row],[Cost Price]])/Table1[[#This Row],[Cost Price]]</f>
        <v>1.4390964122250105</v>
      </c>
      <c r="N15" s="14">
        <f>VLOOKUP(Table1[[#This Row],[Retail Price]],'Tax and discount slab'!$A$17:$B$27,2,TRUE)</f>
        <v>0.32000000000000006</v>
      </c>
      <c r="O15" s="7">
        <f>(1+Table1[[#This Row],[Tax]])*Table1[[#This Row],[Retail Price]]</f>
        <v>239.87040000000002</v>
      </c>
      <c r="P15" s="7">
        <f>VLOOKUP(Table1[[#This Row],[Order No]],'QTY &amp; shipping cost'!A11:B1047,2,FALSE)</f>
        <v>8</v>
      </c>
      <c r="Q15" s="7">
        <f>(Table1[[#This Row],[Price including tax]]*Table1[[#This Row],[Order Quantity]])</f>
        <v>1918.9632000000001</v>
      </c>
      <c r="R15" s="14">
        <f>VLOOKUP(Table1[[#This Row],[Retail Price]],'Tax and discount slab'!$D$17:$E$27,2,TRUE)</f>
        <v>0.47</v>
      </c>
      <c r="S15" s="7">
        <f>Table1[[#This Row],[Sub Total]]*Table1[[#This Row],[Discount %]]</f>
        <v>901.91270399999996</v>
      </c>
      <c r="T15" s="7">
        <f>VLOOKUP(Table1[[#This Row],[Order No]],'QTY &amp; shipping cost'!$A$2:$C$1038,3,FALSE)</f>
        <v>20.04</v>
      </c>
      <c r="U15" s="18">
        <f>(Table1[[#This Row],[Sub Total]]+Table1[[#This Row],[Shipping Cost]])-Table1[[#This Row],[Discount $]]</f>
        <v>1037.0904960000003</v>
      </c>
    </row>
    <row r="16" spans="1:21" x14ac:dyDescent="0.2">
      <c r="A16" s="17" t="s">
        <v>64</v>
      </c>
      <c r="B16" s="6">
        <f>VLOOKUP($A16,'Order date customer name'!$A$3:$B$1039,2,FALSE)</f>
        <v>41558</v>
      </c>
      <c r="C16" s="7" t="str">
        <f>VLOOKUP(Table1[[#This Row],[Order No]],'Order date customer name'!$A$2:$C$1038,3,FALSE)</f>
        <v>JEFFREY OWENS</v>
      </c>
      <c r="D16" s="7" t="str">
        <f>VLOOKUP(Table1[[#This Row],[Order No]],'State and cust type'!$A$2:$B$1038,2,FALSE)</f>
        <v>New York</v>
      </c>
      <c r="E16" s="7" t="str">
        <f>VLOOKUP(Table1[[#This Row],[Order No]],'State and cust type'!$A$3:$C$1039,3,FALSE)</f>
        <v>Corporate</v>
      </c>
      <c r="F16" s="7" t="str">
        <f>VLOOKUP(Table1[[#This Row],[Order No]],'Account, order priority and cat'!$A$2:$B$1038,2,FALSE)</f>
        <v>GREG BLACK</v>
      </c>
      <c r="G16" s="7" t="str">
        <f>VLOOKUP(Table1[[#This Row],[Order No]],'Account, order priority and cat'!$A$3:$C$1039,3,FALSE)</f>
        <v>Critical</v>
      </c>
      <c r="H16" s="7" t="str">
        <f>VLOOKUP(Table1[[#This Row],[Order No]],'Account, order priority and cat'!$A$3:$D$1039,4,FALSE)</f>
        <v>Technology</v>
      </c>
      <c r="I16" s="12" t="str">
        <f>VLOOKUP(Table1[[#This Row],[Order No]],'Cost and price details'!$A$2:$F$1038,Table!$I$3,FALSE)</f>
        <v>Regular Air</v>
      </c>
      <c r="J16" s="13">
        <f>VLOOKUP(Table1[[#This Row],[Order No]],'Cost and price details'!$A$2:$F$1038,Table!$J$3,FALSE)</f>
        <v>41566</v>
      </c>
      <c r="K16" s="12">
        <f>VLOOKUP(Table1[[#This Row],[Order No]],'Cost and price details'!$A$2:$F$1038,Table!$K$3,FALSE)</f>
        <v>68.64</v>
      </c>
      <c r="L16" s="12">
        <f>VLOOKUP(Table1[[#This Row],[Order No]],'Cost and price details'!$A$2:$F$1038,Table!$L$3,FALSE)</f>
        <v>171.58900000000003</v>
      </c>
      <c r="M16" s="14">
        <f>(Table1[[#This Row],[Retail Price]]-Table1[[#This Row],[Cost Price]])/Table1[[#This Row],[Cost Price]]</f>
        <v>1.4998397435897439</v>
      </c>
      <c r="N16" s="14">
        <f>VLOOKUP(Table1[[#This Row],[Retail Price]],'Tax and discount slab'!$A$17:$B$27,2,TRUE)</f>
        <v>0.32000000000000006</v>
      </c>
      <c r="O16" s="7">
        <f>(1+Table1[[#This Row],[Tax]])*Table1[[#This Row],[Retail Price]]</f>
        <v>226.49748000000005</v>
      </c>
      <c r="P16" s="7">
        <f>VLOOKUP(Table1[[#This Row],[Order No]],'QTY &amp; shipping cost'!A12:B1048,2,FALSE)</f>
        <v>50</v>
      </c>
      <c r="Q16" s="7">
        <f>(Table1[[#This Row],[Price including tax]]*Table1[[#This Row],[Order Quantity]])</f>
        <v>11324.874000000003</v>
      </c>
      <c r="R16" s="14">
        <f>VLOOKUP(Table1[[#This Row],[Retail Price]],'Tax and discount slab'!$D$17:$E$27,2,TRUE)</f>
        <v>0.47</v>
      </c>
      <c r="S16" s="7">
        <f>Table1[[#This Row],[Sub Total]]*Table1[[#This Row],[Discount %]]</f>
        <v>5322.6907800000017</v>
      </c>
      <c r="T16" s="7">
        <f>VLOOKUP(Table1[[#This Row],[Order No]],'QTY &amp; shipping cost'!$A$2:$C$1038,3,FALSE)</f>
        <v>8.1300000000000008</v>
      </c>
      <c r="U16" s="18">
        <f>(Table1[[#This Row],[Sub Total]]+Table1[[#This Row],[Shipping Cost]])-Table1[[#This Row],[Discount $]]</f>
        <v>6010.3132200000009</v>
      </c>
    </row>
    <row r="17" spans="1:21" x14ac:dyDescent="0.2">
      <c r="A17" s="17" t="s">
        <v>66</v>
      </c>
      <c r="B17" s="6">
        <f>VLOOKUP($A17,'Order date customer name'!$A$3:$B$1039,2,FALSE)</f>
        <v>41558</v>
      </c>
      <c r="C17" s="7" t="str">
        <f>VLOOKUP(Table1[[#This Row],[Order No]],'Order date customer name'!$A$2:$C$1038,3,FALSE)</f>
        <v>JEFFREY OWENS</v>
      </c>
      <c r="D17" s="7" t="str">
        <f>VLOOKUP(Table1[[#This Row],[Order No]],'State and cust type'!$A$2:$B$1038,2,FALSE)</f>
        <v>New York</v>
      </c>
      <c r="E17" s="7" t="str">
        <f>VLOOKUP(Table1[[#This Row],[Order No]],'State and cust type'!$A$3:$C$1039,3,FALSE)</f>
        <v>Corporate</v>
      </c>
      <c r="F17" s="7" t="str">
        <f>VLOOKUP(Table1[[#This Row],[Order No]],'Account, order priority and cat'!$A$2:$B$1038,2,FALSE)</f>
        <v>GREG BLACK</v>
      </c>
      <c r="G17" s="7" t="str">
        <f>VLOOKUP(Table1[[#This Row],[Order No]],'Account, order priority and cat'!$A$3:$C$1039,3,FALSE)</f>
        <v>Critical</v>
      </c>
      <c r="H17" s="7" t="str">
        <f>VLOOKUP(Table1[[#This Row],[Order No]],'Account, order priority and cat'!$A$3:$D$1039,4,FALSE)</f>
        <v>Office Supplies</v>
      </c>
      <c r="I17" s="12" t="str">
        <f>VLOOKUP(Table1[[#This Row],[Order No]],'Cost and price details'!$A$2:$F$1038,Table!$I$3,FALSE)</f>
        <v>Regular Air</v>
      </c>
      <c r="J17" s="13">
        <f>VLOOKUP(Table1[[#This Row],[Order No]],'Cost and price details'!$A$2:$F$1038,Table!$J$3,FALSE)</f>
        <v>41565</v>
      </c>
      <c r="K17" s="12">
        <f>VLOOKUP(Table1[[#This Row],[Order No]],'Cost and price details'!$A$2:$F$1038,Table!$K$3,FALSE)</f>
        <v>3.74</v>
      </c>
      <c r="L17" s="12">
        <f>VLOOKUP(Table1[[#This Row],[Order No]],'Cost and price details'!$A$2:$F$1038,Table!$L$3,FALSE)</f>
        <v>5.9400000000000013</v>
      </c>
      <c r="M17" s="14">
        <f>(Table1[[#This Row],[Retail Price]]-Table1[[#This Row],[Cost Price]])/Table1[[#This Row],[Cost Price]]</f>
        <v>0.5882352941176473</v>
      </c>
      <c r="N17" s="14">
        <f>VLOOKUP(Table1[[#This Row],[Retail Price]],'Tax and discount slab'!$A$17:$B$27,2,TRUE)</f>
        <v>0.05</v>
      </c>
      <c r="O17" s="7">
        <f>(1+Table1[[#This Row],[Tax]])*Table1[[#This Row],[Retail Price]]</f>
        <v>6.2370000000000019</v>
      </c>
      <c r="P17" s="7">
        <f>VLOOKUP(Table1[[#This Row],[Order No]],'QTY &amp; shipping cost'!A13:B1049,2,FALSE)</f>
        <v>10</v>
      </c>
      <c r="Q17" s="7">
        <f>(Table1[[#This Row],[Price including tax]]*Table1[[#This Row],[Order Quantity]])</f>
        <v>62.370000000000019</v>
      </c>
      <c r="R17" s="14">
        <f>VLOOKUP(Table1[[#This Row],[Retail Price]],'Tax and discount slab'!$D$17:$E$27,2,TRUE)</f>
        <v>0.02</v>
      </c>
      <c r="S17" s="7">
        <f>Table1[[#This Row],[Sub Total]]*Table1[[#This Row],[Discount %]]</f>
        <v>1.2474000000000005</v>
      </c>
      <c r="T17" s="7">
        <f>VLOOKUP(Table1[[#This Row],[Order No]],'QTY &amp; shipping cost'!$A$2:$C$1038,3,FALSE)</f>
        <v>7.83</v>
      </c>
      <c r="U17" s="18">
        <f>(Table1[[#This Row],[Sub Total]]+Table1[[#This Row],[Shipping Cost]])-Table1[[#This Row],[Discount $]]</f>
        <v>68.952600000000018</v>
      </c>
    </row>
    <row r="18" spans="1:21" x14ac:dyDescent="0.2">
      <c r="A18" s="17" t="s">
        <v>67</v>
      </c>
      <c r="B18" s="6">
        <f>VLOOKUP($A18,'Order date customer name'!$A$3:$B$1039,2,FALSE)</f>
        <v>41617</v>
      </c>
      <c r="C18" s="7" t="str">
        <f>VLOOKUP(Table1[[#This Row],[Order No]],'Order date customer name'!$A$2:$C$1038,3,FALSE)</f>
        <v>CHARLIE GOMEZ</v>
      </c>
      <c r="D18" s="7" t="str">
        <f>VLOOKUP(Table1[[#This Row],[Order No]],'State and cust type'!$A$2:$B$1038,2,FALSE)</f>
        <v>Illinois</v>
      </c>
      <c r="E18" s="7" t="str">
        <f>VLOOKUP(Table1[[#This Row],[Order No]],'State and cust type'!$A$3:$C$1039,3,FALSE)</f>
        <v>Home Office</v>
      </c>
      <c r="F18" s="7" t="str">
        <f>VLOOKUP(Table1[[#This Row],[Order No]],'Account, order priority and cat'!$A$2:$B$1038,2,FALSE)</f>
        <v>COREY MILLS</v>
      </c>
      <c r="G18" s="7" t="str">
        <f>VLOOKUP(Table1[[#This Row],[Order No]],'Account, order priority and cat'!$A$3:$C$1039,3,FALSE)</f>
        <v>Low</v>
      </c>
      <c r="H18" s="7" t="str">
        <f>VLOOKUP(Table1[[#This Row],[Order No]],'Account, order priority and cat'!$A$3:$D$1039,4,FALSE)</f>
        <v>Office Supplies</v>
      </c>
      <c r="I18" s="12" t="str">
        <f>VLOOKUP(Table1[[#This Row],[Order No]],'Cost and price details'!$A$2:$F$1038,Table!$I$3,FALSE)</f>
        <v>Regular Air</v>
      </c>
      <c r="J18" s="13">
        <f>VLOOKUP(Table1[[#This Row],[Order No]],'Cost and price details'!$A$2:$F$1038,Table!$J$3,FALSE)</f>
        <v>41626</v>
      </c>
      <c r="K18" s="12">
        <f>VLOOKUP(Table1[[#This Row],[Order No]],'Cost and price details'!$A$2:$F$1038,Table!$K$3,FALSE)</f>
        <v>5.8630000000000004</v>
      </c>
      <c r="L18" s="12">
        <f>VLOOKUP(Table1[[#This Row],[Order No]],'Cost and price details'!$A$2:$F$1038,Table!$L$3,FALSE)</f>
        <v>9.4600000000000009</v>
      </c>
      <c r="M18" s="14">
        <f>(Table1[[#This Row],[Retail Price]]-Table1[[#This Row],[Cost Price]])/Table1[[#This Row],[Cost Price]]</f>
        <v>0.61350844277673544</v>
      </c>
      <c r="N18" s="14">
        <f>VLOOKUP(Table1[[#This Row],[Retail Price]],'Tax and discount slab'!$A$17:$B$27,2,TRUE)</f>
        <v>0.05</v>
      </c>
      <c r="O18" s="7">
        <f>(1+Table1[[#This Row],[Tax]])*Table1[[#This Row],[Retail Price]]</f>
        <v>9.9330000000000016</v>
      </c>
      <c r="P18" s="7">
        <f>VLOOKUP(Table1[[#This Row],[Order No]],'QTY &amp; shipping cost'!A14:B1050,2,FALSE)</f>
        <v>8</v>
      </c>
      <c r="Q18" s="7">
        <f>(Table1[[#This Row],[Price including tax]]*Table1[[#This Row],[Order Quantity]])</f>
        <v>79.464000000000013</v>
      </c>
      <c r="R18" s="14">
        <f>VLOOKUP(Table1[[#This Row],[Retail Price]],'Tax and discount slab'!$D$17:$E$27,2,TRUE)</f>
        <v>0.02</v>
      </c>
      <c r="S18" s="7">
        <f>Table1[[#This Row],[Sub Total]]*Table1[[#This Row],[Discount %]]</f>
        <v>1.5892800000000002</v>
      </c>
      <c r="T18" s="7">
        <f>VLOOKUP(Table1[[#This Row],[Order No]],'QTY &amp; shipping cost'!$A$2:$C$1038,3,FALSE)</f>
        <v>6.24</v>
      </c>
      <c r="U18" s="18">
        <f>(Table1[[#This Row],[Sub Total]]+Table1[[#This Row],[Shipping Cost]])-Table1[[#This Row],[Discount $]]</f>
        <v>84.114720000000005</v>
      </c>
    </row>
    <row r="19" spans="1:21" x14ac:dyDescent="0.2">
      <c r="A19" s="17" t="s">
        <v>70</v>
      </c>
      <c r="B19" s="6">
        <f>VLOOKUP($A19,'Order date customer name'!$A$3:$B$1039,2,FALSE)</f>
        <v>41617</v>
      </c>
      <c r="C19" s="7" t="str">
        <f>VLOOKUP(Table1[[#This Row],[Order No]],'Order date customer name'!$A$2:$C$1038,3,FALSE)</f>
        <v>CHARLIE GOMEZ</v>
      </c>
      <c r="D19" s="7" t="str">
        <f>VLOOKUP(Table1[[#This Row],[Order No]],'State and cust type'!$A$2:$B$1038,2,FALSE)</f>
        <v>Illinois</v>
      </c>
      <c r="E19" s="7" t="str">
        <f>VLOOKUP(Table1[[#This Row],[Order No]],'State and cust type'!$A$3:$C$1039,3,FALSE)</f>
        <v>Home Office</v>
      </c>
      <c r="F19" s="7" t="str">
        <f>VLOOKUP(Table1[[#This Row],[Order No]],'Account, order priority and cat'!$A$2:$B$1038,2,FALSE)</f>
        <v>COREY MILLS</v>
      </c>
      <c r="G19" s="7" t="str">
        <f>VLOOKUP(Table1[[#This Row],[Order No]],'Account, order priority and cat'!$A$3:$C$1039,3,FALSE)</f>
        <v>Low</v>
      </c>
      <c r="H19" s="7" t="str">
        <f>VLOOKUP(Table1[[#This Row],[Order No]],'Account, order priority and cat'!$A$3:$D$1039,4,FALSE)</f>
        <v>Office Supplies</v>
      </c>
      <c r="I19" s="12" t="str">
        <f>VLOOKUP(Table1[[#This Row],[Order No]],'Cost and price details'!$A$2:$F$1038,Table!$I$3,FALSE)</f>
        <v>Regular Air</v>
      </c>
      <c r="J19" s="13">
        <f>VLOOKUP(Table1[[#This Row],[Order No]],'Cost and price details'!$A$2:$F$1038,Table!$J$3,FALSE)</f>
        <v>41628</v>
      </c>
      <c r="K19" s="12">
        <f>VLOOKUP(Table1[[#This Row],[Order No]],'Cost and price details'!$A$2:$F$1038,Table!$K$3,FALSE)</f>
        <v>2.5190000000000001</v>
      </c>
      <c r="L19" s="12">
        <f>VLOOKUP(Table1[[#This Row],[Order No]],'Cost and price details'!$A$2:$F$1038,Table!$L$3,FALSE)</f>
        <v>3.9380000000000006</v>
      </c>
      <c r="M19" s="14">
        <f>(Table1[[#This Row],[Retail Price]]-Table1[[#This Row],[Cost Price]])/Table1[[#This Row],[Cost Price]]</f>
        <v>0.56331877729257662</v>
      </c>
      <c r="N19" s="14">
        <f>VLOOKUP(Table1[[#This Row],[Retail Price]],'Tax and discount slab'!$A$17:$B$27,2,TRUE)</f>
        <v>0.05</v>
      </c>
      <c r="O19" s="7">
        <f>(1+Table1[[#This Row],[Tax]])*Table1[[#This Row],[Retail Price]]</f>
        <v>4.1349000000000009</v>
      </c>
      <c r="P19" s="7">
        <f>VLOOKUP(Table1[[#This Row],[Order No]],'QTY &amp; shipping cost'!A15:B1051,2,FALSE)</f>
        <v>32</v>
      </c>
      <c r="Q19" s="7">
        <f>(Table1[[#This Row],[Price including tax]]*Table1[[#This Row],[Order Quantity]])</f>
        <v>132.31680000000003</v>
      </c>
      <c r="R19" s="14">
        <f>VLOOKUP(Table1[[#This Row],[Retail Price]],'Tax and discount slab'!$D$17:$E$27,2,TRUE)</f>
        <v>0.02</v>
      </c>
      <c r="S19" s="7">
        <f>Table1[[#This Row],[Sub Total]]*Table1[[#This Row],[Discount %]]</f>
        <v>2.6463360000000007</v>
      </c>
      <c r="T19" s="7">
        <f>VLOOKUP(Table1[[#This Row],[Order No]],'QTY &amp; shipping cost'!$A$2:$C$1038,3,FALSE)</f>
        <v>1.68</v>
      </c>
      <c r="U19" s="18">
        <f>(Table1[[#This Row],[Sub Total]]+Table1[[#This Row],[Shipping Cost]])-Table1[[#This Row],[Discount $]]</f>
        <v>131.35046400000004</v>
      </c>
    </row>
    <row r="20" spans="1:21" x14ac:dyDescent="0.2">
      <c r="A20" s="17" t="s">
        <v>71</v>
      </c>
      <c r="B20" s="6">
        <f>VLOOKUP($A20,'Order date customer name'!$A$3:$B$1039,2,FALSE)</f>
        <v>41641</v>
      </c>
      <c r="C20" s="7" t="str">
        <f>VLOOKUP(Table1[[#This Row],[Order No]],'Order date customer name'!$A$2:$C$1038,3,FALSE)</f>
        <v>REGINALD WEST</v>
      </c>
      <c r="D20" s="7" t="str">
        <f>VLOOKUP(Table1[[#This Row],[Order No]],'State and cust type'!$A$2:$B$1038,2,FALSE)</f>
        <v>New York</v>
      </c>
      <c r="E20" s="7" t="str">
        <f>VLOOKUP(Table1[[#This Row],[Order No]],'State and cust type'!$A$3:$C$1039,3,FALSE)</f>
        <v>Consumer</v>
      </c>
      <c r="F20" s="7" t="str">
        <f>VLOOKUP(Table1[[#This Row],[Order No]],'Account, order priority and cat'!$A$2:$B$1038,2,FALSE)</f>
        <v>EDDIE MURRAY</v>
      </c>
      <c r="G20" s="7" t="str">
        <f>VLOOKUP(Table1[[#This Row],[Order No]],'Account, order priority and cat'!$A$3:$C$1039,3,FALSE)</f>
        <v>Critical</v>
      </c>
      <c r="H20" s="7" t="str">
        <f>VLOOKUP(Table1[[#This Row],[Order No]],'Account, order priority and cat'!$A$3:$D$1039,4,FALSE)</f>
        <v>Office Supplies</v>
      </c>
      <c r="I20" s="12" t="str">
        <f>VLOOKUP(Table1[[#This Row],[Order No]],'Cost and price details'!$A$2:$F$1038,Table!$I$3,FALSE)</f>
        <v>Regular Air</v>
      </c>
      <c r="J20" s="13">
        <f>VLOOKUP(Table1[[#This Row],[Order No]],'Cost and price details'!$A$2:$F$1038,Table!$J$3,FALSE)</f>
        <v>41650</v>
      </c>
      <c r="K20" s="12">
        <f>VLOOKUP(Table1[[#This Row],[Order No]],'Cost and price details'!$A$2:$F$1038,Table!$K$3,FALSE)</f>
        <v>3.8720000000000003</v>
      </c>
      <c r="L20" s="12">
        <f>VLOOKUP(Table1[[#This Row],[Order No]],'Cost and price details'!$A$2:$F$1038,Table!$L$3,FALSE)</f>
        <v>6.1380000000000008</v>
      </c>
      <c r="M20" s="14">
        <f>(Table1[[#This Row],[Retail Price]]-Table1[[#This Row],[Cost Price]])/Table1[[#This Row],[Cost Price]]</f>
        <v>0.58522727272727282</v>
      </c>
      <c r="N20" s="14">
        <f>VLOOKUP(Table1[[#This Row],[Retail Price]],'Tax and discount slab'!$A$17:$B$27,2,TRUE)</f>
        <v>0.05</v>
      </c>
      <c r="O20" s="7">
        <f>(1+Table1[[#This Row],[Tax]])*Table1[[#This Row],[Retail Price]]</f>
        <v>6.4449000000000014</v>
      </c>
      <c r="P20" s="7">
        <f>VLOOKUP(Table1[[#This Row],[Order No]],'QTY &amp; shipping cost'!A16:B1052,2,FALSE)</f>
        <v>51</v>
      </c>
      <c r="Q20" s="7">
        <f>(Table1[[#This Row],[Price including tax]]*Table1[[#This Row],[Order Quantity]])</f>
        <v>328.68990000000008</v>
      </c>
      <c r="R20" s="14">
        <f>VLOOKUP(Table1[[#This Row],[Retail Price]],'Tax and discount slab'!$D$17:$E$27,2,TRUE)</f>
        <v>0.02</v>
      </c>
      <c r="S20" s="7">
        <f>Table1[[#This Row],[Sub Total]]*Table1[[#This Row],[Discount %]]</f>
        <v>6.5737980000000018</v>
      </c>
      <c r="T20" s="7">
        <f>VLOOKUP(Table1[[#This Row],[Order No]],'QTY &amp; shipping cost'!$A$2:$C$1038,3,FALSE)</f>
        <v>3.04</v>
      </c>
      <c r="U20" s="18">
        <f>(Table1[[#This Row],[Sub Total]]+Table1[[#This Row],[Shipping Cost]])-Table1[[#This Row],[Discount $]]</f>
        <v>325.15610200000009</v>
      </c>
    </row>
    <row r="21" spans="1:21" x14ac:dyDescent="0.2">
      <c r="A21" s="17" t="s">
        <v>74</v>
      </c>
      <c r="B21" s="6">
        <f>VLOOKUP($A21,'Order date customer name'!$A$3:$B$1039,2,FALSE)</f>
        <v>41641</v>
      </c>
      <c r="C21" s="7" t="str">
        <f>VLOOKUP(Table1[[#This Row],[Order No]],'Order date customer name'!$A$2:$C$1038,3,FALSE)</f>
        <v>REGINALD WEST</v>
      </c>
      <c r="D21" s="7" t="str">
        <f>VLOOKUP(Table1[[#This Row],[Order No]],'State and cust type'!$A$2:$B$1038,2,FALSE)</f>
        <v>New York</v>
      </c>
      <c r="E21" s="7" t="str">
        <f>VLOOKUP(Table1[[#This Row],[Order No]],'State and cust type'!$A$3:$C$1039,3,FALSE)</f>
        <v>Consumer</v>
      </c>
      <c r="F21" s="7" t="str">
        <f>VLOOKUP(Table1[[#This Row],[Order No]],'Account, order priority and cat'!$A$2:$B$1038,2,FALSE)</f>
        <v>EDDIE MURRAY</v>
      </c>
      <c r="G21" s="7" t="str">
        <f>VLOOKUP(Table1[[#This Row],[Order No]],'Account, order priority and cat'!$A$3:$C$1039,3,FALSE)</f>
        <v>Critical</v>
      </c>
      <c r="H21" s="7" t="str">
        <f>VLOOKUP(Table1[[#This Row],[Order No]],'Account, order priority and cat'!$A$3:$D$1039,4,FALSE)</f>
        <v>Office Supplies</v>
      </c>
      <c r="I21" s="12" t="str">
        <f>VLOOKUP(Table1[[#This Row],[Order No]],'Cost and price details'!$A$2:$F$1038,Table!$I$3,FALSE)</f>
        <v>Regular Air</v>
      </c>
      <c r="J21" s="13">
        <f>VLOOKUP(Table1[[#This Row],[Order No]],'Cost and price details'!$A$2:$F$1038,Table!$J$3,FALSE)</f>
        <v>41649</v>
      </c>
      <c r="K21" s="12">
        <f>VLOOKUP(Table1[[#This Row],[Order No]],'Cost and price details'!$A$2:$F$1038,Table!$K$3,FALSE)</f>
        <v>24.398000000000003</v>
      </c>
      <c r="L21" s="12">
        <f>VLOOKUP(Table1[[#This Row],[Order No]],'Cost and price details'!$A$2:$F$1038,Table!$L$3,FALSE)</f>
        <v>59.510000000000005</v>
      </c>
      <c r="M21" s="14">
        <f>(Table1[[#This Row],[Retail Price]]-Table1[[#This Row],[Cost Price]])/Table1[[#This Row],[Cost Price]]</f>
        <v>1.4391343552750224</v>
      </c>
      <c r="N21" s="14">
        <f>VLOOKUP(Table1[[#This Row],[Retail Price]],'Tax and discount slab'!$A$17:$B$27,2,TRUE)</f>
        <v>0.24</v>
      </c>
      <c r="O21" s="7">
        <f>(1+Table1[[#This Row],[Tax]])*Table1[[#This Row],[Retail Price]]</f>
        <v>73.792400000000001</v>
      </c>
      <c r="P21" s="7">
        <f>VLOOKUP(Table1[[#This Row],[Order No]],'QTY &amp; shipping cost'!A17:B1053,2,FALSE)</f>
        <v>44</v>
      </c>
      <c r="Q21" s="7">
        <f>(Table1[[#This Row],[Price including tax]]*Table1[[#This Row],[Order Quantity]])</f>
        <v>3246.8656000000001</v>
      </c>
      <c r="R21" s="14">
        <f>VLOOKUP(Table1[[#This Row],[Retail Price]],'Tax and discount slab'!$D$17:$E$27,2,TRUE)</f>
        <v>0.27</v>
      </c>
      <c r="S21" s="7">
        <f>Table1[[#This Row],[Sub Total]]*Table1[[#This Row],[Discount %]]</f>
        <v>876.65371200000004</v>
      </c>
      <c r="T21" s="7">
        <f>VLOOKUP(Table1[[#This Row],[Order No]],'QTY &amp; shipping cost'!$A$2:$C$1038,3,FALSE)</f>
        <v>20.04</v>
      </c>
      <c r="U21" s="18">
        <f>(Table1[[#This Row],[Sub Total]]+Table1[[#This Row],[Shipping Cost]])-Table1[[#This Row],[Discount $]]</f>
        <v>2390.2518879999998</v>
      </c>
    </row>
    <row r="22" spans="1:21" x14ac:dyDescent="0.2">
      <c r="A22" s="17" t="s">
        <v>75</v>
      </c>
      <c r="B22" s="6">
        <f>VLOOKUP($A22,'Order date customer name'!$A$3:$B$1039,2,FALSE)</f>
        <v>41647</v>
      </c>
      <c r="C22" s="7" t="str">
        <f>VLOOKUP(Table1[[#This Row],[Order No]],'Order date customer name'!$A$2:$C$1038,3,FALSE)</f>
        <v>CHAD BURNS</v>
      </c>
      <c r="D22" s="7" t="str">
        <f>VLOOKUP(Table1[[#This Row],[Order No]],'State and cust type'!$A$2:$B$1038,2,FALSE)</f>
        <v>New York</v>
      </c>
      <c r="E22" s="7" t="str">
        <f>VLOOKUP(Table1[[#This Row],[Order No]],'State and cust type'!$A$3:$C$1039,3,FALSE)</f>
        <v>Home Office</v>
      </c>
      <c r="F22" s="7" t="str">
        <f>VLOOKUP(Table1[[#This Row],[Order No]],'Account, order priority and cat'!$A$2:$B$1038,2,FALSE)</f>
        <v>ROY COOK</v>
      </c>
      <c r="G22" s="7" t="str">
        <f>VLOOKUP(Table1[[#This Row],[Order No]],'Account, order priority and cat'!$A$3:$C$1039,3,FALSE)</f>
        <v>Medium</v>
      </c>
      <c r="H22" s="7" t="str">
        <f>VLOOKUP(Table1[[#This Row],[Order No]],'Account, order priority and cat'!$A$3:$D$1039,4,FALSE)</f>
        <v>Office Supplies</v>
      </c>
      <c r="I22" s="12" t="str">
        <f>VLOOKUP(Table1[[#This Row],[Order No]],'Cost and price details'!$A$2:$F$1038,Table!$I$3,FALSE)</f>
        <v>Express Air</v>
      </c>
      <c r="J22" s="13">
        <f>VLOOKUP(Table1[[#This Row],[Order No]],'Cost and price details'!$A$2:$F$1038,Table!$J$3,FALSE)</f>
        <v>41654</v>
      </c>
      <c r="K22" s="12">
        <f>VLOOKUP(Table1[[#This Row],[Order No]],'Cost and price details'!$A$2:$F$1038,Table!$K$3,FALSE)</f>
        <v>3.74</v>
      </c>
      <c r="L22" s="12">
        <f>VLOOKUP(Table1[[#This Row],[Order No]],'Cost and price details'!$A$2:$F$1038,Table!$L$3,FALSE)</f>
        <v>5.9400000000000013</v>
      </c>
      <c r="M22" s="14">
        <f>(Table1[[#This Row],[Retail Price]]-Table1[[#This Row],[Cost Price]])/Table1[[#This Row],[Cost Price]]</f>
        <v>0.5882352941176473</v>
      </c>
      <c r="N22" s="14">
        <f>VLOOKUP(Table1[[#This Row],[Retail Price]],'Tax and discount slab'!$A$17:$B$27,2,TRUE)</f>
        <v>0.05</v>
      </c>
      <c r="O22" s="7">
        <f>(1+Table1[[#This Row],[Tax]])*Table1[[#This Row],[Retail Price]]</f>
        <v>6.2370000000000019</v>
      </c>
      <c r="P22" s="7">
        <f>VLOOKUP(Table1[[#This Row],[Order No]],'QTY &amp; shipping cost'!A18:B1054,2,FALSE)</f>
        <v>11</v>
      </c>
      <c r="Q22" s="7">
        <f>(Table1[[#This Row],[Price including tax]]*Table1[[#This Row],[Order Quantity]])</f>
        <v>68.607000000000028</v>
      </c>
      <c r="R22" s="14">
        <f>VLOOKUP(Table1[[#This Row],[Retail Price]],'Tax and discount slab'!$D$17:$E$27,2,TRUE)</f>
        <v>0.02</v>
      </c>
      <c r="S22" s="7">
        <f>Table1[[#This Row],[Sub Total]]*Table1[[#This Row],[Discount %]]</f>
        <v>1.3721400000000006</v>
      </c>
      <c r="T22" s="7">
        <f>VLOOKUP(Table1[[#This Row],[Order No]],'QTY &amp; shipping cost'!$A$2:$C$1038,3,FALSE)</f>
        <v>7.83</v>
      </c>
      <c r="U22" s="18">
        <f>(Table1[[#This Row],[Sub Total]]+Table1[[#This Row],[Shipping Cost]])-Table1[[#This Row],[Discount $]]</f>
        <v>75.064860000000024</v>
      </c>
    </row>
    <row r="23" spans="1:21" x14ac:dyDescent="0.2">
      <c r="A23" s="17" t="s">
        <v>78</v>
      </c>
      <c r="B23" s="6">
        <f>VLOOKUP($A23,'Order date customer name'!$A$3:$B$1039,2,FALSE)</f>
        <v>41647</v>
      </c>
      <c r="C23" s="7" t="str">
        <f>VLOOKUP(Table1[[#This Row],[Order No]],'Order date customer name'!$A$2:$C$1038,3,FALSE)</f>
        <v>CHAD BURNS</v>
      </c>
      <c r="D23" s="7" t="str">
        <f>VLOOKUP(Table1[[#This Row],[Order No]],'State and cust type'!$A$2:$B$1038,2,FALSE)</f>
        <v>New York</v>
      </c>
      <c r="E23" s="7" t="str">
        <f>VLOOKUP(Table1[[#This Row],[Order No]],'State and cust type'!$A$3:$C$1039,3,FALSE)</f>
        <v>Home Office</v>
      </c>
      <c r="F23" s="7" t="str">
        <f>VLOOKUP(Table1[[#This Row],[Order No]],'Account, order priority and cat'!$A$2:$B$1038,2,FALSE)</f>
        <v>ROY COOK</v>
      </c>
      <c r="G23" s="7" t="str">
        <f>VLOOKUP(Table1[[#This Row],[Order No]],'Account, order priority and cat'!$A$3:$C$1039,3,FALSE)</f>
        <v>Medium</v>
      </c>
      <c r="H23" s="7" t="str">
        <f>VLOOKUP(Table1[[#This Row],[Order No]],'Account, order priority and cat'!$A$3:$D$1039,4,FALSE)</f>
        <v>Office Supplies</v>
      </c>
      <c r="I23" s="12" t="str">
        <f>VLOOKUP(Table1[[#This Row],[Order No]],'Cost and price details'!$A$2:$F$1038,Table!$I$3,FALSE)</f>
        <v>Regular Air</v>
      </c>
      <c r="J23" s="13">
        <f>VLOOKUP(Table1[[#This Row],[Order No]],'Cost and price details'!$A$2:$F$1038,Table!$J$3,FALSE)</f>
        <v>41655</v>
      </c>
      <c r="K23" s="12">
        <f>VLOOKUP(Table1[[#This Row],[Order No]],'Cost and price details'!$A$2:$F$1038,Table!$K$3,FALSE)</f>
        <v>1.034</v>
      </c>
      <c r="L23" s="12">
        <f>VLOOKUP(Table1[[#This Row],[Order No]],'Cost and price details'!$A$2:$F$1038,Table!$L$3,FALSE)</f>
        <v>2.2880000000000003</v>
      </c>
      <c r="M23" s="14">
        <f>(Table1[[#This Row],[Retail Price]]-Table1[[#This Row],[Cost Price]])/Table1[[#This Row],[Cost Price]]</f>
        <v>1.2127659574468086</v>
      </c>
      <c r="N23" s="14">
        <f>VLOOKUP(Table1[[#This Row],[Retail Price]],'Tax and discount slab'!$A$17:$B$27,2,TRUE)</f>
        <v>0.05</v>
      </c>
      <c r="O23" s="7">
        <f>(1+Table1[[#This Row],[Tax]])*Table1[[#This Row],[Retail Price]]</f>
        <v>2.4024000000000005</v>
      </c>
      <c r="P23" s="7">
        <f>VLOOKUP(Table1[[#This Row],[Order No]],'QTY &amp; shipping cost'!A19:B1055,2,FALSE)</f>
        <v>45</v>
      </c>
      <c r="Q23" s="7">
        <f>(Table1[[#This Row],[Price including tax]]*Table1[[#This Row],[Order Quantity]])</f>
        <v>108.10800000000002</v>
      </c>
      <c r="R23" s="14">
        <f>VLOOKUP(Table1[[#This Row],[Retail Price]],'Tax and discount slab'!$D$17:$E$27,2,TRUE)</f>
        <v>0.02</v>
      </c>
      <c r="S23" s="7">
        <f>Table1[[#This Row],[Sub Total]]*Table1[[#This Row],[Discount %]]</f>
        <v>2.1621600000000005</v>
      </c>
      <c r="T23" s="7">
        <f>VLOOKUP(Table1[[#This Row],[Order No]],'QTY &amp; shipping cost'!$A$2:$C$1038,3,FALSE)</f>
        <v>2.61</v>
      </c>
      <c r="U23" s="18">
        <f>(Table1[[#This Row],[Sub Total]]+Table1[[#This Row],[Shipping Cost]])-Table1[[#This Row],[Discount $]]</f>
        <v>108.55584000000002</v>
      </c>
    </row>
    <row r="24" spans="1:21" x14ac:dyDescent="0.2">
      <c r="A24" s="17" t="s">
        <v>79</v>
      </c>
      <c r="B24" s="6">
        <f>VLOOKUP($A24,'Order date customer name'!$A$3:$B$1039,2,FALSE)</f>
        <v>41675</v>
      </c>
      <c r="C24" s="7" t="str">
        <f>VLOOKUP(Table1[[#This Row],[Order No]],'Order date customer name'!$A$2:$C$1038,3,FALSE)</f>
        <v>DERRICK WALLACE</v>
      </c>
      <c r="D24" s="7" t="str">
        <f>VLOOKUP(Table1[[#This Row],[Order No]],'State and cust type'!$A$2:$B$1038,2,FALSE)</f>
        <v>Illinois</v>
      </c>
      <c r="E24" s="7" t="str">
        <f>VLOOKUP(Table1[[#This Row],[Order No]],'State and cust type'!$A$3:$C$1039,3,FALSE)</f>
        <v>Corporate</v>
      </c>
      <c r="F24" s="7" t="str">
        <f>VLOOKUP(Table1[[#This Row],[Order No]],'Account, order priority and cat'!$A$2:$B$1038,2,FALSE)</f>
        <v>COREY MILLS</v>
      </c>
      <c r="G24" s="7" t="str">
        <f>VLOOKUP(Table1[[#This Row],[Order No]],'Account, order priority and cat'!$A$3:$C$1039,3,FALSE)</f>
        <v>Low</v>
      </c>
      <c r="H24" s="7" t="str">
        <f>VLOOKUP(Table1[[#This Row],[Order No]],'Account, order priority and cat'!$A$3:$D$1039,4,FALSE)</f>
        <v>Technology</v>
      </c>
      <c r="I24" s="12" t="str">
        <f>VLOOKUP(Table1[[#This Row],[Order No]],'Cost and price details'!$A$2:$F$1038,Table!$I$3,FALSE)</f>
        <v>Regular Air</v>
      </c>
      <c r="J24" s="13">
        <f>VLOOKUP(Table1[[#This Row],[Order No]],'Cost and price details'!$A$2:$F$1038,Table!$J$3,FALSE)</f>
        <v>41691</v>
      </c>
      <c r="K24" s="12">
        <f>VLOOKUP(Table1[[#This Row],[Order No]],'Cost and price details'!$A$2:$F$1038,Table!$K$3,FALSE)</f>
        <v>415.78900000000004</v>
      </c>
      <c r="L24" s="12">
        <f>VLOOKUP(Table1[[#This Row],[Order No]],'Cost and price details'!$A$2:$F$1038,Table!$L$3,FALSE)</f>
        <v>659.98900000000003</v>
      </c>
      <c r="M24" s="14">
        <f>(Table1[[#This Row],[Retail Price]]-Table1[[#This Row],[Cost Price]])/Table1[[#This Row],[Cost Price]]</f>
        <v>0.58731712479166109</v>
      </c>
      <c r="N24" s="14">
        <f>VLOOKUP(Table1[[#This Row],[Retail Price]],'Tax and discount slab'!$A$17:$B$27,2,TRUE)</f>
        <v>0.32000000000000006</v>
      </c>
      <c r="O24" s="7">
        <f>(1+Table1[[#This Row],[Tax]])*Table1[[#This Row],[Retail Price]]</f>
        <v>871.1854800000001</v>
      </c>
      <c r="P24" s="7">
        <f>VLOOKUP(Table1[[#This Row],[Order No]],'QTY &amp; shipping cost'!A20:B1056,2,FALSE)</f>
        <v>50</v>
      </c>
      <c r="Q24" s="7">
        <f>(Table1[[#This Row],[Price including tax]]*Table1[[#This Row],[Order Quantity]])</f>
        <v>43559.274000000005</v>
      </c>
      <c r="R24" s="14">
        <f>VLOOKUP(Table1[[#This Row],[Retail Price]],'Tax and discount slab'!$D$17:$E$27,2,TRUE)</f>
        <v>0.47</v>
      </c>
      <c r="S24" s="7">
        <f>Table1[[#This Row],[Sub Total]]*Table1[[#This Row],[Discount %]]</f>
        <v>20472.858780000002</v>
      </c>
      <c r="T24" s="7">
        <f>VLOOKUP(Table1[[#This Row],[Order No]],'QTY &amp; shipping cost'!$A$2:$C$1038,3,FALSE)</f>
        <v>24.54</v>
      </c>
      <c r="U24" s="18">
        <f>(Table1[[#This Row],[Sub Total]]+Table1[[#This Row],[Shipping Cost]])-Table1[[#This Row],[Discount $]]</f>
        <v>23110.955220000003</v>
      </c>
    </row>
    <row r="25" spans="1:21" x14ac:dyDescent="0.2">
      <c r="A25" s="17" t="s">
        <v>82</v>
      </c>
      <c r="B25" s="6">
        <f>VLOOKUP($A25,'Order date customer name'!$A$3:$B$1039,2,FALSE)</f>
        <v>41675</v>
      </c>
      <c r="C25" s="7" t="str">
        <f>VLOOKUP(Table1[[#This Row],[Order No]],'Order date customer name'!$A$2:$C$1038,3,FALSE)</f>
        <v>DERRICK WALLACE</v>
      </c>
      <c r="D25" s="7" t="str">
        <f>VLOOKUP(Table1[[#This Row],[Order No]],'State and cust type'!$A$2:$B$1038,2,FALSE)</f>
        <v>Illinois</v>
      </c>
      <c r="E25" s="7" t="str">
        <f>VLOOKUP(Table1[[#This Row],[Order No]],'State and cust type'!$A$3:$C$1039,3,FALSE)</f>
        <v>Corporate</v>
      </c>
      <c r="F25" s="7" t="str">
        <f>VLOOKUP(Table1[[#This Row],[Order No]],'Account, order priority and cat'!$A$2:$B$1038,2,FALSE)</f>
        <v>COREY MILLS</v>
      </c>
      <c r="G25" s="7" t="str">
        <f>VLOOKUP(Table1[[#This Row],[Order No]],'Account, order priority and cat'!$A$3:$C$1039,3,FALSE)</f>
        <v>Low</v>
      </c>
      <c r="H25" s="7" t="str">
        <f>VLOOKUP(Table1[[#This Row],[Order No]],'Account, order priority and cat'!$A$3:$D$1039,4,FALSE)</f>
        <v>Office Supplies</v>
      </c>
      <c r="I25" s="12" t="str">
        <f>VLOOKUP(Table1[[#This Row],[Order No]],'Cost and price details'!$A$2:$F$1038,Table!$I$3,FALSE)</f>
        <v>Express Air</v>
      </c>
      <c r="J25" s="13">
        <f>VLOOKUP(Table1[[#This Row],[Order No]],'Cost and price details'!$A$2:$F$1038,Table!$J$3,FALSE)</f>
        <v>41687</v>
      </c>
      <c r="K25" s="12">
        <f>VLOOKUP(Table1[[#This Row],[Order No]],'Cost and price details'!$A$2:$F$1038,Table!$K$3,FALSE)</f>
        <v>2.8490000000000002</v>
      </c>
      <c r="L25" s="12">
        <f>VLOOKUP(Table1[[#This Row],[Order No]],'Cost and price details'!$A$2:$F$1038,Table!$L$3,FALSE)</f>
        <v>4.3780000000000001</v>
      </c>
      <c r="M25" s="14">
        <f>(Table1[[#This Row],[Retail Price]]-Table1[[#This Row],[Cost Price]])/Table1[[#This Row],[Cost Price]]</f>
        <v>0.53667953667953661</v>
      </c>
      <c r="N25" s="14">
        <f>VLOOKUP(Table1[[#This Row],[Retail Price]],'Tax and discount slab'!$A$17:$B$27,2,TRUE)</f>
        <v>0.05</v>
      </c>
      <c r="O25" s="7">
        <f>(1+Table1[[#This Row],[Tax]])*Table1[[#This Row],[Retail Price]]</f>
        <v>4.5969000000000007</v>
      </c>
      <c r="P25" s="7">
        <f>VLOOKUP(Table1[[#This Row],[Order No]],'QTY &amp; shipping cost'!A21:B1057,2,FALSE)</f>
        <v>13</v>
      </c>
      <c r="Q25" s="7">
        <f>(Table1[[#This Row],[Price including tax]]*Table1[[#This Row],[Order Quantity]])</f>
        <v>59.759700000000009</v>
      </c>
      <c r="R25" s="14">
        <f>VLOOKUP(Table1[[#This Row],[Retail Price]],'Tax and discount slab'!$D$17:$E$27,2,TRUE)</f>
        <v>0.02</v>
      </c>
      <c r="S25" s="7">
        <f>Table1[[#This Row],[Sub Total]]*Table1[[#This Row],[Discount %]]</f>
        <v>1.1951940000000003</v>
      </c>
      <c r="T25" s="7">
        <f>VLOOKUP(Table1[[#This Row],[Order No]],'QTY &amp; shipping cost'!$A$2:$C$1038,3,FALSE)</f>
        <v>3.02</v>
      </c>
      <c r="U25" s="18">
        <f>(Table1[[#This Row],[Sub Total]]+Table1[[#This Row],[Shipping Cost]])-Table1[[#This Row],[Discount $]]</f>
        <v>61.584506000000012</v>
      </c>
    </row>
    <row r="26" spans="1:21" x14ac:dyDescent="0.2">
      <c r="A26" s="17" t="s">
        <v>83</v>
      </c>
      <c r="B26" s="6">
        <f>VLOOKUP($A26,'Order date customer name'!$A$3:$B$1039,2,FALSE)</f>
        <v>41763</v>
      </c>
      <c r="C26" s="7" t="str">
        <f>VLOOKUP(Table1[[#This Row],[Order No]],'Order date customer name'!$A$2:$C$1038,3,FALSE)</f>
        <v>DUANE NELSON</v>
      </c>
      <c r="D26" s="7" t="str">
        <f>VLOOKUP(Table1[[#This Row],[Order No]],'State and cust type'!$A$2:$B$1038,2,FALSE)</f>
        <v>New York</v>
      </c>
      <c r="E26" s="7" t="str">
        <f>VLOOKUP(Table1[[#This Row],[Order No]],'State and cust type'!$A$3:$C$1039,3,FALSE)</f>
        <v>Home Office</v>
      </c>
      <c r="F26" s="7" t="str">
        <f>VLOOKUP(Table1[[#This Row],[Order No]],'Account, order priority and cat'!$A$2:$B$1038,2,FALSE)</f>
        <v>GREG BLACK</v>
      </c>
      <c r="G26" s="7" t="str">
        <f>VLOOKUP(Table1[[#This Row],[Order No]],'Account, order priority and cat'!$A$3:$C$1039,3,FALSE)</f>
        <v>Not Specified</v>
      </c>
      <c r="H26" s="7" t="str">
        <f>VLOOKUP(Table1[[#This Row],[Order No]],'Account, order priority and cat'!$A$3:$D$1039,4,FALSE)</f>
        <v>Office Supplies</v>
      </c>
      <c r="I26" s="12" t="str">
        <f>VLOOKUP(Table1[[#This Row],[Order No]],'Cost and price details'!$A$2:$F$1038,Table!$I$3,FALSE)</f>
        <v>Regular Air</v>
      </c>
      <c r="J26" s="13">
        <f>VLOOKUP(Table1[[#This Row],[Order No]],'Cost and price details'!$A$2:$F$1038,Table!$J$3,FALSE)</f>
        <v>41772</v>
      </c>
      <c r="K26" s="12">
        <f>VLOOKUP(Table1[[#This Row],[Order No]],'Cost and price details'!$A$2:$F$1038,Table!$K$3,FALSE)</f>
        <v>2.4859999999999998</v>
      </c>
      <c r="L26" s="12">
        <f>VLOOKUP(Table1[[#This Row],[Order No]],'Cost and price details'!$A$2:$F$1038,Table!$L$3,FALSE)</f>
        <v>3.9380000000000006</v>
      </c>
      <c r="M26" s="14">
        <f>(Table1[[#This Row],[Retail Price]]-Table1[[#This Row],[Cost Price]])/Table1[[#This Row],[Cost Price]]</f>
        <v>0.58407079646017734</v>
      </c>
      <c r="N26" s="14">
        <f>VLOOKUP(Table1[[#This Row],[Retail Price]],'Tax and discount slab'!$A$17:$B$27,2,TRUE)</f>
        <v>0.05</v>
      </c>
      <c r="O26" s="7">
        <f>(1+Table1[[#This Row],[Tax]])*Table1[[#This Row],[Retail Price]]</f>
        <v>4.1349000000000009</v>
      </c>
      <c r="P26" s="7">
        <f>VLOOKUP(Table1[[#This Row],[Order No]],'QTY &amp; shipping cost'!A22:B1058,2,FALSE)</f>
        <v>27</v>
      </c>
      <c r="Q26" s="7">
        <f>(Table1[[#This Row],[Price including tax]]*Table1[[#This Row],[Order Quantity]])</f>
        <v>111.64230000000002</v>
      </c>
      <c r="R26" s="14">
        <f>VLOOKUP(Table1[[#This Row],[Retail Price]],'Tax and discount slab'!$D$17:$E$27,2,TRUE)</f>
        <v>0.02</v>
      </c>
      <c r="S26" s="7">
        <f>Table1[[#This Row],[Sub Total]]*Table1[[#This Row],[Discount %]]</f>
        <v>2.2328460000000003</v>
      </c>
      <c r="T26" s="7">
        <f>VLOOKUP(Table1[[#This Row],[Order No]],'QTY &amp; shipping cost'!$A$2:$C$1038,3,FALSE)</f>
        <v>5.52</v>
      </c>
      <c r="U26" s="18">
        <f>(Table1[[#This Row],[Sub Total]]+Table1[[#This Row],[Shipping Cost]])-Table1[[#This Row],[Discount $]]</f>
        <v>114.92945400000002</v>
      </c>
    </row>
    <row r="27" spans="1:21" x14ac:dyDescent="0.2">
      <c r="A27" s="17" t="s">
        <v>85</v>
      </c>
      <c r="B27" s="6">
        <f>VLOOKUP($A27,'Order date customer name'!$A$3:$B$1039,2,FALSE)</f>
        <v>41763</v>
      </c>
      <c r="C27" s="7" t="str">
        <f>VLOOKUP(Table1[[#This Row],[Order No]],'Order date customer name'!$A$2:$C$1038,3,FALSE)</f>
        <v>DUANE NELSON</v>
      </c>
      <c r="D27" s="7" t="str">
        <f>VLOOKUP(Table1[[#This Row],[Order No]],'State and cust type'!$A$2:$B$1038,2,FALSE)</f>
        <v>New York</v>
      </c>
      <c r="E27" s="7" t="str">
        <f>VLOOKUP(Table1[[#This Row],[Order No]],'State and cust type'!$A$3:$C$1039,3,FALSE)</f>
        <v>Home Office</v>
      </c>
      <c r="F27" s="7" t="str">
        <f>VLOOKUP(Table1[[#This Row],[Order No]],'Account, order priority and cat'!$A$2:$B$1038,2,FALSE)</f>
        <v>GREG BLACK</v>
      </c>
      <c r="G27" s="7" t="str">
        <f>VLOOKUP(Table1[[#This Row],[Order No]],'Account, order priority and cat'!$A$3:$C$1039,3,FALSE)</f>
        <v>Not Specified</v>
      </c>
      <c r="H27" s="7" t="str">
        <f>VLOOKUP(Table1[[#This Row],[Order No]],'Account, order priority and cat'!$A$3:$D$1039,4,FALSE)</f>
        <v>Office Supplies</v>
      </c>
      <c r="I27" s="12" t="str">
        <f>VLOOKUP(Table1[[#This Row],[Order No]],'Cost and price details'!$A$2:$F$1038,Table!$I$3,FALSE)</f>
        <v>Regular Air</v>
      </c>
      <c r="J27" s="13">
        <f>VLOOKUP(Table1[[#This Row],[Order No]],'Cost and price details'!$A$2:$F$1038,Table!$J$3,FALSE)</f>
        <v>41772</v>
      </c>
      <c r="K27" s="12">
        <f>VLOOKUP(Table1[[#This Row],[Order No]],'Cost and price details'!$A$2:$F$1038,Table!$K$3,FALSE)</f>
        <v>0.95700000000000007</v>
      </c>
      <c r="L27" s="12">
        <f>VLOOKUP(Table1[[#This Row],[Order No]],'Cost and price details'!$A$2:$F$1038,Table!$L$3,FALSE)</f>
        <v>1.9910000000000003</v>
      </c>
      <c r="M27" s="14">
        <f>(Table1[[#This Row],[Retail Price]]-Table1[[#This Row],[Cost Price]])/Table1[[#This Row],[Cost Price]]</f>
        <v>1.0804597701149428</v>
      </c>
      <c r="N27" s="14">
        <f>VLOOKUP(Table1[[#This Row],[Retail Price]],'Tax and discount slab'!$A$17:$B$27,2,TRUE)</f>
        <v>0.05</v>
      </c>
      <c r="O27" s="7">
        <f>(1+Table1[[#This Row],[Tax]])*Table1[[#This Row],[Retail Price]]</f>
        <v>2.0905500000000004</v>
      </c>
      <c r="P27" s="7">
        <f>VLOOKUP(Table1[[#This Row],[Order No]],'QTY &amp; shipping cost'!A23:B1059,2,FALSE)</f>
        <v>47</v>
      </c>
      <c r="Q27" s="7">
        <f>(Table1[[#This Row],[Price including tax]]*Table1[[#This Row],[Order Quantity]])</f>
        <v>98.255850000000009</v>
      </c>
      <c r="R27" s="14">
        <f>VLOOKUP(Table1[[#This Row],[Retail Price]],'Tax and discount slab'!$D$17:$E$27,2,TRUE)</f>
        <v>0.02</v>
      </c>
      <c r="S27" s="7">
        <f>Table1[[#This Row],[Sub Total]]*Table1[[#This Row],[Discount %]]</f>
        <v>1.9651170000000002</v>
      </c>
      <c r="T27" s="7">
        <f>VLOOKUP(Table1[[#This Row],[Order No]],'QTY &amp; shipping cost'!$A$2:$C$1038,3,FALSE)</f>
        <v>0.8</v>
      </c>
      <c r="U27" s="18">
        <f>(Table1[[#This Row],[Sub Total]]+Table1[[#This Row],[Shipping Cost]])-Table1[[#This Row],[Discount $]]</f>
        <v>97.090733</v>
      </c>
    </row>
    <row r="28" spans="1:21" x14ac:dyDescent="0.2">
      <c r="A28" s="17" t="s">
        <v>88</v>
      </c>
      <c r="B28" s="6">
        <f>VLOOKUP($A28,'Order date customer name'!$A$3:$B$1039,2,FALSE)</f>
        <v>41817</v>
      </c>
      <c r="C28" s="7" t="str">
        <f>VLOOKUP(Table1[[#This Row],[Order No]],'Order date customer name'!$A$2:$C$1038,3,FALSE)</f>
        <v>LAWRENCE JACKSON</v>
      </c>
      <c r="D28" s="7" t="str">
        <f>VLOOKUP(Table1[[#This Row],[Order No]],'State and cust type'!$A$2:$B$1038,2,FALSE)</f>
        <v>New York</v>
      </c>
      <c r="E28" s="7" t="str">
        <f>VLOOKUP(Table1[[#This Row],[Order No]],'State and cust type'!$A$3:$C$1039,3,FALSE)</f>
        <v>Home Office</v>
      </c>
      <c r="F28" s="7" t="str">
        <f>VLOOKUP(Table1[[#This Row],[Order No]],'Account, order priority and cat'!$A$2:$B$1038,2,FALSE)</f>
        <v>MARC ARNOLD</v>
      </c>
      <c r="G28" s="7" t="str">
        <f>VLOOKUP(Table1[[#This Row],[Order No]],'Account, order priority and cat'!$A$3:$C$1039,3,FALSE)</f>
        <v>Not Specified</v>
      </c>
      <c r="H28" s="7" t="str">
        <f>VLOOKUP(Table1[[#This Row],[Order No]],'Account, order priority and cat'!$A$3:$D$1039,4,FALSE)</f>
        <v>Office Supplies</v>
      </c>
      <c r="I28" s="12" t="str">
        <f>VLOOKUP(Table1[[#This Row],[Order No]],'Cost and price details'!$A$2:$F$1038,Table!$I$3,FALSE)</f>
        <v>Regular Air</v>
      </c>
      <c r="J28" s="13">
        <f>VLOOKUP(Table1[[#This Row],[Order No]],'Cost and price details'!$A$2:$F$1038,Table!$J$3,FALSE)</f>
        <v>41825</v>
      </c>
      <c r="K28" s="12">
        <f>VLOOKUP(Table1[[#This Row],[Order No]],'Cost and price details'!$A$2:$F$1038,Table!$K$3,FALSE)</f>
        <v>1.6830000000000003</v>
      </c>
      <c r="L28" s="12">
        <f>VLOOKUP(Table1[[#This Row],[Order No]],'Cost and price details'!$A$2:$F$1038,Table!$L$3,FALSE)</f>
        <v>2.7170000000000005</v>
      </c>
      <c r="M28" s="14">
        <f>(Table1[[#This Row],[Retail Price]]-Table1[[#This Row],[Cost Price]])/Table1[[#This Row],[Cost Price]]</f>
        <v>0.6143790849673203</v>
      </c>
      <c r="N28" s="14">
        <f>VLOOKUP(Table1[[#This Row],[Retail Price]],'Tax and discount slab'!$A$17:$B$27,2,TRUE)</f>
        <v>0.05</v>
      </c>
      <c r="O28" s="7">
        <f>(1+Table1[[#This Row],[Tax]])*Table1[[#This Row],[Retail Price]]</f>
        <v>2.8528500000000006</v>
      </c>
      <c r="P28" s="7">
        <f>VLOOKUP(Table1[[#This Row],[Order No]],'QTY &amp; shipping cost'!A24:B1060,2,FALSE)</f>
        <v>45</v>
      </c>
      <c r="Q28" s="7">
        <f>(Table1[[#This Row],[Price including tax]]*Table1[[#This Row],[Order Quantity]])</f>
        <v>128.37825000000004</v>
      </c>
      <c r="R28" s="14">
        <f>VLOOKUP(Table1[[#This Row],[Retail Price]],'Tax and discount slab'!$D$17:$E$27,2,TRUE)</f>
        <v>0.02</v>
      </c>
      <c r="S28" s="7">
        <f>Table1[[#This Row],[Sub Total]]*Table1[[#This Row],[Discount %]]</f>
        <v>2.567565000000001</v>
      </c>
      <c r="T28" s="7">
        <f>VLOOKUP(Table1[[#This Row],[Order No]],'QTY &amp; shipping cost'!$A$2:$C$1038,3,FALSE)</f>
        <v>1.07</v>
      </c>
      <c r="U28" s="18">
        <f>(Table1[[#This Row],[Sub Total]]+Table1[[#This Row],[Shipping Cost]])-Table1[[#This Row],[Discount $]]</f>
        <v>126.88068500000003</v>
      </c>
    </row>
    <row r="29" spans="1:21" x14ac:dyDescent="0.2">
      <c r="A29" s="17" t="s">
        <v>89</v>
      </c>
      <c r="B29" s="6">
        <f>VLOOKUP($A29,'Order date customer name'!$A$3:$B$1039,2,FALSE)</f>
        <v>41836</v>
      </c>
      <c r="C29" s="7" t="str">
        <f>VLOOKUP(Table1[[#This Row],[Order No]],'Order date customer name'!$A$2:$C$1038,3,FALSE)</f>
        <v>NORMAN MORALES</v>
      </c>
      <c r="D29" s="7" t="str">
        <f>VLOOKUP(Table1[[#This Row],[Order No]],'State and cust type'!$A$2:$B$1038,2,FALSE)</f>
        <v>New York</v>
      </c>
      <c r="E29" s="7" t="str">
        <f>VLOOKUP(Table1[[#This Row],[Order No]],'State and cust type'!$A$3:$C$1039,3,FALSE)</f>
        <v>Consumer</v>
      </c>
      <c r="F29" s="7" t="str">
        <f>VLOOKUP(Table1[[#This Row],[Order No]],'Account, order priority and cat'!$A$2:$B$1038,2,FALSE)</f>
        <v>TONY PERRY</v>
      </c>
      <c r="G29" s="7" t="str">
        <f>VLOOKUP(Table1[[#This Row],[Order No]],'Account, order priority and cat'!$A$3:$C$1039,3,FALSE)</f>
        <v>Low</v>
      </c>
      <c r="H29" s="7" t="str">
        <f>VLOOKUP(Table1[[#This Row],[Order No]],'Account, order priority and cat'!$A$3:$D$1039,4,FALSE)</f>
        <v>Office Supplies</v>
      </c>
      <c r="I29" s="12" t="str">
        <f>VLOOKUP(Table1[[#This Row],[Order No]],'Cost and price details'!$A$2:$F$1038,Table!$I$3,FALSE)</f>
        <v>Regular Air</v>
      </c>
      <c r="J29" s="13">
        <f>VLOOKUP(Table1[[#This Row],[Order No]],'Cost and price details'!$A$2:$F$1038,Table!$J$3,FALSE)</f>
        <v>41845</v>
      </c>
      <c r="K29" s="12">
        <f>VLOOKUP(Table1[[#This Row],[Order No]],'Cost and price details'!$A$2:$F$1038,Table!$K$3,FALSE)</f>
        <v>1.0120000000000002</v>
      </c>
      <c r="L29" s="12">
        <f>VLOOKUP(Table1[[#This Row],[Order No]],'Cost and price details'!$A$2:$F$1038,Table!$L$3,FALSE)</f>
        <v>1.9910000000000003</v>
      </c>
      <c r="M29" s="14">
        <f>(Table1[[#This Row],[Retail Price]]-Table1[[#This Row],[Cost Price]])/Table1[[#This Row],[Cost Price]]</f>
        <v>0.96739130434782594</v>
      </c>
      <c r="N29" s="14">
        <f>VLOOKUP(Table1[[#This Row],[Retail Price]],'Tax and discount slab'!$A$17:$B$27,2,TRUE)</f>
        <v>0.05</v>
      </c>
      <c r="O29" s="7">
        <f>(1+Table1[[#This Row],[Tax]])*Table1[[#This Row],[Retail Price]]</f>
        <v>2.0905500000000004</v>
      </c>
      <c r="P29" s="7">
        <f>VLOOKUP(Table1[[#This Row],[Order No]],'QTY &amp; shipping cost'!A25:B1061,2,FALSE)</f>
        <v>10</v>
      </c>
      <c r="Q29" s="7">
        <f>(Table1[[#This Row],[Price including tax]]*Table1[[#This Row],[Order Quantity]])</f>
        <v>20.905500000000004</v>
      </c>
      <c r="R29" s="14">
        <f>VLOOKUP(Table1[[#This Row],[Retail Price]],'Tax and discount slab'!$D$17:$E$27,2,TRUE)</f>
        <v>0.02</v>
      </c>
      <c r="S29" s="7">
        <f>Table1[[#This Row],[Sub Total]]*Table1[[#This Row],[Discount %]]</f>
        <v>0.41811000000000009</v>
      </c>
      <c r="T29" s="7">
        <f>VLOOKUP(Table1[[#This Row],[Order No]],'QTY &amp; shipping cost'!$A$2:$C$1038,3,FALSE)</f>
        <v>1.61</v>
      </c>
      <c r="U29" s="18">
        <f>(Table1[[#This Row],[Sub Total]]+Table1[[#This Row],[Shipping Cost]])-Table1[[#This Row],[Discount $]]</f>
        <v>22.097390000000004</v>
      </c>
    </row>
    <row r="30" spans="1:21" x14ac:dyDescent="0.2">
      <c r="A30" s="17" t="s">
        <v>91</v>
      </c>
      <c r="B30" s="6">
        <f>VLOOKUP($A30,'Order date customer name'!$A$3:$B$1039,2,FALSE)</f>
        <v>41836</v>
      </c>
      <c r="C30" s="7" t="str">
        <f>VLOOKUP(Table1[[#This Row],[Order No]],'Order date customer name'!$A$2:$C$1038,3,FALSE)</f>
        <v>NORMAN MORALES</v>
      </c>
      <c r="D30" s="7" t="str">
        <f>VLOOKUP(Table1[[#This Row],[Order No]],'State and cust type'!$A$2:$B$1038,2,FALSE)</f>
        <v>New York</v>
      </c>
      <c r="E30" s="7" t="str">
        <f>VLOOKUP(Table1[[#This Row],[Order No]],'State and cust type'!$A$3:$C$1039,3,FALSE)</f>
        <v>Consumer</v>
      </c>
      <c r="F30" s="7" t="str">
        <f>VLOOKUP(Table1[[#This Row],[Order No]],'Account, order priority and cat'!$A$2:$B$1038,2,FALSE)</f>
        <v>TONY PERRY</v>
      </c>
      <c r="G30" s="7" t="str">
        <f>VLOOKUP(Table1[[#This Row],[Order No]],'Account, order priority and cat'!$A$3:$C$1039,3,FALSE)</f>
        <v>Low</v>
      </c>
      <c r="H30" s="7" t="str">
        <f>VLOOKUP(Table1[[#This Row],[Order No]],'Account, order priority and cat'!$A$3:$D$1039,4,FALSE)</f>
        <v>Office Supplies</v>
      </c>
      <c r="I30" s="12" t="str">
        <f>VLOOKUP(Table1[[#This Row],[Order No]],'Cost and price details'!$A$2:$F$1038,Table!$I$3,FALSE)</f>
        <v>Regular Air</v>
      </c>
      <c r="J30" s="13">
        <f>VLOOKUP(Table1[[#This Row],[Order No]],'Cost and price details'!$A$2:$F$1038,Table!$J$3,FALSE)</f>
        <v>41850</v>
      </c>
      <c r="K30" s="12">
        <f>VLOOKUP(Table1[[#This Row],[Order No]],'Cost and price details'!$A$2:$F$1038,Table!$K$3,FALSE)</f>
        <v>2.09</v>
      </c>
      <c r="L30" s="12">
        <f>VLOOKUP(Table1[[#This Row],[Order No]],'Cost and price details'!$A$2:$F$1038,Table!$L$3,FALSE)</f>
        <v>3.6080000000000001</v>
      </c>
      <c r="M30" s="14">
        <f>(Table1[[#This Row],[Retail Price]]-Table1[[#This Row],[Cost Price]])/Table1[[#This Row],[Cost Price]]</f>
        <v>0.72631578947368436</v>
      </c>
      <c r="N30" s="14">
        <f>VLOOKUP(Table1[[#This Row],[Retail Price]],'Tax and discount slab'!$A$17:$B$27,2,TRUE)</f>
        <v>0.05</v>
      </c>
      <c r="O30" s="7">
        <f>(1+Table1[[#This Row],[Tax]])*Table1[[#This Row],[Retail Price]]</f>
        <v>3.7884000000000002</v>
      </c>
      <c r="P30" s="7">
        <f>VLOOKUP(Table1[[#This Row],[Order No]],'QTY &amp; shipping cost'!A26:B1062,2,FALSE)</f>
        <v>43</v>
      </c>
      <c r="Q30" s="7">
        <f>(Table1[[#This Row],[Price including tax]]*Table1[[#This Row],[Order Quantity]])</f>
        <v>162.90120000000002</v>
      </c>
      <c r="R30" s="14">
        <f>VLOOKUP(Table1[[#This Row],[Retail Price]],'Tax and discount slab'!$D$17:$E$27,2,TRUE)</f>
        <v>0.02</v>
      </c>
      <c r="S30" s="7">
        <f>Table1[[#This Row],[Sub Total]]*Table1[[#This Row],[Discount %]]</f>
        <v>3.2580240000000003</v>
      </c>
      <c r="T30" s="7">
        <f>VLOOKUP(Table1[[#This Row],[Order No]],'QTY &amp; shipping cost'!$A$2:$C$1038,3,FALSE)</f>
        <v>2</v>
      </c>
      <c r="U30" s="18">
        <f>(Table1[[#This Row],[Sub Total]]+Table1[[#This Row],[Shipping Cost]])-Table1[[#This Row],[Discount $]]</f>
        <v>161.64317600000001</v>
      </c>
    </row>
    <row r="31" spans="1:21" x14ac:dyDescent="0.2">
      <c r="A31" s="17" t="s">
        <v>92</v>
      </c>
      <c r="B31" s="6">
        <f>VLOOKUP($A31,'Order date customer name'!$A$3:$B$1039,2,FALSE)</f>
        <v>41844</v>
      </c>
      <c r="C31" s="7" t="str">
        <f>VLOOKUP(Table1[[#This Row],[Order No]],'Order date customer name'!$A$2:$C$1038,3,FALSE)</f>
        <v>MARCUS GONZALEZ</v>
      </c>
      <c r="D31" s="7" t="str">
        <f>VLOOKUP(Table1[[#This Row],[Order No]],'State and cust type'!$A$2:$B$1038,2,FALSE)</f>
        <v>New York</v>
      </c>
      <c r="E31" s="7" t="str">
        <f>VLOOKUP(Table1[[#This Row],[Order No]],'State and cust type'!$A$3:$C$1039,3,FALSE)</f>
        <v>Home Office</v>
      </c>
      <c r="F31" s="7" t="str">
        <f>VLOOKUP(Table1[[#This Row],[Order No]],'Account, order priority and cat'!$A$2:$B$1038,2,FALSE)</f>
        <v>VINCENT JORDAN</v>
      </c>
      <c r="G31" s="7" t="str">
        <f>VLOOKUP(Table1[[#This Row],[Order No]],'Account, order priority and cat'!$A$3:$C$1039,3,FALSE)</f>
        <v>Low</v>
      </c>
      <c r="H31" s="7" t="str">
        <f>VLOOKUP(Table1[[#This Row],[Order No]],'Account, order priority and cat'!$A$3:$D$1039,4,FALSE)</f>
        <v>Technology</v>
      </c>
      <c r="I31" s="12" t="str">
        <f>VLOOKUP(Table1[[#This Row],[Order No]],'Cost and price details'!$A$2:$F$1038,Table!$I$3,FALSE)</f>
        <v>Regular Air</v>
      </c>
      <c r="J31" s="13">
        <f>VLOOKUP(Table1[[#This Row],[Order No]],'Cost and price details'!$A$2:$F$1038,Table!$J$3,FALSE)</f>
        <v>41860</v>
      </c>
      <c r="K31" s="12">
        <f>VLOOKUP(Table1[[#This Row],[Order No]],'Cost and price details'!$A$2:$F$1038,Table!$K$3,FALSE)</f>
        <v>415.78900000000004</v>
      </c>
      <c r="L31" s="12">
        <f>VLOOKUP(Table1[[#This Row],[Order No]],'Cost and price details'!$A$2:$F$1038,Table!$L$3,FALSE)</f>
        <v>659.98900000000003</v>
      </c>
      <c r="M31" s="14">
        <f>(Table1[[#This Row],[Retail Price]]-Table1[[#This Row],[Cost Price]])/Table1[[#This Row],[Cost Price]]</f>
        <v>0.58731712479166109</v>
      </c>
      <c r="N31" s="14">
        <f>VLOOKUP(Table1[[#This Row],[Retail Price]],'Tax and discount slab'!$A$17:$B$27,2,TRUE)</f>
        <v>0.32000000000000006</v>
      </c>
      <c r="O31" s="7">
        <f>(1+Table1[[#This Row],[Tax]])*Table1[[#This Row],[Retail Price]]</f>
        <v>871.1854800000001</v>
      </c>
      <c r="P31" s="7">
        <f>VLOOKUP(Table1[[#This Row],[Order No]],'QTY &amp; shipping cost'!A27:B1063,2,FALSE)</f>
        <v>27</v>
      </c>
      <c r="Q31" s="7">
        <f>(Table1[[#This Row],[Price including tax]]*Table1[[#This Row],[Order Quantity]])</f>
        <v>23522.007960000003</v>
      </c>
      <c r="R31" s="14">
        <f>VLOOKUP(Table1[[#This Row],[Retail Price]],'Tax and discount slab'!$D$17:$E$27,2,TRUE)</f>
        <v>0.47</v>
      </c>
      <c r="S31" s="7">
        <f>Table1[[#This Row],[Sub Total]]*Table1[[#This Row],[Discount %]]</f>
        <v>11055.3437412</v>
      </c>
      <c r="T31" s="7">
        <f>VLOOKUP(Table1[[#This Row],[Order No]],'QTY &amp; shipping cost'!$A$2:$C$1038,3,FALSE)</f>
        <v>24.54</v>
      </c>
      <c r="U31" s="18">
        <f>(Table1[[#This Row],[Sub Total]]+Table1[[#This Row],[Shipping Cost]])-Table1[[#This Row],[Discount $]]</f>
        <v>12491.204218800003</v>
      </c>
    </row>
    <row r="32" spans="1:21" x14ac:dyDescent="0.2">
      <c r="A32" s="17" t="s">
        <v>95</v>
      </c>
      <c r="B32" s="6">
        <f>VLOOKUP($A32,'Order date customer name'!$A$3:$B$1039,2,FALSE)</f>
        <v>41844</v>
      </c>
      <c r="C32" s="7" t="str">
        <f>VLOOKUP(Table1[[#This Row],[Order No]],'Order date customer name'!$A$2:$C$1038,3,FALSE)</f>
        <v>MARCUS GONZALEZ</v>
      </c>
      <c r="D32" s="7" t="str">
        <f>VLOOKUP(Table1[[#This Row],[Order No]],'State and cust type'!$A$2:$B$1038,2,FALSE)</f>
        <v>New York</v>
      </c>
      <c r="E32" s="7" t="str">
        <f>VLOOKUP(Table1[[#This Row],[Order No]],'State and cust type'!$A$3:$C$1039,3,FALSE)</f>
        <v>Home Office</v>
      </c>
      <c r="F32" s="7" t="str">
        <f>VLOOKUP(Table1[[#This Row],[Order No]],'Account, order priority and cat'!$A$2:$B$1038,2,FALSE)</f>
        <v>VINCENT JORDAN</v>
      </c>
      <c r="G32" s="7" t="str">
        <f>VLOOKUP(Table1[[#This Row],[Order No]],'Account, order priority and cat'!$A$3:$C$1039,3,FALSE)</f>
        <v>Low</v>
      </c>
      <c r="H32" s="7" t="str">
        <f>VLOOKUP(Table1[[#This Row],[Order No]],'Account, order priority and cat'!$A$3:$D$1039,4,FALSE)</f>
        <v>Office Supplies</v>
      </c>
      <c r="I32" s="12" t="str">
        <f>VLOOKUP(Table1[[#This Row],[Order No]],'Cost and price details'!$A$2:$F$1038,Table!$I$3,FALSE)</f>
        <v>Regular Air</v>
      </c>
      <c r="J32" s="13">
        <f>VLOOKUP(Table1[[#This Row],[Order No]],'Cost and price details'!$A$2:$F$1038,Table!$J$3,FALSE)</f>
        <v>41858</v>
      </c>
      <c r="K32" s="12">
        <f>VLOOKUP(Table1[[#This Row],[Order No]],'Cost and price details'!$A$2:$F$1038,Table!$K$3,FALSE)</f>
        <v>1.7600000000000002</v>
      </c>
      <c r="L32" s="12">
        <f>VLOOKUP(Table1[[#This Row],[Order No]],'Cost and price details'!$A$2:$F$1038,Table!$L$3,FALSE)</f>
        <v>2.8820000000000006</v>
      </c>
      <c r="M32" s="14">
        <f>(Table1[[#This Row],[Retail Price]]-Table1[[#This Row],[Cost Price]])/Table1[[#This Row],[Cost Price]]</f>
        <v>0.63750000000000007</v>
      </c>
      <c r="N32" s="14">
        <f>VLOOKUP(Table1[[#This Row],[Retail Price]],'Tax and discount slab'!$A$17:$B$27,2,TRUE)</f>
        <v>0.05</v>
      </c>
      <c r="O32" s="7">
        <f>(1+Table1[[#This Row],[Tax]])*Table1[[#This Row],[Retail Price]]</f>
        <v>3.0261000000000009</v>
      </c>
      <c r="P32" s="7">
        <f>VLOOKUP(Table1[[#This Row],[Order No]],'QTY &amp; shipping cost'!A28:B1064,2,FALSE)</f>
        <v>12</v>
      </c>
      <c r="Q32" s="7">
        <f>(Table1[[#This Row],[Price including tax]]*Table1[[#This Row],[Order Quantity]])</f>
        <v>36.313200000000009</v>
      </c>
      <c r="R32" s="14">
        <f>VLOOKUP(Table1[[#This Row],[Retail Price]],'Tax and discount slab'!$D$17:$E$27,2,TRUE)</f>
        <v>0.02</v>
      </c>
      <c r="S32" s="7">
        <f>Table1[[#This Row],[Sub Total]]*Table1[[#This Row],[Discount %]]</f>
        <v>0.72626400000000024</v>
      </c>
      <c r="T32" s="7">
        <f>VLOOKUP(Table1[[#This Row],[Order No]],'QTY &amp; shipping cost'!$A$2:$C$1038,3,FALSE)</f>
        <v>0.85000000000000009</v>
      </c>
      <c r="U32" s="18">
        <f>(Table1[[#This Row],[Sub Total]]+Table1[[#This Row],[Shipping Cost]])-Table1[[#This Row],[Discount $]]</f>
        <v>36.43693600000001</v>
      </c>
    </row>
    <row r="33" spans="1:21" x14ac:dyDescent="0.2">
      <c r="A33" s="17" t="s">
        <v>96</v>
      </c>
      <c r="B33" s="6">
        <f>VLOOKUP($A33,'Order date customer name'!$A$3:$B$1039,2,FALSE)</f>
        <v>41877</v>
      </c>
      <c r="C33" s="7" t="str">
        <f>VLOOKUP(Table1[[#This Row],[Order No]],'Order date customer name'!$A$2:$C$1038,3,FALSE)</f>
        <v>ALLEN KELLEY</v>
      </c>
      <c r="D33" s="7" t="str">
        <f>VLOOKUP(Table1[[#This Row],[Order No]],'State and cust type'!$A$2:$B$1038,2,FALSE)</f>
        <v>Illinois</v>
      </c>
      <c r="E33" s="7" t="str">
        <f>VLOOKUP(Table1[[#This Row],[Order No]],'State and cust type'!$A$3:$C$1039,3,FALSE)</f>
        <v>Corporate</v>
      </c>
      <c r="F33" s="7" t="str">
        <f>VLOOKUP(Table1[[#This Row],[Order No]],'Account, order priority and cat'!$A$2:$B$1038,2,FALSE)</f>
        <v>COREY MILLS</v>
      </c>
      <c r="G33" s="7" t="str">
        <f>VLOOKUP(Table1[[#This Row],[Order No]],'Account, order priority and cat'!$A$3:$C$1039,3,FALSE)</f>
        <v>High</v>
      </c>
      <c r="H33" s="7" t="str">
        <f>VLOOKUP(Table1[[#This Row],[Order No]],'Account, order priority and cat'!$A$3:$D$1039,4,FALSE)</f>
        <v>Technology</v>
      </c>
      <c r="I33" s="12" t="str">
        <f>VLOOKUP(Table1[[#This Row],[Order No]],'Cost and price details'!$A$2:$F$1038,Table!$I$3,FALSE)</f>
        <v>Delivery Truck</v>
      </c>
      <c r="J33" s="13">
        <f>VLOOKUP(Table1[[#This Row],[Order No]],'Cost and price details'!$A$2:$F$1038,Table!$J$3,FALSE)</f>
        <v>41884</v>
      </c>
      <c r="K33" s="12">
        <f>VLOOKUP(Table1[[#This Row],[Order No]],'Cost and price details'!$A$2:$F$1038,Table!$K$3,FALSE)</f>
        <v>306.88900000000001</v>
      </c>
      <c r="L33" s="12">
        <f>VLOOKUP(Table1[[#This Row],[Order No]],'Cost and price details'!$A$2:$F$1038,Table!$L$3,FALSE)</f>
        <v>494.98900000000003</v>
      </c>
      <c r="M33" s="14">
        <f>(Table1[[#This Row],[Retail Price]]-Table1[[#This Row],[Cost Price]])/Table1[[#This Row],[Cost Price]]</f>
        <v>0.61292519445141413</v>
      </c>
      <c r="N33" s="14">
        <f>VLOOKUP(Table1[[#This Row],[Retail Price]],'Tax and discount slab'!$A$17:$B$27,2,TRUE)</f>
        <v>0.32000000000000006</v>
      </c>
      <c r="O33" s="7">
        <f>(1+Table1[[#This Row],[Tax]])*Table1[[#This Row],[Retail Price]]</f>
        <v>653.38548000000003</v>
      </c>
      <c r="P33" s="7">
        <f>VLOOKUP(Table1[[#This Row],[Order No]],'QTY &amp; shipping cost'!A29:B1065,2,FALSE)</f>
        <v>17</v>
      </c>
      <c r="Q33" s="7">
        <f>(Table1[[#This Row],[Price including tax]]*Table1[[#This Row],[Order Quantity]])</f>
        <v>11107.553160000001</v>
      </c>
      <c r="R33" s="14">
        <f>VLOOKUP(Table1[[#This Row],[Retail Price]],'Tax and discount slab'!$D$17:$E$27,2,TRUE)</f>
        <v>0.47</v>
      </c>
      <c r="S33" s="7">
        <f>Table1[[#This Row],[Sub Total]]*Table1[[#This Row],[Discount %]]</f>
        <v>5220.5499852000003</v>
      </c>
      <c r="T33" s="7">
        <f>VLOOKUP(Table1[[#This Row],[Order No]],'QTY &amp; shipping cost'!$A$2:$C$1038,3,FALSE)</f>
        <v>49.05</v>
      </c>
      <c r="U33" s="18">
        <f>(Table1[[#This Row],[Sub Total]]+Table1[[#This Row],[Shipping Cost]])-Table1[[#This Row],[Discount $]]</f>
        <v>5936.0531748000003</v>
      </c>
    </row>
    <row r="34" spans="1:21" x14ac:dyDescent="0.2">
      <c r="A34" s="17" t="s">
        <v>101</v>
      </c>
      <c r="B34" s="6">
        <f>VLOOKUP($A34,'Order date customer name'!$A$3:$B$1039,2,FALSE)</f>
        <v>41877</v>
      </c>
      <c r="C34" s="7" t="str">
        <f>VLOOKUP(Table1[[#This Row],[Order No]],'Order date customer name'!$A$2:$C$1038,3,FALSE)</f>
        <v>ALLEN KELLEY</v>
      </c>
      <c r="D34" s="7" t="str">
        <f>VLOOKUP(Table1[[#This Row],[Order No]],'State and cust type'!$A$2:$B$1038,2,FALSE)</f>
        <v>Illinois</v>
      </c>
      <c r="E34" s="7" t="str">
        <f>VLOOKUP(Table1[[#This Row],[Order No]],'State and cust type'!$A$3:$C$1039,3,FALSE)</f>
        <v>Corporate</v>
      </c>
      <c r="F34" s="7" t="str">
        <f>VLOOKUP(Table1[[#This Row],[Order No]],'Account, order priority and cat'!$A$2:$B$1038,2,FALSE)</f>
        <v>COREY MILLS</v>
      </c>
      <c r="G34" s="7" t="str">
        <f>VLOOKUP(Table1[[#This Row],[Order No]],'Account, order priority and cat'!$A$3:$C$1039,3,FALSE)</f>
        <v>High</v>
      </c>
      <c r="H34" s="7" t="str">
        <f>VLOOKUP(Table1[[#This Row],[Order No]],'Account, order priority and cat'!$A$3:$D$1039,4,FALSE)</f>
        <v>Office Supplies</v>
      </c>
      <c r="I34" s="12" t="str">
        <f>VLOOKUP(Table1[[#This Row],[Order No]],'Cost and price details'!$A$2:$F$1038,Table!$I$3,FALSE)</f>
        <v>Regular Air</v>
      </c>
      <c r="J34" s="13">
        <f>VLOOKUP(Table1[[#This Row],[Order No]],'Cost and price details'!$A$2:$F$1038,Table!$J$3,FALSE)</f>
        <v>41885</v>
      </c>
      <c r="K34" s="12">
        <f>VLOOKUP(Table1[[#This Row],[Order No]],'Cost and price details'!$A$2:$F$1038,Table!$K$3,FALSE)</f>
        <v>2.7720000000000002</v>
      </c>
      <c r="L34" s="12">
        <f>VLOOKUP(Table1[[#This Row],[Order No]],'Cost and price details'!$A$2:$F$1038,Table!$L$3,FALSE)</f>
        <v>4.4000000000000004</v>
      </c>
      <c r="M34" s="14">
        <f>(Table1[[#This Row],[Retail Price]]-Table1[[#This Row],[Cost Price]])/Table1[[#This Row],[Cost Price]]</f>
        <v>0.58730158730158732</v>
      </c>
      <c r="N34" s="14">
        <f>VLOOKUP(Table1[[#This Row],[Retail Price]],'Tax and discount slab'!$A$17:$B$27,2,TRUE)</f>
        <v>0.05</v>
      </c>
      <c r="O34" s="7">
        <f>(1+Table1[[#This Row],[Tax]])*Table1[[#This Row],[Retail Price]]</f>
        <v>4.620000000000001</v>
      </c>
      <c r="P34" s="7">
        <f>VLOOKUP(Table1[[#This Row],[Order No]],'QTY &amp; shipping cost'!A30:B1066,2,FALSE)</f>
        <v>16</v>
      </c>
      <c r="Q34" s="7">
        <f>(Table1[[#This Row],[Price including tax]]*Table1[[#This Row],[Order Quantity]])</f>
        <v>73.920000000000016</v>
      </c>
      <c r="R34" s="14">
        <f>VLOOKUP(Table1[[#This Row],[Retail Price]],'Tax and discount slab'!$D$17:$E$27,2,TRUE)</f>
        <v>0.02</v>
      </c>
      <c r="S34" s="7">
        <f>Table1[[#This Row],[Sub Total]]*Table1[[#This Row],[Discount %]]</f>
        <v>1.4784000000000004</v>
      </c>
      <c r="T34" s="7">
        <f>VLOOKUP(Table1[[#This Row],[Order No]],'QTY &amp; shipping cost'!$A$2:$C$1038,3,FALSE)</f>
        <v>1.35</v>
      </c>
      <c r="U34" s="18">
        <f>(Table1[[#This Row],[Sub Total]]+Table1[[#This Row],[Shipping Cost]])-Table1[[#This Row],[Discount $]]</f>
        <v>73.791600000000017</v>
      </c>
    </row>
    <row r="35" spans="1:21" x14ac:dyDescent="0.2">
      <c r="A35" s="17" t="s">
        <v>102</v>
      </c>
      <c r="B35" s="6">
        <f>VLOOKUP($A35,'Order date customer name'!$A$3:$B$1039,2,FALSE)</f>
        <v>41887</v>
      </c>
      <c r="C35" s="7" t="str">
        <f>VLOOKUP(Table1[[#This Row],[Order No]],'Order date customer name'!$A$2:$C$1038,3,FALSE)</f>
        <v>GABRIEL HAYES</v>
      </c>
      <c r="D35" s="7" t="str">
        <f>VLOOKUP(Table1[[#This Row],[Order No]],'State and cust type'!$A$2:$B$1038,2,FALSE)</f>
        <v>New York</v>
      </c>
      <c r="E35" s="7" t="str">
        <f>VLOOKUP(Table1[[#This Row],[Order No]],'State and cust type'!$A$3:$C$1039,3,FALSE)</f>
        <v>Home Office</v>
      </c>
      <c r="F35" s="7" t="str">
        <f>VLOOKUP(Table1[[#This Row],[Order No]],'Account, order priority and cat'!$A$2:$B$1038,2,FALSE)</f>
        <v>WILLIE STEWART</v>
      </c>
      <c r="G35" s="7" t="str">
        <f>VLOOKUP(Table1[[#This Row],[Order No]],'Account, order priority and cat'!$A$3:$C$1039,3,FALSE)</f>
        <v>Not Specified</v>
      </c>
      <c r="H35" s="7" t="str">
        <f>VLOOKUP(Table1[[#This Row],[Order No]],'Account, order priority and cat'!$A$3:$D$1039,4,FALSE)</f>
        <v>Office Supplies</v>
      </c>
      <c r="I35" s="12" t="str">
        <f>VLOOKUP(Table1[[#This Row],[Order No]],'Cost and price details'!$A$2:$F$1038,Table!$I$3,FALSE)</f>
        <v>Regular Air</v>
      </c>
      <c r="J35" s="13">
        <f>VLOOKUP(Table1[[#This Row],[Order No]],'Cost and price details'!$A$2:$F$1038,Table!$J$3,FALSE)</f>
        <v>41894</v>
      </c>
      <c r="K35" s="12">
        <f>VLOOKUP(Table1[[#This Row],[Order No]],'Cost and price details'!$A$2:$F$1038,Table!$K$3,FALSE)</f>
        <v>1.298</v>
      </c>
      <c r="L35" s="12">
        <f>VLOOKUP(Table1[[#This Row],[Order No]],'Cost and price details'!$A$2:$F$1038,Table!$L$3,FALSE)</f>
        <v>2.0680000000000001</v>
      </c>
      <c r="M35" s="14">
        <f>(Table1[[#This Row],[Retail Price]]-Table1[[#This Row],[Cost Price]])/Table1[[#This Row],[Cost Price]]</f>
        <v>0.59322033898305082</v>
      </c>
      <c r="N35" s="14">
        <f>VLOOKUP(Table1[[#This Row],[Retail Price]],'Tax and discount slab'!$A$17:$B$27,2,TRUE)</f>
        <v>0.05</v>
      </c>
      <c r="O35" s="7">
        <f>(1+Table1[[#This Row],[Tax]])*Table1[[#This Row],[Retail Price]]</f>
        <v>2.1714000000000002</v>
      </c>
      <c r="P35" s="7">
        <f>VLOOKUP(Table1[[#This Row],[Order No]],'QTY &amp; shipping cost'!A31:B1067,2,FALSE)</f>
        <v>49</v>
      </c>
      <c r="Q35" s="7">
        <f>(Table1[[#This Row],[Price including tax]]*Table1[[#This Row],[Order Quantity]])</f>
        <v>106.39860000000002</v>
      </c>
      <c r="R35" s="14">
        <f>VLOOKUP(Table1[[#This Row],[Retail Price]],'Tax and discount slab'!$D$17:$E$27,2,TRUE)</f>
        <v>0.02</v>
      </c>
      <c r="S35" s="7">
        <f>Table1[[#This Row],[Sub Total]]*Table1[[#This Row],[Discount %]]</f>
        <v>2.1279720000000002</v>
      </c>
      <c r="T35" s="7">
        <f>VLOOKUP(Table1[[#This Row],[Order No]],'QTY &amp; shipping cost'!$A$2:$C$1038,3,FALSE)</f>
        <v>1.54</v>
      </c>
      <c r="U35" s="18">
        <f>(Table1[[#This Row],[Sub Total]]+Table1[[#This Row],[Shipping Cost]])-Table1[[#This Row],[Discount $]]</f>
        <v>105.81062800000002</v>
      </c>
    </row>
    <row r="36" spans="1:21" x14ac:dyDescent="0.2">
      <c r="A36" s="17" t="s">
        <v>104</v>
      </c>
      <c r="B36" s="6">
        <f>VLOOKUP($A36,'Order date customer name'!$A$3:$B$1039,2,FALSE)</f>
        <v>41887</v>
      </c>
      <c r="C36" s="7" t="str">
        <f>VLOOKUP(Table1[[#This Row],[Order No]],'Order date customer name'!$A$2:$C$1038,3,FALSE)</f>
        <v>GABRIEL HAYES</v>
      </c>
      <c r="D36" s="7" t="str">
        <f>VLOOKUP(Table1[[#This Row],[Order No]],'State and cust type'!$A$2:$B$1038,2,FALSE)</f>
        <v>New York</v>
      </c>
      <c r="E36" s="7" t="str">
        <f>VLOOKUP(Table1[[#This Row],[Order No]],'State and cust type'!$A$3:$C$1039,3,FALSE)</f>
        <v>Home Office</v>
      </c>
      <c r="F36" s="7" t="str">
        <f>VLOOKUP(Table1[[#This Row],[Order No]],'Account, order priority and cat'!$A$2:$B$1038,2,FALSE)</f>
        <v>WILLIE STEWART</v>
      </c>
      <c r="G36" s="7" t="str">
        <f>VLOOKUP(Table1[[#This Row],[Order No]],'Account, order priority and cat'!$A$3:$C$1039,3,FALSE)</f>
        <v>Not Specified</v>
      </c>
      <c r="H36" s="7" t="str">
        <f>VLOOKUP(Table1[[#This Row],[Order No]],'Account, order priority and cat'!$A$3:$D$1039,4,FALSE)</f>
        <v>Office Supplies</v>
      </c>
      <c r="I36" s="12" t="str">
        <f>VLOOKUP(Table1[[#This Row],[Order No]],'Cost and price details'!$A$2:$F$1038,Table!$I$3,FALSE)</f>
        <v>Regular Air</v>
      </c>
      <c r="J36" s="13">
        <f>VLOOKUP(Table1[[#This Row],[Order No]],'Cost and price details'!$A$2:$F$1038,Table!$J$3,FALSE)</f>
        <v>41896</v>
      </c>
      <c r="K36" s="12">
        <f>VLOOKUP(Table1[[#This Row],[Order No]],'Cost and price details'!$A$2:$F$1038,Table!$K$3,FALSE)</f>
        <v>1.4410000000000003</v>
      </c>
      <c r="L36" s="12">
        <f>VLOOKUP(Table1[[#This Row],[Order No]],'Cost and price details'!$A$2:$F$1038,Table!$L$3,FALSE)</f>
        <v>3.1240000000000001</v>
      </c>
      <c r="M36" s="14">
        <f>(Table1[[#This Row],[Retail Price]]-Table1[[#This Row],[Cost Price]])/Table1[[#This Row],[Cost Price]]</f>
        <v>1.1679389312977095</v>
      </c>
      <c r="N36" s="14">
        <f>VLOOKUP(Table1[[#This Row],[Retail Price]],'Tax and discount slab'!$A$17:$B$27,2,TRUE)</f>
        <v>0.05</v>
      </c>
      <c r="O36" s="7">
        <f>(1+Table1[[#This Row],[Tax]])*Table1[[#This Row],[Retail Price]]</f>
        <v>3.2802000000000002</v>
      </c>
      <c r="P36" s="7">
        <f>VLOOKUP(Table1[[#This Row],[Order No]],'QTY &amp; shipping cost'!A32:B1068,2,FALSE)</f>
        <v>41</v>
      </c>
      <c r="Q36" s="7">
        <f>(Table1[[#This Row],[Price including tax]]*Table1[[#This Row],[Order Quantity]])</f>
        <v>134.48820000000001</v>
      </c>
      <c r="R36" s="14">
        <f>VLOOKUP(Table1[[#This Row],[Retail Price]],'Tax and discount slab'!$D$17:$E$27,2,TRUE)</f>
        <v>0.02</v>
      </c>
      <c r="S36" s="7">
        <f>Table1[[#This Row],[Sub Total]]*Table1[[#This Row],[Discount %]]</f>
        <v>2.6897640000000003</v>
      </c>
      <c r="T36" s="7">
        <f>VLOOKUP(Table1[[#This Row],[Order No]],'QTY &amp; shipping cost'!$A$2:$C$1038,3,FALSE)</f>
        <v>0.98000000000000009</v>
      </c>
      <c r="U36" s="18">
        <f>(Table1[[#This Row],[Sub Total]]+Table1[[#This Row],[Shipping Cost]])-Table1[[#This Row],[Discount $]]</f>
        <v>132.778436</v>
      </c>
    </row>
    <row r="37" spans="1:21" x14ac:dyDescent="0.2">
      <c r="A37" s="17" t="s">
        <v>105</v>
      </c>
      <c r="B37" s="6">
        <f>VLOOKUP($A37,'Order date customer name'!$A$3:$B$1039,2,FALSE)</f>
        <v>41901</v>
      </c>
      <c r="C37" s="7" t="str">
        <f>VLOOKUP(Table1[[#This Row],[Order No]],'Order date customer name'!$A$2:$C$1038,3,FALSE)</f>
        <v>PEDRO FLORES</v>
      </c>
      <c r="D37" s="7" t="str">
        <f>VLOOKUP(Table1[[#This Row],[Order No]],'State and cust type'!$A$2:$B$1038,2,FALSE)</f>
        <v>Illinois</v>
      </c>
      <c r="E37" s="7" t="str">
        <f>VLOOKUP(Table1[[#This Row],[Order No]],'State and cust type'!$A$3:$C$1039,3,FALSE)</f>
        <v>Consumer</v>
      </c>
      <c r="F37" s="7" t="str">
        <f>VLOOKUP(Table1[[#This Row],[Order No]],'Account, order priority and cat'!$A$2:$B$1038,2,FALSE)</f>
        <v>MANUEL BARNES</v>
      </c>
      <c r="G37" s="7" t="str">
        <f>VLOOKUP(Table1[[#This Row],[Order No]],'Account, order priority and cat'!$A$3:$C$1039,3,FALSE)</f>
        <v>Medium</v>
      </c>
      <c r="H37" s="7" t="str">
        <f>VLOOKUP(Table1[[#This Row],[Order No]],'Account, order priority and cat'!$A$3:$D$1039,4,FALSE)</f>
        <v>Technology</v>
      </c>
      <c r="I37" s="12" t="str">
        <f>VLOOKUP(Table1[[#This Row],[Order No]],'Cost and price details'!$A$2:$F$1038,Table!$I$3,FALSE)</f>
        <v>Regular Air</v>
      </c>
      <c r="J37" s="13">
        <f>VLOOKUP(Table1[[#This Row],[Order No]],'Cost and price details'!$A$2:$F$1038,Table!$J$3,FALSE)</f>
        <v>41910</v>
      </c>
      <c r="K37" s="12">
        <f>VLOOKUP(Table1[[#This Row],[Order No]],'Cost and price details'!$A$2:$F$1038,Table!$K$3,FALSE)</f>
        <v>21.758000000000003</v>
      </c>
      <c r="L37" s="12">
        <f>VLOOKUP(Table1[[#This Row],[Order No]],'Cost and price details'!$A$2:$F$1038,Table!$L$3,FALSE)</f>
        <v>50.589000000000006</v>
      </c>
      <c r="M37" s="14">
        <f>(Table1[[#This Row],[Retail Price]]-Table1[[#This Row],[Cost Price]])/Table1[[#This Row],[Cost Price]]</f>
        <v>1.3250758341759352</v>
      </c>
      <c r="N37" s="14">
        <f>VLOOKUP(Table1[[#This Row],[Retail Price]],'Tax and discount slab'!$A$17:$B$27,2,TRUE)</f>
        <v>0.24</v>
      </c>
      <c r="O37" s="7">
        <f>(1+Table1[[#This Row],[Tax]])*Table1[[#This Row],[Retail Price]]</f>
        <v>62.730360000000005</v>
      </c>
      <c r="P37" s="7">
        <f>VLOOKUP(Table1[[#This Row],[Order No]],'QTY &amp; shipping cost'!A33:B1069,2,FALSE)</f>
        <v>25</v>
      </c>
      <c r="Q37" s="7">
        <f>(Table1[[#This Row],[Price including tax]]*Table1[[#This Row],[Order Quantity]])</f>
        <v>1568.259</v>
      </c>
      <c r="R37" s="14">
        <f>VLOOKUP(Table1[[#This Row],[Retail Price]],'Tax and discount slab'!$D$17:$E$27,2,TRUE)</f>
        <v>0.27</v>
      </c>
      <c r="S37" s="7">
        <f>Table1[[#This Row],[Sub Total]]*Table1[[#This Row],[Discount %]]</f>
        <v>423.42993000000001</v>
      </c>
      <c r="T37" s="7">
        <f>VLOOKUP(Table1[[#This Row],[Order No]],'QTY &amp; shipping cost'!$A$2:$C$1038,3,FALSE)</f>
        <v>5.04</v>
      </c>
      <c r="U37" s="18">
        <f>(Table1[[#This Row],[Sub Total]]+Table1[[#This Row],[Shipping Cost]])-Table1[[#This Row],[Discount $]]</f>
        <v>1149.86907</v>
      </c>
    </row>
    <row r="38" spans="1:21" x14ac:dyDescent="0.2">
      <c r="A38" s="17" t="s">
        <v>107</v>
      </c>
      <c r="B38" s="6">
        <f>VLOOKUP($A38,'Order date customer name'!$A$3:$B$1039,2,FALSE)</f>
        <v>41901</v>
      </c>
      <c r="C38" s="7" t="str">
        <f>VLOOKUP(Table1[[#This Row],[Order No]],'Order date customer name'!$A$2:$C$1038,3,FALSE)</f>
        <v>PEDRO FLORES</v>
      </c>
      <c r="D38" s="7" t="str">
        <f>VLOOKUP(Table1[[#This Row],[Order No]],'State and cust type'!$A$2:$B$1038,2,FALSE)</f>
        <v>Illinois</v>
      </c>
      <c r="E38" s="7" t="str">
        <f>VLOOKUP(Table1[[#This Row],[Order No]],'State and cust type'!$A$3:$C$1039,3,FALSE)</f>
        <v>Consumer</v>
      </c>
      <c r="F38" s="7" t="str">
        <f>VLOOKUP(Table1[[#This Row],[Order No]],'Account, order priority and cat'!$A$2:$B$1038,2,FALSE)</f>
        <v>MANUEL BARNES</v>
      </c>
      <c r="G38" s="7" t="str">
        <f>VLOOKUP(Table1[[#This Row],[Order No]],'Account, order priority and cat'!$A$3:$C$1039,3,FALSE)</f>
        <v>Medium</v>
      </c>
      <c r="H38" s="7" t="str">
        <f>VLOOKUP(Table1[[#This Row],[Order No]],'Account, order priority and cat'!$A$3:$D$1039,4,FALSE)</f>
        <v>Office Supplies</v>
      </c>
      <c r="I38" s="12" t="str">
        <f>VLOOKUP(Table1[[#This Row],[Order No]],'Cost and price details'!$A$2:$F$1038,Table!$I$3,FALSE)</f>
        <v>Regular Air</v>
      </c>
      <c r="J38" s="13">
        <f>VLOOKUP(Table1[[#This Row],[Order No]],'Cost and price details'!$A$2:$F$1038,Table!$J$3,FALSE)</f>
        <v>41909</v>
      </c>
      <c r="K38" s="12">
        <f>VLOOKUP(Table1[[#This Row],[Order No]],'Cost and price details'!$A$2:$F$1038,Table!$K$3,FALSE)</f>
        <v>1.0230000000000001</v>
      </c>
      <c r="L38" s="12">
        <f>VLOOKUP(Table1[[#This Row],[Order No]],'Cost and price details'!$A$2:$F$1038,Table!$L$3,FALSE)</f>
        <v>1.6280000000000001</v>
      </c>
      <c r="M38" s="14">
        <f>(Table1[[#This Row],[Retail Price]]-Table1[[#This Row],[Cost Price]])/Table1[[#This Row],[Cost Price]]</f>
        <v>0.59139784946236551</v>
      </c>
      <c r="N38" s="14">
        <f>VLOOKUP(Table1[[#This Row],[Retail Price]],'Tax and discount slab'!$A$17:$B$27,2,TRUE)</f>
        <v>0.05</v>
      </c>
      <c r="O38" s="7">
        <f>(1+Table1[[#This Row],[Tax]])*Table1[[#This Row],[Retail Price]]</f>
        <v>1.7094000000000003</v>
      </c>
      <c r="P38" s="7">
        <f>VLOOKUP(Table1[[#This Row],[Order No]],'QTY &amp; shipping cost'!A34:B1070,2,FALSE)</f>
        <v>35</v>
      </c>
      <c r="Q38" s="7">
        <f>(Table1[[#This Row],[Price including tax]]*Table1[[#This Row],[Order Quantity]])</f>
        <v>59.829000000000008</v>
      </c>
      <c r="R38" s="14">
        <f>VLOOKUP(Table1[[#This Row],[Retail Price]],'Tax and discount slab'!$D$17:$E$27,2,TRUE)</f>
        <v>0.02</v>
      </c>
      <c r="S38" s="7">
        <f>Table1[[#This Row],[Sub Total]]*Table1[[#This Row],[Discount %]]</f>
        <v>1.1965800000000002</v>
      </c>
      <c r="T38" s="7">
        <f>VLOOKUP(Table1[[#This Row],[Order No]],'QTY &amp; shipping cost'!$A$2:$C$1038,3,FALSE)</f>
        <v>0.75</v>
      </c>
      <c r="U38" s="18">
        <f>(Table1[[#This Row],[Sub Total]]+Table1[[#This Row],[Shipping Cost]])-Table1[[#This Row],[Discount $]]</f>
        <v>59.38242000000001</v>
      </c>
    </row>
    <row r="39" spans="1:21" x14ac:dyDescent="0.2">
      <c r="A39" s="17" t="s">
        <v>108</v>
      </c>
      <c r="B39" s="6">
        <f>VLOOKUP($A39,'Order date customer name'!$A$3:$B$1039,2,FALSE)</f>
        <v>41927</v>
      </c>
      <c r="C39" s="7" t="str">
        <f>VLOOKUP(Table1[[#This Row],[Order No]],'Order date customer name'!$A$2:$C$1038,3,FALSE)</f>
        <v>JEFFERY BRADLEY</v>
      </c>
      <c r="D39" s="7" t="str">
        <f>VLOOKUP(Table1[[#This Row],[Order No]],'State and cust type'!$A$2:$B$1038,2,FALSE)</f>
        <v>Illinois</v>
      </c>
      <c r="E39" s="7" t="str">
        <f>VLOOKUP(Table1[[#This Row],[Order No]],'State and cust type'!$A$3:$C$1039,3,FALSE)</f>
        <v>Home Office</v>
      </c>
      <c r="F39" s="7" t="str">
        <f>VLOOKUP(Table1[[#This Row],[Order No]],'Account, order priority and cat'!$A$2:$B$1038,2,FALSE)</f>
        <v>MANUEL BARNES</v>
      </c>
      <c r="G39" s="7" t="str">
        <f>VLOOKUP(Table1[[#This Row],[Order No]],'Account, order priority and cat'!$A$3:$C$1039,3,FALSE)</f>
        <v>Medium</v>
      </c>
      <c r="H39" s="7" t="str">
        <f>VLOOKUP(Table1[[#This Row],[Order No]],'Account, order priority and cat'!$A$3:$D$1039,4,FALSE)</f>
        <v>Office Supplies</v>
      </c>
      <c r="I39" s="12" t="str">
        <f>VLOOKUP(Table1[[#This Row],[Order No]],'Cost and price details'!$A$2:$F$1038,Table!$I$3,FALSE)</f>
        <v>Regular Air</v>
      </c>
      <c r="J39" s="13">
        <f>VLOOKUP(Table1[[#This Row],[Order No]],'Cost and price details'!$A$2:$F$1038,Table!$J$3,FALSE)</f>
        <v>41934</v>
      </c>
      <c r="K39" s="12">
        <f>VLOOKUP(Table1[[#This Row],[Order No]],'Cost and price details'!$A$2:$F$1038,Table!$K$3,FALSE)</f>
        <v>5.7090000000000005</v>
      </c>
      <c r="L39" s="12">
        <f>VLOOKUP(Table1[[#This Row],[Order No]],'Cost and price details'!$A$2:$F$1038,Table!$L$3,FALSE)</f>
        <v>14.278000000000002</v>
      </c>
      <c r="M39" s="14">
        <f>(Table1[[#This Row],[Retail Price]]-Table1[[#This Row],[Cost Price]])/Table1[[#This Row],[Cost Price]]</f>
        <v>1.5009633911368019</v>
      </c>
      <c r="N39" s="14">
        <f>VLOOKUP(Table1[[#This Row],[Retail Price]],'Tax and discount slab'!$A$17:$B$27,2,TRUE)</f>
        <v>0.1</v>
      </c>
      <c r="O39" s="7">
        <f>(1+Table1[[#This Row],[Tax]])*Table1[[#This Row],[Retail Price]]</f>
        <v>15.705800000000004</v>
      </c>
      <c r="P39" s="7">
        <f>VLOOKUP(Table1[[#This Row],[Order No]],'QTY &amp; shipping cost'!A35:B1071,2,FALSE)</f>
        <v>13</v>
      </c>
      <c r="Q39" s="7">
        <f>(Table1[[#This Row],[Price including tax]]*Table1[[#This Row],[Order Quantity]])</f>
        <v>204.17540000000005</v>
      </c>
      <c r="R39" s="14">
        <f>VLOOKUP(Table1[[#This Row],[Retail Price]],'Tax and discount slab'!$D$17:$E$27,2,TRUE)</f>
        <v>7.0000000000000007E-2</v>
      </c>
      <c r="S39" s="7">
        <f>Table1[[#This Row],[Sub Total]]*Table1[[#This Row],[Discount %]]</f>
        <v>14.292278000000005</v>
      </c>
      <c r="T39" s="7">
        <f>VLOOKUP(Table1[[#This Row],[Order No]],'QTY &amp; shipping cost'!$A$2:$C$1038,3,FALSE)</f>
        <v>3.19</v>
      </c>
      <c r="U39" s="18">
        <f>(Table1[[#This Row],[Sub Total]]+Table1[[#This Row],[Shipping Cost]])-Table1[[#This Row],[Discount $]]</f>
        <v>193.07312200000004</v>
      </c>
    </row>
    <row r="40" spans="1:21" x14ac:dyDescent="0.2">
      <c r="A40" s="17" t="s">
        <v>110</v>
      </c>
      <c r="B40" s="6">
        <f>VLOOKUP($A40,'Order date customer name'!$A$3:$B$1039,2,FALSE)</f>
        <v>41927</v>
      </c>
      <c r="C40" s="7" t="str">
        <f>VLOOKUP(Table1[[#This Row],[Order No]],'Order date customer name'!$A$2:$C$1038,3,FALSE)</f>
        <v>JEFFERY BRADLEY</v>
      </c>
      <c r="D40" s="7" t="str">
        <f>VLOOKUP(Table1[[#This Row],[Order No]],'State and cust type'!$A$2:$B$1038,2,FALSE)</f>
        <v>Illinois</v>
      </c>
      <c r="E40" s="7" t="str">
        <f>VLOOKUP(Table1[[#This Row],[Order No]],'State and cust type'!$A$3:$C$1039,3,FALSE)</f>
        <v>Home Office</v>
      </c>
      <c r="F40" s="7" t="str">
        <f>VLOOKUP(Table1[[#This Row],[Order No]],'Account, order priority and cat'!$A$2:$B$1038,2,FALSE)</f>
        <v>MANUEL BARNES</v>
      </c>
      <c r="G40" s="7" t="str">
        <f>VLOOKUP(Table1[[#This Row],[Order No]],'Account, order priority and cat'!$A$3:$C$1039,3,FALSE)</f>
        <v>Medium</v>
      </c>
      <c r="H40" s="7" t="str">
        <f>VLOOKUP(Table1[[#This Row],[Order No]],'Account, order priority and cat'!$A$3:$D$1039,4,FALSE)</f>
        <v>Office Supplies</v>
      </c>
      <c r="I40" s="12" t="str">
        <f>VLOOKUP(Table1[[#This Row],[Order No]],'Cost and price details'!$A$2:$F$1038,Table!$I$3,FALSE)</f>
        <v>Regular Air</v>
      </c>
      <c r="J40" s="13">
        <f>VLOOKUP(Table1[[#This Row],[Order No]],'Cost and price details'!$A$2:$F$1038,Table!$J$3,FALSE)</f>
        <v>41936</v>
      </c>
      <c r="K40" s="12">
        <f>VLOOKUP(Table1[[#This Row],[Order No]],'Cost and price details'!$A$2:$F$1038,Table!$K$3,FALSE)</f>
        <v>2.7720000000000002</v>
      </c>
      <c r="L40" s="12">
        <f>VLOOKUP(Table1[[#This Row],[Order No]],'Cost and price details'!$A$2:$F$1038,Table!$L$3,FALSE)</f>
        <v>4.4000000000000004</v>
      </c>
      <c r="M40" s="14">
        <f>(Table1[[#This Row],[Retail Price]]-Table1[[#This Row],[Cost Price]])/Table1[[#This Row],[Cost Price]]</f>
        <v>0.58730158730158732</v>
      </c>
      <c r="N40" s="14">
        <f>VLOOKUP(Table1[[#This Row],[Retail Price]],'Tax and discount slab'!$A$17:$B$27,2,TRUE)</f>
        <v>0.05</v>
      </c>
      <c r="O40" s="7">
        <f>(1+Table1[[#This Row],[Tax]])*Table1[[#This Row],[Retail Price]]</f>
        <v>4.620000000000001</v>
      </c>
      <c r="P40" s="7">
        <f>VLOOKUP(Table1[[#This Row],[Order No]],'QTY &amp; shipping cost'!A36:B1072,2,FALSE)</f>
        <v>21</v>
      </c>
      <c r="Q40" s="7">
        <f>(Table1[[#This Row],[Price including tax]]*Table1[[#This Row],[Order Quantity]])</f>
        <v>97.020000000000024</v>
      </c>
      <c r="R40" s="14">
        <f>VLOOKUP(Table1[[#This Row],[Retail Price]],'Tax and discount slab'!$D$17:$E$27,2,TRUE)</f>
        <v>0.02</v>
      </c>
      <c r="S40" s="7">
        <f>Table1[[#This Row],[Sub Total]]*Table1[[#This Row],[Discount %]]</f>
        <v>1.9404000000000006</v>
      </c>
      <c r="T40" s="7">
        <f>VLOOKUP(Table1[[#This Row],[Order No]],'QTY &amp; shipping cost'!$A$2:$C$1038,3,FALSE)</f>
        <v>1.35</v>
      </c>
      <c r="U40" s="18">
        <f>(Table1[[#This Row],[Sub Total]]+Table1[[#This Row],[Shipping Cost]])-Table1[[#This Row],[Discount $]]</f>
        <v>96.429600000000022</v>
      </c>
    </row>
    <row r="41" spans="1:21" x14ac:dyDescent="0.2">
      <c r="A41" s="17" t="s">
        <v>111</v>
      </c>
      <c r="B41" s="6">
        <f>VLOOKUP($A41,'Order date customer name'!$A$3:$B$1039,2,FALSE)</f>
        <v>41998</v>
      </c>
      <c r="C41" s="7" t="str">
        <f>VLOOKUP(Table1[[#This Row],[Order No]],'Order date customer name'!$A$2:$C$1038,3,FALSE)</f>
        <v>BARRY SANCHEZ</v>
      </c>
      <c r="D41" s="7" t="str">
        <f>VLOOKUP(Table1[[#This Row],[Order No]],'State and cust type'!$A$2:$B$1038,2,FALSE)</f>
        <v>New York</v>
      </c>
      <c r="E41" s="7" t="str">
        <f>VLOOKUP(Table1[[#This Row],[Order No]],'State and cust type'!$A$3:$C$1039,3,FALSE)</f>
        <v>Small Business</v>
      </c>
      <c r="F41" s="7" t="str">
        <f>VLOOKUP(Table1[[#This Row],[Order No]],'Account, order priority and cat'!$A$2:$B$1038,2,FALSE)</f>
        <v>EDDIE MURRAY</v>
      </c>
      <c r="G41" s="7" t="str">
        <f>VLOOKUP(Table1[[#This Row],[Order No]],'Account, order priority and cat'!$A$3:$C$1039,3,FALSE)</f>
        <v>High</v>
      </c>
      <c r="H41" s="7" t="str">
        <f>VLOOKUP(Table1[[#This Row],[Order No]],'Account, order priority and cat'!$A$3:$D$1039,4,FALSE)</f>
        <v>Office Supplies</v>
      </c>
      <c r="I41" s="12" t="str">
        <f>VLOOKUP(Table1[[#This Row],[Order No]],'Cost and price details'!$A$2:$F$1038,Table!$I$3,FALSE)</f>
        <v>Regular Air</v>
      </c>
      <c r="J41" s="13">
        <f>VLOOKUP(Table1[[#This Row],[Order No]],'Cost and price details'!$A$2:$F$1038,Table!$J$3,FALSE)</f>
        <v>42005</v>
      </c>
      <c r="K41" s="12">
        <f>VLOOKUP(Table1[[#This Row],[Order No]],'Cost and price details'!$A$2:$F$1038,Table!$K$3,FALSE)</f>
        <v>16.445</v>
      </c>
      <c r="L41" s="12">
        <f>VLOOKUP(Table1[[#This Row],[Order No]],'Cost and price details'!$A$2:$F$1038,Table!$L$3,FALSE)</f>
        <v>38.236000000000004</v>
      </c>
      <c r="M41" s="14">
        <f>(Table1[[#This Row],[Retail Price]]-Table1[[#This Row],[Cost Price]])/Table1[[#This Row],[Cost Price]]</f>
        <v>1.3250836120401339</v>
      </c>
      <c r="N41" s="14">
        <f>VLOOKUP(Table1[[#This Row],[Retail Price]],'Tax and discount slab'!$A$17:$B$27,2,TRUE)</f>
        <v>0.2</v>
      </c>
      <c r="O41" s="7">
        <f>(1+Table1[[#This Row],[Tax]])*Table1[[#This Row],[Retail Price]]</f>
        <v>45.883200000000002</v>
      </c>
      <c r="P41" s="7">
        <f>VLOOKUP(Table1[[#This Row],[Order No]],'QTY &amp; shipping cost'!A37:B1073,2,FALSE)</f>
        <v>12</v>
      </c>
      <c r="Q41" s="7">
        <f>(Table1[[#This Row],[Price including tax]]*Table1[[#This Row],[Order Quantity]])</f>
        <v>550.59840000000008</v>
      </c>
      <c r="R41" s="14">
        <f>VLOOKUP(Table1[[#This Row],[Retail Price]],'Tax and discount slab'!$D$17:$E$27,2,TRUE)</f>
        <v>0.17</v>
      </c>
      <c r="S41" s="7">
        <f>Table1[[#This Row],[Sub Total]]*Table1[[#This Row],[Discount %]]</f>
        <v>93.601728000000023</v>
      </c>
      <c r="T41" s="7">
        <f>VLOOKUP(Table1[[#This Row],[Order No]],'QTY &amp; shipping cost'!$A$2:$C$1038,3,FALSE)</f>
        <v>8.2700000000000014</v>
      </c>
      <c r="U41" s="18">
        <f>(Table1[[#This Row],[Sub Total]]+Table1[[#This Row],[Shipping Cost]])-Table1[[#This Row],[Discount $]]</f>
        <v>465.26667200000003</v>
      </c>
    </row>
    <row r="42" spans="1:21" x14ac:dyDescent="0.2">
      <c r="A42" s="17" t="s">
        <v>113</v>
      </c>
      <c r="B42" s="6">
        <f>VLOOKUP($A42,'Order date customer name'!$A$3:$B$1039,2,FALSE)</f>
        <v>41998</v>
      </c>
      <c r="C42" s="7" t="str">
        <f>VLOOKUP(Table1[[#This Row],[Order No]],'Order date customer name'!$A$2:$C$1038,3,FALSE)</f>
        <v>BARRY SANCHEZ</v>
      </c>
      <c r="D42" s="7" t="str">
        <f>VLOOKUP(Table1[[#This Row],[Order No]],'State and cust type'!$A$2:$B$1038,2,FALSE)</f>
        <v>New York</v>
      </c>
      <c r="E42" s="7" t="str">
        <f>VLOOKUP(Table1[[#This Row],[Order No]],'State and cust type'!$A$3:$C$1039,3,FALSE)</f>
        <v>Small Business</v>
      </c>
      <c r="F42" s="7" t="str">
        <f>VLOOKUP(Table1[[#This Row],[Order No]],'Account, order priority and cat'!$A$2:$B$1038,2,FALSE)</f>
        <v>EDDIE MURRAY</v>
      </c>
      <c r="G42" s="7" t="str">
        <f>VLOOKUP(Table1[[#This Row],[Order No]],'Account, order priority and cat'!$A$3:$C$1039,3,FALSE)</f>
        <v>High</v>
      </c>
      <c r="H42" s="7" t="str">
        <f>VLOOKUP(Table1[[#This Row],[Order No]],'Account, order priority and cat'!$A$3:$D$1039,4,FALSE)</f>
        <v>Office Supplies</v>
      </c>
      <c r="I42" s="12" t="str">
        <f>VLOOKUP(Table1[[#This Row],[Order No]],'Cost and price details'!$A$2:$F$1038,Table!$I$3,FALSE)</f>
        <v>Regular Air</v>
      </c>
      <c r="J42" s="13">
        <f>VLOOKUP(Table1[[#This Row],[Order No]],'Cost and price details'!$A$2:$F$1038,Table!$J$3,FALSE)</f>
        <v>42007</v>
      </c>
      <c r="K42" s="12">
        <f>VLOOKUP(Table1[[#This Row],[Order No]],'Cost and price details'!$A$2:$F$1038,Table!$K$3,FALSE)</f>
        <v>2.5410000000000004</v>
      </c>
      <c r="L42" s="12">
        <f>VLOOKUP(Table1[[#This Row],[Order No]],'Cost and price details'!$A$2:$F$1038,Table!$L$3,FALSE)</f>
        <v>4.1580000000000004</v>
      </c>
      <c r="M42" s="14">
        <f>(Table1[[#This Row],[Retail Price]]-Table1[[#This Row],[Cost Price]])/Table1[[#This Row],[Cost Price]]</f>
        <v>0.63636363636363624</v>
      </c>
      <c r="N42" s="14">
        <f>VLOOKUP(Table1[[#This Row],[Retail Price]],'Tax and discount slab'!$A$17:$B$27,2,TRUE)</f>
        <v>0.05</v>
      </c>
      <c r="O42" s="7">
        <f>(1+Table1[[#This Row],[Tax]])*Table1[[#This Row],[Retail Price]]</f>
        <v>4.3659000000000008</v>
      </c>
      <c r="P42" s="7">
        <f>VLOOKUP(Table1[[#This Row],[Order No]],'QTY &amp; shipping cost'!A38:B1074,2,FALSE)</f>
        <v>43</v>
      </c>
      <c r="Q42" s="7">
        <f>(Table1[[#This Row],[Price including tax]]*Table1[[#This Row],[Order Quantity]])</f>
        <v>187.73370000000003</v>
      </c>
      <c r="R42" s="14">
        <f>VLOOKUP(Table1[[#This Row],[Retail Price]],'Tax and discount slab'!$D$17:$E$27,2,TRUE)</f>
        <v>0.02</v>
      </c>
      <c r="S42" s="7">
        <f>Table1[[#This Row],[Sub Total]]*Table1[[#This Row],[Discount %]]</f>
        <v>3.7546740000000005</v>
      </c>
      <c r="T42" s="7">
        <f>VLOOKUP(Table1[[#This Row],[Order No]],'QTY &amp; shipping cost'!$A$2:$C$1038,3,FALSE)</f>
        <v>0.76</v>
      </c>
      <c r="U42" s="18">
        <f>(Table1[[#This Row],[Sub Total]]+Table1[[#This Row],[Shipping Cost]])-Table1[[#This Row],[Discount $]]</f>
        <v>184.73902600000002</v>
      </c>
    </row>
    <row r="43" spans="1:21" x14ac:dyDescent="0.2">
      <c r="A43" s="17" t="s">
        <v>114</v>
      </c>
      <c r="B43" s="6">
        <f>VLOOKUP($A43,'Order date customer name'!$A$3:$B$1039,2,FALSE)</f>
        <v>42022</v>
      </c>
      <c r="C43" s="7" t="str">
        <f>VLOOKUP(Table1[[#This Row],[Order No]],'Order date customer name'!$A$2:$C$1038,3,FALSE)</f>
        <v>REGINALD WEST</v>
      </c>
      <c r="D43" s="7" t="str">
        <f>VLOOKUP(Table1[[#This Row],[Order No]],'State and cust type'!$A$2:$B$1038,2,FALSE)</f>
        <v>New York</v>
      </c>
      <c r="E43" s="7" t="str">
        <f>VLOOKUP(Table1[[#This Row],[Order No]],'State and cust type'!$A$3:$C$1039,3,FALSE)</f>
        <v>Consumer</v>
      </c>
      <c r="F43" s="7" t="str">
        <f>VLOOKUP(Table1[[#This Row],[Order No]],'Account, order priority and cat'!$A$2:$B$1038,2,FALSE)</f>
        <v>EDDIE MURRAY</v>
      </c>
      <c r="G43" s="7" t="str">
        <f>VLOOKUP(Table1[[#This Row],[Order No]],'Account, order priority and cat'!$A$3:$C$1039,3,FALSE)</f>
        <v>Not Specified</v>
      </c>
      <c r="H43" s="7" t="str">
        <f>VLOOKUP(Table1[[#This Row],[Order No]],'Account, order priority and cat'!$A$3:$D$1039,4,FALSE)</f>
        <v>Office Supplies</v>
      </c>
      <c r="I43" s="12" t="str">
        <f>VLOOKUP(Table1[[#This Row],[Order No]],'Cost and price details'!$A$2:$F$1038,Table!$I$3,FALSE)</f>
        <v>Regular Air</v>
      </c>
      <c r="J43" s="13">
        <f>VLOOKUP(Table1[[#This Row],[Order No]],'Cost and price details'!$A$2:$F$1038,Table!$J$3,FALSE)</f>
        <v>42030</v>
      </c>
      <c r="K43" s="12">
        <f>VLOOKUP(Table1[[#This Row],[Order No]],'Cost and price details'!$A$2:$F$1038,Table!$K$3,FALSE)</f>
        <v>4.9280000000000008</v>
      </c>
      <c r="L43" s="12">
        <f>VLOOKUP(Table1[[#This Row],[Order No]],'Cost and price details'!$A$2:$F$1038,Table!$L$3,FALSE)</f>
        <v>8.9540000000000006</v>
      </c>
      <c r="M43" s="14">
        <f>(Table1[[#This Row],[Retail Price]]-Table1[[#This Row],[Cost Price]])/Table1[[#This Row],[Cost Price]]</f>
        <v>0.81696428571428559</v>
      </c>
      <c r="N43" s="14">
        <f>VLOOKUP(Table1[[#This Row],[Retail Price]],'Tax and discount slab'!$A$17:$B$27,2,TRUE)</f>
        <v>0.05</v>
      </c>
      <c r="O43" s="7">
        <f>(1+Table1[[#This Row],[Tax]])*Table1[[#This Row],[Retail Price]]</f>
        <v>9.4017000000000017</v>
      </c>
      <c r="P43" s="7">
        <f>VLOOKUP(Table1[[#This Row],[Order No]],'QTY &amp; shipping cost'!A39:B1075,2,FALSE)</f>
        <v>25</v>
      </c>
      <c r="Q43" s="7">
        <f>(Table1[[#This Row],[Price including tax]]*Table1[[#This Row],[Order Quantity]])</f>
        <v>235.04250000000005</v>
      </c>
      <c r="R43" s="14">
        <f>VLOOKUP(Table1[[#This Row],[Retail Price]],'Tax and discount slab'!$D$17:$E$27,2,TRUE)</f>
        <v>0.02</v>
      </c>
      <c r="S43" s="7">
        <f>Table1[[#This Row],[Sub Total]]*Table1[[#This Row],[Discount %]]</f>
        <v>4.7008500000000009</v>
      </c>
      <c r="T43" s="7">
        <f>VLOOKUP(Table1[[#This Row],[Order No]],'QTY &amp; shipping cost'!$A$2:$C$1038,3,FALSE)</f>
        <v>3.17</v>
      </c>
      <c r="U43" s="18">
        <f>(Table1[[#This Row],[Sub Total]]+Table1[[#This Row],[Shipping Cost]])-Table1[[#This Row],[Discount $]]</f>
        <v>233.51165000000003</v>
      </c>
    </row>
    <row r="44" spans="1:21" x14ac:dyDescent="0.2">
      <c r="A44" s="17" t="s">
        <v>115</v>
      </c>
      <c r="B44" s="6">
        <f>VLOOKUP($A44,'Order date customer name'!$A$3:$B$1039,2,FALSE)</f>
        <v>42022</v>
      </c>
      <c r="C44" s="7" t="str">
        <f>VLOOKUP(Table1[[#This Row],[Order No]],'Order date customer name'!$A$2:$C$1038,3,FALSE)</f>
        <v>REGINALD WEST</v>
      </c>
      <c r="D44" s="7" t="str">
        <f>VLOOKUP(Table1[[#This Row],[Order No]],'State and cust type'!$A$2:$B$1038,2,FALSE)</f>
        <v>New York</v>
      </c>
      <c r="E44" s="7" t="str">
        <f>VLOOKUP(Table1[[#This Row],[Order No]],'State and cust type'!$A$3:$C$1039,3,FALSE)</f>
        <v>Consumer</v>
      </c>
      <c r="F44" s="7" t="str">
        <f>VLOOKUP(Table1[[#This Row],[Order No]],'Account, order priority and cat'!$A$2:$B$1038,2,FALSE)</f>
        <v>EDDIE MURRAY</v>
      </c>
      <c r="G44" s="7" t="str">
        <f>VLOOKUP(Table1[[#This Row],[Order No]],'Account, order priority and cat'!$A$3:$C$1039,3,FALSE)</f>
        <v>Not Specified</v>
      </c>
      <c r="H44" s="7" t="str">
        <f>VLOOKUP(Table1[[#This Row],[Order No]],'Account, order priority and cat'!$A$3:$D$1039,4,FALSE)</f>
        <v>Office Supplies</v>
      </c>
      <c r="I44" s="12" t="str">
        <f>VLOOKUP(Table1[[#This Row],[Order No]],'Cost and price details'!$A$2:$F$1038,Table!$I$3,FALSE)</f>
        <v>Regular Air</v>
      </c>
      <c r="J44" s="13">
        <f>VLOOKUP(Table1[[#This Row],[Order No]],'Cost and price details'!$A$2:$F$1038,Table!$J$3,FALSE)</f>
        <v>42030</v>
      </c>
      <c r="K44" s="12">
        <f>VLOOKUP(Table1[[#This Row],[Order No]],'Cost and price details'!$A$2:$F$1038,Table!$K$3,FALSE)</f>
        <v>1.298</v>
      </c>
      <c r="L44" s="12">
        <f>VLOOKUP(Table1[[#This Row],[Order No]],'Cost and price details'!$A$2:$F$1038,Table!$L$3,FALSE)</f>
        <v>2.0680000000000001</v>
      </c>
      <c r="M44" s="14">
        <f>(Table1[[#This Row],[Retail Price]]-Table1[[#This Row],[Cost Price]])/Table1[[#This Row],[Cost Price]]</f>
        <v>0.59322033898305082</v>
      </c>
      <c r="N44" s="14">
        <f>VLOOKUP(Table1[[#This Row],[Retail Price]],'Tax and discount slab'!$A$17:$B$27,2,TRUE)</f>
        <v>0.05</v>
      </c>
      <c r="O44" s="7">
        <f>(1+Table1[[#This Row],[Tax]])*Table1[[#This Row],[Retail Price]]</f>
        <v>2.1714000000000002</v>
      </c>
      <c r="P44" s="7">
        <f>VLOOKUP(Table1[[#This Row],[Order No]],'QTY &amp; shipping cost'!A40:B1076,2,FALSE)</f>
        <v>35</v>
      </c>
      <c r="Q44" s="7">
        <f>(Table1[[#This Row],[Price including tax]]*Table1[[#This Row],[Order Quantity]])</f>
        <v>75.999000000000009</v>
      </c>
      <c r="R44" s="14">
        <f>VLOOKUP(Table1[[#This Row],[Retail Price]],'Tax and discount slab'!$D$17:$E$27,2,TRUE)</f>
        <v>0.02</v>
      </c>
      <c r="S44" s="7">
        <f>Table1[[#This Row],[Sub Total]]*Table1[[#This Row],[Discount %]]</f>
        <v>1.5199800000000003</v>
      </c>
      <c r="T44" s="7">
        <f>VLOOKUP(Table1[[#This Row],[Order No]],'QTY &amp; shipping cost'!$A$2:$C$1038,3,FALSE)</f>
        <v>1.54</v>
      </c>
      <c r="U44" s="18">
        <f>(Table1[[#This Row],[Sub Total]]+Table1[[#This Row],[Shipping Cost]])-Table1[[#This Row],[Discount $]]</f>
        <v>76.019020000000012</v>
      </c>
    </row>
    <row r="45" spans="1:21" x14ac:dyDescent="0.2">
      <c r="A45" s="17" t="s">
        <v>116</v>
      </c>
      <c r="B45" s="6">
        <f>VLOOKUP($A45,'Order date customer name'!$A$3:$B$1039,2,FALSE)</f>
        <v>42024</v>
      </c>
      <c r="C45" s="7" t="str">
        <f>VLOOKUP(Table1[[#This Row],[Order No]],'Order date customer name'!$A$2:$C$1038,3,FALSE)</f>
        <v>JIMMY HARRIS</v>
      </c>
      <c r="D45" s="7" t="str">
        <f>VLOOKUP(Table1[[#This Row],[Order No]],'State and cust type'!$A$2:$B$1038,2,FALSE)</f>
        <v>New York</v>
      </c>
      <c r="E45" s="7" t="str">
        <f>VLOOKUP(Table1[[#This Row],[Order No]],'State and cust type'!$A$3:$C$1039,3,FALSE)</f>
        <v>Corporate</v>
      </c>
      <c r="F45" s="7" t="str">
        <f>VLOOKUP(Table1[[#This Row],[Order No]],'Account, order priority and cat'!$A$2:$B$1038,2,FALSE)</f>
        <v>TONY PERRY</v>
      </c>
      <c r="G45" s="7" t="str">
        <f>VLOOKUP(Table1[[#This Row],[Order No]],'Account, order priority and cat'!$A$3:$C$1039,3,FALSE)</f>
        <v>Critical</v>
      </c>
      <c r="H45" s="7" t="str">
        <f>VLOOKUP(Table1[[#This Row],[Order No]],'Account, order priority and cat'!$A$3:$D$1039,4,FALSE)</f>
        <v>Technology</v>
      </c>
      <c r="I45" s="12" t="str">
        <f>VLOOKUP(Table1[[#This Row],[Order No]],'Cost and price details'!$A$2:$F$1038,Table!$I$3,FALSE)</f>
        <v>Regular Air</v>
      </c>
      <c r="J45" s="13">
        <f>VLOOKUP(Table1[[#This Row],[Order No]],'Cost and price details'!$A$2:$F$1038,Table!$J$3,FALSE)</f>
        <v>42032</v>
      </c>
      <c r="K45" s="12">
        <f>VLOOKUP(Table1[[#This Row],[Order No]],'Cost and price details'!$A$2:$F$1038,Table!$K$3,FALSE)</f>
        <v>9.7020000000000017</v>
      </c>
      <c r="L45" s="12">
        <f>VLOOKUP(Table1[[#This Row],[Order No]],'Cost and price details'!$A$2:$F$1038,Table!$L$3,FALSE)</f>
        <v>23.088999999999999</v>
      </c>
      <c r="M45" s="14">
        <f>(Table1[[#This Row],[Retail Price]]-Table1[[#This Row],[Cost Price]])/Table1[[#This Row],[Cost Price]]</f>
        <v>1.3798185941043077</v>
      </c>
      <c r="N45" s="14">
        <f>VLOOKUP(Table1[[#This Row],[Retail Price]],'Tax and discount slab'!$A$17:$B$27,2,TRUE)</f>
        <v>0.15000000000000002</v>
      </c>
      <c r="O45" s="7">
        <f>(1+Table1[[#This Row],[Tax]])*Table1[[#This Row],[Retail Price]]</f>
        <v>26.552349999999997</v>
      </c>
      <c r="P45" s="7">
        <f>VLOOKUP(Table1[[#This Row],[Order No]],'QTY &amp; shipping cost'!A41:B1077,2,FALSE)</f>
        <v>5</v>
      </c>
      <c r="Q45" s="7">
        <f>(Table1[[#This Row],[Price including tax]]*Table1[[#This Row],[Order Quantity]])</f>
        <v>132.76174999999998</v>
      </c>
      <c r="R45" s="14">
        <f>VLOOKUP(Table1[[#This Row],[Retail Price]],'Tax and discount slab'!$D$17:$E$27,2,TRUE)</f>
        <v>0.12000000000000001</v>
      </c>
      <c r="S45" s="7">
        <f>Table1[[#This Row],[Sub Total]]*Table1[[#This Row],[Discount %]]</f>
        <v>15.931409999999998</v>
      </c>
      <c r="T45" s="7">
        <f>VLOOKUP(Table1[[#This Row],[Order No]],'QTY &amp; shipping cost'!$A$2:$C$1038,3,FALSE)</f>
        <v>4.8599999999999994</v>
      </c>
      <c r="U45" s="18">
        <f>(Table1[[#This Row],[Sub Total]]+Table1[[#This Row],[Shipping Cost]])-Table1[[#This Row],[Discount $]]</f>
        <v>121.69033999999996</v>
      </c>
    </row>
    <row r="46" spans="1:21" x14ac:dyDescent="0.2">
      <c r="A46" s="17" t="s">
        <v>118</v>
      </c>
      <c r="B46" s="6">
        <f>VLOOKUP($A46,'Order date customer name'!$A$3:$B$1039,2,FALSE)</f>
        <v>42024</v>
      </c>
      <c r="C46" s="7" t="str">
        <f>VLOOKUP(Table1[[#This Row],[Order No]],'Order date customer name'!$A$2:$C$1038,3,FALSE)</f>
        <v>JIMMY HARRIS</v>
      </c>
      <c r="D46" s="7" t="str">
        <f>VLOOKUP(Table1[[#This Row],[Order No]],'State and cust type'!$A$2:$B$1038,2,FALSE)</f>
        <v>New York</v>
      </c>
      <c r="E46" s="7" t="str">
        <f>VLOOKUP(Table1[[#This Row],[Order No]],'State and cust type'!$A$3:$C$1039,3,FALSE)</f>
        <v>Corporate</v>
      </c>
      <c r="F46" s="7" t="str">
        <f>VLOOKUP(Table1[[#This Row],[Order No]],'Account, order priority and cat'!$A$2:$B$1038,2,FALSE)</f>
        <v>TONY PERRY</v>
      </c>
      <c r="G46" s="7" t="str">
        <f>VLOOKUP(Table1[[#This Row],[Order No]],'Account, order priority and cat'!$A$3:$C$1039,3,FALSE)</f>
        <v>Critical</v>
      </c>
      <c r="H46" s="7" t="str">
        <f>VLOOKUP(Table1[[#This Row],[Order No]],'Account, order priority and cat'!$A$3:$D$1039,4,FALSE)</f>
        <v>Office Supplies</v>
      </c>
      <c r="I46" s="12" t="str">
        <f>VLOOKUP(Table1[[#This Row],[Order No]],'Cost and price details'!$A$2:$F$1038,Table!$I$3,FALSE)</f>
        <v>Express Air</v>
      </c>
      <c r="J46" s="13">
        <f>VLOOKUP(Table1[[#This Row],[Order No]],'Cost and price details'!$A$2:$F$1038,Table!$J$3,FALSE)</f>
        <v>42031</v>
      </c>
      <c r="K46" s="12">
        <f>VLOOKUP(Table1[[#This Row],[Order No]],'Cost and price details'!$A$2:$F$1038,Table!$K$3,FALSE)</f>
        <v>15.268000000000002</v>
      </c>
      <c r="L46" s="12">
        <f>VLOOKUP(Table1[[#This Row],[Order No]],'Cost and price details'!$A$2:$F$1038,Table!$L$3,FALSE)</f>
        <v>24.618000000000002</v>
      </c>
      <c r="M46" s="14">
        <f>(Table1[[#This Row],[Retail Price]]-Table1[[#This Row],[Cost Price]])/Table1[[#This Row],[Cost Price]]</f>
        <v>0.61239193083573473</v>
      </c>
      <c r="N46" s="14">
        <f>VLOOKUP(Table1[[#This Row],[Retail Price]],'Tax and discount slab'!$A$17:$B$27,2,TRUE)</f>
        <v>0.15000000000000002</v>
      </c>
      <c r="O46" s="7">
        <f>(1+Table1[[#This Row],[Tax]])*Table1[[#This Row],[Retail Price]]</f>
        <v>28.310700000000001</v>
      </c>
      <c r="P46" s="7">
        <f>VLOOKUP(Table1[[#This Row],[Order No]],'QTY &amp; shipping cost'!A42:B1078,2,FALSE)</f>
        <v>44</v>
      </c>
      <c r="Q46" s="7">
        <f>(Table1[[#This Row],[Price including tax]]*Table1[[#This Row],[Order Quantity]])</f>
        <v>1245.6708000000001</v>
      </c>
      <c r="R46" s="14">
        <f>VLOOKUP(Table1[[#This Row],[Retail Price]],'Tax and discount slab'!$D$17:$E$27,2,TRUE)</f>
        <v>0.12000000000000001</v>
      </c>
      <c r="S46" s="7">
        <f>Table1[[#This Row],[Sub Total]]*Table1[[#This Row],[Discount %]]</f>
        <v>149.48049600000002</v>
      </c>
      <c r="T46" s="7">
        <f>VLOOKUP(Table1[[#This Row],[Order No]],'QTY &amp; shipping cost'!$A$2:$C$1038,3,FALSE)</f>
        <v>15.15</v>
      </c>
      <c r="U46" s="18">
        <f>(Table1[[#This Row],[Sub Total]]+Table1[[#This Row],[Shipping Cost]])-Table1[[#This Row],[Discount $]]</f>
        <v>1111.3403040000003</v>
      </c>
    </row>
    <row r="47" spans="1:21" x14ac:dyDescent="0.2">
      <c r="A47" s="17" t="s">
        <v>119</v>
      </c>
      <c r="B47" s="6">
        <f>VLOOKUP($A47,'Order date customer name'!$A$3:$B$1039,2,FALSE)</f>
        <v>42024</v>
      </c>
      <c r="C47" s="7" t="str">
        <f>VLOOKUP(Table1[[#This Row],[Order No]],'Order date customer name'!$A$2:$C$1038,3,FALSE)</f>
        <v>JIMMY HARRIS</v>
      </c>
      <c r="D47" s="7" t="str">
        <f>VLOOKUP(Table1[[#This Row],[Order No]],'State and cust type'!$A$2:$B$1038,2,FALSE)</f>
        <v>New York</v>
      </c>
      <c r="E47" s="7" t="str">
        <f>VLOOKUP(Table1[[#This Row],[Order No]],'State and cust type'!$A$3:$C$1039,3,FALSE)</f>
        <v>Corporate</v>
      </c>
      <c r="F47" s="7" t="str">
        <f>VLOOKUP(Table1[[#This Row],[Order No]],'Account, order priority and cat'!$A$2:$B$1038,2,FALSE)</f>
        <v>TONY PERRY</v>
      </c>
      <c r="G47" s="7" t="str">
        <f>VLOOKUP(Table1[[#This Row],[Order No]],'Account, order priority and cat'!$A$3:$C$1039,3,FALSE)</f>
        <v>Critical</v>
      </c>
      <c r="H47" s="7" t="str">
        <f>VLOOKUP(Table1[[#This Row],[Order No]],'Account, order priority and cat'!$A$3:$D$1039,4,FALSE)</f>
        <v>Technology</v>
      </c>
      <c r="I47" s="12" t="str">
        <f>VLOOKUP(Table1[[#This Row],[Order No]],'Cost and price details'!$A$2:$F$1038,Table!$I$3,FALSE)</f>
        <v>Regular Air</v>
      </c>
      <c r="J47" s="13">
        <f>VLOOKUP(Table1[[#This Row],[Order No]],'Cost and price details'!$A$2:$F$1038,Table!$J$3,FALSE)</f>
        <v>42033</v>
      </c>
      <c r="K47" s="12">
        <f>VLOOKUP(Table1[[#This Row],[Order No]],'Cost and price details'!$A$2:$F$1038,Table!$K$3,FALSE)</f>
        <v>7.0289999999999999</v>
      </c>
      <c r="L47" s="12">
        <f>VLOOKUP(Table1[[#This Row],[Order No]],'Cost and price details'!$A$2:$F$1038,Table!$L$3,FALSE)</f>
        <v>21.978000000000002</v>
      </c>
      <c r="M47" s="14">
        <f>(Table1[[#This Row],[Retail Price]]-Table1[[#This Row],[Cost Price]])/Table1[[#This Row],[Cost Price]]</f>
        <v>2.126760563380282</v>
      </c>
      <c r="N47" s="14">
        <f>VLOOKUP(Table1[[#This Row],[Retail Price]],'Tax and discount slab'!$A$17:$B$27,2,TRUE)</f>
        <v>0.15000000000000002</v>
      </c>
      <c r="O47" s="7">
        <f>(1+Table1[[#This Row],[Tax]])*Table1[[#This Row],[Retail Price]]</f>
        <v>25.274699999999999</v>
      </c>
      <c r="P47" s="7">
        <f>VLOOKUP(Table1[[#This Row],[Order No]],'QTY &amp; shipping cost'!A43:B1079,2,FALSE)</f>
        <v>47</v>
      </c>
      <c r="Q47" s="7">
        <f>(Table1[[#This Row],[Price including tax]]*Table1[[#This Row],[Order Quantity]])</f>
        <v>1187.9108999999999</v>
      </c>
      <c r="R47" s="14">
        <f>VLOOKUP(Table1[[#This Row],[Retail Price]],'Tax and discount slab'!$D$17:$E$27,2,TRUE)</f>
        <v>0.12000000000000001</v>
      </c>
      <c r="S47" s="7">
        <f>Table1[[#This Row],[Sub Total]]*Table1[[#This Row],[Discount %]]</f>
        <v>142.549308</v>
      </c>
      <c r="T47" s="7">
        <f>VLOOKUP(Table1[[#This Row],[Order No]],'QTY &amp; shipping cost'!$A$2:$C$1038,3,FALSE)</f>
        <v>4.05</v>
      </c>
      <c r="U47" s="18">
        <f>(Table1[[#This Row],[Sub Total]]+Table1[[#This Row],[Shipping Cost]])-Table1[[#This Row],[Discount $]]</f>
        <v>1049.4115919999999</v>
      </c>
    </row>
    <row r="48" spans="1:21" x14ac:dyDescent="0.2">
      <c r="A48" s="17" t="s">
        <v>120</v>
      </c>
      <c r="B48" s="6">
        <f>VLOOKUP($A48,'Order date customer name'!$A$3:$B$1039,2,FALSE)</f>
        <v>42051</v>
      </c>
      <c r="C48" s="7" t="str">
        <f>VLOOKUP(Table1[[#This Row],[Order No]],'Order date customer name'!$A$2:$C$1038,3,FALSE)</f>
        <v>OSCAR JONES</v>
      </c>
      <c r="D48" s="7" t="str">
        <f>VLOOKUP(Table1[[#This Row],[Order No]],'State and cust type'!$A$2:$B$1038,2,FALSE)</f>
        <v>Illinois</v>
      </c>
      <c r="E48" s="7" t="str">
        <f>VLOOKUP(Table1[[#This Row],[Order No]],'State and cust type'!$A$3:$C$1039,3,FALSE)</f>
        <v>Home Office</v>
      </c>
      <c r="F48" s="7" t="str">
        <f>VLOOKUP(Table1[[#This Row],[Order No]],'Account, order priority and cat'!$A$2:$B$1038,2,FALSE)</f>
        <v>MANUEL BARNES</v>
      </c>
      <c r="G48" s="7" t="str">
        <f>VLOOKUP(Table1[[#This Row],[Order No]],'Account, order priority and cat'!$A$3:$C$1039,3,FALSE)</f>
        <v>High</v>
      </c>
      <c r="H48" s="7" t="str">
        <f>VLOOKUP(Table1[[#This Row],[Order No]],'Account, order priority and cat'!$A$3:$D$1039,4,FALSE)</f>
        <v>Office Supplies</v>
      </c>
      <c r="I48" s="12" t="str">
        <f>VLOOKUP(Table1[[#This Row],[Order No]],'Cost and price details'!$A$2:$F$1038,Table!$I$3,FALSE)</f>
        <v>Regular Air</v>
      </c>
      <c r="J48" s="13">
        <f>VLOOKUP(Table1[[#This Row],[Order No]],'Cost and price details'!$A$2:$F$1038,Table!$J$3,FALSE)</f>
        <v>42061</v>
      </c>
      <c r="K48" s="12">
        <f>VLOOKUP(Table1[[#This Row],[Order No]],'Cost and price details'!$A$2:$F$1038,Table!$K$3,FALSE)</f>
        <v>3.7070000000000003</v>
      </c>
      <c r="L48" s="12">
        <f>VLOOKUP(Table1[[#This Row],[Order No]],'Cost and price details'!$A$2:$F$1038,Table!$L$3,FALSE)</f>
        <v>6.0830000000000011</v>
      </c>
      <c r="M48" s="14">
        <f>(Table1[[#This Row],[Retail Price]]-Table1[[#This Row],[Cost Price]])/Table1[[#This Row],[Cost Price]]</f>
        <v>0.64094955489614258</v>
      </c>
      <c r="N48" s="14">
        <f>VLOOKUP(Table1[[#This Row],[Retail Price]],'Tax and discount slab'!$A$17:$B$27,2,TRUE)</f>
        <v>0.05</v>
      </c>
      <c r="O48" s="7">
        <f>(1+Table1[[#This Row],[Tax]])*Table1[[#This Row],[Retail Price]]</f>
        <v>6.387150000000001</v>
      </c>
      <c r="P48" s="7">
        <f>VLOOKUP(Table1[[#This Row],[Order No]],'QTY &amp; shipping cost'!A44:B1080,2,FALSE)</f>
        <v>14</v>
      </c>
      <c r="Q48" s="7">
        <f>(Table1[[#This Row],[Price including tax]]*Table1[[#This Row],[Order Quantity]])</f>
        <v>89.420100000000019</v>
      </c>
      <c r="R48" s="14">
        <f>VLOOKUP(Table1[[#This Row],[Retail Price]],'Tax and discount slab'!$D$17:$E$27,2,TRUE)</f>
        <v>0.02</v>
      </c>
      <c r="S48" s="7">
        <f>Table1[[#This Row],[Sub Total]]*Table1[[#This Row],[Discount %]]</f>
        <v>1.7884020000000005</v>
      </c>
      <c r="T48" s="7">
        <f>VLOOKUP(Table1[[#This Row],[Order No]],'QTY &amp; shipping cost'!$A$2:$C$1038,3,FALSE)</f>
        <v>7.03</v>
      </c>
      <c r="U48" s="18">
        <f>(Table1[[#This Row],[Sub Total]]+Table1[[#This Row],[Shipping Cost]])-Table1[[#This Row],[Discount $]]</f>
        <v>94.661698000000015</v>
      </c>
    </row>
    <row r="49" spans="1:21" x14ac:dyDescent="0.2">
      <c r="A49" s="17" t="s">
        <v>122</v>
      </c>
      <c r="B49" s="6">
        <f>VLOOKUP($A49,'Order date customer name'!$A$3:$B$1039,2,FALSE)</f>
        <v>42051</v>
      </c>
      <c r="C49" s="7" t="str">
        <f>VLOOKUP(Table1[[#This Row],[Order No]],'Order date customer name'!$A$2:$C$1038,3,FALSE)</f>
        <v>OSCAR JONES</v>
      </c>
      <c r="D49" s="7" t="str">
        <f>VLOOKUP(Table1[[#This Row],[Order No]],'State and cust type'!$A$2:$B$1038,2,FALSE)</f>
        <v>Illinois</v>
      </c>
      <c r="E49" s="7" t="str">
        <f>VLOOKUP(Table1[[#This Row],[Order No]],'State and cust type'!$A$3:$C$1039,3,FALSE)</f>
        <v>Home Office</v>
      </c>
      <c r="F49" s="7" t="str">
        <f>VLOOKUP(Table1[[#This Row],[Order No]],'Account, order priority and cat'!$A$2:$B$1038,2,FALSE)</f>
        <v>MANUEL BARNES</v>
      </c>
      <c r="G49" s="7" t="str">
        <f>VLOOKUP(Table1[[#This Row],[Order No]],'Account, order priority and cat'!$A$3:$C$1039,3,FALSE)</f>
        <v>High</v>
      </c>
      <c r="H49" s="7" t="str">
        <f>VLOOKUP(Table1[[#This Row],[Order No]],'Account, order priority and cat'!$A$3:$D$1039,4,FALSE)</f>
        <v>Office Supplies</v>
      </c>
      <c r="I49" s="12" t="str">
        <f>VLOOKUP(Table1[[#This Row],[Order No]],'Cost and price details'!$A$2:$F$1038,Table!$I$3,FALSE)</f>
        <v>Regular Air</v>
      </c>
      <c r="J49" s="13">
        <f>VLOOKUP(Table1[[#This Row],[Order No]],'Cost and price details'!$A$2:$F$1038,Table!$J$3,FALSE)</f>
        <v>42059</v>
      </c>
      <c r="K49" s="12">
        <f>VLOOKUP(Table1[[#This Row],[Order No]],'Cost and price details'!$A$2:$F$1038,Table!$K$3,FALSE)</f>
        <v>2.3760000000000003</v>
      </c>
      <c r="L49" s="12">
        <f>VLOOKUP(Table1[[#This Row],[Order No]],'Cost and price details'!$A$2:$F$1038,Table!$L$3,FALSE)</f>
        <v>4.2350000000000003</v>
      </c>
      <c r="M49" s="14">
        <f>(Table1[[#This Row],[Retail Price]]-Table1[[#This Row],[Cost Price]])/Table1[[#This Row],[Cost Price]]</f>
        <v>0.78240740740740733</v>
      </c>
      <c r="N49" s="14">
        <f>VLOOKUP(Table1[[#This Row],[Retail Price]],'Tax and discount slab'!$A$17:$B$27,2,TRUE)</f>
        <v>0.05</v>
      </c>
      <c r="O49" s="7">
        <f>(1+Table1[[#This Row],[Tax]])*Table1[[#This Row],[Retail Price]]</f>
        <v>4.4467500000000006</v>
      </c>
      <c r="P49" s="7">
        <f>VLOOKUP(Table1[[#This Row],[Order No]],'QTY &amp; shipping cost'!A45:B1081,2,FALSE)</f>
        <v>14</v>
      </c>
      <c r="Q49" s="7">
        <f>(Table1[[#This Row],[Price including tax]]*Table1[[#This Row],[Order Quantity]])</f>
        <v>62.254500000000007</v>
      </c>
      <c r="R49" s="14">
        <f>VLOOKUP(Table1[[#This Row],[Retail Price]],'Tax and discount slab'!$D$17:$E$27,2,TRUE)</f>
        <v>0.02</v>
      </c>
      <c r="S49" s="7">
        <f>Table1[[#This Row],[Sub Total]]*Table1[[#This Row],[Discount %]]</f>
        <v>1.2450900000000003</v>
      </c>
      <c r="T49" s="7">
        <f>VLOOKUP(Table1[[#This Row],[Order No]],'QTY &amp; shipping cost'!$A$2:$C$1038,3,FALSE)</f>
        <v>0.75</v>
      </c>
      <c r="U49" s="18">
        <f>(Table1[[#This Row],[Sub Total]]+Table1[[#This Row],[Shipping Cost]])-Table1[[#This Row],[Discount $]]</f>
        <v>61.75941000000001</v>
      </c>
    </row>
    <row r="50" spans="1:21" x14ac:dyDescent="0.2">
      <c r="A50" s="17" t="s">
        <v>123</v>
      </c>
      <c r="B50" s="6">
        <f>VLOOKUP($A50,'Order date customer name'!$A$3:$B$1039,2,FALSE)</f>
        <v>42117</v>
      </c>
      <c r="C50" s="7" t="str">
        <f>VLOOKUP(Table1[[#This Row],[Order No]],'Order date customer name'!$A$2:$C$1038,3,FALSE)</f>
        <v>STANLEY RAMOS</v>
      </c>
      <c r="D50" s="7" t="str">
        <f>VLOOKUP(Table1[[#This Row],[Order No]],'State and cust type'!$A$2:$B$1038,2,FALSE)</f>
        <v>Illinois</v>
      </c>
      <c r="E50" s="7" t="str">
        <f>VLOOKUP(Table1[[#This Row],[Order No]],'State and cust type'!$A$3:$C$1039,3,FALSE)</f>
        <v>Small Business</v>
      </c>
      <c r="F50" s="7" t="str">
        <f>VLOOKUP(Table1[[#This Row],[Order No]],'Account, order priority and cat'!$A$2:$B$1038,2,FALSE)</f>
        <v>MANUEL BARNES</v>
      </c>
      <c r="G50" s="7" t="str">
        <f>VLOOKUP(Table1[[#This Row],[Order No]],'Account, order priority and cat'!$A$3:$C$1039,3,FALSE)</f>
        <v>Critical</v>
      </c>
      <c r="H50" s="7" t="str">
        <f>VLOOKUP(Table1[[#This Row],[Order No]],'Account, order priority and cat'!$A$3:$D$1039,4,FALSE)</f>
        <v>Office Supplies</v>
      </c>
      <c r="I50" s="12" t="str">
        <f>VLOOKUP(Table1[[#This Row],[Order No]],'Cost and price details'!$A$2:$F$1038,Table!$I$3,FALSE)</f>
        <v>Regular Air</v>
      </c>
      <c r="J50" s="13">
        <f>VLOOKUP(Table1[[#This Row],[Order No]],'Cost and price details'!$A$2:$F$1038,Table!$J$3,FALSE)</f>
        <v>42125</v>
      </c>
      <c r="K50" s="12">
        <f>VLOOKUP(Table1[[#This Row],[Order No]],'Cost and price details'!$A$2:$F$1038,Table!$K$3,FALSE)</f>
        <v>0.26400000000000001</v>
      </c>
      <c r="L50" s="12">
        <f>VLOOKUP(Table1[[#This Row],[Order No]],'Cost and price details'!$A$2:$F$1038,Table!$L$3,FALSE)</f>
        <v>1.3860000000000001</v>
      </c>
      <c r="M50" s="14">
        <f>(Table1[[#This Row],[Retail Price]]-Table1[[#This Row],[Cost Price]])/Table1[[#This Row],[Cost Price]]</f>
        <v>4.25</v>
      </c>
      <c r="N50" s="14">
        <f>VLOOKUP(Table1[[#This Row],[Retail Price]],'Tax and discount slab'!$A$17:$B$27,2,TRUE)</f>
        <v>0.05</v>
      </c>
      <c r="O50" s="7">
        <f>(1+Table1[[#This Row],[Tax]])*Table1[[#This Row],[Retail Price]]</f>
        <v>1.4553000000000003</v>
      </c>
      <c r="P50" s="7">
        <f>VLOOKUP(Table1[[#This Row],[Order No]],'QTY &amp; shipping cost'!A46:B1082,2,FALSE)</f>
        <v>37</v>
      </c>
      <c r="Q50" s="7">
        <f>(Table1[[#This Row],[Price including tax]]*Table1[[#This Row],[Order Quantity]])</f>
        <v>53.846100000000007</v>
      </c>
      <c r="R50" s="14">
        <f>VLOOKUP(Table1[[#This Row],[Retail Price]],'Tax and discount slab'!$D$17:$E$27,2,TRUE)</f>
        <v>0.02</v>
      </c>
      <c r="S50" s="7">
        <f>Table1[[#This Row],[Sub Total]]*Table1[[#This Row],[Discount %]]</f>
        <v>1.0769220000000002</v>
      </c>
      <c r="T50" s="7">
        <f>VLOOKUP(Table1[[#This Row],[Order No]],'QTY &amp; shipping cost'!$A$2:$C$1038,3,FALSE)</f>
        <v>0.75</v>
      </c>
      <c r="U50" s="18">
        <f>(Table1[[#This Row],[Sub Total]]+Table1[[#This Row],[Shipping Cost]])-Table1[[#This Row],[Discount $]]</f>
        <v>53.519178000000004</v>
      </c>
    </row>
    <row r="51" spans="1:21" x14ac:dyDescent="0.2">
      <c r="A51" s="17" t="s">
        <v>125</v>
      </c>
      <c r="B51" s="6">
        <f>VLOOKUP($A51,'Order date customer name'!$A$3:$B$1039,2,FALSE)</f>
        <v>42117</v>
      </c>
      <c r="C51" s="7" t="str">
        <f>VLOOKUP(Table1[[#This Row],[Order No]],'Order date customer name'!$A$2:$C$1038,3,FALSE)</f>
        <v>STANLEY RAMOS</v>
      </c>
      <c r="D51" s="7" t="str">
        <f>VLOOKUP(Table1[[#This Row],[Order No]],'State and cust type'!$A$2:$B$1038,2,FALSE)</f>
        <v>Illinois</v>
      </c>
      <c r="E51" s="7" t="str">
        <f>VLOOKUP(Table1[[#This Row],[Order No]],'State and cust type'!$A$3:$C$1039,3,FALSE)</f>
        <v>Small Business</v>
      </c>
      <c r="F51" s="7" t="str">
        <f>VLOOKUP(Table1[[#This Row],[Order No]],'Account, order priority and cat'!$A$2:$B$1038,2,FALSE)</f>
        <v>MANUEL BARNES</v>
      </c>
      <c r="G51" s="7" t="str">
        <f>VLOOKUP(Table1[[#This Row],[Order No]],'Account, order priority and cat'!$A$3:$C$1039,3,FALSE)</f>
        <v>Critical</v>
      </c>
      <c r="H51" s="7" t="str">
        <f>VLOOKUP(Table1[[#This Row],[Order No]],'Account, order priority and cat'!$A$3:$D$1039,4,FALSE)</f>
        <v>Office Supplies</v>
      </c>
      <c r="I51" s="12" t="str">
        <f>VLOOKUP(Table1[[#This Row],[Order No]],'Cost and price details'!$A$2:$F$1038,Table!$I$3,FALSE)</f>
        <v>Regular Air</v>
      </c>
      <c r="J51" s="13">
        <f>VLOOKUP(Table1[[#This Row],[Order No]],'Cost and price details'!$A$2:$F$1038,Table!$J$3,FALSE)</f>
        <v>42126</v>
      </c>
      <c r="K51" s="12">
        <f>VLOOKUP(Table1[[#This Row],[Order No]],'Cost and price details'!$A$2:$F$1038,Table!$K$3,FALSE)</f>
        <v>2.6290000000000004</v>
      </c>
      <c r="L51" s="12">
        <f>VLOOKUP(Table1[[#This Row],[Order No]],'Cost and price details'!$A$2:$F$1038,Table!$L$3,FALSE)</f>
        <v>4.6859999999999999</v>
      </c>
      <c r="M51" s="14">
        <f>(Table1[[#This Row],[Retail Price]]-Table1[[#This Row],[Cost Price]])/Table1[[#This Row],[Cost Price]]</f>
        <v>0.78242677824267748</v>
      </c>
      <c r="N51" s="14">
        <f>VLOOKUP(Table1[[#This Row],[Retail Price]],'Tax and discount slab'!$A$17:$B$27,2,TRUE)</f>
        <v>0.05</v>
      </c>
      <c r="O51" s="7">
        <f>(1+Table1[[#This Row],[Tax]])*Table1[[#This Row],[Retail Price]]</f>
        <v>4.9203000000000001</v>
      </c>
      <c r="P51" s="7">
        <f>VLOOKUP(Table1[[#This Row],[Order No]],'QTY &amp; shipping cost'!A47:B1083,2,FALSE)</f>
        <v>10</v>
      </c>
      <c r="Q51" s="7">
        <f>(Table1[[#This Row],[Price including tax]]*Table1[[#This Row],[Order Quantity]])</f>
        <v>49.203000000000003</v>
      </c>
      <c r="R51" s="14">
        <f>VLOOKUP(Table1[[#This Row],[Retail Price]],'Tax and discount slab'!$D$17:$E$27,2,TRUE)</f>
        <v>0.02</v>
      </c>
      <c r="S51" s="7">
        <f>Table1[[#This Row],[Sub Total]]*Table1[[#This Row],[Discount %]]</f>
        <v>0.98406000000000005</v>
      </c>
      <c r="T51" s="7">
        <f>VLOOKUP(Table1[[#This Row],[Order No]],'QTY &amp; shipping cost'!$A$2:$C$1038,3,FALSE)</f>
        <v>1.25</v>
      </c>
      <c r="U51" s="18">
        <f>(Table1[[#This Row],[Sub Total]]+Table1[[#This Row],[Shipping Cost]])-Table1[[#This Row],[Discount $]]</f>
        <v>49.468940000000003</v>
      </c>
    </row>
    <row r="52" spans="1:21" x14ac:dyDescent="0.2">
      <c r="A52" s="17" t="s">
        <v>126</v>
      </c>
      <c r="B52" s="6">
        <f>VLOOKUP($A52,'Order date customer name'!$A$3:$B$1039,2,FALSE)</f>
        <v>42133</v>
      </c>
      <c r="C52" s="7" t="str">
        <f>VLOOKUP(Table1[[#This Row],[Order No]],'Order date customer name'!$A$2:$C$1038,3,FALSE)</f>
        <v>MAURICE MARTIN</v>
      </c>
      <c r="D52" s="7" t="str">
        <f>VLOOKUP(Table1[[#This Row],[Order No]],'State and cust type'!$A$2:$B$1038,2,FALSE)</f>
        <v>New York</v>
      </c>
      <c r="E52" s="7" t="str">
        <f>VLOOKUP(Table1[[#This Row],[Order No]],'State and cust type'!$A$3:$C$1039,3,FALSE)</f>
        <v>Corporate</v>
      </c>
      <c r="F52" s="7" t="str">
        <f>VLOOKUP(Table1[[#This Row],[Order No]],'Account, order priority and cat'!$A$2:$B$1038,2,FALSE)</f>
        <v>GREG BLACK</v>
      </c>
      <c r="G52" s="7" t="str">
        <f>VLOOKUP(Table1[[#This Row],[Order No]],'Account, order priority and cat'!$A$3:$C$1039,3,FALSE)</f>
        <v>Medium</v>
      </c>
      <c r="H52" s="7" t="str">
        <f>VLOOKUP(Table1[[#This Row],[Order No]],'Account, order priority and cat'!$A$3:$D$1039,4,FALSE)</f>
        <v>Office Supplies</v>
      </c>
      <c r="I52" s="12" t="str">
        <f>VLOOKUP(Table1[[#This Row],[Order No]],'Cost and price details'!$A$2:$F$1038,Table!$I$3,FALSE)</f>
        <v>Regular Air</v>
      </c>
      <c r="J52" s="13">
        <f>VLOOKUP(Table1[[#This Row],[Order No]],'Cost and price details'!$A$2:$F$1038,Table!$J$3,FALSE)</f>
        <v>42142</v>
      </c>
      <c r="K52" s="12">
        <f>VLOOKUP(Table1[[#This Row],[Order No]],'Cost and price details'!$A$2:$F$1038,Table!$K$3,FALSE)</f>
        <v>4.6090000000000009</v>
      </c>
      <c r="L52" s="12">
        <f>VLOOKUP(Table1[[#This Row],[Order No]],'Cost and price details'!$A$2:$F$1038,Table!$L$3,FALSE)</f>
        <v>11.253000000000002</v>
      </c>
      <c r="M52" s="14">
        <f>(Table1[[#This Row],[Retail Price]]-Table1[[#This Row],[Cost Price]])/Table1[[#This Row],[Cost Price]]</f>
        <v>1.4415274463007159</v>
      </c>
      <c r="N52" s="14">
        <f>VLOOKUP(Table1[[#This Row],[Retail Price]],'Tax and discount slab'!$A$17:$B$27,2,TRUE)</f>
        <v>0.1</v>
      </c>
      <c r="O52" s="7">
        <f>(1+Table1[[#This Row],[Tax]])*Table1[[#This Row],[Retail Price]]</f>
        <v>12.378300000000003</v>
      </c>
      <c r="P52" s="7">
        <f>VLOOKUP(Table1[[#This Row],[Order No]],'QTY &amp; shipping cost'!A48:B1084,2,FALSE)</f>
        <v>48</v>
      </c>
      <c r="Q52" s="7">
        <f>(Table1[[#This Row],[Price including tax]]*Table1[[#This Row],[Order Quantity]])</f>
        <v>594.15840000000014</v>
      </c>
      <c r="R52" s="14">
        <f>VLOOKUP(Table1[[#This Row],[Retail Price]],'Tax and discount slab'!$D$17:$E$27,2,TRUE)</f>
        <v>7.0000000000000007E-2</v>
      </c>
      <c r="S52" s="7">
        <f>Table1[[#This Row],[Sub Total]]*Table1[[#This Row],[Discount %]]</f>
        <v>41.591088000000013</v>
      </c>
      <c r="T52" s="7">
        <f>VLOOKUP(Table1[[#This Row],[Order No]],'QTY &amp; shipping cost'!$A$2:$C$1038,3,FALSE)</f>
        <v>4.7299999999999995</v>
      </c>
      <c r="U52" s="18">
        <f>(Table1[[#This Row],[Sub Total]]+Table1[[#This Row],[Shipping Cost]])-Table1[[#This Row],[Discount $]]</f>
        <v>557.29731200000015</v>
      </c>
    </row>
    <row r="53" spans="1:21" x14ac:dyDescent="0.2">
      <c r="A53" s="17" t="s">
        <v>128</v>
      </c>
      <c r="B53" s="6">
        <f>VLOOKUP($A53,'Order date customer name'!$A$3:$B$1039,2,FALSE)</f>
        <v>42133</v>
      </c>
      <c r="C53" s="7" t="str">
        <f>VLOOKUP(Table1[[#This Row],[Order No]],'Order date customer name'!$A$2:$C$1038,3,FALSE)</f>
        <v>MAURICE MARTIN</v>
      </c>
      <c r="D53" s="7" t="str">
        <f>VLOOKUP(Table1[[#This Row],[Order No]],'State and cust type'!$A$2:$B$1038,2,FALSE)</f>
        <v>New York</v>
      </c>
      <c r="E53" s="7" t="str">
        <f>VLOOKUP(Table1[[#This Row],[Order No]],'State and cust type'!$A$3:$C$1039,3,FALSE)</f>
        <v>Corporate</v>
      </c>
      <c r="F53" s="7" t="str">
        <f>VLOOKUP(Table1[[#This Row],[Order No]],'Account, order priority and cat'!$A$2:$B$1038,2,FALSE)</f>
        <v>GREG BLACK</v>
      </c>
      <c r="G53" s="7" t="str">
        <f>VLOOKUP(Table1[[#This Row],[Order No]],'Account, order priority and cat'!$A$3:$C$1039,3,FALSE)</f>
        <v>Medium</v>
      </c>
      <c r="H53" s="7" t="str">
        <f>VLOOKUP(Table1[[#This Row],[Order No]],'Account, order priority and cat'!$A$3:$D$1039,4,FALSE)</f>
        <v>Office Supplies</v>
      </c>
      <c r="I53" s="12" t="str">
        <f>VLOOKUP(Table1[[#This Row],[Order No]],'Cost and price details'!$A$2:$F$1038,Table!$I$3,FALSE)</f>
        <v>Regular Air</v>
      </c>
      <c r="J53" s="13">
        <f>VLOOKUP(Table1[[#This Row],[Order No]],'Cost and price details'!$A$2:$F$1038,Table!$J$3,FALSE)</f>
        <v>42142</v>
      </c>
      <c r="K53" s="12">
        <f>VLOOKUP(Table1[[#This Row],[Order No]],'Cost and price details'!$A$2:$F$1038,Table!$K$3,FALSE)</f>
        <v>4.0150000000000006</v>
      </c>
      <c r="L53" s="12">
        <f>VLOOKUP(Table1[[#This Row],[Order No]],'Cost and price details'!$A$2:$F$1038,Table!$L$3,FALSE)</f>
        <v>6.5780000000000012</v>
      </c>
      <c r="M53" s="14">
        <f>(Table1[[#This Row],[Retail Price]]-Table1[[#This Row],[Cost Price]])/Table1[[#This Row],[Cost Price]]</f>
        <v>0.63835616438356169</v>
      </c>
      <c r="N53" s="14">
        <f>VLOOKUP(Table1[[#This Row],[Retail Price]],'Tax and discount slab'!$A$17:$B$27,2,TRUE)</f>
        <v>0.05</v>
      </c>
      <c r="O53" s="7">
        <f>(1+Table1[[#This Row],[Tax]])*Table1[[#This Row],[Retail Price]]</f>
        <v>6.9069000000000011</v>
      </c>
      <c r="P53" s="7">
        <f>VLOOKUP(Table1[[#This Row],[Order No]],'QTY &amp; shipping cost'!A49:B1085,2,FALSE)</f>
        <v>6</v>
      </c>
      <c r="Q53" s="7">
        <f>(Table1[[#This Row],[Price including tax]]*Table1[[#This Row],[Order Quantity]])</f>
        <v>41.441400000000009</v>
      </c>
      <c r="R53" s="14">
        <f>VLOOKUP(Table1[[#This Row],[Retail Price]],'Tax and discount slab'!$D$17:$E$27,2,TRUE)</f>
        <v>0.02</v>
      </c>
      <c r="S53" s="7">
        <f>Table1[[#This Row],[Sub Total]]*Table1[[#This Row],[Discount %]]</f>
        <v>0.82882800000000023</v>
      </c>
      <c r="T53" s="7">
        <f>VLOOKUP(Table1[[#This Row],[Order No]],'QTY &amp; shipping cost'!$A$2:$C$1038,3,FALSE)</f>
        <v>1.54</v>
      </c>
      <c r="U53" s="18">
        <f>(Table1[[#This Row],[Sub Total]]+Table1[[#This Row],[Shipping Cost]])-Table1[[#This Row],[Discount $]]</f>
        <v>42.152572000000006</v>
      </c>
    </row>
    <row r="54" spans="1:21" x14ac:dyDescent="0.2">
      <c r="A54" s="17" t="s">
        <v>129</v>
      </c>
      <c r="B54" s="6">
        <f>VLOOKUP($A54,'Order date customer name'!$A$3:$B$1039,2,FALSE)</f>
        <v>42178</v>
      </c>
      <c r="C54" s="7" t="str">
        <f>VLOOKUP(Table1[[#This Row],[Order No]],'Order date customer name'!$A$2:$C$1038,3,FALSE)</f>
        <v>RICARDO WARREN</v>
      </c>
      <c r="D54" s="7" t="str">
        <f>VLOOKUP(Table1[[#This Row],[Order No]],'State and cust type'!$A$2:$B$1038,2,FALSE)</f>
        <v>New York</v>
      </c>
      <c r="E54" s="7" t="str">
        <f>VLOOKUP(Table1[[#This Row],[Order No]],'State and cust type'!$A$3:$C$1039,3,FALSE)</f>
        <v>Home Office</v>
      </c>
      <c r="F54" s="7" t="str">
        <f>VLOOKUP(Table1[[#This Row],[Order No]],'Account, order priority and cat'!$A$2:$B$1038,2,FALSE)</f>
        <v>MARC ARNOLD</v>
      </c>
      <c r="G54" s="7" t="str">
        <f>VLOOKUP(Table1[[#This Row],[Order No]],'Account, order priority and cat'!$A$3:$C$1039,3,FALSE)</f>
        <v>Medium</v>
      </c>
      <c r="H54" s="7" t="str">
        <f>VLOOKUP(Table1[[#This Row],[Order No]],'Account, order priority and cat'!$A$3:$D$1039,4,FALSE)</f>
        <v>Office Supplies</v>
      </c>
      <c r="I54" s="12" t="str">
        <f>VLOOKUP(Table1[[#This Row],[Order No]],'Cost and price details'!$A$2:$F$1038,Table!$I$3,FALSE)</f>
        <v>Regular Air</v>
      </c>
      <c r="J54" s="13">
        <f>VLOOKUP(Table1[[#This Row],[Order No]],'Cost and price details'!$A$2:$F$1038,Table!$J$3,FALSE)</f>
        <v>42185</v>
      </c>
      <c r="K54" s="12">
        <f>VLOOKUP(Table1[[#This Row],[Order No]],'Cost and price details'!$A$2:$F$1038,Table!$K$3,FALSE)</f>
        <v>1.1990000000000003</v>
      </c>
      <c r="L54" s="12">
        <f>VLOOKUP(Table1[[#This Row],[Order No]],'Cost and price details'!$A$2:$F$1038,Table!$L$3,FALSE)</f>
        <v>2.8600000000000003</v>
      </c>
      <c r="M54" s="14">
        <f>(Table1[[#This Row],[Retail Price]]-Table1[[#This Row],[Cost Price]])/Table1[[#This Row],[Cost Price]]</f>
        <v>1.3853211009174309</v>
      </c>
      <c r="N54" s="14">
        <f>VLOOKUP(Table1[[#This Row],[Retail Price]],'Tax and discount slab'!$A$17:$B$27,2,TRUE)</f>
        <v>0.05</v>
      </c>
      <c r="O54" s="7">
        <f>(1+Table1[[#This Row],[Tax]])*Table1[[#This Row],[Retail Price]]</f>
        <v>3.0030000000000006</v>
      </c>
      <c r="P54" s="7">
        <f>VLOOKUP(Table1[[#This Row],[Order No]],'QTY &amp; shipping cost'!A50:B1086,2,FALSE)</f>
        <v>28</v>
      </c>
      <c r="Q54" s="7">
        <f>(Table1[[#This Row],[Price including tax]]*Table1[[#This Row],[Order Quantity]])</f>
        <v>84.084000000000017</v>
      </c>
      <c r="R54" s="14">
        <f>VLOOKUP(Table1[[#This Row],[Retail Price]],'Tax and discount slab'!$D$17:$E$27,2,TRUE)</f>
        <v>0.02</v>
      </c>
      <c r="S54" s="7">
        <f>Table1[[#This Row],[Sub Total]]*Table1[[#This Row],[Discount %]]</f>
        <v>1.6816800000000003</v>
      </c>
      <c r="T54" s="7">
        <f>VLOOKUP(Table1[[#This Row],[Order No]],'QTY &amp; shipping cost'!$A$2:$C$1038,3,FALSE)</f>
        <v>2.4499999999999997</v>
      </c>
      <c r="U54" s="18">
        <f>(Table1[[#This Row],[Sub Total]]+Table1[[#This Row],[Shipping Cost]])-Table1[[#This Row],[Discount $]]</f>
        <v>84.85232000000002</v>
      </c>
    </row>
    <row r="55" spans="1:21" x14ac:dyDescent="0.2">
      <c r="A55" s="17" t="s">
        <v>131</v>
      </c>
      <c r="B55" s="6">
        <f>VLOOKUP($A55,'Order date customer name'!$A$3:$B$1039,2,FALSE)</f>
        <v>42178</v>
      </c>
      <c r="C55" s="7" t="str">
        <f>VLOOKUP(Table1[[#This Row],[Order No]],'Order date customer name'!$A$2:$C$1038,3,FALSE)</f>
        <v>RICARDO WARREN</v>
      </c>
      <c r="D55" s="7" t="str">
        <f>VLOOKUP(Table1[[#This Row],[Order No]],'State and cust type'!$A$2:$B$1038,2,FALSE)</f>
        <v>New York</v>
      </c>
      <c r="E55" s="7" t="str">
        <f>VLOOKUP(Table1[[#This Row],[Order No]],'State and cust type'!$A$3:$C$1039,3,FALSE)</f>
        <v>Home Office</v>
      </c>
      <c r="F55" s="7" t="str">
        <f>VLOOKUP(Table1[[#This Row],[Order No]],'Account, order priority and cat'!$A$2:$B$1038,2,FALSE)</f>
        <v>MARC ARNOLD</v>
      </c>
      <c r="G55" s="7" t="str">
        <f>VLOOKUP(Table1[[#This Row],[Order No]],'Account, order priority and cat'!$A$3:$C$1039,3,FALSE)</f>
        <v>Medium</v>
      </c>
      <c r="H55" s="7" t="str">
        <f>VLOOKUP(Table1[[#This Row],[Order No]],'Account, order priority and cat'!$A$3:$D$1039,4,FALSE)</f>
        <v>Technology</v>
      </c>
      <c r="I55" s="12" t="str">
        <f>VLOOKUP(Table1[[#This Row],[Order No]],'Cost and price details'!$A$2:$F$1038,Table!$I$3,FALSE)</f>
        <v>Regular Air</v>
      </c>
      <c r="J55" s="13">
        <f>VLOOKUP(Table1[[#This Row],[Order No]],'Cost and price details'!$A$2:$F$1038,Table!$J$3,FALSE)</f>
        <v>42187</v>
      </c>
      <c r="K55" s="12">
        <f>VLOOKUP(Table1[[#This Row],[Order No]],'Cost and price details'!$A$2:$F$1038,Table!$K$3,FALSE)</f>
        <v>46.321000000000005</v>
      </c>
      <c r="L55" s="12">
        <f>VLOOKUP(Table1[[#This Row],[Order No]],'Cost and price details'!$A$2:$F$1038,Table!$L$3,FALSE)</f>
        <v>89.078000000000017</v>
      </c>
      <c r="M55" s="14">
        <f>(Table1[[#This Row],[Retail Price]]-Table1[[#This Row],[Cost Price]])/Table1[[#This Row],[Cost Price]]</f>
        <v>0.92305865590121128</v>
      </c>
      <c r="N55" s="14">
        <f>VLOOKUP(Table1[[#This Row],[Retail Price]],'Tax and discount slab'!$A$17:$B$27,2,TRUE)</f>
        <v>0.28000000000000003</v>
      </c>
      <c r="O55" s="7">
        <f>(1+Table1[[#This Row],[Tax]])*Table1[[#This Row],[Retail Price]]</f>
        <v>114.01984000000003</v>
      </c>
      <c r="P55" s="7">
        <f>VLOOKUP(Table1[[#This Row],[Order No]],'QTY &amp; shipping cost'!A51:B1087,2,FALSE)</f>
        <v>36</v>
      </c>
      <c r="Q55" s="7">
        <f>(Table1[[#This Row],[Price including tax]]*Table1[[#This Row],[Order Quantity]])</f>
        <v>4104.7142400000012</v>
      </c>
      <c r="R55" s="14">
        <f>VLOOKUP(Table1[[#This Row],[Retail Price]],'Tax and discount slab'!$D$17:$E$27,2,TRUE)</f>
        <v>0.37</v>
      </c>
      <c r="S55" s="7">
        <f>Table1[[#This Row],[Sub Total]]*Table1[[#This Row],[Discount %]]</f>
        <v>1518.7442688000003</v>
      </c>
      <c r="T55" s="7">
        <f>VLOOKUP(Table1[[#This Row],[Order No]],'QTY &amp; shipping cost'!$A$2:$C$1038,3,FALSE)</f>
        <v>7.2299999999999995</v>
      </c>
      <c r="U55" s="18">
        <f>(Table1[[#This Row],[Sub Total]]+Table1[[#This Row],[Shipping Cost]])-Table1[[#This Row],[Discount $]]</f>
        <v>2593.1999712000006</v>
      </c>
    </row>
    <row r="56" spans="1:21" x14ac:dyDescent="0.2">
      <c r="A56" s="17" t="s">
        <v>132</v>
      </c>
      <c r="B56" s="6">
        <f>VLOOKUP($A56,'Order date customer name'!$A$3:$B$1039,2,FALSE)</f>
        <v>42208</v>
      </c>
      <c r="C56" s="7" t="str">
        <f>VLOOKUP(Table1[[#This Row],[Order No]],'Order date customer name'!$A$2:$C$1038,3,FALSE)</f>
        <v>RAFAEL MARTINEZ</v>
      </c>
      <c r="D56" s="7" t="str">
        <f>VLOOKUP(Table1[[#This Row],[Order No]],'State and cust type'!$A$2:$B$1038,2,FALSE)</f>
        <v>Illinois</v>
      </c>
      <c r="E56" s="7" t="str">
        <f>VLOOKUP(Table1[[#This Row],[Order No]],'State and cust type'!$A$3:$C$1039,3,FALSE)</f>
        <v>Home Office</v>
      </c>
      <c r="F56" s="7" t="str">
        <f>VLOOKUP(Table1[[#This Row],[Order No]],'Account, order priority and cat'!$A$2:$B$1038,2,FALSE)</f>
        <v>COREY MILLS</v>
      </c>
      <c r="G56" s="7" t="str">
        <f>VLOOKUP(Table1[[#This Row],[Order No]],'Account, order priority and cat'!$A$3:$C$1039,3,FALSE)</f>
        <v>High</v>
      </c>
      <c r="H56" s="7" t="str">
        <f>VLOOKUP(Table1[[#This Row],[Order No]],'Account, order priority and cat'!$A$3:$D$1039,4,FALSE)</f>
        <v>Office Supplies</v>
      </c>
      <c r="I56" s="12" t="str">
        <f>VLOOKUP(Table1[[#This Row],[Order No]],'Cost and price details'!$A$2:$F$1038,Table!$I$3,FALSE)</f>
        <v>Express Air</v>
      </c>
      <c r="J56" s="13">
        <f>VLOOKUP(Table1[[#This Row],[Order No]],'Cost and price details'!$A$2:$F$1038,Table!$J$3,FALSE)</f>
        <v>42216</v>
      </c>
      <c r="K56" s="12">
        <f>VLOOKUP(Table1[[#This Row],[Order No]],'Cost and price details'!$A$2:$F$1038,Table!$K$3,FALSE)</f>
        <v>2.0680000000000001</v>
      </c>
      <c r="L56" s="12">
        <f>VLOOKUP(Table1[[#This Row],[Order No]],'Cost and price details'!$A$2:$F$1038,Table!$L$3,FALSE)</f>
        <v>3.4540000000000006</v>
      </c>
      <c r="M56" s="14">
        <f>(Table1[[#This Row],[Retail Price]]-Table1[[#This Row],[Cost Price]])/Table1[[#This Row],[Cost Price]]</f>
        <v>0.67021276595744705</v>
      </c>
      <c r="N56" s="14">
        <f>VLOOKUP(Table1[[#This Row],[Retail Price]],'Tax and discount slab'!$A$17:$B$27,2,TRUE)</f>
        <v>0.05</v>
      </c>
      <c r="O56" s="7">
        <f>(1+Table1[[#This Row],[Tax]])*Table1[[#This Row],[Retail Price]]</f>
        <v>3.6267000000000009</v>
      </c>
      <c r="P56" s="7">
        <f>VLOOKUP(Table1[[#This Row],[Order No]],'QTY &amp; shipping cost'!A52:B1088,2,FALSE)</f>
        <v>45</v>
      </c>
      <c r="Q56" s="7">
        <f>(Table1[[#This Row],[Price including tax]]*Table1[[#This Row],[Order Quantity]])</f>
        <v>163.20150000000004</v>
      </c>
      <c r="R56" s="14">
        <f>VLOOKUP(Table1[[#This Row],[Retail Price]],'Tax and discount slab'!$D$17:$E$27,2,TRUE)</f>
        <v>0.02</v>
      </c>
      <c r="S56" s="7">
        <f>Table1[[#This Row],[Sub Total]]*Table1[[#This Row],[Discount %]]</f>
        <v>3.2640300000000009</v>
      </c>
      <c r="T56" s="7">
        <f>VLOOKUP(Table1[[#This Row],[Order No]],'QTY &amp; shipping cost'!$A$2:$C$1038,3,FALSE)</f>
        <v>1.19</v>
      </c>
      <c r="U56" s="18">
        <f>(Table1[[#This Row],[Sub Total]]+Table1[[#This Row],[Shipping Cost]])-Table1[[#This Row],[Discount $]]</f>
        <v>161.12747000000005</v>
      </c>
    </row>
    <row r="57" spans="1:21" x14ac:dyDescent="0.2">
      <c r="A57" s="17" t="s">
        <v>134</v>
      </c>
      <c r="B57" s="6">
        <f>VLOOKUP($A57,'Order date customer name'!$A$3:$B$1039,2,FALSE)</f>
        <v>42208</v>
      </c>
      <c r="C57" s="7" t="str">
        <f>VLOOKUP(Table1[[#This Row],[Order No]],'Order date customer name'!$A$2:$C$1038,3,FALSE)</f>
        <v>RAFAEL MARTINEZ</v>
      </c>
      <c r="D57" s="7" t="str">
        <f>VLOOKUP(Table1[[#This Row],[Order No]],'State and cust type'!$A$2:$B$1038,2,FALSE)</f>
        <v>Illinois</v>
      </c>
      <c r="E57" s="7" t="str">
        <f>VLOOKUP(Table1[[#This Row],[Order No]],'State and cust type'!$A$3:$C$1039,3,FALSE)</f>
        <v>Home Office</v>
      </c>
      <c r="F57" s="7" t="str">
        <f>VLOOKUP(Table1[[#This Row],[Order No]],'Account, order priority and cat'!$A$2:$B$1038,2,FALSE)</f>
        <v>COREY MILLS</v>
      </c>
      <c r="G57" s="7" t="str">
        <f>VLOOKUP(Table1[[#This Row],[Order No]],'Account, order priority and cat'!$A$3:$C$1039,3,FALSE)</f>
        <v>High</v>
      </c>
      <c r="H57" s="7" t="str">
        <f>VLOOKUP(Table1[[#This Row],[Order No]],'Account, order priority and cat'!$A$3:$D$1039,4,FALSE)</f>
        <v>Office Supplies</v>
      </c>
      <c r="I57" s="12" t="str">
        <f>VLOOKUP(Table1[[#This Row],[Order No]],'Cost and price details'!$A$2:$F$1038,Table!$I$3,FALSE)</f>
        <v>Regular Air</v>
      </c>
      <c r="J57" s="13">
        <f>VLOOKUP(Table1[[#This Row],[Order No]],'Cost and price details'!$A$2:$F$1038,Table!$J$3,FALSE)</f>
        <v>42217</v>
      </c>
      <c r="K57" s="12">
        <f>VLOOKUP(Table1[[#This Row],[Order No]],'Cost and price details'!$A$2:$F$1038,Table!$K$3,FALSE)</f>
        <v>1.6060000000000001</v>
      </c>
      <c r="L57" s="12">
        <f>VLOOKUP(Table1[[#This Row],[Order No]],'Cost and price details'!$A$2:$F$1038,Table!$L$3,FALSE)</f>
        <v>3.927</v>
      </c>
      <c r="M57" s="14">
        <f>(Table1[[#This Row],[Retail Price]]-Table1[[#This Row],[Cost Price]])/Table1[[#This Row],[Cost Price]]</f>
        <v>1.4452054794520546</v>
      </c>
      <c r="N57" s="14">
        <f>VLOOKUP(Table1[[#This Row],[Retail Price]],'Tax and discount slab'!$A$17:$B$27,2,TRUE)</f>
        <v>0.05</v>
      </c>
      <c r="O57" s="7">
        <f>(1+Table1[[#This Row],[Tax]])*Table1[[#This Row],[Retail Price]]</f>
        <v>4.1233500000000003</v>
      </c>
      <c r="P57" s="7">
        <f>VLOOKUP(Table1[[#This Row],[Order No]],'QTY &amp; shipping cost'!A53:B1089,2,FALSE)</f>
        <v>21</v>
      </c>
      <c r="Q57" s="7">
        <f>(Table1[[#This Row],[Price including tax]]*Table1[[#This Row],[Order Quantity]])</f>
        <v>86.590350000000001</v>
      </c>
      <c r="R57" s="14">
        <f>VLOOKUP(Table1[[#This Row],[Retail Price]],'Tax and discount slab'!$D$17:$E$27,2,TRUE)</f>
        <v>0.02</v>
      </c>
      <c r="S57" s="7">
        <f>Table1[[#This Row],[Sub Total]]*Table1[[#This Row],[Discount %]]</f>
        <v>1.7318070000000001</v>
      </c>
      <c r="T57" s="7">
        <f>VLOOKUP(Table1[[#This Row],[Order No]],'QTY &amp; shipping cost'!$A$2:$C$1038,3,FALSE)</f>
        <v>4.22</v>
      </c>
      <c r="U57" s="18">
        <f>(Table1[[#This Row],[Sub Total]]+Table1[[#This Row],[Shipping Cost]])-Table1[[#This Row],[Discount $]]</f>
        <v>89.078542999999996</v>
      </c>
    </row>
    <row r="58" spans="1:21" x14ac:dyDescent="0.2">
      <c r="A58" s="17" t="s">
        <v>135</v>
      </c>
      <c r="B58" s="6">
        <f>VLOOKUP($A58,'Order date customer name'!$A$3:$B$1039,2,FALSE)</f>
        <v>42210</v>
      </c>
      <c r="C58" s="7" t="str">
        <f>VLOOKUP(Table1[[#This Row],[Order No]],'Order date customer name'!$A$2:$C$1038,3,FALSE)</f>
        <v>TROY MORENO</v>
      </c>
      <c r="D58" s="7" t="str">
        <f>VLOOKUP(Table1[[#This Row],[Order No]],'State and cust type'!$A$2:$B$1038,2,FALSE)</f>
        <v>Illinois</v>
      </c>
      <c r="E58" s="7" t="str">
        <f>VLOOKUP(Table1[[#This Row],[Order No]],'State and cust type'!$A$3:$C$1039,3,FALSE)</f>
        <v>Small Business</v>
      </c>
      <c r="F58" s="7" t="str">
        <f>VLOOKUP(Table1[[#This Row],[Order No]],'Account, order priority and cat'!$A$2:$B$1038,2,FALSE)</f>
        <v>MANUEL BARNES</v>
      </c>
      <c r="G58" s="7" t="str">
        <f>VLOOKUP(Table1[[#This Row],[Order No]],'Account, order priority and cat'!$A$3:$C$1039,3,FALSE)</f>
        <v>Low</v>
      </c>
      <c r="H58" s="7" t="str">
        <f>VLOOKUP(Table1[[#This Row],[Order No]],'Account, order priority and cat'!$A$3:$D$1039,4,FALSE)</f>
        <v>Office Supplies</v>
      </c>
      <c r="I58" s="12" t="str">
        <f>VLOOKUP(Table1[[#This Row],[Order No]],'Cost and price details'!$A$2:$F$1038,Table!$I$3,FALSE)</f>
        <v>Express Air</v>
      </c>
      <c r="J58" s="13">
        <f>VLOOKUP(Table1[[#This Row],[Order No]],'Cost and price details'!$A$2:$F$1038,Table!$J$3,FALSE)</f>
        <v>42221</v>
      </c>
      <c r="K58" s="12">
        <f>VLOOKUP(Table1[[#This Row],[Order No]],'Cost and price details'!$A$2:$F$1038,Table!$K$3,FALSE)</f>
        <v>1.0230000000000001</v>
      </c>
      <c r="L58" s="12">
        <f>VLOOKUP(Table1[[#This Row],[Order No]],'Cost and price details'!$A$2:$F$1038,Table!$L$3,FALSE)</f>
        <v>1.6280000000000001</v>
      </c>
      <c r="M58" s="14">
        <f>(Table1[[#This Row],[Retail Price]]-Table1[[#This Row],[Cost Price]])/Table1[[#This Row],[Cost Price]]</f>
        <v>0.59139784946236551</v>
      </c>
      <c r="N58" s="14">
        <f>VLOOKUP(Table1[[#This Row],[Retail Price]],'Tax and discount slab'!$A$17:$B$27,2,TRUE)</f>
        <v>0.05</v>
      </c>
      <c r="O58" s="7">
        <f>(1+Table1[[#This Row],[Tax]])*Table1[[#This Row],[Retail Price]]</f>
        <v>1.7094000000000003</v>
      </c>
      <c r="P58" s="7">
        <f>VLOOKUP(Table1[[#This Row],[Order No]],'QTY &amp; shipping cost'!A54:B1090,2,FALSE)</f>
        <v>39</v>
      </c>
      <c r="Q58" s="7">
        <f>(Table1[[#This Row],[Price including tax]]*Table1[[#This Row],[Order Quantity]])</f>
        <v>66.666600000000017</v>
      </c>
      <c r="R58" s="14">
        <f>VLOOKUP(Table1[[#This Row],[Retail Price]],'Tax and discount slab'!$D$17:$E$27,2,TRUE)</f>
        <v>0.02</v>
      </c>
      <c r="S58" s="7">
        <f>Table1[[#This Row],[Sub Total]]*Table1[[#This Row],[Discount %]]</f>
        <v>1.3333320000000004</v>
      </c>
      <c r="T58" s="7">
        <f>VLOOKUP(Table1[[#This Row],[Order No]],'QTY &amp; shipping cost'!$A$2:$C$1038,3,FALSE)</f>
        <v>0.75</v>
      </c>
      <c r="U58" s="18">
        <f>(Table1[[#This Row],[Sub Total]]+Table1[[#This Row],[Shipping Cost]])-Table1[[#This Row],[Discount $]]</f>
        <v>66.083268000000018</v>
      </c>
    </row>
    <row r="59" spans="1:21" x14ac:dyDescent="0.2">
      <c r="A59" s="17" t="s">
        <v>137</v>
      </c>
      <c r="B59" s="6">
        <f>VLOOKUP($A59,'Order date customer name'!$A$3:$B$1039,2,FALSE)</f>
        <v>42210</v>
      </c>
      <c r="C59" s="7" t="str">
        <f>VLOOKUP(Table1[[#This Row],[Order No]],'Order date customer name'!$A$2:$C$1038,3,FALSE)</f>
        <v>TROY MORENO</v>
      </c>
      <c r="D59" s="7" t="str">
        <f>VLOOKUP(Table1[[#This Row],[Order No]],'State and cust type'!$A$2:$B$1038,2,FALSE)</f>
        <v>Illinois</v>
      </c>
      <c r="E59" s="7" t="str">
        <f>VLOOKUP(Table1[[#This Row],[Order No]],'State and cust type'!$A$3:$C$1039,3,FALSE)</f>
        <v>Small Business</v>
      </c>
      <c r="F59" s="7" t="str">
        <f>VLOOKUP(Table1[[#This Row],[Order No]],'Account, order priority and cat'!$A$2:$B$1038,2,FALSE)</f>
        <v>MANUEL BARNES</v>
      </c>
      <c r="G59" s="7" t="str">
        <f>VLOOKUP(Table1[[#This Row],[Order No]],'Account, order priority and cat'!$A$3:$C$1039,3,FALSE)</f>
        <v>Low</v>
      </c>
      <c r="H59" s="7" t="str">
        <f>VLOOKUP(Table1[[#This Row],[Order No]],'Account, order priority and cat'!$A$3:$D$1039,4,FALSE)</f>
        <v>Office Supplies</v>
      </c>
      <c r="I59" s="12" t="str">
        <f>VLOOKUP(Table1[[#This Row],[Order No]],'Cost and price details'!$A$2:$F$1038,Table!$I$3,FALSE)</f>
        <v>Regular Air</v>
      </c>
      <c r="J59" s="13">
        <f>VLOOKUP(Table1[[#This Row],[Order No]],'Cost and price details'!$A$2:$F$1038,Table!$J$3,FALSE)</f>
        <v>42222</v>
      </c>
      <c r="K59" s="12">
        <f>VLOOKUP(Table1[[#This Row],[Order No]],'Cost and price details'!$A$2:$F$1038,Table!$K$3,FALSE)</f>
        <v>12.221</v>
      </c>
      <c r="L59" s="12">
        <f>VLOOKUP(Table1[[#This Row],[Order No]],'Cost and price details'!$A$2:$F$1038,Table!$L$3,FALSE)</f>
        <v>21.824000000000002</v>
      </c>
      <c r="M59" s="14">
        <f>(Table1[[#This Row],[Retail Price]]-Table1[[#This Row],[Cost Price]])/Table1[[#This Row],[Cost Price]]</f>
        <v>0.78577857785778593</v>
      </c>
      <c r="N59" s="14">
        <f>VLOOKUP(Table1[[#This Row],[Retail Price]],'Tax and discount slab'!$A$17:$B$27,2,TRUE)</f>
        <v>0.15000000000000002</v>
      </c>
      <c r="O59" s="7">
        <f>(1+Table1[[#This Row],[Tax]])*Table1[[#This Row],[Retail Price]]</f>
        <v>25.0976</v>
      </c>
      <c r="P59" s="7">
        <f>VLOOKUP(Table1[[#This Row],[Order No]],'QTY &amp; shipping cost'!A55:B1091,2,FALSE)</f>
        <v>30</v>
      </c>
      <c r="Q59" s="7">
        <f>(Table1[[#This Row],[Price including tax]]*Table1[[#This Row],[Order Quantity]])</f>
        <v>752.928</v>
      </c>
      <c r="R59" s="14">
        <f>VLOOKUP(Table1[[#This Row],[Retail Price]],'Tax and discount slab'!$D$17:$E$27,2,TRUE)</f>
        <v>0.12000000000000001</v>
      </c>
      <c r="S59" s="7">
        <f>Table1[[#This Row],[Sub Total]]*Table1[[#This Row],[Discount %]]</f>
        <v>90.35136</v>
      </c>
      <c r="T59" s="7">
        <f>VLOOKUP(Table1[[#This Row],[Order No]],'QTY &amp; shipping cost'!$A$2:$C$1038,3,FALSE)</f>
        <v>4.1499999999999995</v>
      </c>
      <c r="U59" s="18">
        <f>(Table1[[#This Row],[Sub Total]]+Table1[[#This Row],[Shipping Cost]])-Table1[[#This Row],[Discount $]]</f>
        <v>666.72663999999997</v>
      </c>
    </row>
    <row r="60" spans="1:21" x14ac:dyDescent="0.2">
      <c r="A60" s="17" t="s">
        <v>138</v>
      </c>
      <c r="B60" s="6">
        <f>VLOOKUP($A60,'Order date customer name'!$A$3:$B$1039,2,FALSE)</f>
        <v>42224</v>
      </c>
      <c r="C60" s="7" t="str">
        <f>VLOOKUP(Table1[[#This Row],[Order No]],'Order date customer name'!$A$2:$C$1038,3,FALSE)</f>
        <v>JAMES PRICE</v>
      </c>
      <c r="D60" s="7" t="str">
        <f>VLOOKUP(Table1[[#This Row],[Order No]],'State and cust type'!$A$2:$B$1038,2,FALSE)</f>
        <v>New York</v>
      </c>
      <c r="E60" s="7" t="str">
        <f>VLOOKUP(Table1[[#This Row],[Order No]],'State and cust type'!$A$3:$C$1039,3,FALSE)</f>
        <v>Small Business</v>
      </c>
      <c r="F60" s="7" t="str">
        <f>VLOOKUP(Table1[[#This Row],[Order No]],'Account, order priority and cat'!$A$2:$B$1038,2,FALSE)</f>
        <v>EDDIE MURRAY</v>
      </c>
      <c r="G60" s="7" t="str">
        <f>VLOOKUP(Table1[[#This Row],[Order No]],'Account, order priority and cat'!$A$3:$C$1039,3,FALSE)</f>
        <v>Not Specified</v>
      </c>
      <c r="H60" s="7" t="str">
        <f>VLOOKUP(Table1[[#This Row],[Order No]],'Account, order priority and cat'!$A$3:$D$1039,4,FALSE)</f>
        <v>Office Supplies</v>
      </c>
      <c r="I60" s="12" t="str">
        <f>VLOOKUP(Table1[[#This Row],[Order No]],'Cost and price details'!$A$2:$F$1038,Table!$I$3,FALSE)</f>
        <v>Regular Air</v>
      </c>
      <c r="J60" s="13">
        <f>VLOOKUP(Table1[[#This Row],[Order No]],'Cost and price details'!$A$2:$F$1038,Table!$J$3,FALSE)</f>
        <v>42232</v>
      </c>
      <c r="K60" s="12">
        <f>VLOOKUP(Table1[[#This Row],[Order No]],'Cost and price details'!$A$2:$F$1038,Table!$K$3,FALSE)</f>
        <v>3.036</v>
      </c>
      <c r="L60" s="12">
        <f>VLOOKUP(Table1[[#This Row],[Order No]],'Cost and price details'!$A$2:$F$1038,Table!$L$3,FALSE)</f>
        <v>4.8180000000000005</v>
      </c>
      <c r="M60" s="14">
        <f>(Table1[[#This Row],[Retail Price]]-Table1[[#This Row],[Cost Price]])/Table1[[#This Row],[Cost Price]]</f>
        <v>0.5869565217391306</v>
      </c>
      <c r="N60" s="14">
        <f>VLOOKUP(Table1[[#This Row],[Retail Price]],'Tax and discount slab'!$A$17:$B$27,2,TRUE)</f>
        <v>0.05</v>
      </c>
      <c r="O60" s="7">
        <f>(1+Table1[[#This Row],[Tax]])*Table1[[#This Row],[Retail Price]]</f>
        <v>5.0589000000000004</v>
      </c>
      <c r="P60" s="7" t="e">
        <f>VLOOKUP(Table1[[#This Row],[Order No]],'QTY &amp; shipping cost'!A56:B1092,2,FALSE)</f>
        <v>#N/A</v>
      </c>
      <c r="Q60" s="7" t="e">
        <f>(Table1[[#This Row],[Price including tax]]*Table1[[#This Row],[Order Quantity]])</f>
        <v>#N/A</v>
      </c>
      <c r="R60" s="14">
        <f>VLOOKUP(Table1[[#This Row],[Retail Price]],'Tax and discount slab'!$D$17:$E$27,2,TRUE)</f>
        <v>0.02</v>
      </c>
      <c r="S60" s="7" t="e">
        <f>Table1[[#This Row],[Sub Total]]*Table1[[#This Row],[Discount %]]</f>
        <v>#N/A</v>
      </c>
      <c r="T60" s="7">
        <f>VLOOKUP(Table1[[#This Row],[Order No]],'QTY &amp; shipping cost'!$A$2:$C$1038,3,FALSE)</f>
        <v>6.26</v>
      </c>
      <c r="U60" s="18" t="e">
        <f>(Table1[[#This Row],[Sub Total]]+Table1[[#This Row],[Shipping Cost]])-Table1[[#This Row],[Discount $]]</f>
        <v>#N/A</v>
      </c>
    </row>
    <row r="61" spans="1:21" x14ac:dyDescent="0.2">
      <c r="A61" s="17" t="s">
        <v>140</v>
      </c>
      <c r="B61" s="6">
        <f>VLOOKUP($A61,'Order date customer name'!$A$3:$B$1039,2,FALSE)</f>
        <v>42224</v>
      </c>
      <c r="C61" s="7" t="str">
        <f>VLOOKUP(Table1[[#This Row],[Order No]],'Order date customer name'!$A$2:$C$1038,3,FALSE)</f>
        <v>JAMES PRICE</v>
      </c>
      <c r="D61" s="7" t="str">
        <f>VLOOKUP(Table1[[#This Row],[Order No]],'State and cust type'!$A$2:$B$1038,2,FALSE)</f>
        <v>New York</v>
      </c>
      <c r="E61" s="7" t="str">
        <f>VLOOKUP(Table1[[#This Row],[Order No]],'State and cust type'!$A$3:$C$1039,3,FALSE)</f>
        <v>Small Business</v>
      </c>
      <c r="F61" s="7" t="str">
        <f>VLOOKUP(Table1[[#This Row],[Order No]],'Account, order priority and cat'!$A$2:$B$1038,2,FALSE)</f>
        <v>EDDIE MURRAY</v>
      </c>
      <c r="G61" s="7" t="str">
        <f>VLOOKUP(Table1[[#This Row],[Order No]],'Account, order priority and cat'!$A$3:$C$1039,3,FALSE)</f>
        <v>Not Specified</v>
      </c>
      <c r="H61" s="7" t="str">
        <f>VLOOKUP(Table1[[#This Row],[Order No]],'Account, order priority and cat'!$A$3:$D$1039,4,FALSE)</f>
        <v>Office Supplies</v>
      </c>
      <c r="I61" s="12" t="str">
        <f>VLOOKUP(Table1[[#This Row],[Order No]],'Cost and price details'!$A$2:$F$1038,Table!$I$3,FALSE)</f>
        <v>Regular Air</v>
      </c>
      <c r="J61" s="13">
        <f>VLOOKUP(Table1[[#This Row],[Order No]],'Cost and price details'!$A$2:$F$1038,Table!$J$3,FALSE)</f>
        <v>42234</v>
      </c>
      <c r="K61" s="12">
        <f>VLOOKUP(Table1[[#This Row],[Order No]],'Cost and price details'!$A$2:$F$1038,Table!$K$3,FALSE)</f>
        <v>4.51</v>
      </c>
      <c r="L61" s="12">
        <f>VLOOKUP(Table1[[#This Row],[Order No]],'Cost and price details'!$A$2:$F$1038,Table!$L$3,FALSE)</f>
        <v>10.241000000000001</v>
      </c>
      <c r="M61" s="14">
        <f>(Table1[[#This Row],[Retail Price]]-Table1[[#This Row],[Cost Price]])/Table1[[#This Row],[Cost Price]]</f>
        <v>1.2707317073170736</v>
      </c>
      <c r="N61" s="14">
        <f>VLOOKUP(Table1[[#This Row],[Retail Price]],'Tax and discount slab'!$A$17:$B$27,2,TRUE)</f>
        <v>0.1</v>
      </c>
      <c r="O61" s="7">
        <f>(1+Table1[[#This Row],[Tax]])*Table1[[#This Row],[Retail Price]]</f>
        <v>11.265100000000002</v>
      </c>
      <c r="P61" s="7">
        <f>VLOOKUP(Table1[[#This Row],[Order No]],'QTY &amp; shipping cost'!A57:B1093,2,FALSE)</f>
        <v>32</v>
      </c>
      <c r="Q61" s="7">
        <f>(Table1[[#This Row],[Price including tax]]*Table1[[#This Row],[Order Quantity]])</f>
        <v>360.48320000000007</v>
      </c>
      <c r="R61" s="14">
        <f>VLOOKUP(Table1[[#This Row],[Retail Price]],'Tax and discount slab'!$D$17:$E$27,2,TRUE)</f>
        <v>7.0000000000000007E-2</v>
      </c>
      <c r="S61" s="7">
        <f>Table1[[#This Row],[Sub Total]]*Table1[[#This Row],[Discount %]]</f>
        <v>25.233824000000006</v>
      </c>
      <c r="T61" s="7">
        <f>VLOOKUP(Table1[[#This Row],[Order No]],'QTY &amp; shipping cost'!$A$2:$C$1038,3,FALSE)</f>
        <v>4.03</v>
      </c>
      <c r="U61" s="18">
        <f>(Table1[[#This Row],[Sub Total]]+Table1[[#This Row],[Shipping Cost]])-Table1[[#This Row],[Discount $]]</f>
        <v>339.27937600000001</v>
      </c>
    </row>
    <row r="62" spans="1:21" x14ac:dyDescent="0.2">
      <c r="A62" s="17" t="s">
        <v>141</v>
      </c>
      <c r="B62" s="6">
        <f>VLOOKUP($A62,'Order date customer name'!$A$3:$B$1039,2,FALSE)</f>
        <v>42290</v>
      </c>
      <c r="C62" s="7" t="str">
        <f>VLOOKUP(Table1[[#This Row],[Order No]],'Order date customer name'!$A$2:$C$1038,3,FALSE)</f>
        <v>CLARENCE OLSON</v>
      </c>
      <c r="D62" s="7" t="str">
        <f>VLOOKUP(Table1[[#This Row],[Order No]],'State and cust type'!$A$2:$B$1038,2,FALSE)</f>
        <v>New York</v>
      </c>
      <c r="E62" s="7" t="str">
        <f>VLOOKUP(Table1[[#This Row],[Order No]],'State and cust type'!$A$3:$C$1039,3,FALSE)</f>
        <v>Consumer</v>
      </c>
      <c r="F62" s="7" t="str">
        <f>VLOOKUP(Table1[[#This Row],[Order No]],'Account, order priority and cat'!$A$2:$B$1038,2,FALSE)</f>
        <v>WILLIE STEWART</v>
      </c>
      <c r="G62" s="7" t="str">
        <f>VLOOKUP(Table1[[#This Row],[Order No]],'Account, order priority and cat'!$A$3:$C$1039,3,FALSE)</f>
        <v>Low</v>
      </c>
      <c r="H62" s="7" t="str">
        <f>VLOOKUP(Table1[[#This Row],[Order No]],'Account, order priority and cat'!$A$3:$D$1039,4,FALSE)</f>
        <v>Office Supplies</v>
      </c>
      <c r="I62" s="12" t="str">
        <f>VLOOKUP(Table1[[#This Row],[Order No]],'Cost and price details'!$A$2:$F$1038,Table!$I$3,FALSE)</f>
        <v>Express Air</v>
      </c>
      <c r="J62" s="13">
        <f>VLOOKUP(Table1[[#This Row],[Order No]],'Cost and price details'!$A$2:$F$1038,Table!$J$3,FALSE)</f>
        <v>42297</v>
      </c>
      <c r="K62" s="12">
        <f>VLOOKUP(Table1[[#This Row],[Order No]],'Cost and price details'!$A$2:$F$1038,Table!$K$3,FALSE)</f>
        <v>1.6830000000000003</v>
      </c>
      <c r="L62" s="12">
        <f>VLOOKUP(Table1[[#This Row],[Order No]],'Cost and price details'!$A$2:$F$1038,Table!$L$3,FALSE)</f>
        <v>2.7170000000000005</v>
      </c>
      <c r="M62" s="14">
        <f>(Table1[[#This Row],[Retail Price]]-Table1[[#This Row],[Cost Price]])/Table1[[#This Row],[Cost Price]]</f>
        <v>0.6143790849673203</v>
      </c>
      <c r="N62" s="14">
        <f>VLOOKUP(Table1[[#This Row],[Retail Price]],'Tax and discount slab'!$A$17:$B$27,2,TRUE)</f>
        <v>0.05</v>
      </c>
      <c r="O62" s="7">
        <f>(1+Table1[[#This Row],[Tax]])*Table1[[#This Row],[Retail Price]]</f>
        <v>2.8528500000000006</v>
      </c>
      <c r="P62" s="7">
        <f>VLOOKUP(Table1[[#This Row],[Order No]],'QTY &amp; shipping cost'!A58:B1094,2,FALSE)</f>
        <v>47</v>
      </c>
      <c r="Q62" s="7">
        <f>(Table1[[#This Row],[Price including tax]]*Table1[[#This Row],[Order Quantity]])</f>
        <v>134.08395000000002</v>
      </c>
      <c r="R62" s="14">
        <f>VLOOKUP(Table1[[#This Row],[Retail Price]],'Tax and discount slab'!$D$17:$E$27,2,TRUE)</f>
        <v>0.02</v>
      </c>
      <c r="S62" s="7">
        <f>Table1[[#This Row],[Sub Total]]*Table1[[#This Row],[Discount %]]</f>
        <v>2.6816790000000004</v>
      </c>
      <c r="T62" s="7">
        <f>VLOOKUP(Table1[[#This Row],[Order No]],'QTY &amp; shipping cost'!$A$2:$C$1038,3,FALSE)</f>
        <v>1.07</v>
      </c>
      <c r="U62" s="18">
        <f>(Table1[[#This Row],[Sub Total]]+Table1[[#This Row],[Shipping Cost]])-Table1[[#This Row],[Discount $]]</f>
        <v>132.47227100000001</v>
      </c>
    </row>
    <row r="63" spans="1:21" x14ac:dyDescent="0.2">
      <c r="A63" s="17" t="s">
        <v>143</v>
      </c>
      <c r="B63" s="6">
        <f>VLOOKUP($A63,'Order date customer name'!$A$3:$B$1039,2,FALSE)</f>
        <v>42290</v>
      </c>
      <c r="C63" s="7" t="str">
        <f>VLOOKUP(Table1[[#This Row],[Order No]],'Order date customer name'!$A$2:$C$1038,3,FALSE)</f>
        <v>CLARENCE OLSON</v>
      </c>
      <c r="D63" s="7" t="str">
        <f>VLOOKUP(Table1[[#This Row],[Order No]],'State and cust type'!$A$2:$B$1038,2,FALSE)</f>
        <v>New York</v>
      </c>
      <c r="E63" s="7" t="str">
        <f>VLOOKUP(Table1[[#This Row],[Order No]],'State and cust type'!$A$3:$C$1039,3,FALSE)</f>
        <v>Consumer</v>
      </c>
      <c r="F63" s="7" t="str">
        <f>VLOOKUP(Table1[[#This Row],[Order No]],'Account, order priority and cat'!$A$2:$B$1038,2,FALSE)</f>
        <v>WILLIE STEWART</v>
      </c>
      <c r="G63" s="7" t="str">
        <f>VLOOKUP(Table1[[#This Row],[Order No]],'Account, order priority and cat'!$A$3:$C$1039,3,FALSE)</f>
        <v>Low</v>
      </c>
      <c r="H63" s="7" t="str">
        <f>VLOOKUP(Table1[[#This Row],[Order No]],'Account, order priority and cat'!$A$3:$D$1039,4,FALSE)</f>
        <v>Office Supplies</v>
      </c>
      <c r="I63" s="12" t="str">
        <f>VLOOKUP(Table1[[#This Row],[Order No]],'Cost and price details'!$A$2:$F$1038,Table!$I$3,FALSE)</f>
        <v>Regular Air</v>
      </c>
      <c r="J63" s="13">
        <f>VLOOKUP(Table1[[#This Row],[Order No]],'Cost and price details'!$A$2:$F$1038,Table!$J$3,FALSE)</f>
        <v>42301</v>
      </c>
      <c r="K63" s="12">
        <f>VLOOKUP(Table1[[#This Row],[Order No]],'Cost and price details'!$A$2:$F$1038,Table!$K$3,FALSE)</f>
        <v>3.8280000000000003</v>
      </c>
      <c r="L63" s="12">
        <f>VLOOKUP(Table1[[#This Row],[Order No]],'Cost and price details'!$A$2:$F$1038,Table!$L$3,FALSE)</f>
        <v>5.9729999999999999</v>
      </c>
      <c r="M63" s="14">
        <f>(Table1[[#This Row],[Retail Price]]-Table1[[#This Row],[Cost Price]])/Table1[[#This Row],[Cost Price]]</f>
        <v>0.56034482758620674</v>
      </c>
      <c r="N63" s="14">
        <f>VLOOKUP(Table1[[#This Row],[Retail Price]],'Tax and discount slab'!$A$17:$B$27,2,TRUE)</f>
        <v>0.05</v>
      </c>
      <c r="O63" s="7">
        <f>(1+Table1[[#This Row],[Tax]])*Table1[[#This Row],[Retail Price]]</f>
        <v>6.2716500000000002</v>
      </c>
      <c r="P63" s="7">
        <f>VLOOKUP(Table1[[#This Row],[Order No]],'QTY &amp; shipping cost'!A59:B1095,2,FALSE)</f>
        <v>13</v>
      </c>
      <c r="Q63" s="7">
        <f>(Table1[[#This Row],[Price including tax]]*Table1[[#This Row],[Order Quantity]])</f>
        <v>81.531450000000007</v>
      </c>
      <c r="R63" s="14">
        <f>VLOOKUP(Table1[[#This Row],[Retail Price]],'Tax and discount slab'!$D$17:$E$27,2,TRUE)</f>
        <v>0.02</v>
      </c>
      <c r="S63" s="7">
        <f>Table1[[#This Row],[Sub Total]]*Table1[[#This Row],[Discount %]]</f>
        <v>1.6306290000000001</v>
      </c>
      <c r="T63" s="7">
        <f>VLOOKUP(Table1[[#This Row],[Order No]],'QTY &amp; shipping cost'!$A$2:$C$1038,3,FALSE)</f>
        <v>1</v>
      </c>
      <c r="U63" s="18">
        <f>(Table1[[#This Row],[Sub Total]]+Table1[[#This Row],[Shipping Cost]])-Table1[[#This Row],[Discount $]]</f>
        <v>80.900821000000008</v>
      </c>
    </row>
    <row r="64" spans="1:21" x14ac:dyDescent="0.2">
      <c r="A64" s="17" t="s">
        <v>144</v>
      </c>
      <c r="B64" s="6">
        <f>VLOOKUP($A64,'Order date customer name'!$A$3:$B$1039,2,FALSE)</f>
        <v>42307</v>
      </c>
      <c r="C64" s="7" t="str">
        <f>VLOOKUP(Table1[[#This Row],[Order No]],'Order date customer name'!$A$2:$C$1038,3,FALSE)</f>
        <v>LEWIS ROBINSON</v>
      </c>
      <c r="D64" s="7" t="str">
        <f>VLOOKUP(Table1[[#This Row],[Order No]],'State and cust type'!$A$2:$B$1038,2,FALSE)</f>
        <v>New York</v>
      </c>
      <c r="E64" s="7" t="str">
        <f>VLOOKUP(Table1[[#This Row],[Order No]],'State and cust type'!$A$3:$C$1039,3,FALSE)</f>
        <v>Small Business</v>
      </c>
      <c r="F64" s="7" t="str">
        <f>VLOOKUP(Table1[[#This Row],[Order No]],'Account, order priority and cat'!$A$2:$B$1038,2,FALSE)</f>
        <v>WILLIE STEWART</v>
      </c>
      <c r="G64" s="7" t="str">
        <f>VLOOKUP(Table1[[#This Row],[Order No]],'Account, order priority and cat'!$A$3:$C$1039,3,FALSE)</f>
        <v>Low</v>
      </c>
      <c r="H64" s="7" t="str">
        <f>VLOOKUP(Table1[[#This Row],[Order No]],'Account, order priority and cat'!$A$3:$D$1039,4,FALSE)</f>
        <v>Office Supplies</v>
      </c>
      <c r="I64" s="12" t="str">
        <f>VLOOKUP(Table1[[#This Row],[Order No]],'Cost and price details'!$A$2:$F$1038,Table!$I$3,FALSE)</f>
        <v>Regular Air</v>
      </c>
      <c r="J64" s="13">
        <f>VLOOKUP(Table1[[#This Row],[Order No]],'Cost and price details'!$A$2:$F$1038,Table!$J$3,FALSE)</f>
        <v>42316</v>
      </c>
      <c r="K64" s="12">
        <f>VLOOKUP(Table1[[#This Row],[Order No]],'Cost and price details'!$A$2:$F$1038,Table!$K$3,FALSE)</f>
        <v>2.6290000000000004</v>
      </c>
      <c r="L64" s="12">
        <f>VLOOKUP(Table1[[#This Row],[Order No]],'Cost and price details'!$A$2:$F$1038,Table!$L$3,FALSE)</f>
        <v>4.6859999999999999</v>
      </c>
      <c r="M64" s="14">
        <f>(Table1[[#This Row],[Retail Price]]-Table1[[#This Row],[Cost Price]])/Table1[[#This Row],[Cost Price]]</f>
        <v>0.78242677824267748</v>
      </c>
      <c r="N64" s="14">
        <f>VLOOKUP(Table1[[#This Row],[Retail Price]],'Tax and discount slab'!$A$17:$B$27,2,TRUE)</f>
        <v>0.05</v>
      </c>
      <c r="O64" s="7">
        <f>(1+Table1[[#This Row],[Tax]])*Table1[[#This Row],[Retail Price]]</f>
        <v>4.9203000000000001</v>
      </c>
      <c r="P64" s="7">
        <f>VLOOKUP(Table1[[#This Row],[Order No]],'QTY &amp; shipping cost'!A60:B1096,2,FALSE)</f>
        <v>49</v>
      </c>
      <c r="Q64" s="7">
        <f>(Table1[[#This Row],[Price including tax]]*Table1[[#This Row],[Order Quantity]])</f>
        <v>241.09470000000002</v>
      </c>
      <c r="R64" s="14">
        <f>VLOOKUP(Table1[[#This Row],[Retail Price]],'Tax and discount slab'!$D$17:$E$27,2,TRUE)</f>
        <v>0.02</v>
      </c>
      <c r="S64" s="7">
        <f>Table1[[#This Row],[Sub Total]]*Table1[[#This Row],[Discount %]]</f>
        <v>4.8218940000000003</v>
      </c>
      <c r="T64" s="7">
        <f>VLOOKUP(Table1[[#This Row],[Order No]],'QTY &amp; shipping cost'!$A$2:$C$1038,3,FALSE)</f>
        <v>1.25</v>
      </c>
      <c r="U64" s="18">
        <f>(Table1[[#This Row],[Sub Total]]+Table1[[#This Row],[Shipping Cost]])-Table1[[#This Row],[Discount $]]</f>
        <v>237.522806</v>
      </c>
    </row>
    <row r="65" spans="1:21" x14ac:dyDescent="0.2">
      <c r="A65" s="17" t="s">
        <v>146</v>
      </c>
      <c r="B65" s="6">
        <f>VLOOKUP($A65,'Order date customer name'!$A$3:$B$1039,2,FALSE)</f>
        <v>42307</v>
      </c>
      <c r="C65" s="7" t="str">
        <f>VLOOKUP(Table1[[#This Row],[Order No]],'Order date customer name'!$A$2:$C$1038,3,FALSE)</f>
        <v>LEWIS ROBINSON</v>
      </c>
      <c r="D65" s="7" t="str">
        <f>VLOOKUP(Table1[[#This Row],[Order No]],'State and cust type'!$A$2:$B$1038,2,FALSE)</f>
        <v>New York</v>
      </c>
      <c r="E65" s="7" t="str">
        <f>VLOOKUP(Table1[[#This Row],[Order No]],'State and cust type'!$A$3:$C$1039,3,FALSE)</f>
        <v>Small Business</v>
      </c>
      <c r="F65" s="7" t="str">
        <f>VLOOKUP(Table1[[#This Row],[Order No]],'Account, order priority and cat'!$A$2:$B$1038,2,FALSE)</f>
        <v>WILLIE STEWART</v>
      </c>
      <c r="G65" s="7" t="str">
        <f>VLOOKUP(Table1[[#This Row],[Order No]],'Account, order priority and cat'!$A$3:$C$1039,3,FALSE)</f>
        <v>Low</v>
      </c>
      <c r="H65" s="7" t="str">
        <f>VLOOKUP(Table1[[#This Row],[Order No]],'Account, order priority and cat'!$A$3:$D$1039,4,FALSE)</f>
        <v>Office Supplies</v>
      </c>
      <c r="I65" s="12" t="str">
        <f>VLOOKUP(Table1[[#This Row],[Order No]],'Cost and price details'!$A$2:$F$1038,Table!$I$3,FALSE)</f>
        <v>Regular Air</v>
      </c>
      <c r="J65" s="13">
        <f>VLOOKUP(Table1[[#This Row],[Order No]],'Cost and price details'!$A$2:$F$1038,Table!$J$3,FALSE)</f>
        <v>42319</v>
      </c>
      <c r="K65" s="12">
        <f>VLOOKUP(Table1[[#This Row],[Order No]],'Cost and price details'!$A$2:$F$1038,Table!$K$3,FALSE)</f>
        <v>1.4300000000000002</v>
      </c>
      <c r="L65" s="12">
        <f>VLOOKUP(Table1[[#This Row],[Order No]],'Cost and price details'!$A$2:$F$1038,Table!$L$3,FALSE)</f>
        <v>3.1680000000000001</v>
      </c>
      <c r="M65" s="14">
        <f>(Table1[[#This Row],[Retail Price]]-Table1[[#This Row],[Cost Price]])/Table1[[#This Row],[Cost Price]]</f>
        <v>1.2153846153846153</v>
      </c>
      <c r="N65" s="14">
        <f>VLOOKUP(Table1[[#This Row],[Retail Price]],'Tax and discount slab'!$A$17:$B$27,2,TRUE)</f>
        <v>0.05</v>
      </c>
      <c r="O65" s="7">
        <f>(1+Table1[[#This Row],[Tax]])*Table1[[#This Row],[Retail Price]]</f>
        <v>3.3264000000000005</v>
      </c>
      <c r="P65" s="7">
        <f>VLOOKUP(Table1[[#This Row],[Order No]],'QTY &amp; shipping cost'!A61:B1097,2,FALSE)</f>
        <v>19</v>
      </c>
      <c r="Q65" s="7">
        <f>(Table1[[#This Row],[Price including tax]]*Table1[[#This Row],[Order Quantity]])</f>
        <v>63.201600000000006</v>
      </c>
      <c r="R65" s="14">
        <f>VLOOKUP(Table1[[#This Row],[Retail Price]],'Tax and discount slab'!$D$17:$E$27,2,TRUE)</f>
        <v>0.02</v>
      </c>
      <c r="S65" s="7">
        <f>Table1[[#This Row],[Sub Total]]*Table1[[#This Row],[Discount %]]</f>
        <v>1.264032</v>
      </c>
      <c r="T65" s="7">
        <f>VLOOKUP(Table1[[#This Row],[Order No]],'QTY &amp; shipping cost'!$A$2:$C$1038,3,FALSE)</f>
        <v>1.06</v>
      </c>
      <c r="U65" s="18">
        <f>(Table1[[#This Row],[Sub Total]]+Table1[[#This Row],[Shipping Cost]])-Table1[[#This Row],[Discount $]]</f>
        <v>62.997568000000001</v>
      </c>
    </row>
    <row r="66" spans="1:21" x14ac:dyDescent="0.2">
      <c r="A66" s="17" t="s">
        <v>147</v>
      </c>
      <c r="B66" s="6">
        <f>VLOOKUP($A66,'Order date customer name'!$A$3:$B$1039,2,FALSE)</f>
        <v>42352</v>
      </c>
      <c r="C66" s="7" t="str">
        <f>VLOOKUP(Table1[[#This Row],[Order No]],'Order date customer name'!$A$2:$C$1038,3,FALSE)</f>
        <v>HERMAN GRANT</v>
      </c>
      <c r="D66" s="7" t="str">
        <f>VLOOKUP(Table1[[#This Row],[Order No]],'State and cust type'!$A$2:$B$1038,2,FALSE)</f>
        <v>New York</v>
      </c>
      <c r="E66" s="7" t="str">
        <f>VLOOKUP(Table1[[#This Row],[Order No]],'State and cust type'!$A$3:$C$1039,3,FALSE)</f>
        <v>Home Office</v>
      </c>
      <c r="F66" s="7" t="str">
        <f>VLOOKUP(Table1[[#This Row],[Order No]],'Account, order priority and cat'!$A$2:$B$1038,2,FALSE)</f>
        <v>GREG BLACK</v>
      </c>
      <c r="G66" s="7" t="str">
        <f>VLOOKUP(Table1[[#This Row],[Order No]],'Account, order priority and cat'!$A$3:$C$1039,3,FALSE)</f>
        <v>Critical</v>
      </c>
      <c r="H66" s="7" t="str">
        <f>VLOOKUP(Table1[[#This Row],[Order No]],'Account, order priority and cat'!$A$3:$D$1039,4,FALSE)</f>
        <v>Technology</v>
      </c>
      <c r="I66" s="12" t="str">
        <f>VLOOKUP(Table1[[#This Row],[Order No]],'Cost and price details'!$A$2:$F$1038,Table!$I$3,FALSE)</f>
        <v>Express Air</v>
      </c>
      <c r="J66" s="13">
        <f>VLOOKUP(Table1[[#This Row],[Order No]],'Cost and price details'!$A$2:$F$1038,Table!$J$3,FALSE)</f>
        <v>42361</v>
      </c>
      <c r="K66" s="12">
        <f>VLOOKUP(Table1[[#This Row],[Order No]],'Cost and price details'!$A$2:$F$1038,Table!$K$3,FALSE)</f>
        <v>7.0289999999999999</v>
      </c>
      <c r="L66" s="12">
        <f>VLOOKUP(Table1[[#This Row],[Order No]],'Cost and price details'!$A$2:$F$1038,Table!$L$3,FALSE)</f>
        <v>21.978000000000002</v>
      </c>
      <c r="M66" s="14">
        <f>(Table1[[#This Row],[Retail Price]]-Table1[[#This Row],[Cost Price]])/Table1[[#This Row],[Cost Price]]</f>
        <v>2.126760563380282</v>
      </c>
      <c r="N66" s="14">
        <f>VLOOKUP(Table1[[#This Row],[Retail Price]],'Tax and discount slab'!$A$17:$B$27,2,TRUE)</f>
        <v>0.15000000000000002</v>
      </c>
      <c r="O66" s="7">
        <f>(1+Table1[[#This Row],[Tax]])*Table1[[#This Row],[Retail Price]]</f>
        <v>25.274699999999999</v>
      </c>
      <c r="P66" s="7">
        <f>VLOOKUP(Table1[[#This Row],[Order No]],'QTY &amp; shipping cost'!A62:B1098,2,FALSE)</f>
        <v>20</v>
      </c>
      <c r="Q66" s="7">
        <f>(Table1[[#This Row],[Price including tax]]*Table1[[#This Row],[Order Quantity]])</f>
        <v>505.49399999999997</v>
      </c>
      <c r="R66" s="14">
        <f>VLOOKUP(Table1[[#This Row],[Retail Price]],'Tax and discount slab'!$D$17:$E$27,2,TRUE)</f>
        <v>0.12000000000000001</v>
      </c>
      <c r="S66" s="7">
        <f>Table1[[#This Row],[Sub Total]]*Table1[[#This Row],[Discount %]]</f>
        <v>60.659280000000003</v>
      </c>
      <c r="T66" s="7">
        <f>VLOOKUP(Table1[[#This Row],[Order No]],'QTY &amp; shipping cost'!$A$2:$C$1038,3,FALSE)</f>
        <v>4.05</v>
      </c>
      <c r="U66" s="18">
        <f>(Table1[[#This Row],[Sub Total]]+Table1[[#This Row],[Shipping Cost]])-Table1[[#This Row],[Discount $]]</f>
        <v>448.88471999999996</v>
      </c>
    </row>
    <row r="67" spans="1:21" x14ac:dyDescent="0.2">
      <c r="A67" s="17" t="s">
        <v>149</v>
      </c>
      <c r="B67" s="6">
        <f>VLOOKUP($A67,'Order date customer name'!$A$3:$B$1039,2,FALSE)</f>
        <v>42352</v>
      </c>
      <c r="C67" s="7" t="str">
        <f>VLOOKUP(Table1[[#This Row],[Order No]],'Order date customer name'!$A$2:$C$1038,3,FALSE)</f>
        <v>HERMAN GRANT</v>
      </c>
      <c r="D67" s="7" t="str">
        <f>VLOOKUP(Table1[[#This Row],[Order No]],'State and cust type'!$A$2:$B$1038,2,FALSE)</f>
        <v>New York</v>
      </c>
      <c r="E67" s="7" t="str">
        <f>VLOOKUP(Table1[[#This Row],[Order No]],'State and cust type'!$A$3:$C$1039,3,FALSE)</f>
        <v>Home Office</v>
      </c>
      <c r="F67" s="7" t="str">
        <f>VLOOKUP(Table1[[#This Row],[Order No]],'Account, order priority and cat'!$A$2:$B$1038,2,FALSE)</f>
        <v>GREG BLACK</v>
      </c>
      <c r="G67" s="7" t="str">
        <f>VLOOKUP(Table1[[#This Row],[Order No]],'Account, order priority and cat'!$A$3:$C$1039,3,FALSE)</f>
        <v>Critical</v>
      </c>
      <c r="H67" s="7" t="str">
        <f>VLOOKUP(Table1[[#This Row],[Order No]],'Account, order priority and cat'!$A$3:$D$1039,4,FALSE)</f>
        <v>Office Supplies</v>
      </c>
      <c r="I67" s="12" t="str">
        <f>VLOOKUP(Table1[[#This Row],[Order No]],'Cost and price details'!$A$2:$F$1038,Table!$I$3,FALSE)</f>
        <v>Regular Air</v>
      </c>
      <c r="J67" s="13">
        <f>VLOOKUP(Table1[[#This Row],[Order No]],'Cost and price details'!$A$2:$F$1038,Table!$J$3,FALSE)</f>
        <v>42361</v>
      </c>
      <c r="K67" s="12">
        <f>VLOOKUP(Table1[[#This Row],[Order No]],'Cost and price details'!$A$2:$F$1038,Table!$K$3,FALSE)</f>
        <v>16.445</v>
      </c>
      <c r="L67" s="12">
        <f>VLOOKUP(Table1[[#This Row],[Order No]],'Cost and price details'!$A$2:$F$1038,Table!$L$3,FALSE)</f>
        <v>38.236000000000004</v>
      </c>
      <c r="M67" s="14">
        <f>(Table1[[#This Row],[Retail Price]]-Table1[[#This Row],[Cost Price]])/Table1[[#This Row],[Cost Price]]</f>
        <v>1.3250836120401339</v>
      </c>
      <c r="N67" s="14">
        <f>VLOOKUP(Table1[[#This Row],[Retail Price]],'Tax and discount slab'!$A$17:$B$27,2,TRUE)</f>
        <v>0.2</v>
      </c>
      <c r="O67" s="7">
        <f>(1+Table1[[#This Row],[Tax]])*Table1[[#This Row],[Retail Price]]</f>
        <v>45.883200000000002</v>
      </c>
      <c r="P67" s="7">
        <f>VLOOKUP(Table1[[#This Row],[Order No]],'QTY &amp; shipping cost'!A63:B1099,2,FALSE)</f>
        <v>48</v>
      </c>
      <c r="Q67" s="7">
        <f>(Table1[[#This Row],[Price including tax]]*Table1[[#This Row],[Order Quantity]])</f>
        <v>2202.3936000000003</v>
      </c>
      <c r="R67" s="14">
        <f>VLOOKUP(Table1[[#This Row],[Retail Price]],'Tax and discount slab'!$D$17:$E$27,2,TRUE)</f>
        <v>0.17</v>
      </c>
      <c r="S67" s="7">
        <f>Table1[[#This Row],[Sub Total]]*Table1[[#This Row],[Discount %]]</f>
        <v>374.40691200000009</v>
      </c>
      <c r="T67" s="7">
        <f>VLOOKUP(Table1[[#This Row],[Order No]],'QTY &amp; shipping cost'!$A$2:$C$1038,3,FALSE)</f>
        <v>8.2700000000000014</v>
      </c>
      <c r="U67" s="18">
        <f>(Table1[[#This Row],[Sub Total]]+Table1[[#This Row],[Shipping Cost]])-Table1[[#This Row],[Discount $]]</f>
        <v>1836.2566880000002</v>
      </c>
    </row>
    <row r="68" spans="1:21" x14ac:dyDescent="0.2">
      <c r="A68" s="17" t="s">
        <v>150</v>
      </c>
      <c r="B68" s="6">
        <f>VLOOKUP($A68,'Order date customer name'!$A$3:$B$1039,2,FALSE)</f>
        <v>42367</v>
      </c>
      <c r="C68" s="7" t="str">
        <f>VLOOKUP(Table1[[#This Row],[Order No]],'Order date customer name'!$A$2:$C$1038,3,FALSE)</f>
        <v>VICTOR CARPENTER</v>
      </c>
      <c r="D68" s="7" t="str">
        <f>VLOOKUP(Table1[[#This Row],[Order No]],'State and cust type'!$A$2:$B$1038,2,FALSE)</f>
        <v>New York</v>
      </c>
      <c r="E68" s="7" t="str">
        <f>VLOOKUP(Table1[[#This Row],[Order No]],'State and cust type'!$A$3:$C$1039,3,FALSE)</f>
        <v>Home Office</v>
      </c>
      <c r="F68" s="7" t="str">
        <f>VLOOKUP(Table1[[#This Row],[Order No]],'Account, order priority and cat'!$A$2:$B$1038,2,FALSE)</f>
        <v>VINCENT JORDAN</v>
      </c>
      <c r="G68" s="7" t="str">
        <f>VLOOKUP(Table1[[#This Row],[Order No]],'Account, order priority and cat'!$A$3:$C$1039,3,FALSE)</f>
        <v>High</v>
      </c>
      <c r="H68" s="7" t="str">
        <f>VLOOKUP(Table1[[#This Row],[Order No]],'Account, order priority and cat'!$A$3:$D$1039,4,FALSE)</f>
        <v>Office Supplies</v>
      </c>
      <c r="I68" s="12" t="str">
        <f>VLOOKUP(Table1[[#This Row],[Order No]],'Cost and price details'!$A$2:$F$1038,Table!$I$3,FALSE)</f>
        <v>Regular Air</v>
      </c>
      <c r="J68" s="13">
        <f>VLOOKUP(Table1[[#This Row],[Order No]],'Cost and price details'!$A$2:$F$1038,Table!$J$3,FALSE)</f>
        <v>42375</v>
      </c>
      <c r="K68" s="12">
        <f>VLOOKUP(Table1[[#This Row],[Order No]],'Cost and price details'!$A$2:$F$1038,Table!$K$3,FALSE)</f>
        <v>4.9830000000000005</v>
      </c>
      <c r="L68" s="12">
        <f>VLOOKUP(Table1[[#This Row],[Order No]],'Cost and price details'!$A$2:$F$1038,Table!$L$3,FALSE)</f>
        <v>8.0300000000000011</v>
      </c>
      <c r="M68" s="14">
        <f>(Table1[[#This Row],[Retail Price]]-Table1[[#This Row],[Cost Price]])/Table1[[#This Row],[Cost Price]]</f>
        <v>0.61147902869757176</v>
      </c>
      <c r="N68" s="14">
        <f>VLOOKUP(Table1[[#This Row],[Retail Price]],'Tax and discount slab'!$A$17:$B$27,2,TRUE)</f>
        <v>0.05</v>
      </c>
      <c r="O68" s="7">
        <f>(1+Table1[[#This Row],[Tax]])*Table1[[#This Row],[Retail Price]]</f>
        <v>8.4315000000000015</v>
      </c>
      <c r="P68" s="7">
        <f>VLOOKUP(Table1[[#This Row],[Order No]],'QTY &amp; shipping cost'!A64:B1100,2,FALSE)</f>
        <v>40</v>
      </c>
      <c r="Q68" s="7">
        <f>(Table1[[#This Row],[Price including tax]]*Table1[[#This Row],[Order Quantity]])</f>
        <v>337.26000000000005</v>
      </c>
      <c r="R68" s="14">
        <f>VLOOKUP(Table1[[#This Row],[Retail Price]],'Tax and discount slab'!$D$17:$E$27,2,TRUE)</f>
        <v>0.02</v>
      </c>
      <c r="S68" s="7">
        <f>Table1[[#This Row],[Sub Total]]*Table1[[#This Row],[Discount %]]</f>
        <v>6.7452000000000014</v>
      </c>
      <c r="T68" s="7">
        <f>VLOOKUP(Table1[[#This Row],[Order No]],'QTY &amp; shipping cost'!$A$2:$C$1038,3,FALSE)</f>
        <v>7.77</v>
      </c>
      <c r="U68" s="18">
        <f>(Table1[[#This Row],[Sub Total]]+Table1[[#This Row],[Shipping Cost]])-Table1[[#This Row],[Discount $]]</f>
        <v>338.28480000000002</v>
      </c>
    </row>
    <row r="69" spans="1:21" x14ac:dyDescent="0.2">
      <c r="A69" s="17" t="s">
        <v>152</v>
      </c>
      <c r="B69" s="6">
        <f>VLOOKUP($A69,'Order date customer name'!$A$3:$B$1039,2,FALSE)</f>
        <v>42367</v>
      </c>
      <c r="C69" s="7" t="str">
        <f>VLOOKUP(Table1[[#This Row],[Order No]],'Order date customer name'!$A$2:$C$1038,3,FALSE)</f>
        <v>VICTOR CARPENTER</v>
      </c>
      <c r="D69" s="7" t="str">
        <f>VLOOKUP(Table1[[#This Row],[Order No]],'State and cust type'!$A$2:$B$1038,2,FALSE)</f>
        <v>New York</v>
      </c>
      <c r="E69" s="7" t="str">
        <f>VLOOKUP(Table1[[#This Row],[Order No]],'State and cust type'!$A$3:$C$1039,3,FALSE)</f>
        <v>Home Office</v>
      </c>
      <c r="F69" s="7" t="str">
        <f>VLOOKUP(Table1[[#This Row],[Order No]],'Account, order priority and cat'!$A$2:$B$1038,2,FALSE)</f>
        <v>VINCENT JORDAN</v>
      </c>
      <c r="G69" s="7" t="str">
        <f>VLOOKUP(Table1[[#This Row],[Order No]],'Account, order priority and cat'!$A$3:$C$1039,3,FALSE)</f>
        <v>Medium</v>
      </c>
      <c r="H69" s="7" t="str">
        <f>VLOOKUP(Table1[[#This Row],[Order No]],'Account, order priority and cat'!$A$3:$D$1039,4,FALSE)</f>
        <v>Office Supplies</v>
      </c>
      <c r="I69" s="12" t="str">
        <f>VLOOKUP(Table1[[#This Row],[Order No]],'Cost and price details'!$A$2:$F$1038,Table!$I$3,FALSE)</f>
        <v>Regular Air</v>
      </c>
      <c r="J69" s="13">
        <f>VLOOKUP(Table1[[#This Row],[Order No]],'Cost and price details'!$A$2:$F$1038,Table!$J$3,FALSE)</f>
        <v>42375</v>
      </c>
      <c r="K69" s="12">
        <f>VLOOKUP(Table1[[#This Row],[Order No]],'Cost and price details'!$A$2:$F$1038,Table!$K$3,FALSE)</f>
        <v>2.5190000000000001</v>
      </c>
      <c r="L69" s="12">
        <f>VLOOKUP(Table1[[#This Row],[Order No]],'Cost and price details'!$A$2:$F$1038,Table!$L$3,FALSE)</f>
        <v>4.0590000000000002</v>
      </c>
      <c r="M69" s="14">
        <f>(Table1[[#This Row],[Retail Price]]-Table1[[#This Row],[Cost Price]])/Table1[[#This Row],[Cost Price]]</f>
        <v>0.611353711790393</v>
      </c>
      <c r="N69" s="14">
        <f>VLOOKUP(Table1[[#This Row],[Retail Price]],'Tax and discount slab'!$A$17:$B$27,2,TRUE)</f>
        <v>0.05</v>
      </c>
      <c r="O69" s="7">
        <f>(1+Table1[[#This Row],[Tax]])*Table1[[#This Row],[Retail Price]]</f>
        <v>4.2619500000000006</v>
      </c>
      <c r="P69" s="7">
        <f>VLOOKUP(Table1[[#This Row],[Order No]],'QTY &amp; shipping cost'!A65:B1101,2,FALSE)</f>
        <v>43</v>
      </c>
      <c r="Q69" s="7">
        <f>(Table1[[#This Row],[Price including tax]]*Table1[[#This Row],[Order Quantity]])</f>
        <v>183.26385000000002</v>
      </c>
      <c r="R69" s="14">
        <f>VLOOKUP(Table1[[#This Row],[Retail Price]],'Tax and discount slab'!$D$17:$E$27,2,TRUE)</f>
        <v>0.02</v>
      </c>
      <c r="S69" s="7">
        <f>Table1[[#This Row],[Sub Total]]*Table1[[#This Row],[Discount %]]</f>
        <v>3.6652770000000006</v>
      </c>
      <c r="T69" s="7">
        <f>VLOOKUP(Table1[[#This Row],[Order No]],'QTY &amp; shipping cost'!$A$2:$C$1038,3,FALSE)</f>
        <v>0.55000000000000004</v>
      </c>
      <c r="U69" s="18">
        <f>(Table1[[#This Row],[Sub Total]]+Table1[[#This Row],[Shipping Cost]])-Table1[[#This Row],[Discount $]]</f>
        <v>180.14857300000003</v>
      </c>
    </row>
    <row r="70" spans="1:21" x14ac:dyDescent="0.2">
      <c r="A70" s="17" t="s">
        <v>153</v>
      </c>
      <c r="B70" s="6">
        <f>VLOOKUP($A70,'Order date customer name'!$A$3:$B$1039,2,FALSE)</f>
        <v>42367</v>
      </c>
      <c r="C70" s="7" t="str">
        <f>VLOOKUP(Table1[[#This Row],[Order No]],'Order date customer name'!$A$2:$C$1038,3,FALSE)</f>
        <v>VICTOR CARPENTER</v>
      </c>
      <c r="D70" s="7" t="str">
        <f>VLOOKUP(Table1[[#This Row],[Order No]],'State and cust type'!$A$2:$B$1038,2,FALSE)</f>
        <v>New York</v>
      </c>
      <c r="E70" s="7" t="str">
        <f>VLOOKUP(Table1[[#This Row],[Order No]],'State and cust type'!$A$3:$C$1039,3,FALSE)</f>
        <v>Home Office</v>
      </c>
      <c r="F70" s="7" t="str">
        <f>VLOOKUP(Table1[[#This Row],[Order No]],'Account, order priority and cat'!$A$2:$B$1038,2,FALSE)</f>
        <v>VINCENT JORDAN</v>
      </c>
      <c r="G70" s="7" t="str">
        <f>VLOOKUP(Table1[[#This Row],[Order No]],'Account, order priority and cat'!$A$3:$C$1039,3,FALSE)</f>
        <v>High</v>
      </c>
      <c r="H70" s="7" t="str">
        <f>VLOOKUP(Table1[[#This Row],[Order No]],'Account, order priority and cat'!$A$3:$D$1039,4,FALSE)</f>
        <v>Office Supplies</v>
      </c>
      <c r="I70" s="12" t="str">
        <f>VLOOKUP(Table1[[#This Row],[Order No]],'Cost and price details'!$A$2:$F$1038,Table!$I$3,FALSE)</f>
        <v>Express Air</v>
      </c>
      <c r="J70" s="13">
        <f>VLOOKUP(Table1[[#This Row],[Order No]],'Cost and price details'!$A$2:$F$1038,Table!$J$3,FALSE)</f>
        <v>42375</v>
      </c>
      <c r="K70" s="12">
        <f>VLOOKUP(Table1[[#This Row],[Order No]],'Cost and price details'!$A$2:$F$1038,Table!$K$3,FALSE)</f>
        <v>4.8070000000000004</v>
      </c>
      <c r="L70" s="12">
        <f>VLOOKUP(Table1[[#This Row],[Order No]],'Cost and price details'!$A$2:$F$1038,Table!$L$3,FALSE)</f>
        <v>10.021000000000001</v>
      </c>
      <c r="M70" s="14">
        <f>(Table1[[#This Row],[Retail Price]]-Table1[[#This Row],[Cost Price]])/Table1[[#This Row],[Cost Price]]</f>
        <v>1.0846681922196797</v>
      </c>
      <c r="N70" s="14">
        <f>VLOOKUP(Table1[[#This Row],[Retail Price]],'Tax and discount slab'!$A$17:$B$27,2,TRUE)</f>
        <v>0.1</v>
      </c>
      <c r="O70" s="7">
        <f>(1+Table1[[#This Row],[Tax]])*Table1[[#This Row],[Retail Price]]</f>
        <v>11.023100000000001</v>
      </c>
      <c r="P70" s="7">
        <f>VLOOKUP(Table1[[#This Row],[Order No]],'QTY &amp; shipping cost'!A66:B1102,2,FALSE)</f>
        <v>23</v>
      </c>
      <c r="Q70" s="7">
        <f>(Table1[[#This Row],[Price including tax]]*Table1[[#This Row],[Order Quantity]])</f>
        <v>253.53130000000002</v>
      </c>
      <c r="R70" s="14">
        <f>VLOOKUP(Table1[[#This Row],[Retail Price]],'Tax and discount slab'!$D$17:$E$27,2,TRUE)</f>
        <v>7.0000000000000007E-2</v>
      </c>
      <c r="S70" s="7">
        <f>Table1[[#This Row],[Sub Total]]*Table1[[#This Row],[Discount %]]</f>
        <v>17.747191000000004</v>
      </c>
      <c r="T70" s="7">
        <f>VLOOKUP(Table1[[#This Row],[Order No]],'QTY &amp; shipping cost'!$A$2:$C$1038,3,FALSE)</f>
        <v>2.2999999999999998</v>
      </c>
      <c r="U70" s="18">
        <f>(Table1[[#This Row],[Sub Total]]+Table1[[#This Row],[Shipping Cost]])-Table1[[#This Row],[Discount $]]</f>
        <v>238.08410900000001</v>
      </c>
    </row>
    <row r="71" spans="1:21" x14ac:dyDescent="0.2">
      <c r="A71" s="17" t="s">
        <v>154</v>
      </c>
      <c r="B71" s="6">
        <f>VLOOKUP($A71,'Order date customer name'!$A$3:$B$1039,2,FALSE)</f>
        <v>42410</v>
      </c>
      <c r="C71" s="7" t="str">
        <f>VLOOKUP(Table1[[#This Row],[Order No]],'Order date customer name'!$A$2:$C$1038,3,FALSE)</f>
        <v>SAMUEL LONG</v>
      </c>
      <c r="D71" s="7" t="str">
        <f>VLOOKUP(Table1[[#This Row],[Order No]],'State and cust type'!$A$2:$B$1038,2,FALSE)</f>
        <v>Illinois</v>
      </c>
      <c r="E71" s="7" t="str">
        <f>VLOOKUP(Table1[[#This Row],[Order No]],'State and cust type'!$A$3:$C$1039,3,FALSE)</f>
        <v>Small Business</v>
      </c>
      <c r="F71" s="7" t="str">
        <f>VLOOKUP(Table1[[#This Row],[Order No]],'Account, order priority and cat'!$A$2:$B$1038,2,FALSE)</f>
        <v>MANUEL BARNES</v>
      </c>
      <c r="G71" s="7" t="str">
        <f>VLOOKUP(Table1[[#This Row],[Order No]],'Account, order priority and cat'!$A$3:$C$1039,3,FALSE)</f>
        <v>Critical</v>
      </c>
      <c r="H71" s="7" t="str">
        <f>VLOOKUP(Table1[[#This Row],[Order No]],'Account, order priority and cat'!$A$3:$D$1039,4,FALSE)</f>
        <v>Office Supplies</v>
      </c>
      <c r="I71" s="12" t="str">
        <f>VLOOKUP(Table1[[#This Row],[Order No]],'Cost and price details'!$A$2:$F$1038,Table!$I$3,FALSE)</f>
        <v>Regular Air</v>
      </c>
      <c r="J71" s="13">
        <f>VLOOKUP(Table1[[#This Row],[Order No]],'Cost and price details'!$A$2:$F$1038,Table!$J$3,FALSE)</f>
        <v>42418</v>
      </c>
      <c r="K71" s="12">
        <f>VLOOKUP(Table1[[#This Row],[Order No]],'Cost and price details'!$A$2:$F$1038,Table!$K$3,FALSE)</f>
        <v>5.742</v>
      </c>
      <c r="L71" s="12">
        <f>VLOOKUP(Table1[[#This Row],[Order No]],'Cost and price details'!$A$2:$F$1038,Table!$L$3,FALSE)</f>
        <v>10.835000000000001</v>
      </c>
      <c r="M71" s="14">
        <f>(Table1[[#This Row],[Retail Price]]-Table1[[#This Row],[Cost Price]])/Table1[[#This Row],[Cost Price]]</f>
        <v>0.88697318007662851</v>
      </c>
      <c r="N71" s="14">
        <f>VLOOKUP(Table1[[#This Row],[Retail Price]],'Tax and discount slab'!$A$17:$B$27,2,TRUE)</f>
        <v>0.1</v>
      </c>
      <c r="O71" s="7">
        <f>(1+Table1[[#This Row],[Tax]])*Table1[[#This Row],[Retail Price]]</f>
        <v>11.918500000000002</v>
      </c>
      <c r="P71" s="7">
        <f>VLOOKUP(Table1[[#This Row],[Order No]],'QTY &amp; shipping cost'!A67:B1103,2,FALSE)</f>
        <v>50</v>
      </c>
      <c r="Q71" s="7">
        <f>(Table1[[#This Row],[Price including tax]]*Table1[[#This Row],[Order Quantity]])</f>
        <v>595.92500000000007</v>
      </c>
      <c r="R71" s="14">
        <f>VLOOKUP(Table1[[#This Row],[Retail Price]],'Tax and discount slab'!$D$17:$E$27,2,TRUE)</f>
        <v>7.0000000000000007E-2</v>
      </c>
      <c r="S71" s="7">
        <f>Table1[[#This Row],[Sub Total]]*Table1[[#This Row],[Discount %]]</f>
        <v>41.714750000000009</v>
      </c>
      <c r="T71" s="7">
        <f>VLOOKUP(Table1[[#This Row],[Order No]],'QTY &amp; shipping cost'!$A$2:$C$1038,3,FALSE)</f>
        <v>4.87</v>
      </c>
      <c r="U71" s="18">
        <f>(Table1[[#This Row],[Sub Total]]+Table1[[#This Row],[Shipping Cost]])-Table1[[#This Row],[Discount $]]</f>
        <v>559.08025000000009</v>
      </c>
    </row>
    <row r="72" spans="1:21" x14ac:dyDescent="0.2">
      <c r="A72" s="17" t="s">
        <v>156</v>
      </c>
      <c r="B72" s="6">
        <f>VLOOKUP($A72,'Order date customer name'!$A$3:$B$1039,2,FALSE)</f>
        <v>42410</v>
      </c>
      <c r="C72" s="7" t="str">
        <f>VLOOKUP(Table1[[#This Row],[Order No]],'Order date customer name'!$A$2:$C$1038,3,FALSE)</f>
        <v>SAMUEL LONG</v>
      </c>
      <c r="D72" s="7" t="str">
        <f>VLOOKUP(Table1[[#This Row],[Order No]],'State and cust type'!$A$2:$B$1038,2,FALSE)</f>
        <v>Illinois</v>
      </c>
      <c r="E72" s="7" t="str">
        <f>VLOOKUP(Table1[[#This Row],[Order No]],'State and cust type'!$A$3:$C$1039,3,FALSE)</f>
        <v>Small Business</v>
      </c>
      <c r="F72" s="7" t="str">
        <f>VLOOKUP(Table1[[#This Row],[Order No]],'Account, order priority and cat'!$A$2:$B$1038,2,FALSE)</f>
        <v>MANUEL BARNES</v>
      </c>
      <c r="G72" s="7" t="str">
        <f>VLOOKUP(Table1[[#This Row],[Order No]],'Account, order priority and cat'!$A$3:$C$1039,3,FALSE)</f>
        <v>Critical</v>
      </c>
      <c r="H72" s="7" t="str">
        <f>VLOOKUP(Table1[[#This Row],[Order No]],'Account, order priority and cat'!$A$3:$D$1039,4,FALSE)</f>
        <v>Office Supplies</v>
      </c>
      <c r="I72" s="12" t="str">
        <f>VLOOKUP(Table1[[#This Row],[Order No]],'Cost and price details'!$A$2:$F$1038,Table!$I$3,FALSE)</f>
        <v>Regular Air</v>
      </c>
      <c r="J72" s="13">
        <f>VLOOKUP(Table1[[#This Row],[Order No]],'Cost and price details'!$A$2:$F$1038,Table!$J$3,FALSE)</f>
        <v>42418</v>
      </c>
      <c r="K72" s="12">
        <f>VLOOKUP(Table1[[#This Row],[Order No]],'Cost and price details'!$A$2:$F$1038,Table!$K$3,FALSE)</f>
        <v>1.9360000000000002</v>
      </c>
      <c r="L72" s="12">
        <f>VLOOKUP(Table1[[#This Row],[Order No]],'Cost and price details'!$A$2:$F$1038,Table!$L$3,FALSE)</f>
        <v>3.234</v>
      </c>
      <c r="M72" s="14">
        <f>(Table1[[#This Row],[Retail Price]]-Table1[[#This Row],[Cost Price]])/Table1[[#This Row],[Cost Price]]</f>
        <v>0.6704545454545453</v>
      </c>
      <c r="N72" s="14">
        <f>VLOOKUP(Table1[[#This Row],[Retail Price]],'Tax and discount slab'!$A$17:$B$27,2,TRUE)</f>
        <v>0.05</v>
      </c>
      <c r="O72" s="7">
        <f>(1+Table1[[#This Row],[Tax]])*Table1[[#This Row],[Retail Price]]</f>
        <v>3.3957000000000002</v>
      </c>
      <c r="P72" s="7">
        <f>VLOOKUP(Table1[[#This Row],[Order No]],'QTY &amp; shipping cost'!A68:B1104,2,FALSE)</f>
        <v>20</v>
      </c>
      <c r="Q72" s="7">
        <f>(Table1[[#This Row],[Price including tax]]*Table1[[#This Row],[Order Quantity]])</f>
        <v>67.914000000000001</v>
      </c>
      <c r="R72" s="14">
        <f>VLOOKUP(Table1[[#This Row],[Retail Price]],'Tax and discount slab'!$D$17:$E$27,2,TRUE)</f>
        <v>0.02</v>
      </c>
      <c r="S72" s="7">
        <f>Table1[[#This Row],[Sub Total]]*Table1[[#This Row],[Discount %]]</f>
        <v>1.3582800000000002</v>
      </c>
      <c r="T72" s="7">
        <f>VLOOKUP(Table1[[#This Row],[Order No]],'QTY &amp; shipping cost'!$A$2:$C$1038,3,FALSE)</f>
        <v>0.8600000000000001</v>
      </c>
      <c r="U72" s="18">
        <f>(Table1[[#This Row],[Sub Total]]+Table1[[#This Row],[Shipping Cost]])-Table1[[#This Row],[Discount $]]</f>
        <v>67.415720000000007</v>
      </c>
    </row>
    <row r="73" spans="1:21" x14ac:dyDescent="0.2">
      <c r="A73" s="17" t="s">
        <v>157</v>
      </c>
      <c r="B73" s="6">
        <f>VLOOKUP($A73,'Order date customer name'!$A$3:$B$1039,2,FALSE)</f>
        <v>42476</v>
      </c>
      <c r="C73" s="7" t="str">
        <f>VLOOKUP(Table1[[#This Row],[Order No]],'Order date customer name'!$A$2:$C$1038,3,FALSE)</f>
        <v>GLEN BRADLEY</v>
      </c>
      <c r="D73" s="7" t="str">
        <f>VLOOKUP(Table1[[#This Row],[Order No]],'State and cust type'!$A$2:$B$1038,2,FALSE)</f>
        <v>New York</v>
      </c>
      <c r="E73" s="7" t="str">
        <f>VLOOKUP(Table1[[#This Row],[Order No]],'State and cust type'!$A$3:$C$1039,3,FALSE)</f>
        <v>Corporate</v>
      </c>
      <c r="F73" s="7" t="str">
        <f>VLOOKUP(Table1[[#This Row],[Order No]],'Account, order priority and cat'!$A$2:$B$1038,2,FALSE)</f>
        <v>ROY COOK</v>
      </c>
      <c r="G73" s="7" t="str">
        <f>VLOOKUP(Table1[[#This Row],[Order No]],'Account, order priority and cat'!$A$3:$C$1039,3,FALSE)</f>
        <v>Medium</v>
      </c>
      <c r="H73" s="7" t="str">
        <f>VLOOKUP(Table1[[#This Row],[Order No]],'Account, order priority and cat'!$A$3:$D$1039,4,FALSE)</f>
        <v>Furniture</v>
      </c>
      <c r="I73" s="12" t="str">
        <f>VLOOKUP(Table1[[#This Row],[Order No]],'Cost and price details'!$A$2:$F$1038,Table!$I$3,FALSE)</f>
        <v>Regular Air</v>
      </c>
      <c r="J73" s="13">
        <f>VLOOKUP(Table1[[#This Row],[Order No]],'Cost and price details'!$A$2:$F$1038,Table!$J$3,FALSE)</f>
        <v>42484</v>
      </c>
      <c r="K73" s="12">
        <f>VLOOKUP(Table1[[#This Row],[Order No]],'Cost and price details'!$A$2:$F$1038,Table!$K$3,FALSE)</f>
        <v>61.776000000000003</v>
      </c>
      <c r="L73" s="12">
        <f>VLOOKUP(Table1[[#This Row],[Order No]],'Cost and price details'!$A$2:$F$1038,Table!$L$3,FALSE)</f>
        <v>150.678</v>
      </c>
      <c r="M73" s="14">
        <f>(Table1[[#This Row],[Retail Price]]-Table1[[#This Row],[Cost Price]])/Table1[[#This Row],[Cost Price]]</f>
        <v>1.4391025641025639</v>
      </c>
      <c r="N73" s="14">
        <f>VLOOKUP(Table1[[#This Row],[Retail Price]],'Tax and discount slab'!$A$17:$B$27,2,TRUE)</f>
        <v>0.32000000000000006</v>
      </c>
      <c r="O73" s="7">
        <f>(1+Table1[[#This Row],[Tax]])*Table1[[#This Row],[Retail Price]]</f>
        <v>198.89496</v>
      </c>
      <c r="P73" s="7">
        <f>VLOOKUP(Table1[[#This Row],[Order No]],'QTY &amp; shipping cost'!A69:B1105,2,FALSE)</f>
        <v>16</v>
      </c>
      <c r="Q73" s="7">
        <f>(Table1[[#This Row],[Price including tax]]*Table1[[#This Row],[Order Quantity]])</f>
        <v>3182.31936</v>
      </c>
      <c r="R73" s="14">
        <f>VLOOKUP(Table1[[#This Row],[Retail Price]],'Tax and discount slab'!$D$17:$E$27,2,TRUE)</f>
        <v>0.47</v>
      </c>
      <c r="S73" s="7">
        <f>Table1[[#This Row],[Sub Total]]*Table1[[#This Row],[Discount %]]</f>
        <v>1495.6900991999998</v>
      </c>
      <c r="T73" s="7">
        <f>VLOOKUP(Table1[[#This Row],[Order No]],'QTY &amp; shipping cost'!$A$2:$C$1038,3,FALSE)</f>
        <v>24.54</v>
      </c>
      <c r="U73" s="18">
        <f>(Table1[[#This Row],[Sub Total]]+Table1[[#This Row],[Shipping Cost]])-Table1[[#This Row],[Discount $]]</f>
        <v>1711.1692608000001</v>
      </c>
    </row>
    <row r="74" spans="1:21" x14ac:dyDescent="0.2">
      <c r="A74" s="17" t="s">
        <v>160</v>
      </c>
      <c r="B74" s="6">
        <f>VLOOKUP($A74,'Order date customer name'!$A$3:$B$1039,2,FALSE)</f>
        <v>42476</v>
      </c>
      <c r="C74" s="7" t="str">
        <f>VLOOKUP(Table1[[#This Row],[Order No]],'Order date customer name'!$A$2:$C$1038,3,FALSE)</f>
        <v>GLEN BRADLEY</v>
      </c>
      <c r="D74" s="7" t="str">
        <f>VLOOKUP(Table1[[#This Row],[Order No]],'State and cust type'!$A$2:$B$1038,2,FALSE)</f>
        <v>New York</v>
      </c>
      <c r="E74" s="7" t="str">
        <f>VLOOKUP(Table1[[#This Row],[Order No]],'State and cust type'!$A$3:$C$1039,3,FALSE)</f>
        <v>Corporate</v>
      </c>
      <c r="F74" s="7" t="str">
        <f>VLOOKUP(Table1[[#This Row],[Order No]],'Account, order priority and cat'!$A$2:$B$1038,2,FALSE)</f>
        <v>ROY COOK</v>
      </c>
      <c r="G74" s="7" t="str">
        <f>VLOOKUP(Table1[[#This Row],[Order No]],'Account, order priority and cat'!$A$3:$C$1039,3,FALSE)</f>
        <v>Medium</v>
      </c>
      <c r="H74" s="7" t="str">
        <f>VLOOKUP(Table1[[#This Row],[Order No]],'Account, order priority and cat'!$A$3:$D$1039,4,FALSE)</f>
        <v>Office Supplies</v>
      </c>
      <c r="I74" s="12" t="str">
        <f>VLOOKUP(Table1[[#This Row],[Order No]],'Cost and price details'!$A$2:$F$1038,Table!$I$3,FALSE)</f>
        <v>Regular Air</v>
      </c>
      <c r="J74" s="13">
        <f>VLOOKUP(Table1[[#This Row],[Order No]],'Cost and price details'!$A$2:$F$1038,Table!$J$3,FALSE)</f>
        <v>42485</v>
      </c>
      <c r="K74" s="12">
        <f>VLOOKUP(Table1[[#This Row],[Order No]],'Cost and price details'!$A$2:$F$1038,Table!$K$3,FALSE)</f>
        <v>1.0230000000000001</v>
      </c>
      <c r="L74" s="12">
        <f>VLOOKUP(Table1[[#This Row],[Order No]],'Cost and price details'!$A$2:$F$1038,Table!$L$3,FALSE)</f>
        <v>1.6280000000000001</v>
      </c>
      <c r="M74" s="14">
        <f>(Table1[[#This Row],[Retail Price]]-Table1[[#This Row],[Cost Price]])/Table1[[#This Row],[Cost Price]]</f>
        <v>0.59139784946236551</v>
      </c>
      <c r="N74" s="14">
        <f>VLOOKUP(Table1[[#This Row],[Retail Price]],'Tax and discount slab'!$A$17:$B$27,2,TRUE)</f>
        <v>0.05</v>
      </c>
      <c r="O74" s="7">
        <f>(1+Table1[[#This Row],[Tax]])*Table1[[#This Row],[Retail Price]]</f>
        <v>1.7094000000000003</v>
      </c>
      <c r="P74" s="7">
        <f>VLOOKUP(Table1[[#This Row],[Order No]],'QTY &amp; shipping cost'!A70:B1106,2,FALSE)</f>
        <v>5</v>
      </c>
      <c r="Q74" s="7">
        <f>(Table1[[#This Row],[Price including tax]]*Table1[[#This Row],[Order Quantity]])</f>
        <v>8.5470000000000006</v>
      </c>
      <c r="R74" s="14">
        <f>VLOOKUP(Table1[[#This Row],[Retail Price]],'Tax and discount slab'!$D$17:$E$27,2,TRUE)</f>
        <v>0.02</v>
      </c>
      <c r="S74" s="7">
        <f>Table1[[#This Row],[Sub Total]]*Table1[[#This Row],[Discount %]]</f>
        <v>0.17094000000000001</v>
      </c>
      <c r="T74" s="7">
        <f>VLOOKUP(Table1[[#This Row],[Order No]],'QTY &amp; shipping cost'!$A$2:$C$1038,3,FALSE)</f>
        <v>0.75</v>
      </c>
      <c r="U74" s="18">
        <f>(Table1[[#This Row],[Sub Total]]+Table1[[#This Row],[Shipping Cost]])-Table1[[#This Row],[Discount $]]</f>
        <v>9.1260600000000007</v>
      </c>
    </row>
    <row r="75" spans="1:21" x14ac:dyDescent="0.2">
      <c r="A75" s="17" t="s">
        <v>161</v>
      </c>
      <c r="B75" s="6">
        <f>VLOOKUP($A75,'Order date customer name'!$A$3:$B$1039,2,FALSE)</f>
        <v>42489</v>
      </c>
      <c r="C75" s="7" t="str">
        <f>VLOOKUP(Table1[[#This Row],[Order No]],'Order date customer name'!$A$2:$C$1038,3,FALSE)</f>
        <v>GLENN PETERS</v>
      </c>
      <c r="D75" s="7" t="str">
        <f>VLOOKUP(Table1[[#This Row],[Order No]],'State and cust type'!$A$2:$B$1038,2,FALSE)</f>
        <v>New York</v>
      </c>
      <c r="E75" s="7" t="str">
        <f>VLOOKUP(Table1[[#This Row],[Order No]],'State and cust type'!$A$3:$C$1039,3,FALSE)</f>
        <v>Consumer</v>
      </c>
      <c r="F75" s="7" t="str">
        <f>VLOOKUP(Table1[[#This Row],[Order No]],'Account, order priority and cat'!$A$2:$B$1038,2,FALSE)</f>
        <v>WILLIE STEWART</v>
      </c>
      <c r="G75" s="7" t="str">
        <f>VLOOKUP(Table1[[#This Row],[Order No]],'Account, order priority and cat'!$A$3:$C$1039,3,FALSE)</f>
        <v>Not Specified</v>
      </c>
      <c r="H75" s="7" t="str">
        <f>VLOOKUP(Table1[[#This Row],[Order No]],'Account, order priority and cat'!$A$3:$D$1039,4,FALSE)</f>
        <v>Office Supplies</v>
      </c>
      <c r="I75" s="12" t="str">
        <f>VLOOKUP(Table1[[#This Row],[Order No]],'Cost and price details'!$A$2:$F$1038,Table!$I$3,FALSE)</f>
        <v>Regular Air</v>
      </c>
      <c r="J75" s="13">
        <f>VLOOKUP(Table1[[#This Row],[Order No]],'Cost and price details'!$A$2:$F$1038,Table!$J$3,FALSE)</f>
        <v>42498</v>
      </c>
      <c r="K75" s="12">
        <f>VLOOKUP(Table1[[#This Row],[Order No]],'Cost and price details'!$A$2:$F$1038,Table!$K$3,FALSE)</f>
        <v>2.0240000000000005</v>
      </c>
      <c r="L75" s="12">
        <f>VLOOKUP(Table1[[#This Row],[Order No]],'Cost and price details'!$A$2:$F$1038,Table!$L$3,FALSE)</f>
        <v>3.1680000000000001</v>
      </c>
      <c r="M75" s="14">
        <f>(Table1[[#This Row],[Retail Price]]-Table1[[#This Row],[Cost Price]])/Table1[[#This Row],[Cost Price]]</f>
        <v>0.56521739130434756</v>
      </c>
      <c r="N75" s="14">
        <f>VLOOKUP(Table1[[#This Row],[Retail Price]],'Tax and discount slab'!$A$17:$B$27,2,TRUE)</f>
        <v>0.05</v>
      </c>
      <c r="O75" s="7">
        <f>(1+Table1[[#This Row],[Tax]])*Table1[[#This Row],[Retail Price]]</f>
        <v>3.3264000000000005</v>
      </c>
      <c r="P75" s="7" t="e">
        <f>VLOOKUP(Table1[[#This Row],[Order No]],'QTY &amp; shipping cost'!A71:B1107,2,FALSE)</f>
        <v>#N/A</v>
      </c>
      <c r="Q75" s="7" t="e">
        <f>(Table1[[#This Row],[Price including tax]]*Table1[[#This Row],[Order Quantity]])</f>
        <v>#N/A</v>
      </c>
      <c r="R75" s="14">
        <f>VLOOKUP(Table1[[#This Row],[Retail Price]],'Tax and discount slab'!$D$17:$E$27,2,TRUE)</f>
        <v>0.02</v>
      </c>
      <c r="S75" s="7" t="e">
        <f>Table1[[#This Row],[Sub Total]]*Table1[[#This Row],[Discount %]]</f>
        <v>#N/A</v>
      </c>
      <c r="T75" s="7">
        <f>VLOOKUP(Table1[[#This Row],[Order No]],'QTY &amp; shipping cost'!$A$2:$C$1038,3,FALSE)</f>
        <v>1.54</v>
      </c>
      <c r="U75" s="18" t="e">
        <f>(Table1[[#This Row],[Sub Total]]+Table1[[#This Row],[Shipping Cost]])-Table1[[#This Row],[Discount $]]</f>
        <v>#N/A</v>
      </c>
    </row>
    <row r="76" spans="1:21" x14ac:dyDescent="0.2">
      <c r="A76" s="17" t="s">
        <v>163</v>
      </c>
      <c r="B76" s="6">
        <f>VLOOKUP($A76,'Order date customer name'!$A$3:$B$1039,2,FALSE)</f>
        <v>42489</v>
      </c>
      <c r="C76" s="7" t="str">
        <f>VLOOKUP(Table1[[#This Row],[Order No]],'Order date customer name'!$A$2:$C$1038,3,FALSE)</f>
        <v>GLENN PETERS</v>
      </c>
      <c r="D76" s="7" t="str">
        <f>VLOOKUP(Table1[[#This Row],[Order No]],'State and cust type'!$A$2:$B$1038,2,FALSE)</f>
        <v>New York</v>
      </c>
      <c r="E76" s="7" t="str">
        <f>VLOOKUP(Table1[[#This Row],[Order No]],'State and cust type'!$A$3:$C$1039,3,FALSE)</f>
        <v>Consumer</v>
      </c>
      <c r="F76" s="7" t="str">
        <f>VLOOKUP(Table1[[#This Row],[Order No]],'Account, order priority and cat'!$A$2:$B$1038,2,FALSE)</f>
        <v>WILLIE STEWART</v>
      </c>
      <c r="G76" s="7" t="str">
        <f>VLOOKUP(Table1[[#This Row],[Order No]],'Account, order priority and cat'!$A$3:$C$1039,3,FALSE)</f>
        <v>Not Specified</v>
      </c>
      <c r="H76" s="7" t="str">
        <f>VLOOKUP(Table1[[#This Row],[Order No]],'Account, order priority and cat'!$A$3:$D$1039,4,FALSE)</f>
        <v>Office Supplies</v>
      </c>
      <c r="I76" s="12" t="str">
        <f>VLOOKUP(Table1[[#This Row],[Order No]],'Cost and price details'!$A$2:$F$1038,Table!$I$3,FALSE)</f>
        <v>Regular Air</v>
      </c>
      <c r="J76" s="13">
        <f>VLOOKUP(Table1[[#This Row],[Order No]],'Cost and price details'!$A$2:$F$1038,Table!$J$3,FALSE)</f>
        <v>42497</v>
      </c>
      <c r="K76" s="12">
        <f>VLOOKUP(Table1[[#This Row],[Order No]],'Cost and price details'!$A$2:$F$1038,Table!$K$3,FALSE)</f>
        <v>4.9060000000000006</v>
      </c>
      <c r="L76" s="12">
        <f>VLOOKUP(Table1[[#This Row],[Order No]],'Cost and price details'!$A$2:$F$1038,Table!$L$3,FALSE)</f>
        <v>11.979000000000001</v>
      </c>
      <c r="M76" s="14">
        <f>(Table1[[#This Row],[Retail Price]]-Table1[[#This Row],[Cost Price]])/Table1[[#This Row],[Cost Price]]</f>
        <v>1.4417040358744393</v>
      </c>
      <c r="N76" s="14">
        <f>VLOOKUP(Table1[[#This Row],[Retail Price]],'Tax and discount slab'!$A$17:$B$27,2,TRUE)</f>
        <v>0.1</v>
      </c>
      <c r="O76" s="7">
        <f>(1+Table1[[#This Row],[Tax]])*Table1[[#This Row],[Retail Price]]</f>
        <v>13.176900000000002</v>
      </c>
      <c r="P76" s="7">
        <f>VLOOKUP(Table1[[#This Row],[Order No]],'QTY &amp; shipping cost'!A72:B1108,2,FALSE)</f>
        <v>41</v>
      </c>
      <c r="Q76" s="7">
        <f>(Table1[[#This Row],[Price including tax]]*Table1[[#This Row],[Order Quantity]])</f>
        <v>540.25290000000007</v>
      </c>
      <c r="R76" s="14">
        <f>VLOOKUP(Table1[[#This Row],[Retail Price]],'Tax and discount slab'!$D$17:$E$27,2,TRUE)</f>
        <v>7.0000000000000007E-2</v>
      </c>
      <c r="S76" s="7">
        <f>Table1[[#This Row],[Sub Total]]*Table1[[#This Row],[Discount %]]</f>
        <v>37.817703000000009</v>
      </c>
      <c r="T76" s="7">
        <f>VLOOKUP(Table1[[#This Row],[Order No]],'QTY &amp; shipping cost'!$A$2:$C$1038,3,FALSE)</f>
        <v>4.55</v>
      </c>
      <c r="U76" s="18">
        <f>(Table1[[#This Row],[Sub Total]]+Table1[[#This Row],[Shipping Cost]])-Table1[[#This Row],[Discount $]]</f>
        <v>506.98519700000003</v>
      </c>
    </row>
    <row r="77" spans="1:21" x14ac:dyDescent="0.2">
      <c r="A77" s="17" t="s">
        <v>164</v>
      </c>
      <c r="B77" s="6">
        <f>VLOOKUP($A77,'Order date customer name'!$A$3:$B$1039,2,FALSE)</f>
        <v>42490</v>
      </c>
      <c r="C77" s="7" t="str">
        <f>VLOOKUP(Table1[[#This Row],[Order No]],'Order date customer name'!$A$2:$C$1038,3,FALSE)</f>
        <v>RON BAKER</v>
      </c>
      <c r="D77" s="7" t="str">
        <f>VLOOKUP(Table1[[#This Row],[Order No]],'State and cust type'!$A$2:$B$1038,2,FALSE)</f>
        <v>Illinois</v>
      </c>
      <c r="E77" s="7" t="str">
        <f>VLOOKUP(Table1[[#This Row],[Order No]],'State and cust type'!$A$3:$C$1039,3,FALSE)</f>
        <v>Home Office</v>
      </c>
      <c r="F77" s="7" t="str">
        <f>VLOOKUP(Table1[[#This Row],[Order No]],'Account, order priority and cat'!$A$2:$B$1038,2,FALSE)</f>
        <v>COREY MILLS</v>
      </c>
      <c r="G77" s="7" t="str">
        <f>VLOOKUP(Table1[[#This Row],[Order No]],'Account, order priority and cat'!$A$3:$C$1039,3,FALSE)</f>
        <v>High</v>
      </c>
      <c r="H77" s="7" t="str">
        <f>VLOOKUP(Table1[[#This Row],[Order No]],'Account, order priority and cat'!$A$3:$D$1039,4,FALSE)</f>
        <v>Furniture</v>
      </c>
      <c r="I77" s="12" t="str">
        <f>VLOOKUP(Table1[[#This Row],[Order No]],'Cost and price details'!$A$2:$F$1038,Table!$I$3,FALSE)</f>
        <v>Regular Air</v>
      </c>
      <c r="J77" s="13">
        <f>VLOOKUP(Table1[[#This Row],[Order No]],'Cost and price details'!$A$2:$F$1038,Table!$J$3,FALSE)</f>
        <v>42499</v>
      </c>
      <c r="K77" s="12">
        <f>VLOOKUP(Table1[[#This Row],[Order No]],'Cost and price details'!$A$2:$F$1038,Table!$K$3,FALSE)</f>
        <v>6.0500000000000007</v>
      </c>
      <c r="L77" s="12">
        <f>VLOOKUP(Table1[[#This Row],[Order No]],'Cost and price details'!$A$2:$F$1038,Table!$L$3,FALSE)</f>
        <v>13.442000000000002</v>
      </c>
      <c r="M77" s="14">
        <f>(Table1[[#This Row],[Retail Price]]-Table1[[#This Row],[Cost Price]])/Table1[[#This Row],[Cost Price]]</f>
        <v>1.2218181818181819</v>
      </c>
      <c r="N77" s="14">
        <f>VLOOKUP(Table1[[#This Row],[Retail Price]],'Tax and discount slab'!$A$17:$B$27,2,TRUE)</f>
        <v>0.1</v>
      </c>
      <c r="O77" s="7">
        <f>(1+Table1[[#This Row],[Tax]])*Table1[[#This Row],[Retail Price]]</f>
        <v>14.786200000000003</v>
      </c>
      <c r="P77" s="7">
        <f>VLOOKUP(Table1[[#This Row],[Order No]],'QTY &amp; shipping cost'!A73:B1109,2,FALSE)</f>
        <v>48</v>
      </c>
      <c r="Q77" s="7">
        <f>(Table1[[#This Row],[Price including tax]]*Table1[[#This Row],[Order Quantity]])</f>
        <v>709.73760000000016</v>
      </c>
      <c r="R77" s="14">
        <f>VLOOKUP(Table1[[#This Row],[Retail Price]],'Tax and discount slab'!$D$17:$E$27,2,TRUE)</f>
        <v>7.0000000000000007E-2</v>
      </c>
      <c r="S77" s="7">
        <f>Table1[[#This Row],[Sub Total]]*Table1[[#This Row],[Discount %]]</f>
        <v>49.681632000000015</v>
      </c>
      <c r="T77" s="7">
        <f>VLOOKUP(Table1[[#This Row],[Order No]],'QTY &amp; shipping cost'!$A$2:$C$1038,3,FALSE)</f>
        <v>2.9</v>
      </c>
      <c r="U77" s="18">
        <f>(Table1[[#This Row],[Sub Total]]+Table1[[#This Row],[Shipping Cost]])-Table1[[#This Row],[Discount $]]</f>
        <v>662.9559680000001</v>
      </c>
    </row>
    <row r="78" spans="1:21" x14ac:dyDescent="0.2">
      <c r="A78" s="17" t="s">
        <v>166</v>
      </c>
      <c r="B78" s="6">
        <f>VLOOKUP($A78,'Order date customer name'!$A$3:$B$1039,2,FALSE)</f>
        <v>42490</v>
      </c>
      <c r="C78" s="7" t="str">
        <f>VLOOKUP(Table1[[#This Row],[Order No]],'Order date customer name'!$A$2:$C$1038,3,FALSE)</f>
        <v>RON BAKER</v>
      </c>
      <c r="D78" s="7" t="str">
        <f>VLOOKUP(Table1[[#This Row],[Order No]],'State and cust type'!$A$2:$B$1038,2,FALSE)</f>
        <v>Illinois</v>
      </c>
      <c r="E78" s="7" t="str">
        <f>VLOOKUP(Table1[[#This Row],[Order No]],'State and cust type'!$A$3:$C$1039,3,FALSE)</f>
        <v>Home Office</v>
      </c>
      <c r="F78" s="7" t="str">
        <f>VLOOKUP(Table1[[#This Row],[Order No]],'Account, order priority and cat'!$A$2:$B$1038,2,FALSE)</f>
        <v>COREY MILLS</v>
      </c>
      <c r="G78" s="7" t="str">
        <f>VLOOKUP(Table1[[#This Row],[Order No]],'Account, order priority and cat'!$A$3:$C$1039,3,FALSE)</f>
        <v>High</v>
      </c>
      <c r="H78" s="7" t="str">
        <f>VLOOKUP(Table1[[#This Row],[Order No]],'Account, order priority and cat'!$A$3:$D$1039,4,FALSE)</f>
        <v>Office Supplies</v>
      </c>
      <c r="I78" s="12" t="str">
        <f>VLOOKUP(Table1[[#This Row],[Order No]],'Cost and price details'!$A$2:$F$1038,Table!$I$3,FALSE)</f>
        <v>Regular Air</v>
      </c>
      <c r="J78" s="13">
        <f>VLOOKUP(Table1[[#This Row],[Order No]],'Cost and price details'!$A$2:$F$1038,Table!$J$3,FALSE)</f>
        <v>42498</v>
      </c>
      <c r="K78" s="12">
        <f>VLOOKUP(Table1[[#This Row],[Order No]],'Cost and price details'!$A$2:$F$1038,Table!$K$3,FALSE)</f>
        <v>2.4859999999999998</v>
      </c>
      <c r="L78" s="12">
        <f>VLOOKUP(Table1[[#This Row],[Order No]],'Cost and price details'!$A$2:$F$1038,Table!$L$3,FALSE)</f>
        <v>3.9380000000000006</v>
      </c>
      <c r="M78" s="14">
        <f>(Table1[[#This Row],[Retail Price]]-Table1[[#This Row],[Cost Price]])/Table1[[#This Row],[Cost Price]]</f>
        <v>0.58407079646017734</v>
      </c>
      <c r="N78" s="14">
        <f>VLOOKUP(Table1[[#This Row],[Retail Price]],'Tax and discount slab'!$A$17:$B$27,2,TRUE)</f>
        <v>0.05</v>
      </c>
      <c r="O78" s="7">
        <f>(1+Table1[[#This Row],[Tax]])*Table1[[#This Row],[Retail Price]]</f>
        <v>4.1349000000000009</v>
      </c>
      <c r="P78" s="7">
        <f>VLOOKUP(Table1[[#This Row],[Order No]],'QTY &amp; shipping cost'!A74:B1110,2,FALSE)</f>
        <v>10</v>
      </c>
      <c r="Q78" s="7">
        <f>(Table1[[#This Row],[Price including tax]]*Table1[[#This Row],[Order Quantity]])</f>
        <v>41.349000000000011</v>
      </c>
      <c r="R78" s="14">
        <f>VLOOKUP(Table1[[#This Row],[Retail Price]],'Tax and discount slab'!$D$17:$E$27,2,TRUE)</f>
        <v>0.02</v>
      </c>
      <c r="S78" s="7">
        <f>Table1[[#This Row],[Sub Total]]*Table1[[#This Row],[Discount %]]</f>
        <v>0.82698000000000027</v>
      </c>
      <c r="T78" s="7">
        <f>VLOOKUP(Table1[[#This Row],[Order No]],'QTY &amp; shipping cost'!$A$2:$C$1038,3,FALSE)</f>
        <v>5.52</v>
      </c>
      <c r="U78" s="18">
        <f>(Table1[[#This Row],[Sub Total]]+Table1[[#This Row],[Shipping Cost]])-Table1[[#This Row],[Discount $]]</f>
        <v>46.042020000000015</v>
      </c>
    </row>
    <row r="79" spans="1:21" x14ac:dyDescent="0.2">
      <c r="A79" s="17" t="s">
        <v>167</v>
      </c>
      <c r="B79" s="6">
        <f>VLOOKUP($A79,'Order date customer name'!$A$3:$B$1039,2,FALSE)</f>
        <v>42533</v>
      </c>
      <c r="C79" s="7" t="str">
        <f>VLOOKUP(Table1[[#This Row],[Order No]],'Order date customer name'!$A$2:$C$1038,3,FALSE)</f>
        <v>ADRIAN SANDERS</v>
      </c>
      <c r="D79" s="7" t="str">
        <f>VLOOKUP(Table1[[#This Row],[Order No]],'State and cust type'!$A$2:$B$1038,2,FALSE)</f>
        <v>Illinois</v>
      </c>
      <c r="E79" s="7" t="str">
        <f>VLOOKUP(Table1[[#This Row],[Order No]],'State and cust type'!$A$3:$C$1039,3,FALSE)</f>
        <v>Home Office</v>
      </c>
      <c r="F79" s="7" t="str">
        <f>VLOOKUP(Table1[[#This Row],[Order No]],'Account, order priority and cat'!$A$2:$B$1038,2,FALSE)</f>
        <v>MANUEL BARNES</v>
      </c>
      <c r="G79" s="7" t="str">
        <f>VLOOKUP(Table1[[#This Row],[Order No]],'Account, order priority and cat'!$A$3:$C$1039,3,FALSE)</f>
        <v>Low</v>
      </c>
      <c r="H79" s="7" t="str">
        <f>VLOOKUP(Table1[[#This Row],[Order No]],'Account, order priority and cat'!$A$3:$D$1039,4,FALSE)</f>
        <v>Technology</v>
      </c>
      <c r="I79" s="12" t="str">
        <f>VLOOKUP(Table1[[#This Row],[Order No]],'Cost and price details'!$A$2:$F$1038,Table!$I$3,FALSE)</f>
        <v>Regular Air</v>
      </c>
      <c r="J79" s="13">
        <f>VLOOKUP(Table1[[#This Row],[Order No]],'Cost and price details'!$A$2:$F$1038,Table!$J$3,FALSE)</f>
        <v>42540</v>
      </c>
      <c r="K79" s="12">
        <f>VLOOKUP(Table1[[#This Row],[Order No]],'Cost and price details'!$A$2:$F$1038,Table!$K$3,FALSE)</f>
        <v>9.7020000000000017</v>
      </c>
      <c r="L79" s="12">
        <f>VLOOKUP(Table1[[#This Row],[Order No]],'Cost and price details'!$A$2:$F$1038,Table!$L$3,FALSE)</f>
        <v>23.088999999999999</v>
      </c>
      <c r="M79" s="14">
        <f>(Table1[[#This Row],[Retail Price]]-Table1[[#This Row],[Cost Price]])/Table1[[#This Row],[Cost Price]]</f>
        <v>1.3798185941043077</v>
      </c>
      <c r="N79" s="14">
        <f>VLOOKUP(Table1[[#This Row],[Retail Price]],'Tax and discount slab'!$A$17:$B$27,2,TRUE)</f>
        <v>0.15000000000000002</v>
      </c>
      <c r="O79" s="7">
        <f>(1+Table1[[#This Row],[Tax]])*Table1[[#This Row],[Retail Price]]</f>
        <v>26.552349999999997</v>
      </c>
      <c r="P79" s="7">
        <f>VLOOKUP(Table1[[#This Row],[Order No]],'QTY &amp; shipping cost'!A75:B1111,2,FALSE)</f>
        <v>4</v>
      </c>
      <c r="Q79" s="7">
        <f>(Table1[[#This Row],[Price including tax]]*Table1[[#This Row],[Order Quantity]])</f>
        <v>106.20939999999999</v>
      </c>
      <c r="R79" s="14">
        <f>VLOOKUP(Table1[[#This Row],[Retail Price]],'Tax and discount slab'!$D$17:$E$27,2,TRUE)</f>
        <v>0.12000000000000001</v>
      </c>
      <c r="S79" s="7">
        <f>Table1[[#This Row],[Sub Total]]*Table1[[#This Row],[Discount %]]</f>
        <v>12.745127999999999</v>
      </c>
      <c r="T79" s="7">
        <f>VLOOKUP(Table1[[#This Row],[Order No]],'QTY &amp; shipping cost'!$A$2:$C$1038,3,FALSE)</f>
        <v>4.8599999999999994</v>
      </c>
      <c r="U79" s="18">
        <f>(Table1[[#This Row],[Sub Total]]+Table1[[#This Row],[Shipping Cost]])-Table1[[#This Row],[Discount $]]</f>
        <v>98.324271999999993</v>
      </c>
    </row>
    <row r="80" spans="1:21" x14ac:dyDescent="0.2">
      <c r="A80" s="17" t="s">
        <v>169</v>
      </c>
      <c r="B80" s="6">
        <f>VLOOKUP($A80,'Order date customer name'!$A$3:$B$1039,2,FALSE)</f>
        <v>42533</v>
      </c>
      <c r="C80" s="7" t="str">
        <f>VLOOKUP(Table1[[#This Row],[Order No]],'Order date customer name'!$A$2:$C$1038,3,FALSE)</f>
        <v>JOSE DIXON</v>
      </c>
      <c r="D80" s="7" t="str">
        <f>VLOOKUP(Table1[[#This Row],[Order No]],'State and cust type'!$A$2:$B$1038,2,FALSE)</f>
        <v>New York</v>
      </c>
      <c r="E80" s="7" t="str">
        <f>VLOOKUP(Table1[[#This Row],[Order No]],'State and cust type'!$A$3:$C$1039,3,FALSE)</f>
        <v>Home Office</v>
      </c>
      <c r="F80" s="7" t="str">
        <f>VLOOKUP(Table1[[#This Row],[Order No]],'Account, order priority and cat'!$A$2:$B$1038,2,FALSE)</f>
        <v>TONY PERRY</v>
      </c>
      <c r="G80" s="7" t="str">
        <f>VLOOKUP(Table1[[#This Row],[Order No]],'Account, order priority and cat'!$A$3:$C$1039,3,FALSE)</f>
        <v>High</v>
      </c>
      <c r="H80" s="7" t="str">
        <f>VLOOKUP(Table1[[#This Row],[Order No]],'Account, order priority and cat'!$A$3:$D$1039,4,FALSE)</f>
        <v>Technology</v>
      </c>
      <c r="I80" s="12" t="str">
        <f>VLOOKUP(Table1[[#This Row],[Order No]],'Cost and price details'!$A$2:$F$1038,Table!$I$3,FALSE)</f>
        <v>Regular Air</v>
      </c>
      <c r="J80" s="13">
        <f>VLOOKUP(Table1[[#This Row],[Order No]],'Cost and price details'!$A$2:$F$1038,Table!$J$3,FALSE)</f>
        <v>42542</v>
      </c>
      <c r="K80" s="12">
        <f>VLOOKUP(Table1[[#This Row],[Order No]],'Cost and price details'!$A$2:$F$1038,Table!$K$3,FALSE)</f>
        <v>35.222000000000008</v>
      </c>
      <c r="L80" s="12">
        <f>VLOOKUP(Table1[[#This Row],[Order No]],'Cost and price details'!$A$2:$F$1038,Table!$L$3,FALSE)</f>
        <v>167.72800000000001</v>
      </c>
      <c r="M80" s="14">
        <f>(Table1[[#This Row],[Retail Price]]-Table1[[#This Row],[Cost Price]])/Table1[[#This Row],[Cost Price]]</f>
        <v>3.7620237351655206</v>
      </c>
      <c r="N80" s="14">
        <f>VLOOKUP(Table1[[#This Row],[Retail Price]],'Tax and discount slab'!$A$17:$B$27,2,TRUE)</f>
        <v>0.32000000000000006</v>
      </c>
      <c r="O80" s="7">
        <f>(1+Table1[[#This Row],[Tax]])*Table1[[#This Row],[Retail Price]]</f>
        <v>221.40096000000003</v>
      </c>
      <c r="P80" s="7" t="e">
        <f>VLOOKUP(Table1[[#This Row],[Order No]],'QTY &amp; shipping cost'!A76:B1112,2,FALSE)</f>
        <v>#N/A</v>
      </c>
      <c r="Q80" s="7" t="e">
        <f>(Table1[[#This Row],[Price including tax]]*Table1[[#This Row],[Order Quantity]])</f>
        <v>#N/A</v>
      </c>
      <c r="R80" s="14">
        <f>VLOOKUP(Table1[[#This Row],[Retail Price]],'Tax and discount slab'!$D$17:$E$27,2,TRUE)</f>
        <v>0.47</v>
      </c>
      <c r="S80" s="7" t="e">
        <f>Table1[[#This Row],[Sub Total]]*Table1[[#This Row],[Discount %]]</f>
        <v>#N/A</v>
      </c>
      <c r="T80" s="7">
        <f>VLOOKUP(Table1[[#This Row],[Order No]],'QTY &amp; shipping cost'!$A$2:$C$1038,3,FALSE)</f>
        <v>4.05</v>
      </c>
      <c r="U80" s="18" t="e">
        <f>(Table1[[#This Row],[Sub Total]]+Table1[[#This Row],[Shipping Cost]])-Table1[[#This Row],[Discount $]]</f>
        <v>#N/A</v>
      </c>
    </row>
    <row r="81" spans="1:21" x14ac:dyDescent="0.2">
      <c r="A81" s="17" t="s">
        <v>171</v>
      </c>
      <c r="B81" s="6">
        <f>VLOOKUP($A81,'Order date customer name'!$A$3:$B$1039,2,FALSE)</f>
        <v>42533</v>
      </c>
      <c r="C81" s="7" t="str">
        <f>VLOOKUP(Table1[[#This Row],[Order No]],'Order date customer name'!$A$2:$C$1038,3,FALSE)</f>
        <v>JOSE DIXON</v>
      </c>
      <c r="D81" s="7" t="str">
        <f>VLOOKUP(Table1[[#This Row],[Order No]],'State and cust type'!$A$2:$B$1038,2,FALSE)</f>
        <v>New York</v>
      </c>
      <c r="E81" s="7" t="str">
        <f>VLOOKUP(Table1[[#This Row],[Order No]],'State and cust type'!$A$3:$C$1039,3,FALSE)</f>
        <v>Home Office</v>
      </c>
      <c r="F81" s="7" t="str">
        <f>VLOOKUP(Table1[[#This Row],[Order No]],'Account, order priority and cat'!$A$2:$B$1038,2,FALSE)</f>
        <v>TONY PERRY</v>
      </c>
      <c r="G81" s="7" t="str">
        <f>VLOOKUP(Table1[[#This Row],[Order No]],'Account, order priority and cat'!$A$3:$C$1039,3,FALSE)</f>
        <v>High</v>
      </c>
      <c r="H81" s="7" t="str">
        <f>VLOOKUP(Table1[[#This Row],[Order No]],'Account, order priority and cat'!$A$3:$D$1039,4,FALSE)</f>
        <v>Technology</v>
      </c>
      <c r="I81" s="12" t="str">
        <f>VLOOKUP(Table1[[#This Row],[Order No]],'Cost and price details'!$A$2:$F$1038,Table!$I$3,FALSE)</f>
        <v>Regular Air</v>
      </c>
      <c r="J81" s="13">
        <f>VLOOKUP(Table1[[#This Row],[Order No]],'Cost and price details'!$A$2:$F$1038,Table!$J$3,FALSE)</f>
        <v>42542</v>
      </c>
      <c r="K81" s="12">
        <f>VLOOKUP(Table1[[#This Row],[Order No]],'Cost and price details'!$A$2:$F$1038,Table!$K$3,FALSE)</f>
        <v>22.198</v>
      </c>
      <c r="L81" s="12">
        <f>VLOOKUP(Table1[[#This Row],[Order No]],'Cost and price details'!$A$2:$F$1038,Table!$L$3,FALSE)</f>
        <v>38.951000000000001</v>
      </c>
      <c r="M81" s="14">
        <f>(Table1[[#This Row],[Retail Price]]-Table1[[#This Row],[Cost Price]])/Table1[[#This Row],[Cost Price]]</f>
        <v>0.75470763131813678</v>
      </c>
      <c r="N81" s="14">
        <f>VLOOKUP(Table1[[#This Row],[Retail Price]],'Tax and discount slab'!$A$17:$B$27,2,TRUE)</f>
        <v>0.2</v>
      </c>
      <c r="O81" s="7">
        <f>(1+Table1[[#This Row],[Tax]])*Table1[[#This Row],[Retail Price]]</f>
        <v>46.741199999999999</v>
      </c>
      <c r="P81" s="7">
        <f>VLOOKUP(Table1[[#This Row],[Order No]],'QTY &amp; shipping cost'!A77:B1113,2,FALSE)</f>
        <v>32</v>
      </c>
      <c r="Q81" s="7">
        <f>(Table1[[#This Row],[Price including tax]]*Table1[[#This Row],[Order Quantity]])</f>
        <v>1495.7184</v>
      </c>
      <c r="R81" s="14">
        <f>VLOOKUP(Table1[[#This Row],[Retail Price]],'Tax and discount slab'!$D$17:$E$27,2,TRUE)</f>
        <v>0.17</v>
      </c>
      <c r="S81" s="7">
        <f>Table1[[#This Row],[Sub Total]]*Table1[[#This Row],[Discount %]]</f>
        <v>254.27212800000001</v>
      </c>
      <c r="T81" s="7">
        <f>VLOOKUP(Table1[[#This Row],[Order No]],'QTY &amp; shipping cost'!$A$2:$C$1038,3,FALSE)</f>
        <v>2.04</v>
      </c>
      <c r="U81" s="18">
        <f>(Table1[[#This Row],[Sub Total]]+Table1[[#This Row],[Shipping Cost]])-Table1[[#This Row],[Discount $]]</f>
        <v>1243.4862719999999</v>
      </c>
    </row>
    <row r="82" spans="1:21" x14ac:dyDescent="0.2">
      <c r="A82" s="17" t="s">
        <v>172</v>
      </c>
      <c r="B82" s="6">
        <f>VLOOKUP($A82,'Order date customer name'!$A$3:$B$1039,2,FALSE)</f>
        <v>42533</v>
      </c>
      <c r="C82" s="7" t="str">
        <f>VLOOKUP(Table1[[#This Row],[Order No]],'Order date customer name'!$A$2:$C$1038,3,FALSE)</f>
        <v>ADRIAN SANDERS</v>
      </c>
      <c r="D82" s="7" t="str">
        <f>VLOOKUP(Table1[[#This Row],[Order No]],'State and cust type'!$A$2:$B$1038,2,FALSE)</f>
        <v>Illinois</v>
      </c>
      <c r="E82" s="7" t="str">
        <f>VLOOKUP(Table1[[#This Row],[Order No]],'State and cust type'!$A$3:$C$1039,3,FALSE)</f>
        <v>Home Office</v>
      </c>
      <c r="F82" s="7" t="str">
        <f>VLOOKUP(Table1[[#This Row],[Order No]],'Account, order priority and cat'!$A$2:$B$1038,2,FALSE)</f>
        <v>MANUEL BARNES</v>
      </c>
      <c r="G82" s="7" t="str">
        <f>VLOOKUP(Table1[[#This Row],[Order No]],'Account, order priority and cat'!$A$3:$C$1039,3,FALSE)</f>
        <v>Low</v>
      </c>
      <c r="H82" s="7" t="str">
        <f>VLOOKUP(Table1[[#This Row],[Order No]],'Account, order priority and cat'!$A$3:$D$1039,4,FALSE)</f>
        <v>Office Supplies</v>
      </c>
      <c r="I82" s="12" t="str">
        <f>VLOOKUP(Table1[[#This Row],[Order No]],'Cost and price details'!$A$2:$F$1038,Table!$I$3,FALSE)</f>
        <v>Regular Air</v>
      </c>
      <c r="J82" s="13">
        <f>VLOOKUP(Table1[[#This Row],[Order No]],'Cost and price details'!$A$2:$F$1038,Table!$J$3,FALSE)</f>
        <v>42545</v>
      </c>
      <c r="K82" s="12">
        <f>VLOOKUP(Table1[[#This Row],[Order No]],'Cost and price details'!$A$2:$F$1038,Table!$K$3,FALSE)</f>
        <v>0.78100000000000003</v>
      </c>
      <c r="L82" s="12">
        <f>VLOOKUP(Table1[[#This Row],[Order No]],'Cost and price details'!$A$2:$F$1038,Table!$L$3,FALSE)</f>
        <v>1.254</v>
      </c>
      <c r="M82" s="14">
        <f>(Table1[[#This Row],[Retail Price]]-Table1[[#This Row],[Cost Price]])/Table1[[#This Row],[Cost Price]]</f>
        <v>0.60563380281690138</v>
      </c>
      <c r="N82" s="14">
        <f>VLOOKUP(Table1[[#This Row],[Retail Price]],'Tax and discount slab'!$A$17:$B$27,2,TRUE)</f>
        <v>0.05</v>
      </c>
      <c r="O82" s="7">
        <f>(1+Table1[[#This Row],[Tax]])*Table1[[#This Row],[Retail Price]]</f>
        <v>1.3167</v>
      </c>
      <c r="P82" s="7">
        <f>VLOOKUP(Table1[[#This Row],[Order No]],'QTY &amp; shipping cost'!A78:B1114,2,FALSE)</f>
        <v>33</v>
      </c>
      <c r="Q82" s="7">
        <f>(Table1[[#This Row],[Price including tax]]*Table1[[#This Row],[Order Quantity]])</f>
        <v>43.451099999999997</v>
      </c>
      <c r="R82" s="14">
        <f>VLOOKUP(Table1[[#This Row],[Retail Price]],'Tax and discount slab'!$D$17:$E$27,2,TRUE)</f>
        <v>0.02</v>
      </c>
      <c r="S82" s="7">
        <f>Table1[[#This Row],[Sub Total]]*Table1[[#This Row],[Discount %]]</f>
        <v>0.86902199999999996</v>
      </c>
      <c r="T82" s="7">
        <f>VLOOKUP(Table1[[#This Row],[Order No]],'QTY &amp; shipping cost'!$A$2:$C$1038,3,FALSE)</f>
        <v>0.75</v>
      </c>
      <c r="U82" s="18">
        <f>(Table1[[#This Row],[Sub Total]]+Table1[[#This Row],[Shipping Cost]])-Table1[[#This Row],[Discount $]]</f>
        <v>43.332077999999996</v>
      </c>
    </row>
    <row r="83" spans="1:21" x14ac:dyDescent="0.2">
      <c r="A83" s="17" t="s">
        <v>173</v>
      </c>
      <c r="B83" s="6">
        <f>VLOOKUP($A83,'Order date customer name'!$A$3:$B$1039,2,FALSE)</f>
        <v>42539</v>
      </c>
      <c r="C83" s="7" t="str">
        <f>VLOOKUP(Table1[[#This Row],[Order No]],'Order date customer name'!$A$2:$C$1038,3,FALSE)</f>
        <v>RYAN RIVERA</v>
      </c>
      <c r="D83" s="7" t="str">
        <f>VLOOKUP(Table1[[#This Row],[Order No]],'State and cust type'!$A$2:$B$1038,2,FALSE)</f>
        <v>New York</v>
      </c>
      <c r="E83" s="7" t="str">
        <f>VLOOKUP(Table1[[#This Row],[Order No]],'State and cust type'!$A$3:$C$1039,3,FALSE)</f>
        <v>Consumer</v>
      </c>
      <c r="F83" s="7" t="str">
        <f>VLOOKUP(Table1[[#This Row],[Order No]],'Account, order priority and cat'!$A$2:$B$1038,2,FALSE)</f>
        <v>GREG BLACK</v>
      </c>
      <c r="G83" s="7" t="str">
        <f>VLOOKUP(Table1[[#This Row],[Order No]],'Account, order priority and cat'!$A$3:$C$1039,3,FALSE)</f>
        <v>Medium</v>
      </c>
      <c r="H83" s="7" t="str">
        <f>VLOOKUP(Table1[[#This Row],[Order No]],'Account, order priority and cat'!$A$3:$D$1039,4,FALSE)</f>
        <v>Office Supplies</v>
      </c>
      <c r="I83" s="12" t="str">
        <f>VLOOKUP(Table1[[#This Row],[Order No]],'Cost and price details'!$A$2:$F$1038,Table!$I$3,FALSE)</f>
        <v>Express Air</v>
      </c>
      <c r="J83" s="13">
        <f>VLOOKUP(Table1[[#This Row],[Order No]],'Cost and price details'!$A$2:$F$1038,Table!$J$3,FALSE)</f>
        <v>42546</v>
      </c>
      <c r="K83" s="12">
        <f>VLOOKUP(Table1[[#This Row],[Order No]],'Cost and price details'!$A$2:$F$1038,Table!$K$3,FALSE)</f>
        <v>1.6830000000000003</v>
      </c>
      <c r="L83" s="12">
        <f>VLOOKUP(Table1[[#This Row],[Order No]],'Cost and price details'!$A$2:$F$1038,Table!$L$3,FALSE)</f>
        <v>3.0579999999999998</v>
      </c>
      <c r="M83" s="14">
        <f>(Table1[[#This Row],[Retail Price]]-Table1[[#This Row],[Cost Price]])/Table1[[#This Row],[Cost Price]]</f>
        <v>0.81699346405228723</v>
      </c>
      <c r="N83" s="14">
        <f>VLOOKUP(Table1[[#This Row],[Retail Price]],'Tax and discount slab'!$A$17:$B$27,2,TRUE)</f>
        <v>0.05</v>
      </c>
      <c r="O83" s="7">
        <f>(1+Table1[[#This Row],[Tax]])*Table1[[#This Row],[Retail Price]]</f>
        <v>3.2109000000000001</v>
      </c>
      <c r="P83" s="7">
        <f>VLOOKUP(Table1[[#This Row],[Order No]],'QTY &amp; shipping cost'!A79:B1115,2,FALSE)</f>
        <v>49</v>
      </c>
      <c r="Q83" s="7">
        <f>(Table1[[#This Row],[Price including tax]]*Table1[[#This Row],[Order Quantity]])</f>
        <v>157.33410000000001</v>
      </c>
      <c r="R83" s="14">
        <f>VLOOKUP(Table1[[#This Row],[Retail Price]],'Tax and discount slab'!$D$17:$E$27,2,TRUE)</f>
        <v>0.02</v>
      </c>
      <c r="S83" s="7">
        <f>Table1[[#This Row],[Sub Total]]*Table1[[#This Row],[Discount %]]</f>
        <v>3.1466820000000002</v>
      </c>
      <c r="T83" s="7">
        <f>VLOOKUP(Table1[[#This Row],[Order No]],'QTY &amp; shipping cost'!$A$2:$C$1038,3,FALSE)</f>
        <v>1.3900000000000001</v>
      </c>
      <c r="U83" s="18">
        <f>(Table1[[#This Row],[Sub Total]]+Table1[[#This Row],[Shipping Cost]])-Table1[[#This Row],[Discount $]]</f>
        <v>155.57741799999999</v>
      </c>
    </row>
    <row r="84" spans="1:21" x14ac:dyDescent="0.2">
      <c r="A84" s="17" t="s">
        <v>175</v>
      </c>
      <c r="B84" s="6">
        <f>VLOOKUP($A84,'Order date customer name'!$A$3:$B$1039,2,FALSE)</f>
        <v>42539</v>
      </c>
      <c r="C84" s="7" t="str">
        <f>VLOOKUP(Table1[[#This Row],[Order No]],'Order date customer name'!$A$2:$C$1038,3,FALSE)</f>
        <v>RYAN RIVERA</v>
      </c>
      <c r="D84" s="7" t="str">
        <f>VLOOKUP(Table1[[#This Row],[Order No]],'State and cust type'!$A$2:$B$1038,2,FALSE)</f>
        <v>New York</v>
      </c>
      <c r="E84" s="7" t="str">
        <f>VLOOKUP(Table1[[#This Row],[Order No]],'State and cust type'!$A$3:$C$1039,3,FALSE)</f>
        <v>Consumer</v>
      </c>
      <c r="F84" s="7" t="str">
        <f>VLOOKUP(Table1[[#This Row],[Order No]],'Account, order priority and cat'!$A$2:$B$1038,2,FALSE)</f>
        <v>GREG BLACK</v>
      </c>
      <c r="G84" s="7" t="str">
        <f>VLOOKUP(Table1[[#This Row],[Order No]],'Account, order priority and cat'!$A$3:$C$1039,3,FALSE)</f>
        <v>Medium</v>
      </c>
      <c r="H84" s="7" t="str">
        <f>VLOOKUP(Table1[[#This Row],[Order No]],'Account, order priority and cat'!$A$3:$D$1039,4,FALSE)</f>
        <v>Office Supplies</v>
      </c>
      <c r="I84" s="12" t="str">
        <f>VLOOKUP(Table1[[#This Row],[Order No]],'Cost and price details'!$A$2:$F$1038,Table!$I$3,FALSE)</f>
        <v>Regular Air</v>
      </c>
      <c r="J84" s="13">
        <f>VLOOKUP(Table1[[#This Row],[Order No]],'Cost and price details'!$A$2:$F$1038,Table!$J$3,FALSE)</f>
        <v>42549</v>
      </c>
      <c r="K84" s="12">
        <f>VLOOKUP(Table1[[#This Row],[Order No]],'Cost and price details'!$A$2:$F$1038,Table!$K$3,FALSE)</f>
        <v>1.7600000000000002</v>
      </c>
      <c r="L84" s="12">
        <f>VLOOKUP(Table1[[#This Row],[Order No]],'Cost and price details'!$A$2:$F$1038,Table!$L$3,FALSE)</f>
        <v>2.8820000000000006</v>
      </c>
      <c r="M84" s="14">
        <f>(Table1[[#This Row],[Retail Price]]-Table1[[#This Row],[Cost Price]])/Table1[[#This Row],[Cost Price]]</f>
        <v>0.63750000000000007</v>
      </c>
      <c r="N84" s="14">
        <f>VLOOKUP(Table1[[#This Row],[Retail Price]],'Tax and discount slab'!$A$17:$B$27,2,TRUE)</f>
        <v>0.05</v>
      </c>
      <c r="O84" s="7">
        <f>(1+Table1[[#This Row],[Tax]])*Table1[[#This Row],[Retail Price]]</f>
        <v>3.0261000000000009</v>
      </c>
      <c r="P84" s="7">
        <f>VLOOKUP(Table1[[#This Row],[Order No]],'QTY &amp; shipping cost'!A80:B1116,2,FALSE)</f>
        <v>32</v>
      </c>
      <c r="Q84" s="7">
        <f>(Table1[[#This Row],[Price including tax]]*Table1[[#This Row],[Order Quantity]])</f>
        <v>96.835200000000029</v>
      </c>
      <c r="R84" s="14">
        <f>VLOOKUP(Table1[[#This Row],[Retail Price]],'Tax and discount slab'!$D$17:$E$27,2,TRUE)</f>
        <v>0.02</v>
      </c>
      <c r="S84" s="7">
        <f>Table1[[#This Row],[Sub Total]]*Table1[[#This Row],[Discount %]]</f>
        <v>1.9367040000000006</v>
      </c>
      <c r="T84" s="7">
        <f>VLOOKUP(Table1[[#This Row],[Order No]],'QTY &amp; shipping cost'!$A$2:$C$1038,3,FALSE)</f>
        <v>0.85000000000000009</v>
      </c>
      <c r="U84" s="18">
        <f>(Table1[[#This Row],[Sub Total]]+Table1[[#This Row],[Shipping Cost]])-Table1[[#This Row],[Discount $]]</f>
        <v>95.748496000000017</v>
      </c>
    </row>
    <row r="85" spans="1:21" x14ac:dyDescent="0.2">
      <c r="A85" s="17" t="s">
        <v>176</v>
      </c>
      <c r="B85" s="6">
        <f>VLOOKUP($A85,'Order date customer name'!$A$3:$B$1039,2,FALSE)</f>
        <v>42604</v>
      </c>
      <c r="C85" s="7" t="str">
        <f>VLOOKUP(Table1[[#This Row],[Order No]],'Order date customer name'!$A$2:$C$1038,3,FALSE)</f>
        <v>CALVIN MURPHY</v>
      </c>
      <c r="D85" s="7" t="str">
        <f>VLOOKUP(Table1[[#This Row],[Order No]],'State and cust type'!$A$2:$B$1038,2,FALSE)</f>
        <v>New York</v>
      </c>
      <c r="E85" s="7" t="str">
        <f>VLOOKUP(Table1[[#This Row],[Order No]],'State and cust type'!$A$3:$C$1039,3,FALSE)</f>
        <v>Home Office</v>
      </c>
      <c r="F85" s="7" t="str">
        <f>VLOOKUP(Table1[[#This Row],[Order No]],'Account, order priority and cat'!$A$2:$B$1038,2,FALSE)</f>
        <v>EDWIN AGUILAR</v>
      </c>
      <c r="G85" s="7" t="str">
        <f>VLOOKUP(Table1[[#This Row],[Order No]],'Account, order priority and cat'!$A$3:$C$1039,3,FALSE)</f>
        <v>Low</v>
      </c>
      <c r="H85" s="7" t="str">
        <f>VLOOKUP(Table1[[#This Row],[Order No]],'Account, order priority and cat'!$A$3:$D$1039,4,FALSE)</f>
        <v>Technology</v>
      </c>
      <c r="I85" s="12" t="str">
        <f>VLOOKUP(Table1[[#This Row],[Order No]],'Cost and price details'!$A$2:$F$1038,Table!$I$3,FALSE)</f>
        <v>Regular Air</v>
      </c>
      <c r="J85" s="13">
        <f>VLOOKUP(Table1[[#This Row],[Order No]],'Cost and price details'!$A$2:$F$1038,Table!$J$3,FALSE)</f>
        <v>42620</v>
      </c>
      <c r="K85" s="12">
        <f>VLOOKUP(Table1[[#This Row],[Order No]],'Cost and price details'!$A$2:$F$1038,Table!$K$3,FALSE)</f>
        <v>415.78900000000004</v>
      </c>
      <c r="L85" s="12">
        <f>VLOOKUP(Table1[[#This Row],[Order No]],'Cost and price details'!$A$2:$F$1038,Table!$L$3,FALSE)</f>
        <v>659.98900000000003</v>
      </c>
      <c r="M85" s="14">
        <f>(Table1[[#This Row],[Retail Price]]-Table1[[#This Row],[Cost Price]])/Table1[[#This Row],[Cost Price]]</f>
        <v>0.58731712479166109</v>
      </c>
      <c r="N85" s="14">
        <f>VLOOKUP(Table1[[#This Row],[Retail Price]],'Tax and discount slab'!$A$17:$B$27,2,TRUE)</f>
        <v>0.32000000000000006</v>
      </c>
      <c r="O85" s="7">
        <f>(1+Table1[[#This Row],[Tax]])*Table1[[#This Row],[Retail Price]]</f>
        <v>871.1854800000001</v>
      </c>
      <c r="P85" s="7">
        <f>VLOOKUP(Table1[[#This Row],[Order No]],'QTY &amp; shipping cost'!A81:B1117,2,FALSE)</f>
        <v>18</v>
      </c>
      <c r="Q85" s="7">
        <f>(Table1[[#This Row],[Price including tax]]*Table1[[#This Row],[Order Quantity]])</f>
        <v>15681.338640000002</v>
      </c>
      <c r="R85" s="14">
        <f>VLOOKUP(Table1[[#This Row],[Retail Price]],'Tax and discount slab'!$D$17:$E$27,2,TRUE)</f>
        <v>0.47</v>
      </c>
      <c r="S85" s="7">
        <f>Table1[[#This Row],[Sub Total]]*Table1[[#This Row],[Discount %]]</f>
        <v>7370.2291608000005</v>
      </c>
      <c r="T85" s="7">
        <f>VLOOKUP(Table1[[#This Row],[Order No]],'QTY &amp; shipping cost'!$A$2:$C$1038,3,FALSE)</f>
        <v>24.54</v>
      </c>
      <c r="U85" s="18">
        <f>(Table1[[#This Row],[Sub Total]]+Table1[[#This Row],[Shipping Cost]])-Table1[[#This Row],[Discount $]]</f>
        <v>8335.6494792000012</v>
      </c>
    </row>
    <row r="86" spans="1:21" x14ac:dyDescent="0.2">
      <c r="A86" s="17" t="s">
        <v>178</v>
      </c>
      <c r="B86" s="6">
        <f>VLOOKUP($A86,'Order date customer name'!$A$3:$B$1039,2,FALSE)</f>
        <v>42604</v>
      </c>
      <c r="C86" s="7" t="str">
        <f>VLOOKUP(Table1[[#This Row],[Order No]],'Order date customer name'!$A$2:$C$1038,3,FALSE)</f>
        <v>CALVIN MURPHY</v>
      </c>
      <c r="D86" s="7" t="str">
        <f>VLOOKUP(Table1[[#This Row],[Order No]],'State and cust type'!$A$2:$B$1038,2,FALSE)</f>
        <v>New York</v>
      </c>
      <c r="E86" s="7" t="str">
        <f>VLOOKUP(Table1[[#This Row],[Order No]],'State and cust type'!$A$3:$C$1039,3,FALSE)</f>
        <v>Home Office</v>
      </c>
      <c r="F86" s="7" t="str">
        <f>VLOOKUP(Table1[[#This Row],[Order No]],'Account, order priority and cat'!$A$2:$B$1038,2,FALSE)</f>
        <v>EDWIN AGUILAR</v>
      </c>
      <c r="G86" s="7" t="str">
        <f>VLOOKUP(Table1[[#This Row],[Order No]],'Account, order priority and cat'!$A$3:$C$1039,3,FALSE)</f>
        <v>Low</v>
      </c>
      <c r="H86" s="7" t="str">
        <f>VLOOKUP(Table1[[#This Row],[Order No]],'Account, order priority and cat'!$A$3:$D$1039,4,FALSE)</f>
        <v>Office Supplies</v>
      </c>
      <c r="I86" s="12" t="str">
        <f>VLOOKUP(Table1[[#This Row],[Order No]],'Cost and price details'!$A$2:$F$1038,Table!$I$3,FALSE)</f>
        <v>Regular Air</v>
      </c>
      <c r="J86" s="13">
        <f>VLOOKUP(Table1[[#This Row],[Order No]],'Cost and price details'!$A$2:$F$1038,Table!$J$3,FALSE)</f>
        <v>42620</v>
      </c>
      <c r="K86" s="12">
        <f>VLOOKUP(Table1[[#This Row],[Order No]],'Cost and price details'!$A$2:$F$1038,Table!$K$3,FALSE)</f>
        <v>12.221</v>
      </c>
      <c r="L86" s="12">
        <f>VLOOKUP(Table1[[#This Row],[Order No]],'Cost and price details'!$A$2:$F$1038,Table!$L$3,FALSE)</f>
        <v>21.824000000000002</v>
      </c>
      <c r="M86" s="14">
        <f>(Table1[[#This Row],[Retail Price]]-Table1[[#This Row],[Cost Price]])/Table1[[#This Row],[Cost Price]]</f>
        <v>0.78577857785778593</v>
      </c>
      <c r="N86" s="14">
        <f>VLOOKUP(Table1[[#This Row],[Retail Price]],'Tax and discount slab'!$A$17:$B$27,2,TRUE)</f>
        <v>0.15000000000000002</v>
      </c>
      <c r="O86" s="7">
        <f>(1+Table1[[#This Row],[Tax]])*Table1[[#This Row],[Retail Price]]</f>
        <v>25.0976</v>
      </c>
      <c r="P86" s="7">
        <f>VLOOKUP(Table1[[#This Row],[Order No]],'QTY &amp; shipping cost'!A82:B1118,2,FALSE)</f>
        <v>41</v>
      </c>
      <c r="Q86" s="7">
        <f>(Table1[[#This Row],[Price including tax]]*Table1[[#This Row],[Order Quantity]])</f>
        <v>1029.0016000000001</v>
      </c>
      <c r="R86" s="14">
        <f>VLOOKUP(Table1[[#This Row],[Retail Price]],'Tax and discount slab'!$D$17:$E$27,2,TRUE)</f>
        <v>0.12000000000000001</v>
      </c>
      <c r="S86" s="7">
        <f>Table1[[#This Row],[Sub Total]]*Table1[[#This Row],[Discount %]]</f>
        <v>123.48019200000002</v>
      </c>
      <c r="T86" s="7">
        <f>VLOOKUP(Table1[[#This Row],[Order No]],'QTY &amp; shipping cost'!$A$2:$C$1038,3,FALSE)</f>
        <v>4.1499999999999995</v>
      </c>
      <c r="U86" s="18">
        <f>(Table1[[#This Row],[Sub Total]]+Table1[[#This Row],[Shipping Cost]])-Table1[[#This Row],[Discount $]]</f>
        <v>909.67140800000016</v>
      </c>
    </row>
    <row r="87" spans="1:21" x14ac:dyDescent="0.2">
      <c r="A87" s="17" t="s">
        <v>179</v>
      </c>
      <c r="B87" s="6">
        <f>VLOOKUP($A87,'Order date customer name'!$A$3:$B$1039,2,FALSE)</f>
        <v>42629</v>
      </c>
      <c r="C87" s="7" t="str">
        <f>VLOOKUP(Table1[[#This Row],[Order No]],'Order date customer name'!$A$2:$C$1038,3,FALSE)</f>
        <v>JAMES PRICE</v>
      </c>
      <c r="D87" s="7" t="str">
        <f>VLOOKUP(Table1[[#This Row],[Order No]],'State and cust type'!$A$2:$B$1038,2,FALSE)</f>
        <v>New York</v>
      </c>
      <c r="E87" s="7" t="str">
        <f>VLOOKUP(Table1[[#This Row],[Order No]],'State and cust type'!$A$3:$C$1039,3,FALSE)</f>
        <v>Small Business</v>
      </c>
      <c r="F87" s="7" t="str">
        <f>VLOOKUP(Table1[[#This Row],[Order No]],'Account, order priority and cat'!$A$2:$B$1038,2,FALSE)</f>
        <v>EDDIE MURRAY</v>
      </c>
      <c r="G87" s="7" t="str">
        <f>VLOOKUP(Table1[[#This Row],[Order No]],'Account, order priority and cat'!$A$3:$C$1039,3,FALSE)</f>
        <v>Medium</v>
      </c>
      <c r="H87" s="7" t="str">
        <f>VLOOKUP(Table1[[#This Row],[Order No]],'Account, order priority and cat'!$A$3:$D$1039,4,FALSE)</f>
        <v>Office Supplies</v>
      </c>
      <c r="I87" s="12" t="str">
        <f>VLOOKUP(Table1[[#This Row],[Order No]],'Cost and price details'!$A$2:$F$1038,Table!$I$3,FALSE)</f>
        <v>Regular Air</v>
      </c>
      <c r="J87" s="13">
        <f>VLOOKUP(Table1[[#This Row],[Order No]],'Cost and price details'!$A$2:$F$1038,Table!$J$3,FALSE)</f>
        <v>42638</v>
      </c>
      <c r="K87" s="12">
        <f>VLOOKUP(Table1[[#This Row],[Order No]],'Cost and price details'!$A$2:$F$1038,Table!$K$3,FALSE)</f>
        <v>5.8630000000000004</v>
      </c>
      <c r="L87" s="12">
        <f>VLOOKUP(Table1[[#This Row],[Order No]],'Cost and price details'!$A$2:$F$1038,Table!$L$3,FALSE)</f>
        <v>9.4600000000000009</v>
      </c>
      <c r="M87" s="14">
        <f>(Table1[[#This Row],[Retail Price]]-Table1[[#This Row],[Cost Price]])/Table1[[#This Row],[Cost Price]]</f>
        <v>0.61350844277673544</v>
      </c>
      <c r="N87" s="14">
        <f>VLOOKUP(Table1[[#This Row],[Retail Price]],'Tax and discount slab'!$A$17:$B$27,2,TRUE)</f>
        <v>0.05</v>
      </c>
      <c r="O87" s="7">
        <f>(1+Table1[[#This Row],[Tax]])*Table1[[#This Row],[Retail Price]]</f>
        <v>9.9330000000000016</v>
      </c>
      <c r="P87" s="7">
        <f>VLOOKUP(Table1[[#This Row],[Order No]],'QTY &amp; shipping cost'!A83:B1119,2,FALSE)</f>
        <v>4</v>
      </c>
      <c r="Q87" s="7">
        <f>(Table1[[#This Row],[Price including tax]]*Table1[[#This Row],[Order Quantity]])</f>
        <v>39.732000000000006</v>
      </c>
      <c r="R87" s="14">
        <f>VLOOKUP(Table1[[#This Row],[Retail Price]],'Tax and discount slab'!$D$17:$E$27,2,TRUE)</f>
        <v>0.02</v>
      </c>
      <c r="S87" s="7">
        <f>Table1[[#This Row],[Sub Total]]*Table1[[#This Row],[Discount %]]</f>
        <v>0.79464000000000012</v>
      </c>
      <c r="T87" s="7">
        <f>VLOOKUP(Table1[[#This Row],[Order No]],'QTY &amp; shipping cost'!$A$2:$C$1038,3,FALSE)</f>
        <v>6.24</v>
      </c>
      <c r="U87" s="18">
        <f>(Table1[[#This Row],[Sub Total]]+Table1[[#This Row],[Shipping Cost]])-Table1[[#This Row],[Discount $]]</f>
        <v>45.177360000000007</v>
      </c>
    </row>
    <row r="88" spans="1:21" x14ac:dyDescent="0.2">
      <c r="A88" s="17" t="s">
        <v>180</v>
      </c>
      <c r="B88" s="6">
        <f>VLOOKUP($A88,'Order date customer name'!$A$3:$B$1039,2,FALSE)</f>
        <v>42629</v>
      </c>
      <c r="C88" s="7" t="str">
        <f>VLOOKUP(Table1[[#This Row],[Order No]],'Order date customer name'!$A$2:$C$1038,3,FALSE)</f>
        <v>JAMES PRICE</v>
      </c>
      <c r="D88" s="7" t="str">
        <f>VLOOKUP(Table1[[#This Row],[Order No]],'State and cust type'!$A$2:$B$1038,2,FALSE)</f>
        <v>New York</v>
      </c>
      <c r="E88" s="7" t="str">
        <f>VLOOKUP(Table1[[#This Row],[Order No]],'State and cust type'!$A$3:$C$1039,3,FALSE)</f>
        <v>Small Business</v>
      </c>
      <c r="F88" s="7" t="str">
        <f>VLOOKUP(Table1[[#This Row],[Order No]],'Account, order priority and cat'!$A$2:$B$1038,2,FALSE)</f>
        <v>EDDIE MURRAY</v>
      </c>
      <c r="G88" s="7" t="str">
        <f>VLOOKUP(Table1[[#This Row],[Order No]],'Account, order priority and cat'!$A$3:$C$1039,3,FALSE)</f>
        <v>Medium</v>
      </c>
      <c r="H88" s="7" t="str">
        <f>VLOOKUP(Table1[[#This Row],[Order No]],'Account, order priority and cat'!$A$3:$D$1039,4,FALSE)</f>
        <v>Office Supplies</v>
      </c>
      <c r="I88" s="12" t="str">
        <f>VLOOKUP(Table1[[#This Row],[Order No]],'Cost and price details'!$A$2:$F$1038,Table!$I$3,FALSE)</f>
        <v>Regular Air</v>
      </c>
      <c r="J88" s="13">
        <f>VLOOKUP(Table1[[#This Row],[Order No]],'Cost and price details'!$A$2:$F$1038,Table!$J$3,FALSE)</f>
        <v>42637</v>
      </c>
      <c r="K88" s="12">
        <f>VLOOKUP(Table1[[#This Row],[Order No]],'Cost and price details'!$A$2:$F$1038,Table!$K$3,FALSE)</f>
        <v>74.503000000000014</v>
      </c>
      <c r="L88" s="12">
        <f>VLOOKUP(Table1[[#This Row],[Order No]],'Cost and price details'!$A$2:$F$1038,Table!$L$3,FALSE)</f>
        <v>181.72</v>
      </c>
      <c r="M88" s="14">
        <f>(Table1[[#This Row],[Retail Price]]-Table1[[#This Row],[Cost Price]])/Table1[[#This Row],[Cost Price]]</f>
        <v>1.4390964122250105</v>
      </c>
      <c r="N88" s="14">
        <f>VLOOKUP(Table1[[#This Row],[Retail Price]],'Tax and discount slab'!$A$17:$B$27,2,TRUE)</f>
        <v>0.32000000000000006</v>
      </c>
      <c r="O88" s="7">
        <f>(1+Table1[[#This Row],[Tax]])*Table1[[#This Row],[Retail Price]]</f>
        <v>239.87040000000002</v>
      </c>
      <c r="P88" s="7">
        <f>VLOOKUP(Table1[[#This Row],[Order No]],'QTY &amp; shipping cost'!A84:B1120,2,FALSE)</f>
        <v>12</v>
      </c>
      <c r="Q88" s="7">
        <f>(Table1[[#This Row],[Price including tax]]*Table1[[#This Row],[Order Quantity]])</f>
        <v>2878.4448000000002</v>
      </c>
      <c r="R88" s="14">
        <f>VLOOKUP(Table1[[#This Row],[Retail Price]],'Tax and discount slab'!$D$17:$E$27,2,TRUE)</f>
        <v>0.47</v>
      </c>
      <c r="S88" s="7">
        <f>Table1[[#This Row],[Sub Total]]*Table1[[#This Row],[Discount %]]</f>
        <v>1352.869056</v>
      </c>
      <c r="T88" s="7">
        <f>VLOOKUP(Table1[[#This Row],[Order No]],'QTY &amp; shipping cost'!$A$2:$C$1038,3,FALSE)</f>
        <v>20.04</v>
      </c>
      <c r="U88" s="18">
        <f>(Table1[[#This Row],[Sub Total]]+Table1[[#This Row],[Shipping Cost]])-Table1[[#This Row],[Discount $]]</f>
        <v>1545.6157440000002</v>
      </c>
    </row>
    <row r="89" spans="1:21" x14ac:dyDescent="0.2">
      <c r="A89" s="17" t="s">
        <v>181</v>
      </c>
      <c r="B89" s="6">
        <f>VLOOKUP($A89,'Order date customer name'!$A$3:$B$1039,2,FALSE)</f>
        <v>42637</v>
      </c>
      <c r="C89" s="7" t="str">
        <f>VLOOKUP(Table1[[#This Row],[Order No]],'Order date customer name'!$A$2:$C$1038,3,FALSE)</f>
        <v>RYAN WALKER</v>
      </c>
      <c r="D89" s="7" t="str">
        <f>VLOOKUP(Table1[[#This Row],[Order No]],'State and cust type'!$A$2:$B$1038,2,FALSE)</f>
        <v>New York</v>
      </c>
      <c r="E89" s="7" t="str">
        <f>VLOOKUP(Table1[[#This Row],[Order No]],'State and cust type'!$A$3:$C$1039,3,FALSE)</f>
        <v>Small Business</v>
      </c>
      <c r="F89" s="7" t="str">
        <f>VLOOKUP(Table1[[#This Row],[Order No]],'Account, order priority and cat'!$A$2:$B$1038,2,FALSE)</f>
        <v>GREG BLACK</v>
      </c>
      <c r="G89" s="7" t="str">
        <f>VLOOKUP(Table1[[#This Row],[Order No]],'Account, order priority and cat'!$A$3:$C$1039,3,FALSE)</f>
        <v>Medium</v>
      </c>
      <c r="H89" s="7" t="str">
        <f>VLOOKUP(Table1[[#This Row],[Order No]],'Account, order priority and cat'!$A$3:$D$1039,4,FALSE)</f>
        <v>Office Supplies</v>
      </c>
      <c r="I89" s="12" t="str">
        <f>VLOOKUP(Table1[[#This Row],[Order No]],'Cost and price details'!$A$2:$F$1038,Table!$I$3,FALSE)</f>
        <v>Regular Air</v>
      </c>
      <c r="J89" s="13">
        <f>VLOOKUP(Table1[[#This Row],[Order No]],'Cost and price details'!$A$2:$F$1038,Table!$J$3,FALSE)</f>
        <v>42646</v>
      </c>
      <c r="K89" s="12">
        <f>VLOOKUP(Table1[[#This Row],[Order No]],'Cost and price details'!$A$2:$F$1038,Table!$K$3,FALSE)</f>
        <v>15.268000000000002</v>
      </c>
      <c r="L89" s="12">
        <f>VLOOKUP(Table1[[#This Row],[Order No]],'Cost and price details'!$A$2:$F$1038,Table!$L$3,FALSE)</f>
        <v>24.618000000000002</v>
      </c>
      <c r="M89" s="14">
        <f>(Table1[[#This Row],[Retail Price]]-Table1[[#This Row],[Cost Price]])/Table1[[#This Row],[Cost Price]]</f>
        <v>0.61239193083573473</v>
      </c>
      <c r="N89" s="14">
        <f>VLOOKUP(Table1[[#This Row],[Retail Price]],'Tax and discount slab'!$A$17:$B$27,2,TRUE)</f>
        <v>0.15000000000000002</v>
      </c>
      <c r="O89" s="7">
        <f>(1+Table1[[#This Row],[Tax]])*Table1[[#This Row],[Retail Price]]</f>
        <v>28.310700000000001</v>
      </c>
      <c r="P89" s="7">
        <f>VLOOKUP(Table1[[#This Row],[Order No]],'QTY &amp; shipping cost'!A85:B1121,2,FALSE)</f>
        <v>36</v>
      </c>
      <c r="Q89" s="7">
        <f>(Table1[[#This Row],[Price including tax]]*Table1[[#This Row],[Order Quantity]])</f>
        <v>1019.1852</v>
      </c>
      <c r="R89" s="14">
        <f>VLOOKUP(Table1[[#This Row],[Retail Price]],'Tax and discount slab'!$D$17:$E$27,2,TRUE)</f>
        <v>0.12000000000000001</v>
      </c>
      <c r="S89" s="7">
        <f>Table1[[#This Row],[Sub Total]]*Table1[[#This Row],[Discount %]]</f>
        <v>122.30222400000001</v>
      </c>
      <c r="T89" s="7">
        <f>VLOOKUP(Table1[[#This Row],[Order No]],'QTY &amp; shipping cost'!$A$2:$C$1038,3,FALSE)</f>
        <v>15.15</v>
      </c>
      <c r="U89" s="18">
        <f>(Table1[[#This Row],[Sub Total]]+Table1[[#This Row],[Shipping Cost]])-Table1[[#This Row],[Discount $]]</f>
        <v>912.03297599999996</v>
      </c>
    </row>
    <row r="90" spans="1:21" x14ac:dyDescent="0.2">
      <c r="A90" s="17" t="s">
        <v>183</v>
      </c>
      <c r="B90" s="6">
        <f>VLOOKUP($A90,'Order date customer name'!$A$3:$B$1039,2,FALSE)</f>
        <v>42637</v>
      </c>
      <c r="C90" s="7" t="str">
        <f>VLOOKUP(Table1[[#This Row],[Order No]],'Order date customer name'!$A$2:$C$1038,3,FALSE)</f>
        <v>RYAN WALKER</v>
      </c>
      <c r="D90" s="7" t="str">
        <f>VLOOKUP(Table1[[#This Row],[Order No]],'State and cust type'!$A$2:$B$1038,2,FALSE)</f>
        <v>New York</v>
      </c>
      <c r="E90" s="7" t="str">
        <f>VLOOKUP(Table1[[#This Row],[Order No]],'State and cust type'!$A$3:$C$1039,3,FALSE)</f>
        <v>Small Business</v>
      </c>
      <c r="F90" s="7" t="str">
        <f>VLOOKUP(Table1[[#This Row],[Order No]],'Account, order priority and cat'!$A$2:$B$1038,2,FALSE)</f>
        <v>GREG BLACK</v>
      </c>
      <c r="G90" s="7" t="str">
        <f>VLOOKUP(Table1[[#This Row],[Order No]],'Account, order priority and cat'!$A$3:$C$1039,3,FALSE)</f>
        <v>Medium</v>
      </c>
      <c r="H90" s="7" t="str">
        <f>VLOOKUP(Table1[[#This Row],[Order No]],'Account, order priority and cat'!$A$3:$D$1039,4,FALSE)</f>
        <v>Technology</v>
      </c>
      <c r="I90" s="12" t="str">
        <f>VLOOKUP(Table1[[#This Row],[Order No]],'Cost and price details'!$A$2:$F$1038,Table!$I$3,FALSE)</f>
        <v>Express Air</v>
      </c>
      <c r="J90" s="13">
        <f>VLOOKUP(Table1[[#This Row],[Order No]],'Cost and price details'!$A$2:$F$1038,Table!$J$3,FALSE)</f>
        <v>42645</v>
      </c>
      <c r="K90" s="12">
        <f>VLOOKUP(Table1[[#This Row],[Order No]],'Cost and price details'!$A$2:$F$1038,Table!$K$3,FALSE)</f>
        <v>16.170000000000002</v>
      </c>
      <c r="L90" s="12">
        <f>VLOOKUP(Table1[[#This Row],[Order No]],'Cost and price details'!$A$2:$F$1038,Table!$L$3,FALSE)</f>
        <v>32.989000000000004</v>
      </c>
      <c r="M90" s="14">
        <f>(Table1[[#This Row],[Retail Price]]-Table1[[#This Row],[Cost Price]])/Table1[[#This Row],[Cost Price]]</f>
        <v>1.0401360544217688</v>
      </c>
      <c r="N90" s="14">
        <f>VLOOKUP(Table1[[#This Row],[Retail Price]],'Tax and discount slab'!$A$17:$B$27,2,TRUE)</f>
        <v>0.2</v>
      </c>
      <c r="O90" s="7">
        <f>(1+Table1[[#This Row],[Tax]])*Table1[[#This Row],[Retail Price]]</f>
        <v>39.586800000000004</v>
      </c>
      <c r="P90" s="7">
        <f>VLOOKUP(Table1[[#This Row],[Order No]],'QTY &amp; shipping cost'!A86:B1122,2,FALSE)</f>
        <v>38</v>
      </c>
      <c r="Q90" s="7">
        <f>(Table1[[#This Row],[Price including tax]]*Table1[[#This Row],[Order Quantity]])</f>
        <v>1504.2984000000001</v>
      </c>
      <c r="R90" s="14">
        <f>VLOOKUP(Table1[[#This Row],[Retail Price]],'Tax and discount slab'!$D$17:$E$27,2,TRUE)</f>
        <v>0.17</v>
      </c>
      <c r="S90" s="7">
        <f>Table1[[#This Row],[Sub Total]]*Table1[[#This Row],[Discount %]]</f>
        <v>255.73072800000003</v>
      </c>
      <c r="T90" s="7">
        <f>VLOOKUP(Table1[[#This Row],[Order No]],'QTY &amp; shipping cost'!$A$2:$C$1038,3,FALSE)</f>
        <v>5.55</v>
      </c>
      <c r="U90" s="18">
        <f>(Table1[[#This Row],[Sub Total]]+Table1[[#This Row],[Shipping Cost]])-Table1[[#This Row],[Discount $]]</f>
        <v>1254.1176720000001</v>
      </c>
    </row>
    <row r="91" spans="1:21" x14ac:dyDescent="0.2">
      <c r="A91" s="17" t="s">
        <v>184</v>
      </c>
      <c r="B91" s="6">
        <f>VLOOKUP($A91,'Order date customer name'!$A$3:$B$1039,2,FALSE)</f>
        <v>42668</v>
      </c>
      <c r="C91" s="7" t="str">
        <f>VLOOKUP(Table1[[#This Row],[Order No]],'Order date customer name'!$A$2:$C$1038,3,FALSE)</f>
        <v>CHARLIE GOMEZ</v>
      </c>
      <c r="D91" s="7" t="str">
        <f>VLOOKUP(Table1[[#This Row],[Order No]],'State and cust type'!$A$2:$B$1038,2,FALSE)</f>
        <v>Illinois</v>
      </c>
      <c r="E91" s="7" t="str">
        <f>VLOOKUP(Table1[[#This Row],[Order No]],'State and cust type'!$A$3:$C$1039,3,FALSE)</f>
        <v>Home Office</v>
      </c>
      <c r="F91" s="7" t="str">
        <f>VLOOKUP(Table1[[#This Row],[Order No]],'Account, order priority and cat'!$A$2:$B$1038,2,FALSE)</f>
        <v>COREY MILLS</v>
      </c>
      <c r="G91" s="7" t="str">
        <f>VLOOKUP(Table1[[#This Row],[Order No]],'Account, order priority and cat'!$A$3:$C$1039,3,FALSE)</f>
        <v>Medium</v>
      </c>
      <c r="H91" s="7" t="str">
        <f>VLOOKUP(Table1[[#This Row],[Order No]],'Account, order priority and cat'!$A$3:$D$1039,4,FALSE)</f>
        <v>Technology</v>
      </c>
      <c r="I91" s="12" t="str">
        <f>VLOOKUP(Table1[[#This Row],[Order No]],'Cost and price details'!$A$2:$F$1038,Table!$I$3,FALSE)</f>
        <v>Regular Air</v>
      </c>
      <c r="J91" s="13">
        <f>VLOOKUP(Table1[[#This Row],[Order No]],'Cost and price details'!$A$2:$F$1038,Table!$J$3,FALSE)</f>
        <v>42676</v>
      </c>
      <c r="K91" s="12">
        <f>VLOOKUP(Table1[[#This Row],[Order No]],'Cost and price details'!$A$2:$F$1038,Table!$K$3,FALSE)</f>
        <v>59.972000000000008</v>
      </c>
      <c r="L91" s="12">
        <f>VLOOKUP(Table1[[#This Row],[Order No]],'Cost and price details'!$A$2:$F$1038,Table!$L$3,FALSE)</f>
        <v>111.06700000000001</v>
      </c>
      <c r="M91" s="14">
        <f>(Table1[[#This Row],[Retail Price]]-Table1[[#This Row],[Cost Price]])/Table1[[#This Row],[Cost Price]]</f>
        <v>0.85198092443140117</v>
      </c>
      <c r="N91" s="14">
        <f>VLOOKUP(Table1[[#This Row],[Retail Price]],'Tax and discount slab'!$A$17:$B$27,2,TRUE)</f>
        <v>0.32000000000000006</v>
      </c>
      <c r="O91" s="7">
        <f>(1+Table1[[#This Row],[Tax]])*Table1[[#This Row],[Retail Price]]</f>
        <v>146.60844000000003</v>
      </c>
      <c r="P91" s="7">
        <f>VLOOKUP(Table1[[#This Row],[Order No]],'QTY &amp; shipping cost'!A87:B1123,2,FALSE)</f>
        <v>31</v>
      </c>
      <c r="Q91" s="7">
        <f>(Table1[[#This Row],[Price including tax]]*Table1[[#This Row],[Order Quantity]])</f>
        <v>4544.861640000001</v>
      </c>
      <c r="R91" s="14">
        <f>VLOOKUP(Table1[[#This Row],[Retail Price]],'Tax and discount slab'!$D$17:$E$27,2,TRUE)</f>
        <v>0.47</v>
      </c>
      <c r="S91" s="7">
        <f>Table1[[#This Row],[Sub Total]]*Table1[[#This Row],[Discount %]]</f>
        <v>2136.0849708000005</v>
      </c>
      <c r="T91" s="7">
        <f>VLOOKUP(Table1[[#This Row],[Order No]],'QTY &amp; shipping cost'!$A$2:$C$1038,3,FALSE)</f>
        <v>7.2299999999999995</v>
      </c>
      <c r="U91" s="18">
        <f>(Table1[[#This Row],[Sub Total]]+Table1[[#This Row],[Shipping Cost]])-Table1[[#This Row],[Discount $]]</f>
        <v>2416.0066692</v>
      </c>
    </row>
    <row r="92" spans="1:21" x14ac:dyDescent="0.2">
      <c r="A92" s="17" t="s">
        <v>185</v>
      </c>
      <c r="B92" s="6">
        <f>VLOOKUP($A92,'Order date customer name'!$A$3:$B$1039,2,FALSE)</f>
        <v>42668</v>
      </c>
      <c r="C92" s="7" t="str">
        <f>VLOOKUP(Table1[[#This Row],[Order No]],'Order date customer name'!$A$2:$C$1038,3,FALSE)</f>
        <v>CHARLIE GOMEZ</v>
      </c>
      <c r="D92" s="7" t="str">
        <f>VLOOKUP(Table1[[#This Row],[Order No]],'State and cust type'!$A$2:$B$1038,2,FALSE)</f>
        <v>Illinois</v>
      </c>
      <c r="E92" s="7" t="str">
        <f>VLOOKUP(Table1[[#This Row],[Order No]],'State and cust type'!$A$3:$C$1039,3,FALSE)</f>
        <v>Home Office</v>
      </c>
      <c r="F92" s="7" t="str">
        <f>VLOOKUP(Table1[[#This Row],[Order No]],'Account, order priority and cat'!$A$2:$B$1038,2,FALSE)</f>
        <v>COREY MILLS</v>
      </c>
      <c r="G92" s="7" t="str">
        <f>VLOOKUP(Table1[[#This Row],[Order No]],'Account, order priority and cat'!$A$3:$C$1039,3,FALSE)</f>
        <v>Medium</v>
      </c>
      <c r="H92" s="7" t="str">
        <f>VLOOKUP(Table1[[#This Row],[Order No]],'Account, order priority and cat'!$A$3:$D$1039,4,FALSE)</f>
        <v>Office Supplies</v>
      </c>
      <c r="I92" s="12" t="str">
        <f>VLOOKUP(Table1[[#This Row],[Order No]],'Cost and price details'!$A$2:$F$1038,Table!$I$3,FALSE)</f>
        <v>Regular Air</v>
      </c>
      <c r="J92" s="13">
        <f>VLOOKUP(Table1[[#This Row],[Order No]],'Cost and price details'!$A$2:$F$1038,Table!$J$3,FALSE)</f>
        <v>42675</v>
      </c>
      <c r="K92" s="12">
        <f>VLOOKUP(Table1[[#This Row],[Order No]],'Cost and price details'!$A$2:$F$1038,Table!$K$3,FALSE)</f>
        <v>2.8490000000000002</v>
      </c>
      <c r="L92" s="12">
        <f>VLOOKUP(Table1[[#This Row],[Order No]],'Cost and price details'!$A$2:$F$1038,Table!$L$3,FALSE)</f>
        <v>4.3780000000000001</v>
      </c>
      <c r="M92" s="14">
        <f>(Table1[[#This Row],[Retail Price]]-Table1[[#This Row],[Cost Price]])/Table1[[#This Row],[Cost Price]]</f>
        <v>0.53667953667953661</v>
      </c>
      <c r="N92" s="14">
        <f>VLOOKUP(Table1[[#This Row],[Retail Price]],'Tax and discount slab'!$A$17:$B$27,2,TRUE)</f>
        <v>0.05</v>
      </c>
      <c r="O92" s="7">
        <f>(1+Table1[[#This Row],[Tax]])*Table1[[#This Row],[Retail Price]]</f>
        <v>4.5969000000000007</v>
      </c>
      <c r="P92" s="7">
        <f>VLOOKUP(Table1[[#This Row],[Order No]],'QTY &amp; shipping cost'!A88:B1124,2,FALSE)</f>
        <v>6</v>
      </c>
      <c r="Q92" s="7">
        <f>(Table1[[#This Row],[Price including tax]]*Table1[[#This Row],[Order Quantity]])</f>
        <v>27.581400000000002</v>
      </c>
      <c r="R92" s="14">
        <f>VLOOKUP(Table1[[#This Row],[Retail Price]],'Tax and discount slab'!$D$17:$E$27,2,TRUE)</f>
        <v>0.02</v>
      </c>
      <c r="S92" s="7">
        <f>Table1[[#This Row],[Sub Total]]*Table1[[#This Row],[Discount %]]</f>
        <v>0.55162800000000001</v>
      </c>
      <c r="T92" s="7">
        <f>VLOOKUP(Table1[[#This Row],[Order No]],'QTY &amp; shipping cost'!$A$2:$C$1038,3,FALSE)</f>
        <v>3.02</v>
      </c>
      <c r="U92" s="18">
        <f>(Table1[[#This Row],[Sub Total]]+Table1[[#This Row],[Shipping Cost]])-Table1[[#This Row],[Discount $]]</f>
        <v>30.049772000000001</v>
      </c>
    </row>
    <row r="93" spans="1:21" x14ac:dyDescent="0.2">
      <c r="A93" s="17" t="s">
        <v>186</v>
      </c>
      <c r="B93" s="6">
        <f>VLOOKUP($A93,'Order date customer name'!$A$3:$B$1039,2,FALSE)</f>
        <v>42710</v>
      </c>
      <c r="C93" s="7" t="str">
        <f>VLOOKUP(Table1[[#This Row],[Order No]],'Order date customer name'!$A$2:$C$1038,3,FALSE)</f>
        <v>JOE HANSEN</v>
      </c>
      <c r="D93" s="7" t="str">
        <f>VLOOKUP(Table1[[#This Row],[Order No]],'State and cust type'!$A$2:$B$1038,2,FALSE)</f>
        <v>New York</v>
      </c>
      <c r="E93" s="7" t="str">
        <f>VLOOKUP(Table1[[#This Row],[Order No]],'State and cust type'!$A$3:$C$1039,3,FALSE)</f>
        <v>Small Business</v>
      </c>
      <c r="F93" s="7" t="str">
        <f>VLOOKUP(Table1[[#This Row],[Order No]],'Account, order priority and cat'!$A$2:$B$1038,2,FALSE)</f>
        <v>BRYAN JENKINS</v>
      </c>
      <c r="G93" s="7" t="str">
        <f>VLOOKUP(Table1[[#This Row],[Order No]],'Account, order priority and cat'!$A$3:$C$1039,3,FALSE)</f>
        <v>Low</v>
      </c>
      <c r="H93" s="7" t="str">
        <f>VLOOKUP(Table1[[#This Row],[Order No]],'Account, order priority and cat'!$A$3:$D$1039,4,FALSE)</f>
        <v>Office Supplies</v>
      </c>
      <c r="I93" s="12" t="str">
        <f>VLOOKUP(Table1[[#This Row],[Order No]],'Cost and price details'!$A$2:$F$1038,Table!$I$3,FALSE)</f>
        <v>Regular Air</v>
      </c>
      <c r="J93" s="13">
        <f>VLOOKUP(Table1[[#This Row],[Order No]],'Cost and price details'!$A$2:$F$1038,Table!$J$3,FALSE)</f>
        <v>42724</v>
      </c>
      <c r="K93" s="12">
        <f>VLOOKUP(Table1[[#This Row],[Order No]],'Cost and price details'!$A$2:$F$1038,Table!$K$3,FALSE)</f>
        <v>5.0490000000000004</v>
      </c>
      <c r="L93" s="12">
        <f>VLOOKUP(Table1[[#This Row],[Order No]],'Cost and price details'!$A$2:$F$1038,Table!$L$3,FALSE)</f>
        <v>8.0080000000000009</v>
      </c>
      <c r="M93" s="14">
        <f>(Table1[[#This Row],[Retail Price]]-Table1[[#This Row],[Cost Price]])/Table1[[#This Row],[Cost Price]]</f>
        <v>0.58605664488017439</v>
      </c>
      <c r="N93" s="14">
        <f>VLOOKUP(Table1[[#This Row],[Retail Price]],'Tax and discount slab'!$A$17:$B$27,2,TRUE)</f>
        <v>0.05</v>
      </c>
      <c r="O93" s="7">
        <f>(1+Table1[[#This Row],[Tax]])*Table1[[#This Row],[Retail Price]]</f>
        <v>8.4084000000000021</v>
      </c>
      <c r="P93" s="7">
        <f>VLOOKUP(Table1[[#This Row],[Order No]],'QTY &amp; shipping cost'!A89:B1125,2,FALSE)</f>
        <v>20</v>
      </c>
      <c r="Q93" s="7">
        <f>(Table1[[#This Row],[Price including tax]]*Table1[[#This Row],[Order Quantity]])</f>
        <v>168.16800000000003</v>
      </c>
      <c r="R93" s="14">
        <f>VLOOKUP(Table1[[#This Row],[Retail Price]],'Tax and discount slab'!$D$17:$E$27,2,TRUE)</f>
        <v>0.02</v>
      </c>
      <c r="S93" s="7">
        <f>Table1[[#This Row],[Sub Total]]*Table1[[#This Row],[Discount %]]</f>
        <v>3.3633600000000006</v>
      </c>
      <c r="T93" s="7">
        <f>VLOOKUP(Table1[[#This Row],[Order No]],'QTY &amp; shipping cost'!$A$2:$C$1038,3,FALSE)</f>
        <v>11.200000000000001</v>
      </c>
      <c r="U93" s="18">
        <f>(Table1[[#This Row],[Sub Total]]+Table1[[#This Row],[Shipping Cost]])-Table1[[#This Row],[Discount $]]</f>
        <v>176.00464000000002</v>
      </c>
    </row>
    <row r="94" spans="1:21" x14ac:dyDescent="0.2">
      <c r="A94" s="17" t="s">
        <v>189</v>
      </c>
      <c r="B94" s="6">
        <f>VLOOKUP($A94,'Order date customer name'!$A$3:$B$1039,2,FALSE)</f>
        <v>42710</v>
      </c>
      <c r="C94" s="7" t="str">
        <f>VLOOKUP(Table1[[#This Row],[Order No]],'Order date customer name'!$A$2:$C$1038,3,FALSE)</f>
        <v>JOE HANSEN</v>
      </c>
      <c r="D94" s="7" t="str">
        <f>VLOOKUP(Table1[[#This Row],[Order No]],'State and cust type'!$A$2:$B$1038,2,FALSE)</f>
        <v>New York</v>
      </c>
      <c r="E94" s="7" t="str">
        <f>VLOOKUP(Table1[[#This Row],[Order No]],'State and cust type'!$A$3:$C$1039,3,FALSE)</f>
        <v>Small Business</v>
      </c>
      <c r="F94" s="7" t="str">
        <f>VLOOKUP(Table1[[#This Row],[Order No]],'Account, order priority and cat'!$A$2:$B$1038,2,FALSE)</f>
        <v>BRYAN JENKINS</v>
      </c>
      <c r="G94" s="7" t="str">
        <f>VLOOKUP(Table1[[#This Row],[Order No]],'Account, order priority and cat'!$A$3:$C$1039,3,FALSE)</f>
        <v>Low</v>
      </c>
      <c r="H94" s="7" t="str">
        <f>VLOOKUP(Table1[[#This Row],[Order No]],'Account, order priority and cat'!$A$3:$D$1039,4,FALSE)</f>
        <v>Office Supplies</v>
      </c>
      <c r="I94" s="12" t="str">
        <f>VLOOKUP(Table1[[#This Row],[Order No]],'Cost and price details'!$A$2:$F$1038,Table!$I$3,FALSE)</f>
        <v>Regular Air</v>
      </c>
      <c r="J94" s="13">
        <f>VLOOKUP(Table1[[#This Row],[Order No]],'Cost and price details'!$A$2:$F$1038,Table!$J$3,FALSE)</f>
        <v>42721</v>
      </c>
      <c r="K94" s="12">
        <f>VLOOKUP(Table1[[#This Row],[Order No]],'Cost and price details'!$A$2:$F$1038,Table!$K$3,FALSE)</f>
        <v>0.78100000000000003</v>
      </c>
      <c r="L94" s="12">
        <f>VLOOKUP(Table1[[#This Row],[Order No]],'Cost and price details'!$A$2:$F$1038,Table!$L$3,FALSE)</f>
        <v>1.254</v>
      </c>
      <c r="M94" s="14">
        <f>(Table1[[#This Row],[Retail Price]]-Table1[[#This Row],[Cost Price]])/Table1[[#This Row],[Cost Price]]</f>
        <v>0.60563380281690138</v>
      </c>
      <c r="N94" s="14">
        <f>VLOOKUP(Table1[[#This Row],[Retail Price]],'Tax and discount slab'!$A$17:$B$27,2,TRUE)</f>
        <v>0.05</v>
      </c>
      <c r="O94" s="7">
        <f>(1+Table1[[#This Row],[Tax]])*Table1[[#This Row],[Retail Price]]</f>
        <v>1.3167</v>
      </c>
      <c r="P94" s="7">
        <f>VLOOKUP(Table1[[#This Row],[Order No]],'QTY &amp; shipping cost'!A90:B1126,2,FALSE)</f>
        <v>30</v>
      </c>
      <c r="Q94" s="7">
        <f>(Table1[[#This Row],[Price including tax]]*Table1[[#This Row],[Order Quantity]])</f>
        <v>39.500999999999998</v>
      </c>
      <c r="R94" s="14">
        <f>VLOOKUP(Table1[[#This Row],[Retail Price]],'Tax and discount slab'!$D$17:$E$27,2,TRUE)</f>
        <v>0.02</v>
      </c>
      <c r="S94" s="7">
        <f>Table1[[#This Row],[Sub Total]]*Table1[[#This Row],[Discount %]]</f>
        <v>0.79001999999999994</v>
      </c>
      <c r="T94" s="7">
        <f>VLOOKUP(Table1[[#This Row],[Order No]],'QTY &amp; shipping cost'!$A$2:$C$1038,3,FALSE)</f>
        <v>0.75</v>
      </c>
      <c r="U94" s="18">
        <f>(Table1[[#This Row],[Sub Total]]+Table1[[#This Row],[Shipping Cost]])-Table1[[#This Row],[Discount $]]</f>
        <v>39.460979999999999</v>
      </c>
    </row>
    <row r="95" spans="1:21" x14ac:dyDescent="0.2">
      <c r="A95" s="17" t="s">
        <v>190</v>
      </c>
      <c r="B95" s="6">
        <f>VLOOKUP($A95,'Order date customer name'!$A$3:$B$1039,2,FALSE)</f>
        <v>41314</v>
      </c>
      <c r="C95" s="7" t="str">
        <f>VLOOKUP(Table1[[#This Row],[Order No]],'Order date customer name'!$A$2:$C$1038,3,FALSE)</f>
        <v>CHARLIE GOMEZ</v>
      </c>
      <c r="D95" s="7" t="str">
        <f>VLOOKUP(Table1[[#This Row],[Order No]],'State and cust type'!$A$2:$B$1038,2,FALSE)</f>
        <v>Illinois</v>
      </c>
      <c r="E95" s="7" t="str">
        <f>VLOOKUP(Table1[[#This Row],[Order No]],'State and cust type'!$A$3:$C$1039,3,FALSE)</f>
        <v>Home Office</v>
      </c>
      <c r="F95" s="7" t="str">
        <f>VLOOKUP(Table1[[#This Row],[Order No]],'Account, order priority and cat'!$A$2:$B$1038,2,FALSE)</f>
        <v>COREY MILLS</v>
      </c>
      <c r="G95" s="7" t="str">
        <f>VLOOKUP(Table1[[#This Row],[Order No]],'Account, order priority and cat'!$A$3:$C$1039,3,FALSE)</f>
        <v>High</v>
      </c>
      <c r="H95" s="7" t="str">
        <f>VLOOKUP(Table1[[#This Row],[Order No]],'Account, order priority and cat'!$A$3:$D$1039,4,FALSE)</f>
        <v>Office Supplies</v>
      </c>
      <c r="I95" s="12" t="str">
        <f>VLOOKUP(Table1[[#This Row],[Order No]],'Cost and price details'!$A$2:$F$1038,Table!$I$3,FALSE)</f>
        <v>Regular Air</v>
      </c>
      <c r="J95" s="13">
        <f>VLOOKUP(Table1[[#This Row],[Order No]],'Cost and price details'!$A$2:$F$1038,Table!$J$3,FALSE)</f>
        <v>41322</v>
      </c>
      <c r="K95" s="12">
        <f>VLOOKUP(Table1[[#This Row],[Order No]],'Cost and price details'!$A$2:$F$1038,Table!$K$3,FALSE)</f>
        <v>3.8720000000000003</v>
      </c>
      <c r="L95" s="12">
        <f>VLOOKUP(Table1[[#This Row],[Order No]],'Cost and price details'!$A$2:$F$1038,Table!$L$3,FALSE)</f>
        <v>6.1380000000000008</v>
      </c>
      <c r="M95" s="14">
        <f>(Table1[[#This Row],[Retail Price]]-Table1[[#This Row],[Cost Price]])/Table1[[#This Row],[Cost Price]]</f>
        <v>0.58522727272727282</v>
      </c>
      <c r="N95" s="14">
        <f>VLOOKUP(Table1[[#This Row],[Retail Price]],'Tax and discount slab'!$A$17:$B$27,2,TRUE)</f>
        <v>0.05</v>
      </c>
      <c r="O95" s="7">
        <f>(1+Table1[[#This Row],[Tax]])*Table1[[#This Row],[Retail Price]]</f>
        <v>6.4449000000000014</v>
      </c>
      <c r="P95" s="7">
        <f>VLOOKUP(Table1[[#This Row],[Order No]],'QTY &amp; shipping cost'!A91:B1127,2,FALSE)</f>
        <v>31</v>
      </c>
      <c r="Q95" s="7">
        <f>(Table1[[#This Row],[Price including tax]]*Table1[[#This Row],[Order Quantity]])</f>
        <v>199.79190000000006</v>
      </c>
      <c r="R95" s="14">
        <f>VLOOKUP(Table1[[#This Row],[Retail Price]],'Tax and discount slab'!$D$17:$E$27,2,TRUE)</f>
        <v>0.02</v>
      </c>
      <c r="S95" s="7">
        <f>Table1[[#This Row],[Sub Total]]*Table1[[#This Row],[Discount %]]</f>
        <v>3.9958380000000013</v>
      </c>
      <c r="T95" s="7">
        <f>VLOOKUP(Table1[[#This Row],[Order No]],'QTY &amp; shipping cost'!$A$2:$C$1038,3,FALSE)</f>
        <v>3.04</v>
      </c>
      <c r="U95" s="18">
        <f>(Table1[[#This Row],[Sub Total]]+Table1[[#This Row],[Shipping Cost]])-Table1[[#This Row],[Discount $]]</f>
        <v>198.83606200000006</v>
      </c>
    </row>
    <row r="96" spans="1:21" x14ac:dyDescent="0.2">
      <c r="A96" s="17" t="s">
        <v>191</v>
      </c>
      <c r="B96" s="6">
        <f>VLOOKUP($A96,'Order date customer name'!$A$3:$B$1039,2,FALSE)</f>
        <v>41314</v>
      </c>
      <c r="C96" s="7" t="str">
        <f>VLOOKUP(Table1[[#This Row],[Order No]],'Order date customer name'!$A$2:$C$1038,3,FALSE)</f>
        <v>EDDIE FREEMAN</v>
      </c>
      <c r="D96" s="7" t="str">
        <f>VLOOKUP(Table1[[#This Row],[Order No]],'State and cust type'!$A$2:$B$1038,2,FALSE)</f>
        <v>Illinois</v>
      </c>
      <c r="E96" s="7" t="str">
        <f>VLOOKUP(Table1[[#This Row],[Order No]],'State and cust type'!$A$3:$C$1039,3,FALSE)</f>
        <v>Home Office</v>
      </c>
      <c r="F96" s="7" t="str">
        <f>VLOOKUP(Table1[[#This Row],[Order No]],'Account, order priority and cat'!$A$2:$B$1038,2,FALSE)</f>
        <v>MANUEL BARNES</v>
      </c>
      <c r="G96" s="7" t="str">
        <f>VLOOKUP(Table1[[#This Row],[Order No]],'Account, order priority and cat'!$A$3:$C$1039,3,FALSE)</f>
        <v>High</v>
      </c>
      <c r="H96" s="7" t="str">
        <f>VLOOKUP(Table1[[#This Row],[Order No]],'Account, order priority and cat'!$A$3:$D$1039,4,FALSE)</f>
        <v>Office Supplies</v>
      </c>
      <c r="I96" s="12" t="str">
        <f>VLOOKUP(Table1[[#This Row],[Order No]],'Cost and price details'!$A$2:$F$1038,Table!$I$3,FALSE)</f>
        <v>Regular Air</v>
      </c>
      <c r="J96" s="13">
        <f>VLOOKUP(Table1[[#This Row],[Order No]],'Cost and price details'!$A$2:$F$1038,Table!$J$3,FALSE)</f>
        <v>41322</v>
      </c>
      <c r="K96" s="12">
        <f>VLOOKUP(Table1[[#This Row],[Order No]],'Cost and price details'!$A$2:$F$1038,Table!$K$3,FALSE)</f>
        <v>2.6290000000000004</v>
      </c>
      <c r="L96" s="12">
        <f>VLOOKUP(Table1[[#This Row],[Order No]],'Cost and price details'!$A$2:$F$1038,Table!$L$3,FALSE)</f>
        <v>4.6859999999999999</v>
      </c>
      <c r="M96" s="14">
        <f>(Table1[[#This Row],[Retail Price]]-Table1[[#This Row],[Cost Price]])/Table1[[#This Row],[Cost Price]]</f>
        <v>0.78242677824267748</v>
      </c>
      <c r="N96" s="14">
        <f>VLOOKUP(Table1[[#This Row],[Retail Price]],'Tax and discount slab'!$A$17:$B$27,2,TRUE)</f>
        <v>0.05</v>
      </c>
      <c r="O96" s="7">
        <f>(1+Table1[[#This Row],[Tax]])*Table1[[#This Row],[Retail Price]]</f>
        <v>4.9203000000000001</v>
      </c>
      <c r="P96" s="7">
        <f>VLOOKUP(Table1[[#This Row],[Order No]],'QTY &amp; shipping cost'!A92:B1128,2,FALSE)</f>
        <v>31</v>
      </c>
      <c r="Q96" s="7">
        <f>(Table1[[#This Row],[Price including tax]]*Table1[[#This Row],[Order Quantity]])</f>
        <v>152.52930000000001</v>
      </c>
      <c r="R96" s="14">
        <f>VLOOKUP(Table1[[#This Row],[Retail Price]],'Tax and discount slab'!$D$17:$E$27,2,TRUE)</f>
        <v>0.02</v>
      </c>
      <c r="S96" s="7">
        <f>Table1[[#This Row],[Sub Total]]*Table1[[#This Row],[Discount %]]</f>
        <v>3.050586</v>
      </c>
      <c r="T96" s="7">
        <f>VLOOKUP(Table1[[#This Row],[Order No]],'QTY &amp; shipping cost'!$A$2:$C$1038,3,FALSE)</f>
        <v>1.25</v>
      </c>
      <c r="U96" s="18">
        <f>(Table1[[#This Row],[Sub Total]]+Table1[[#This Row],[Shipping Cost]])-Table1[[#This Row],[Discount $]]</f>
        <v>150.728714</v>
      </c>
    </row>
    <row r="97" spans="1:21" x14ac:dyDescent="0.2">
      <c r="A97" s="17" t="s">
        <v>193</v>
      </c>
      <c r="B97" s="6">
        <f>VLOOKUP($A97,'Order date customer name'!$A$3:$B$1039,2,FALSE)</f>
        <v>41315</v>
      </c>
      <c r="C97" s="7" t="str">
        <f>VLOOKUP(Table1[[#This Row],[Order No]],'Order date customer name'!$A$2:$C$1038,3,FALSE)</f>
        <v>JERRY GOMEZ</v>
      </c>
      <c r="D97" s="7" t="str">
        <f>VLOOKUP(Table1[[#This Row],[Order No]],'State and cust type'!$A$2:$B$1038,2,FALSE)</f>
        <v>New York</v>
      </c>
      <c r="E97" s="7" t="str">
        <f>VLOOKUP(Table1[[#This Row],[Order No]],'State and cust type'!$A$3:$C$1039,3,FALSE)</f>
        <v>Corporate</v>
      </c>
      <c r="F97" s="7" t="str">
        <f>VLOOKUP(Table1[[#This Row],[Order No]],'Account, order priority and cat'!$A$2:$B$1038,2,FALSE)</f>
        <v>BOBBY CHAVEZ</v>
      </c>
      <c r="G97" s="7" t="str">
        <f>VLOOKUP(Table1[[#This Row],[Order No]],'Account, order priority and cat'!$A$3:$C$1039,3,FALSE)</f>
        <v>Critical</v>
      </c>
      <c r="H97" s="7" t="str">
        <f>VLOOKUP(Table1[[#This Row],[Order No]],'Account, order priority and cat'!$A$3:$D$1039,4,FALSE)</f>
        <v>Office Supplies</v>
      </c>
      <c r="I97" s="12" t="str">
        <f>VLOOKUP(Table1[[#This Row],[Order No]],'Cost and price details'!$A$2:$F$1038,Table!$I$3,FALSE)</f>
        <v>Express Air</v>
      </c>
      <c r="J97" s="13">
        <f>VLOOKUP(Table1[[#This Row],[Order No]],'Cost and price details'!$A$2:$F$1038,Table!$J$3,FALSE)</f>
        <v>41324</v>
      </c>
      <c r="K97" s="12">
        <f>VLOOKUP(Table1[[#This Row],[Order No]],'Cost and price details'!$A$2:$F$1038,Table!$K$3,FALSE)</f>
        <v>2.6510000000000002</v>
      </c>
      <c r="L97" s="12">
        <f>VLOOKUP(Table1[[#This Row],[Order No]],'Cost and price details'!$A$2:$F$1038,Table!$L$3,FALSE)</f>
        <v>4.0810000000000004</v>
      </c>
      <c r="M97" s="14">
        <f>(Table1[[#This Row],[Retail Price]]-Table1[[#This Row],[Cost Price]])/Table1[[#This Row],[Cost Price]]</f>
        <v>0.53941908713692943</v>
      </c>
      <c r="N97" s="14">
        <f>VLOOKUP(Table1[[#This Row],[Retail Price]],'Tax and discount slab'!$A$17:$B$27,2,TRUE)</f>
        <v>0.05</v>
      </c>
      <c r="O97" s="7">
        <f>(1+Table1[[#This Row],[Tax]])*Table1[[#This Row],[Retail Price]]</f>
        <v>4.2850500000000009</v>
      </c>
      <c r="P97" s="7">
        <f>VLOOKUP(Table1[[#This Row],[Order No]],'QTY &amp; shipping cost'!A93:B1129,2,FALSE)</f>
        <v>44</v>
      </c>
      <c r="Q97" s="7">
        <f>(Table1[[#This Row],[Price including tax]]*Table1[[#This Row],[Order Quantity]])</f>
        <v>188.54220000000004</v>
      </c>
      <c r="R97" s="14">
        <f>VLOOKUP(Table1[[#This Row],[Retail Price]],'Tax and discount slab'!$D$17:$E$27,2,TRUE)</f>
        <v>0.02</v>
      </c>
      <c r="S97" s="7">
        <f>Table1[[#This Row],[Sub Total]]*Table1[[#This Row],[Discount %]]</f>
        <v>3.7708440000000008</v>
      </c>
      <c r="T97" s="7">
        <f>VLOOKUP(Table1[[#This Row],[Order No]],'QTY &amp; shipping cost'!$A$2:$C$1038,3,FALSE)</f>
        <v>1.98</v>
      </c>
      <c r="U97" s="18">
        <f>(Table1[[#This Row],[Sub Total]]+Table1[[#This Row],[Shipping Cost]])-Table1[[#This Row],[Discount $]]</f>
        <v>186.75135600000002</v>
      </c>
    </row>
    <row r="98" spans="1:21" x14ac:dyDescent="0.2">
      <c r="A98" s="17" t="s">
        <v>196</v>
      </c>
      <c r="B98" s="6">
        <f>VLOOKUP($A98,'Order date customer name'!$A$3:$B$1039,2,FALSE)</f>
        <v>41316</v>
      </c>
      <c r="C98" s="7" t="str">
        <f>VLOOKUP(Table1[[#This Row],[Order No]],'Order date customer name'!$A$2:$C$1038,3,FALSE)</f>
        <v>JOE RILEY</v>
      </c>
      <c r="D98" s="7" t="str">
        <f>VLOOKUP(Table1[[#This Row],[Order No]],'State and cust type'!$A$2:$B$1038,2,FALSE)</f>
        <v>Illinois</v>
      </c>
      <c r="E98" s="7" t="str">
        <f>VLOOKUP(Table1[[#This Row],[Order No]],'State and cust type'!$A$3:$C$1039,3,FALSE)</f>
        <v>Home Office</v>
      </c>
      <c r="F98" s="7" t="str">
        <f>VLOOKUP(Table1[[#This Row],[Order No]],'Account, order priority and cat'!$A$2:$B$1038,2,FALSE)</f>
        <v>COREY MILLS</v>
      </c>
      <c r="G98" s="7" t="str">
        <f>VLOOKUP(Table1[[#This Row],[Order No]],'Account, order priority and cat'!$A$3:$C$1039,3,FALSE)</f>
        <v>High</v>
      </c>
      <c r="H98" s="7" t="str">
        <f>VLOOKUP(Table1[[#This Row],[Order No]],'Account, order priority and cat'!$A$3:$D$1039,4,FALSE)</f>
        <v>Technology</v>
      </c>
      <c r="I98" s="12" t="str">
        <f>VLOOKUP(Table1[[#This Row],[Order No]],'Cost and price details'!$A$2:$F$1038,Table!$I$3,FALSE)</f>
        <v>Delivery Truck</v>
      </c>
      <c r="J98" s="13">
        <f>VLOOKUP(Table1[[#This Row],[Order No]],'Cost and price details'!$A$2:$F$1038,Table!$J$3,FALSE)</f>
        <v>41325</v>
      </c>
      <c r="K98" s="12">
        <f>VLOOKUP(Table1[[#This Row],[Order No]],'Cost and price details'!$A$2:$F$1038,Table!$K$3,FALSE)</f>
        <v>82.5</v>
      </c>
      <c r="L98" s="12">
        <f>VLOOKUP(Table1[[#This Row],[Order No]],'Cost and price details'!$A$2:$F$1038,Table!$L$3,FALSE)</f>
        <v>133.06700000000001</v>
      </c>
      <c r="M98" s="14">
        <f>(Table1[[#This Row],[Retail Price]]-Table1[[#This Row],[Cost Price]])/Table1[[#This Row],[Cost Price]]</f>
        <v>0.61293333333333344</v>
      </c>
      <c r="N98" s="14">
        <f>VLOOKUP(Table1[[#This Row],[Retail Price]],'Tax and discount slab'!$A$17:$B$27,2,TRUE)</f>
        <v>0.32000000000000006</v>
      </c>
      <c r="O98" s="7">
        <f>(1+Table1[[#This Row],[Tax]])*Table1[[#This Row],[Retail Price]]</f>
        <v>175.64844000000002</v>
      </c>
      <c r="P98" s="7">
        <f>VLOOKUP(Table1[[#This Row],[Order No]],'QTY &amp; shipping cost'!A94:B1130,2,FALSE)</f>
        <v>8</v>
      </c>
      <c r="Q98" s="7">
        <f>(Table1[[#This Row],[Price including tax]]*Table1[[#This Row],[Order Quantity]])</f>
        <v>1405.1875200000002</v>
      </c>
      <c r="R98" s="14">
        <f>VLOOKUP(Table1[[#This Row],[Retail Price]],'Tax and discount slab'!$D$17:$E$27,2,TRUE)</f>
        <v>0.47</v>
      </c>
      <c r="S98" s="7">
        <f>Table1[[#This Row],[Sub Total]]*Table1[[#This Row],[Discount %]]</f>
        <v>660.43813440000008</v>
      </c>
      <c r="T98" s="7">
        <f>VLOOKUP(Table1[[#This Row],[Order No]],'QTY &amp; shipping cost'!$A$2:$C$1038,3,FALSE)</f>
        <v>26.35</v>
      </c>
      <c r="U98" s="18">
        <f>(Table1[[#This Row],[Sub Total]]+Table1[[#This Row],[Shipping Cost]])-Table1[[#This Row],[Discount $]]</f>
        <v>771.09938560000001</v>
      </c>
    </row>
    <row r="99" spans="1:21" x14ac:dyDescent="0.2">
      <c r="A99" s="17" t="s">
        <v>198</v>
      </c>
      <c r="B99" s="6">
        <f>VLOOKUP($A99,'Order date customer name'!$A$3:$B$1039,2,FALSE)</f>
        <v>41317</v>
      </c>
      <c r="C99" s="7" t="str">
        <f>VLOOKUP(Table1[[#This Row],[Order No]],'Order date customer name'!$A$2:$C$1038,3,FALSE)</f>
        <v>RONALD GONZALES</v>
      </c>
      <c r="D99" s="7" t="str">
        <f>VLOOKUP(Table1[[#This Row],[Order No]],'State and cust type'!$A$2:$B$1038,2,FALSE)</f>
        <v>New York</v>
      </c>
      <c r="E99" s="7" t="str">
        <f>VLOOKUP(Table1[[#This Row],[Order No]],'State and cust type'!$A$3:$C$1039,3,FALSE)</f>
        <v>Consumer</v>
      </c>
      <c r="F99" s="7" t="str">
        <f>VLOOKUP(Table1[[#This Row],[Order No]],'Account, order priority and cat'!$A$2:$B$1038,2,FALSE)</f>
        <v>BRYAN JENKINS</v>
      </c>
      <c r="G99" s="7" t="str">
        <f>VLOOKUP(Table1[[#This Row],[Order No]],'Account, order priority and cat'!$A$3:$C$1039,3,FALSE)</f>
        <v>Critical</v>
      </c>
      <c r="H99" s="7" t="str">
        <f>VLOOKUP(Table1[[#This Row],[Order No]],'Account, order priority and cat'!$A$3:$D$1039,4,FALSE)</f>
        <v>Office Supplies</v>
      </c>
      <c r="I99" s="12" t="str">
        <f>VLOOKUP(Table1[[#This Row],[Order No]],'Cost and price details'!$A$2:$F$1038,Table!$I$3,FALSE)</f>
        <v>Regular Air</v>
      </c>
      <c r="J99" s="13">
        <f>VLOOKUP(Table1[[#This Row],[Order No]],'Cost and price details'!$A$2:$F$1038,Table!$J$3,FALSE)</f>
        <v>41325</v>
      </c>
      <c r="K99" s="12">
        <f>VLOOKUP(Table1[[#This Row],[Order No]],'Cost and price details'!$A$2:$F$1038,Table!$K$3,FALSE)</f>
        <v>0.9900000000000001</v>
      </c>
      <c r="L99" s="12">
        <f>VLOOKUP(Table1[[#This Row],[Order No]],'Cost and price details'!$A$2:$F$1038,Table!$L$3,FALSE)</f>
        <v>2.3100000000000005</v>
      </c>
      <c r="M99" s="14">
        <f>(Table1[[#This Row],[Retail Price]]-Table1[[#This Row],[Cost Price]])/Table1[[#This Row],[Cost Price]]</f>
        <v>1.3333333333333335</v>
      </c>
      <c r="N99" s="14">
        <f>VLOOKUP(Table1[[#This Row],[Retail Price]],'Tax and discount slab'!$A$17:$B$27,2,TRUE)</f>
        <v>0.05</v>
      </c>
      <c r="O99" s="7">
        <f>(1+Table1[[#This Row],[Tax]])*Table1[[#This Row],[Retail Price]]</f>
        <v>2.4255000000000004</v>
      </c>
      <c r="P99" s="7">
        <f>VLOOKUP(Table1[[#This Row],[Order No]],'QTY &amp; shipping cost'!A95:B1131,2,FALSE)</f>
        <v>19</v>
      </c>
      <c r="Q99" s="7">
        <f>(Table1[[#This Row],[Price including tax]]*Table1[[#This Row],[Order Quantity]])</f>
        <v>46.084500000000006</v>
      </c>
      <c r="R99" s="14">
        <f>VLOOKUP(Table1[[#This Row],[Retail Price]],'Tax and discount slab'!$D$17:$E$27,2,TRUE)</f>
        <v>0.02</v>
      </c>
      <c r="S99" s="7">
        <f>Table1[[#This Row],[Sub Total]]*Table1[[#This Row],[Discount %]]</f>
        <v>0.92169000000000012</v>
      </c>
      <c r="T99" s="7">
        <f>VLOOKUP(Table1[[#This Row],[Order No]],'QTY &amp; shipping cost'!$A$2:$C$1038,3,FALSE)</f>
        <v>0.75</v>
      </c>
      <c r="U99" s="18">
        <f>(Table1[[#This Row],[Sub Total]]+Table1[[#This Row],[Shipping Cost]])-Table1[[#This Row],[Discount $]]</f>
        <v>45.912810000000007</v>
      </c>
    </row>
    <row r="100" spans="1:21" x14ac:dyDescent="0.2">
      <c r="A100" s="17" t="s">
        <v>200</v>
      </c>
      <c r="B100" s="6">
        <f>VLOOKUP($A100,'Order date customer name'!$A$3:$B$1039,2,FALSE)</f>
        <v>41318</v>
      </c>
      <c r="C100" s="7" t="str">
        <f>VLOOKUP(Table1[[#This Row],[Order No]],'Order date customer name'!$A$2:$C$1038,3,FALSE)</f>
        <v>CALVIN MURPHY</v>
      </c>
      <c r="D100" s="7" t="str">
        <f>VLOOKUP(Table1[[#This Row],[Order No]],'State and cust type'!$A$2:$B$1038,2,FALSE)</f>
        <v>New York</v>
      </c>
      <c r="E100" s="7" t="str">
        <f>VLOOKUP(Table1[[#This Row],[Order No]],'State and cust type'!$A$3:$C$1039,3,FALSE)</f>
        <v>Home Office</v>
      </c>
      <c r="F100" s="7" t="str">
        <f>VLOOKUP(Table1[[#This Row],[Order No]],'Account, order priority and cat'!$A$2:$B$1038,2,FALSE)</f>
        <v>EDWIN AGUILAR</v>
      </c>
      <c r="G100" s="7" t="str">
        <f>VLOOKUP(Table1[[#This Row],[Order No]],'Account, order priority and cat'!$A$3:$C$1039,3,FALSE)</f>
        <v>Medium</v>
      </c>
      <c r="H100" s="7" t="str">
        <f>VLOOKUP(Table1[[#This Row],[Order No]],'Account, order priority and cat'!$A$3:$D$1039,4,FALSE)</f>
        <v>Office Supplies</v>
      </c>
      <c r="I100" s="12" t="str">
        <f>VLOOKUP(Table1[[#This Row],[Order No]],'Cost and price details'!$A$2:$F$1038,Table!$I$3,FALSE)</f>
        <v>Regular Air</v>
      </c>
      <c r="J100" s="13">
        <f>VLOOKUP(Table1[[#This Row],[Order No]],'Cost and price details'!$A$2:$F$1038,Table!$J$3,FALSE)</f>
        <v>41326</v>
      </c>
      <c r="K100" s="12">
        <f>VLOOKUP(Table1[[#This Row],[Order No]],'Cost and price details'!$A$2:$F$1038,Table!$K$3,FALSE)</f>
        <v>1.3089999999999999</v>
      </c>
      <c r="L100" s="12">
        <f>VLOOKUP(Table1[[#This Row],[Order No]],'Cost and price details'!$A$2:$F$1038,Table!$L$3,FALSE)</f>
        <v>2.1779999999999999</v>
      </c>
      <c r="M100" s="14">
        <f>(Table1[[#This Row],[Retail Price]]-Table1[[#This Row],[Cost Price]])/Table1[[#This Row],[Cost Price]]</f>
        <v>0.66386554621848737</v>
      </c>
      <c r="N100" s="14">
        <f>VLOOKUP(Table1[[#This Row],[Retail Price]],'Tax and discount slab'!$A$17:$B$27,2,TRUE)</f>
        <v>0.05</v>
      </c>
      <c r="O100" s="7">
        <f>(1+Table1[[#This Row],[Tax]])*Table1[[#This Row],[Retail Price]]</f>
        <v>2.2869000000000002</v>
      </c>
      <c r="P100" s="7">
        <f>VLOOKUP(Table1[[#This Row],[Order No]],'QTY &amp; shipping cost'!A96:B1132,2,FALSE)</f>
        <v>5</v>
      </c>
      <c r="Q100" s="7">
        <f>(Table1[[#This Row],[Price including tax]]*Table1[[#This Row],[Order Quantity]])</f>
        <v>11.4345</v>
      </c>
      <c r="R100" s="14">
        <f>VLOOKUP(Table1[[#This Row],[Retail Price]],'Tax and discount slab'!$D$17:$E$27,2,TRUE)</f>
        <v>0.02</v>
      </c>
      <c r="S100" s="7">
        <f>Table1[[#This Row],[Sub Total]]*Table1[[#This Row],[Discount %]]</f>
        <v>0.22869</v>
      </c>
      <c r="T100" s="7">
        <f>VLOOKUP(Table1[[#This Row],[Order No]],'QTY &amp; shipping cost'!$A$2:$C$1038,3,FALSE)</f>
        <v>4.8199999999999994</v>
      </c>
      <c r="U100" s="18">
        <f>(Table1[[#This Row],[Sub Total]]+Table1[[#This Row],[Shipping Cost]])-Table1[[#This Row],[Discount $]]</f>
        <v>16.02581</v>
      </c>
    </row>
    <row r="101" spans="1:21" x14ac:dyDescent="0.2">
      <c r="A101" s="17" t="s">
        <v>201</v>
      </c>
      <c r="B101" s="6">
        <f>VLOOKUP($A101,'Order date customer name'!$A$3:$B$1039,2,FALSE)</f>
        <v>41320</v>
      </c>
      <c r="C101" s="7" t="str">
        <f>VLOOKUP(Table1[[#This Row],[Order No]],'Order date customer name'!$A$2:$C$1038,3,FALSE)</f>
        <v>TROY NELSON</v>
      </c>
      <c r="D101" s="7" t="str">
        <f>VLOOKUP(Table1[[#This Row],[Order No]],'State and cust type'!$A$2:$B$1038,2,FALSE)</f>
        <v>Illinois</v>
      </c>
      <c r="E101" s="7" t="str">
        <f>VLOOKUP(Table1[[#This Row],[Order No]],'State and cust type'!$A$3:$C$1039,3,FALSE)</f>
        <v>Home Office</v>
      </c>
      <c r="F101" s="7" t="str">
        <f>VLOOKUP(Table1[[#This Row],[Order No]],'Account, order priority and cat'!$A$2:$B$1038,2,FALSE)</f>
        <v>COREY MILLS</v>
      </c>
      <c r="G101" s="7" t="str">
        <f>VLOOKUP(Table1[[#This Row],[Order No]],'Account, order priority and cat'!$A$3:$C$1039,3,FALSE)</f>
        <v>Low</v>
      </c>
      <c r="H101" s="7" t="str">
        <f>VLOOKUP(Table1[[#This Row],[Order No]],'Account, order priority and cat'!$A$3:$D$1039,4,FALSE)</f>
        <v>Office Supplies</v>
      </c>
      <c r="I101" s="12" t="str">
        <f>VLOOKUP(Table1[[#This Row],[Order No]],'Cost and price details'!$A$2:$F$1038,Table!$I$3,FALSE)</f>
        <v>Regular Air</v>
      </c>
      <c r="J101" s="13">
        <f>VLOOKUP(Table1[[#This Row],[Order No]],'Cost and price details'!$A$2:$F$1038,Table!$J$3,FALSE)</f>
        <v>41332</v>
      </c>
      <c r="K101" s="12">
        <f>VLOOKUP(Table1[[#This Row],[Order No]],'Cost and price details'!$A$2:$F$1038,Table!$K$3,FALSE)</f>
        <v>1.1990000000000003</v>
      </c>
      <c r="L101" s="12">
        <f>VLOOKUP(Table1[[#This Row],[Order No]],'Cost and price details'!$A$2:$F$1038,Table!$L$3,FALSE)</f>
        <v>2.8600000000000003</v>
      </c>
      <c r="M101" s="14">
        <f>(Table1[[#This Row],[Retail Price]]-Table1[[#This Row],[Cost Price]])/Table1[[#This Row],[Cost Price]]</f>
        <v>1.3853211009174309</v>
      </c>
      <c r="N101" s="14">
        <f>VLOOKUP(Table1[[#This Row],[Retail Price]],'Tax and discount slab'!$A$17:$B$27,2,TRUE)</f>
        <v>0.05</v>
      </c>
      <c r="O101" s="7">
        <f>(1+Table1[[#This Row],[Tax]])*Table1[[#This Row],[Retail Price]]</f>
        <v>3.0030000000000006</v>
      </c>
      <c r="P101" s="7">
        <f>VLOOKUP(Table1[[#This Row],[Order No]],'QTY &amp; shipping cost'!A97:B1133,2,FALSE)</f>
        <v>49</v>
      </c>
      <c r="Q101" s="7">
        <f>(Table1[[#This Row],[Price including tax]]*Table1[[#This Row],[Order Quantity]])</f>
        <v>147.14700000000002</v>
      </c>
      <c r="R101" s="14">
        <f>VLOOKUP(Table1[[#This Row],[Retail Price]],'Tax and discount slab'!$D$17:$E$27,2,TRUE)</f>
        <v>0.02</v>
      </c>
      <c r="S101" s="7">
        <f>Table1[[#This Row],[Sub Total]]*Table1[[#This Row],[Discount %]]</f>
        <v>2.9429400000000006</v>
      </c>
      <c r="T101" s="7">
        <f>VLOOKUP(Table1[[#This Row],[Order No]],'QTY &amp; shipping cost'!$A$2:$C$1038,3,FALSE)</f>
        <v>2.4499999999999997</v>
      </c>
      <c r="U101" s="18">
        <f>(Table1[[#This Row],[Sub Total]]+Table1[[#This Row],[Shipping Cost]])-Table1[[#This Row],[Discount $]]</f>
        <v>146.65406000000002</v>
      </c>
    </row>
    <row r="102" spans="1:21" x14ac:dyDescent="0.2">
      <c r="A102" s="17" t="s">
        <v>203</v>
      </c>
      <c r="B102" s="6">
        <f>VLOOKUP($A102,'Order date customer name'!$A$3:$B$1039,2,FALSE)</f>
        <v>41321</v>
      </c>
      <c r="C102" s="7" t="str">
        <f>VLOOKUP(Table1[[#This Row],[Order No]],'Order date customer name'!$A$2:$C$1038,3,FALSE)</f>
        <v>BARRY JACKSON</v>
      </c>
      <c r="D102" s="7" t="str">
        <f>VLOOKUP(Table1[[#This Row],[Order No]],'State and cust type'!$A$2:$B$1038,2,FALSE)</f>
        <v>New York</v>
      </c>
      <c r="E102" s="7" t="str">
        <f>VLOOKUP(Table1[[#This Row],[Order No]],'State and cust type'!$A$3:$C$1039,3,FALSE)</f>
        <v>Corporate</v>
      </c>
      <c r="F102" s="7" t="str">
        <f>VLOOKUP(Table1[[#This Row],[Order No]],'Account, order priority and cat'!$A$2:$B$1038,2,FALSE)</f>
        <v>TONY PERRY</v>
      </c>
      <c r="G102" s="7" t="str">
        <f>VLOOKUP(Table1[[#This Row],[Order No]],'Account, order priority and cat'!$A$3:$C$1039,3,FALSE)</f>
        <v>Critical</v>
      </c>
      <c r="H102" s="7" t="str">
        <f>VLOOKUP(Table1[[#This Row],[Order No]],'Account, order priority and cat'!$A$3:$D$1039,4,FALSE)</f>
        <v>Office Supplies</v>
      </c>
      <c r="I102" s="12" t="str">
        <f>VLOOKUP(Table1[[#This Row],[Order No]],'Cost and price details'!$A$2:$F$1038,Table!$I$3,FALSE)</f>
        <v>Regular Air</v>
      </c>
      <c r="J102" s="13">
        <f>VLOOKUP(Table1[[#This Row],[Order No]],'Cost and price details'!$A$2:$F$1038,Table!$J$3,FALSE)</f>
        <v>41330</v>
      </c>
      <c r="K102" s="12">
        <f>VLOOKUP(Table1[[#This Row],[Order No]],'Cost and price details'!$A$2:$F$1038,Table!$K$3,FALSE)</f>
        <v>109.32900000000001</v>
      </c>
      <c r="L102" s="12">
        <f>VLOOKUP(Table1[[#This Row],[Order No]],'Cost and price details'!$A$2:$F$1038,Table!$L$3,FALSE)</f>
        <v>179.22300000000001</v>
      </c>
      <c r="M102" s="14">
        <f>(Table1[[#This Row],[Retail Price]]-Table1[[#This Row],[Cost Price]])/Table1[[#This Row],[Cost Price]]</f>
        <v>0.63929972834289162</v>
      </c>
      <c r="N102" s="14">
        <f>VLOOKUP(Table1[[#This Row],[Retail Price]],'Tax and discount slab'!$A$17:$B$27,2,TRUE)</f>
        <v>0.32000000000000006</v>
      </c>
      <c r="O102" s="7">
        <f>(1+Table1[[#This Row],[Tax]])*Table1[[#This Row],[Retail Price]]</f>
        <v>236.57436000000004</v>
      </c>
      <c r="P102" s="7">
        <f>VLOOKUP(Table1[[#This Row],[Order No]],'QTY &amp; shipping cost'!A98:B1134,2,FALSE)</f>
        <v>34</v>
      </c>
      <c r="Q102" s="7">
        <f>(Table1[[#This Row],[Price including tax]]*Table1[[#This Row],[Order Quantity]])</f>
        <v>8043.5282400000015</v>
      </c>
      <c r="R102" s="14">
        <f>VLOOKUP(Table1[[#This Row],[Retail Price]],'Tax and discount slab'!$D$17:$E$27,2,TRUE)</f>
        <v>0.47</v>
      </c>
      <c r="S102" s="7">
        <f>Table1[[#This Row],[Sub Total]]*Table1[[#This Row],[Discount %]]</f>
        <v>3780.4582728000005</v>
      </c>
      <c r="T102" s="7">
        <f>VLOOKUP(Table1[[#This Row],[Order No]],'QTY &amp; shipping cost'!$A$2:$C$1038,3,FALSE)</f>
        <v>20.04</v>
      </c>
      <c r="U102" s="18">
        <f>(Table1[[#This Row],[Sub Total]]+Table1[[#This Row],[Shipping Cost]])-Table1[[#This Row],[Discount $]]</f>
        <v>4283.1099672000009</v>
      </c>
    </row>
    <row r="103" spans="1:21" x14ac:dyDescent="0.2">
      <c r="A103" s="17" t="s">
        <v>205</v>
      </c>
      <c r="B103" s="6">
        <f>VLOOKUP($A103,'Order date customer name'!$A$3:$B$1039,2,FALSE)</f>
        <v>41323</v>
      </c>
      <c r="C103" s="7" t="str">
        <f>VLOOKUP(Table1[[#This Row],[Order No]],'Order date customer name'!$A$2:$C$1038,3,FALSE)</f>
        <v>VICTOR LOPEZ</v>
      </c>
      <c r="D103" s="7" t="str">
        <f>VLOOKUP(Table1[[#This Row],[Order No]],'State and cust type'!$A$2:$B$1038,2,FALSE)</f>
        <v>New York</v>
      </c>
      <c r="E103" s="7" t="str">
        <f>VLOOKUP(Table1[[#This Row],[Order No]],'State and cust type'!$A$3:$C$1039,3,FALSE)</f>
        <v>Consumer</v>
      </c>
      <c r="F103" s="7" t="str">
        <f>VLOOKUP(Table1[[#This Row],[Order No]],'Account, order priority and cat'!$A$2:$B$1038,2,FALSE)</f>
        <v>TONY PERRY</v>
      </c>
      <c r="G103" s="7" t="str">
        <f>VLOOKUP(Table1[[#This Row],[Order No]],'Account, order priority and cat'!$A$3:$C$1039,3,FALSE)</f>
        <v>Critical</v>
      </c>
      <c r="H103" s="7" t="str">
        <f>VLOOKUP(Table1[[#This Row],[Order No]],'Account, order priority and cat'!$A$3:$D$1039,4,FALSE)</f>
        <v>Office Supplies</v>
      </c>
      <c r="I103" s="12" t="str">
        <f>VLOOKUP(Table1[[#This Row],[Order No]],'Cost and price details'!$A$2:$F$1038,Table!$I$3,FALSE)</f>
        <v>Regular Air</v>
      </c>
      <c r="J103" s="13">
        <f>VLOOKUP(Table1[[#This Row],[Order No]],'Cost and price details'!$A$2:$F$1038,Table!$J$3,FALSE)</f>
        <v>41332</v>
      </c>
      <c r="K103" s="12">
        <f>VLOOKUP(Table1[[#This Row],[Order No]],'Cost and price details'!$A$2:$F$1038,Table!$K$3,FALSE)</f>
        <v>1.1990000000000003</v>
      </c>
      <c r="L103" s="12">
        <f>VLOOKUP(Table1[[#This Row],[Order No]],'Cost and price details'!$A$2:$F$1038,Table!$L$3,FALSE)</f>
        <v>1.8480000000000001</v>
      </c>
      <c r="M103" s="14">
        <f>(Table1[[#This Row],[Retail Price]]-Table1[[#This Row],[Cost Price]])/Table1[[#This Row],[Cost Price]]</f>
        <v>0.54128440366972452</v>
      </c>
      <c r="N103" s="14">
        <f>VLOOKUP(Table1[[#This Row],[Retail Price]],'Tax and discount slab'!$A$17:$B$27,2,TRUE)</f>
        <v>0.05</v>
      </c>
      <c r="O103" s="7">
        <f>(1+Table1[[#This Row],[Tax]])*Table1[[#This Row],[Retail Price]]</f>
        <v>1.9404000000000001</v>
      </c>
      <c r="P103" s="7">
        <f>VLOOKUP(Table1[[#This Row],[Order No]],'QTY &amp; shipping cost'!A99:B1135,2,FALSE)</f>
        <v>35</v>
      </c>
      <c r="Q103" s="7">
        <f>(Table1[[#This Row],[Price including tax]]*Table1[[#This Row],[Order Quantity]])</f>
        <v>67.914000000000001</v>
      </c>
      <c r="R103" s="14">
        <f>VLOOKUP(Table1[[#This Row],[Retail Price]],'Tax and discount slab'!$D$17:$E$27,2,TRUE)</f>
        <v>0.02</v>
      </c>
      <c r="S103" s="7">
        <f>Table1[[#This Row],[Sub Total]]*Table1[[#This Row],[Discount %]]</f>
        <v>1.3582800000000002</v>
      </c>
      <c r="T103" s="7">
        <f>VLOOKUP(Table1[[#This Row],[Order No]],'QTY &amp; shipping cost'!$A$2:$C$1038,3,FALSE)</f>
        <v>1.05</v>
      </c>
      <c r="U103" s="18">
        <f>(Table1[[#This Row],[Sub Total]]+Table1[[#This Row],[Shipping Cost]])-Table1[[#This Row],[Discount $]]</f>
        <v>67.605720000000005</v>
      </c>
    </row>
    <row r="104" spans="1:21" x14ac:dyDescent="0.2">
      <c r="A104" s="17" t="s">
        <v>207</v>
      </c>
      <c r="B104" s="6">
        <f>VLOOKUP($A104,'Order date customer name'!$A$3:$B$1039,2,FALSE)</f>
        <v>41325</v>
      </c>
      <c r="C104" s="7" t="str">
        <f>VLOOKUP(Table1[[#This Row],[Order No]],'Order date customer name'!$A$2:$C$1038,3,FALSE)</f>
        <v>FRANKLIN AGUILAR</v>
      </c>
      <c r="D104" s="7" t="str">
        <f>VLOOKUP(Table1[[#This Row],[Order No]],'State and cust type'!$A$2:$B$1038,2,FALSE)</f>
        <v>New York</v>
      </c>
      <c r="E104" s="7" t="str">
        <f>VLOOKUP(Table1[[#This Row],[Order No]],'State and cust type'!$A$3:$C$1039,3,FALSE)</f>
        <v>Small Business</v>
      </c>
      <c r="F104" s="7" t="str">
        <f>VLOOKUP(Table1[[#This Row],[Order No]],'Account, order priority and cat'!$A$2:$B$1038,2,FALSE)</f>
        <v>BOBBY CHAVEZ</v>
      </c>
      <c r="G104" s="7" t="str">
        <f>VLOOKUP(Table1[[#This Row],[Order No]],'Account, order priority and cat'!$A$3:$C$1039,3,FALSE)</f>
        <v>Not Specified</v>
      </c>
      <c r="H104" s="7" t="str">
        <f>VLOOKUP(Table1[[#This Row],[Order No]],'Account, order priority and cat'!$A$3:$D$1039,4,FALSE)</f>
        <v>Office Supplies</v>
      </c>
      <c r="I104" s="12" t="str">
        <f>VLOOKUP(Table1[[#This Row],[Order No]],'Cost and price details'!$A$2:$F$1038,Table!$I$3,FALSE)</f>
        <v>Regular Air</v>
      </c>
      <c r="J104" s="13">
        <f>VLOOKUP(Table1[[#This Row],[Order No]],'Cost and price details'!$A$2:$F$1038,Table!$J$3,FALSE)</f>
        <v>41333</v>
      </c>
      <c r="K104" s="12">
        <f>VLOOKUP(Table1[[#This Row],[Order No]],'Cost and price details'!$A$2:$F$1038,Table!$K$3,FALSE)</f>
        <v>59.719000000000001</v>
      </c>
      <c r="L104" s="12">
        <f>VLOOKUP(Table1[[#This Row],[Order No]],'Cost and price details'!$A$2:$F$1038,Table!$L$3,FALSE)</f>
        <v>99.528000000000006</v>
      </c>
      <c r="M104" s="14">
        <f>(Table1[[#This Row],[Retail Price]]-Table1[[#This Row],[Cost Price]])/Table1[[#This Row],[Cost Price]]</f>
        <v>0.66660526800515751</v>
      </c>
      <c r="N104" s="14">
        <f>VLOOKUP(Table1[[#This Row],[Retail Price]],'Tax and discount slab'!$A$17:$B$27,2,TRUE)</f>
        <v>0.30000000000000004</v>
      </c>
      <c r="O104" s="7">
        <f>(1+Table1[[#This Row],[Tax]])*Table1[[#This Row],[Retail Price]]</f>
        <v>129.38640000000001</v>
      </c>
      <c r="P104" s="7">
        <f>VLOOKUP(Table1[[#This Row],[Order No]],'QTY &amp; shipping cost'!A100:B1136,2,FALSE)</f>
        <v>10</v>
      </c>
      <c r="Q104" s="7">
        <f>(Table1[[#This Row],[Price including tax]]*Table1[[#This Row],[Order Quantity]])</f>
        <v>1293.864</v>
      </c>
      <c r="R104" s="14">
        <f>VLOOKUP(Table1[[#This Row],[Retail Price]],'Tax and discount slab'!$D$17:$E$27,2,TRUE)</f>
        <v>0.42</v>
      </c>
      <c r="S104" s="7">
        <f>Table1[[#This Row],[Sub Total]]*Table1[[#This Row],[Discount %]]</f>
        <v>543.42287999999996</v>
      </c>
      <c r="T104" s="7">
        <f>VLOOKUP(Table1[[#This Row],[Order No]],'QTY &amp; shipping cost'!$A$2:$C$1038,3,FALSE)</f>
        <v>20.04</v>
      </c>
      <c r="U104" s="18">
        <f>(Table1[[#This Row],[Sub Total]]+Table1[[#This Row],[Shipping Cost]])-Table1[[#This Row],[Discount $]]</f>
        <v>770.48112000000003</v>
      </c>
    </row>
    <row r="105" spans="1:21" x14ac:dyDescent="0.2">
      <c r="A105" s="17" t="s">
        <v>209</v>
      </c>
      <c r="B105" s="6">
        <f>VLOOKUP($A105,'Order date customer name'!$A$3:$B$1039,2,FALSE)</f>
        <v>41326</v>
      </c>
      <c r="C105" s="7" t="str">
        <f>VLOOKUP(Table1[[#This Row],[Order No]],'Order date customer name'!$A$2:$C$1038,3,FALSE)</f>
        <v>BENJAMIN RAMOS</v>
      </c>
      <c r="D105" s="7" t="str">
        <f>VLOOKUP(Table1[[#This Row],[Order No]],'State and cust type'!$A$2:$B$1038,2,FALSE)</f>
        <v>New York</v>
      </c>
      <c r="E105" s="7" t="str">
        <f>VLOOKUP(Table1[[#This Row],[Order No]],'State and cust type'!$A$3:$C$1039,3,FALSE)</f>
        <v>Corporate</v>
      </c>
      <c r="F105" s="7" t="str">
        <f>VLOOKUP(Table1[[#This Row],[Order No]],'Account, order priority and cat'!$A$2:$B$1038,2,FALSE)</f>
        <v>VINCENT JORDAN</v>
      </c>
      <c r="G105" s="7" t="str">
        <f>VLOOKUP(Table1[[#This Row],[Order No]],'Account, order priority and cat'!$A$3:$C$1039,3,FALSE)</f>
        <v>Not Specified</v>
      </c>
      <c r="H105" s="7" t="str">
        <f>VLOOKUP(Table1[[#This Row],[Order No]],'Account, order priority and cat'!$A$3:$D$1039,4,FALSE)</f>
        <v>Office Supplies</v>
      </c>
      <c r="I105" s="12" t="str">
        <f>VLOOKUP(Table1[[#This Row],[Order No]],'Cost and price details'!$A$2:$F$1038,Table!$I$3,FALSE)</f>
        <v>Regular Air</v>
      </c>
      <c r="J105" s="13">
        <f>VLOOKUP(Table1[[#This Row],[Order No]],'Cost and price details'!$A$2:$F$1038,Table!$J$3,FALSE)</f>
        <v>41333</v>
      </c>
      <c r="K105" s="12">
        <f>VLOOKUP(Table1[[#This Row],[Order No]],'Cost and price details'!$A$2:$F$1038,Table!$K$3,FALSE)</f>
        <v>5.8630000000000004</v>
      </c>
      <c r="L105" s="12">
        <f>VLOOKUP(Table1[[#This Row],[Order No]],'Cost and price details'!$A$2:$F$1038,Table!$L$3,FALSE)</f>
        <v>9.4600000000000009</v>
      </c>
      <c r="M105" s="14">
        <f>(Table1[[#This Row],[Retail Price]]-Table1[[#This Row],[Cost Price]])/Table1[[#This Row],[Cost Price]]</f>
        <v>0.61350844277673544</v>
      </c>
      <c r="N105" s="14">
        <f>VLOOKUP(Table1[[#This Row],[Retail Price]],'Tax and discount slab'!$A$17:$B$27,2,TRUE)</f>
        <v>0.05</v>
      </c>
      <c r="O105" s="7">
        <f>(1+Table1[[#This Row],[Tax]])*Table1[[#This Row],[Retail Price]]</f>
        <v>9.9330000000000016</v>
      </c>
      <c r="P105" s="7">
        <f>VLOOKUP(Table1[[#This Row],[Order No]],'QTY &amp; shipping cost'!A101:B1137,2,FALSE)</f>
        <v>50</v>
      </c>
      <c r="Q105" s="7">
        <f>(Table1[[#This Row],[Price including tax]]*Table1[[#This Row],[Order Quantity]])</f>
        <v>496.65000000000009</v>
      </c>
      <c r="R105" s="14">
        <f>VLOOKUP(Table1[[#This Row],[Retail Price]],'Tax and discount slab'!$D$17:$E$27,2,TRUE)</f>
        <v>0.02</v>
      </c>
      <c r="S105" s="7">
        <f>Table1[[#This Row],[Sub Total]]*Table1[[#This Row],[Discount %]]</f>
        <v>9.9330000000000016</v>
      </c>
      <c r="T105" s="7">
        <f>VLOOKUP(Table1[[#This Row],[Order No]],'QTY &amp; shipping cost'!$A$2:$C$1038,3,FALSE)</f>
        <v>6.24</v>
      </c>
      <c r="U105" s="18">
        <f>(Table1[[#This Row],[Sub Total]]+Table1[[#This Row],[Shipping Cost]])-Table1[[#This Row],[Discount $]]</f>
        <v>492.95700000000011</v>
      </c>
    </row>
    <row r="106" spans="1:21" x14ac:dyDescent="0.2">
      <c r="A106" s="17" t="s">
        <v>211</v>
      </c>
      <c r="B106" s="6">
        <f>VLOOKUP($A106,'Order date customer name'!$A$3:$B$1039,2,FALSE)</f>
        <v>41327</v>
      </c>
      <c r="C106" s="7" t="str">
        <f>VLOOKUP(Table1[[#This Row],[Order No]],'Order date customer name'!$A$2:$C$1038,3,FALSE)</f>
        <v>JEFFREY OWENS</v>
      </c>
      <c r="D106" s="7" t="str">
        <f>VLOOKUP(Table1[[#This Row],[Order No]],'State and cust type'!$A$2:$B$1038,2,FALSE)</f>
        <v>New York</v>
      </c>
      <c r="E106" s="7" t="str">
        <f>VLOOKUP(Table1[[#This Row],[Order No]],'State and cust type'!$A$3:$C$1039,3,FALSE)</f>
        <v>Corporate</v>
      </c>
      <c r="F106" s="7" t="str">
        <f>VLOOKUP(Table1[[#This Row],[Order No]],'Account, order priority and cat'!$A$2:$B$1038,2,FALSE)</f>
        <v>GREG BLACK</v>
      </c>
      <c r="G106" s="7" t="str">
        <f>VLOOKUP(Table1[[#This Row],[Order No]],'Account, order priority and cat'!$A$3:$C$1039,3,FALSE)</f>
        <v>Medium</v>
      </c>
      <c r="H106" s="7" t="str">
        <f>VLOOKUP(Table1[[#This Row],[Order No]],'Account, order priority and cat'!$A$3:$D$1039,4,FALSE)</f>
        <v>Office Supplies</v>
      </c>
      <c r="I106" s="12" t="str">
        <f>VLOOKUP(Table1[[#This Row],[Order No]],'Cost and price details'!$A$2:$F$1038,Table!$I$3,FALSE)</f>
        <v>Regular Air</v>
      </c>
      <c r="J106" s="13">
        <f>VLOOKUP(Table1[[#This Row],[Order No]],'Cost and price details'!$A$2:$F$1038,Table!$J$3,FALSE)</f>
        <v>41335</v>
      </c>
      <c r="K106" s="12">
        <f>VLOOKUP(Table1[[#This Row],[Order No]],'Cost and price details'!$A$2:$F$1038,Table!$K$3,FALSE)</f>
        <v>0.95700000000000007</v>
      </c>
      <c r="L106" s="12">
        <f>VLOOKUP(Table1[[#This Row],[Order No]],'Cost and price details'!$A$2:$F$1038,Table!$L$3,FALSE)</f>
        <v>1.9910000000000003</v>
      </c>
      <c r="M106" s="14">
        <f>(Table1[[#This Row],[Retail Price]]-Table1[[#This Row],[Cost Price]])/Table1[[#This Row],[Cost Price]]</f>
        <v>1.0804597701149428</v>
      </c>
      <c r="N106" s="14">
        <f>VLOOKUP(Table1[[#This Row],[Retail Price]],'Tax and discount slab'!$A$17:$B$27,2,TRUE)</f>
        <v>0.05</v>
      </c>
      <c r="O106" s="7">
        <f>(1+Table1[[#This Row],[Tax]])*Table1[[#This Row],[Retail Price]]</f>
        <v>2.0905500000000004</v>
      </c>
      <c r="P106" s="7">
        <f>VLOOKUP(Table1[[#This Row],[Order No]],'QTY &amp; shipping cost'!A102:B1138,2,FALSE)</f>
        <v>43</v>
      </c>
      <c r="Q106" s="7">
        <f>(Table1[[#This Row],[Price including tax]]*Table1[[#This Row],[Order Quantity]])</f>
        <v>89.893650000000008</v>
      </c>
      <c r="R106" s="14">
        <f>VLOOKUP(Table1[[#This Row],[Retail Price]],'Tax and discount slab'!$D$17:$E$27,2,TRUE)</f>
        <v>0.02</v>
      </c>
      <c r="S106" s="7">
        <f>Table1[[#This Row],[Sub Total]]*Table1[[#This Row],[Discount %]]</f>
        <v>1.7978730000000003</v>
      </c>
      <c r="T106" s="7">
        <f>VLOOKUP(Table1[[#This Row],[Order No]],'QTY &amp; shipping cost'!$A$2:$C$1038,3,FALSE)</f>
        <v>0.8</v>
      </c>
      <c r="U106" s="18">
        <f>(Table1[[#This Row],[Sub Total]]+Table1[[#This Row],[Shipping Cost]])-Table1[[#This Row],[Discount $]]</f>
        <v>88.89577700000001</v>
      </c>
    </row>
    <row r="107" spans="1:21" x14ac:dyDescent="0.2">
      <c r="A107" s="17" t="s">
        <v>212</v>
      </c>
      <c r="B107" s="6">
        <f>VLOOKUP($A107,'Order date customer name'!$A$3:$B$1039,2,FALSE)</f>
        <v>41328</v>
      </c>
      <c r="C107" s="7" t="str">
        <f>VLOOKUP(Table1[[#This Row],[Order No]],'Order date customer name'!$A$2:$C$1038,3,FALSE)</f>
        <v>BRIAN WRIGHT</v>
      </c>
      <c r="D107" s="7" t="str">
        <f>VLOOKUP(Table1[[#This Row],[Order No]],'State and cust type'!$A$2:$B$1038,2,FALSE)</f>
        <v>Illinois</v>
      </c>
      <c r="E107" s="7" t="str">
        <f>VLOOKUP(Table1[[#This Row],[Order No]],'State and cust type'!$A$3:$C$1039,3,FALSE)</f>
        <v>Corporate</v>
      </c>
      <c r="F107" s="7" t="str">
        <f>VLOOKUP(Table1[[#This Row],[Order No]],'Account, order priority and cat'!$A$2:$B$1038,2,FALSE)</f>
        <v>MANUEL BARNES</v>
      </c>
      <c r="G107" s="7" t="str">
        <f>VLOOKUP(Table1[[#This Row],[Order No]],'Account, order priority and cat'!$A$3:$C$1039,3,FALSE)</f>
        <v>Medium</v>
      </c>
      <c r="H107" s="7" t="str">
        <f>VLOOKUP(Table1[[#This Row],[Order No]],'Account, order priority and cat'!$A$3:$D$1039,4,FALSE)</f>
        <v>Office Supplies</v>
      </c>
      <c r="I107" s="12" t="str">
        <f>VLOOKUP(Table1[[#This Row],[Order No]],'Cost and price details'!$A$2:$F$1038,Table!$I$3,FALSE)</f>
        <v>Regular Air</v>
      </c>
      <c r="J107" s="13">
        <f>VLOOKUP(Table1[[#This Row],[Order No]],'Cost and price details'!$A$2:$F$1038,Table!$J$3,FALSE)</f>
        <v>41337</v>
      </c>
      <c r="K107" s="12">
        <f>VLOOKUP(Table1[[#This Row],[Order No]],'Cost and price details'!$A$2:$F$1038,Table!$K$3,FALSE)</f>
        <v>5.3790000000000004</v>
      </c>
      <c r="L107" s="12">
        <f>VLOOKUP(Table1[[#This Row],[Order No]],'Cost and price details'!$A$2:$F$1038,Table!$L$3,FALSE)</f>
        <v>8.4039999999999999</v>
      </c>
      <c r="M107" s="14">
        <f>(Table1[[#This Row],[Retail Price]]-Table1[[#This Row],[Cost Price]])/Table1[[#This Row],[Cost Price]]</f>
        <v>0.5623721881390592</v>
      </c>
      <c r="N107" s="14">
        <f>VLOOKUP(Table1[[#This Row],[Retail Price]],'Tax and discount slab'!$A$17:$B$27,2,TRUE)</f>
        <v>0.05</v>
      </c>
      <c r="O107" s="7">
        <f>(1+Table1[[#This Row],[Tax]])*Table1[[#This Row],[Retail Price]]</f>
        <v>8.8242000000000012</v>
      </c>
      <c r="P107" s="7">
        <f>VLOOKUP(Table1[[#This Row],[Order No]],'QTY &amp; shipping cost'!A103:B1139,2,FALSE)</f>
        <v>20</v>
      </c>
      <c r="Q107" s="7">
        <f>(Table1[[#This Row],[Price including tax]]*Table1[[#This Row],[Order Quantity]])</f>
        <v>176.48400000000004</v>
      </c>
      <c r="R107" s="14">
        <f>VLOOKUP(Table1[[#This Row],[Retail Price]],'Tax and discount slab'!$D$17:$E$27,2,TRUE)</f>
        <v>0.02</v>
      </c>
      <c r="S107" s="7">
        <f>Table1[[#This Row],[Sub Total]]*Table1[[#This Row],[Discount %]]</f>
        <v>3.5296800000000008</v>
      </c>
      <c r="T107" s="7">
        <f>VLOOKUP(Table1[[#This Row],[Order No]],'QTY &amp; shipping cost'!$A$2:$C$1038,3,FALSE)</f>
        <v>1.44</v>
      </c>
      <c r="U107" s="18">
        <f>(Table1[[#This Row],[Sub Total]]+Table1[[#This Row],[Shipping Cost]])-Table1[[#This Row],[Discount $]]</f>
        <v>174.39432000000002</v>
      </c>
    </row>
    <row r="108" spans="1:21" x14ac:dyDescent="0.2">
      <c r="A108" s="17" t="s">
        <v>214</v>
      </c>
      <c r="B108" s="6">
        <f>VLOOKUP($A108,'Order date customer name'!$A$3:$B$1039,2,FALSE)</f>
        <v>41328</v>
      </c>
      <c r="C108" s="7" t="str">
        <f>VLOOKUP(Table1[[#This Row],[Order No]],'Order date customer name'!$A$2:$C$1038,3,FALSE)</f>
        <v>JIMMY DANIELS</v>
      </c>
      <c r="D108" s="7" t="str">
        <f>VLOOKUP(Table1[[#This Row],[Order No]],'State and cust type'!$A$2:$B$1038,2,FALSE)</f>
        <v>New York</v>
      </c>
      <c r="E108" s="7" t="str">
        <f>VLOOKUP(Table1[[#This Row],[Order No]],'State and cust type'!$A$3:$C$1039,3,FALSE)</f>
        <v>Corporate</v>
      </c>
      <c r="F108" s="7" t="str">
        <f>VLOOKUP(Table1[[#This Row],[Order No]],'Account, order priority and cat'!$A$2:$B$1038,2,FALSE)</f>
        <v>MARC ARNOLD</v>
      </c>
      <c r="G108" s="7" t="str">
        <f>VLOOKUP(Table1[[#This Row],[Order No]],'Account, order priority and cat'!$A$3:$C$1039,3,FALSE)</f>
        <v>Medium</v>
      </c>
      <c r="H108" s="7" t="str">
        <f>VLOOKUP(Table1[[#This Row],[Order No]],'Account, order priority and cat'!$A$3:$D$1039,4,FALSE)</f>
        <v>Office Supplies</v>
      </c>
      <c r="I108" s="12" t="str">
        <f>VLOOKUP(Table1[[#This Row],[Order No]],'Cost and price details'!$A$2:$F$1038,Table!$I$3,FALSE)</f>
        <v>Regular Air</v>
      </c>
      <c r="J108" s="13">
        <f>VLOOKUP(Table1[[#This Row],[Order No]],'Cost and price details'!$A$2:$F$1038,Table!$J$3,FALSE)</f>
        <v>41337</v>
      </c>
      <c r="K108" s="12">
        <f>VLOOKUP(Table1[[#This Row],[Order No]],'Cost and price details'!$A$2:$F$1038,Table!$K$3,FALSE)</f>
        <v>59.719000000000001</v>
      </c>
      <c r="L108" s="12">
        <f>VLOOKUP(Table1[[#This Row],[Order No]],'Cost and price details'!$A$2:$F$1038,Table!$L$3,FALSE)</f>
        <v>99.528000000000006</v>
      </c>
      <c r="M108" s="14">
        <f>(Table1[[#This Row],[Retail Price]]-Table1[[#This Row],[Cost Price]])/Table1[[#This Row],[Cost Price]]</f>
        <v>0.66660526800515751</v>
      </c>
      <c r="N108" s="14">
        <f>VLOOKUP(Table1[[#This Row],[Retail Price]],'Tax and discount slab'!$A$17:$B$27,2,TRUE)</f>
        <v>0.30000000000000004</v>
      </c>
      <c r="O108" s="7">
        <f>(1+Table1[[#This Row],[Tax]])*Table1[[#This Row],[Retail Price]]</f>
        <v>129.38640000000001</v>
      </c>
      <c r="P108" s="7">
        <f>VLOOKUP(Table1[[#This Row],[Order No]],'QTY &amp; shipping cost'!A104:B1140,2,FALSE)</f>
        <v>5</v>
      </c>
      <c r="Q108" s="7">
        <f>(Table1[[#This Row],[Price including tax]]*Table1[[#This Row],[Order Quantity]])</f>
        <v>646.93200000000002</v>
      </c>
      <c r="R108" s="14">
        <f>VLOOKUP(Table1[[#This Row],[Retail Price]],'Tax and discount slab'!$D$17:$E$27,2,TRUE)</f>
        <v>0.42</v>
      </c>
      <c r="S108" s="7">
        <f>Table1[[#This Row],[Sub Total]]*Table1[[#This Row],[Discount %]]</f>
        <v>271.71143999999998</v>
      </c>
      <c r="T108" s="7">
        <f>VLOOKUP(Table1[[#This Row],[Order No]],'QTY &amp; shipping cost'!$A$2:$C$1038,3,FALSE)</f>
        <v>20.04</v>
      </c>
      <c r="U108" s="18">
        <f>(Table1[[#This Row],[Sub Total]]+Table1[[#This Row],[Shipping Cost]])-Table1[[#This Row],[Discount $]]</f>
        <v>395.26056</v>
      </c>
    </row>
    <row r="109" spans="1:21" x14ac:dyDescent="0.2">
      <c r="A109" s="17" t="s">
        <v>216</v>
      </c>
      <c r="B109" s="6">
        <f>VLOOKUP($A109,'Order date customer name'!$A$3:$B$1039,2,FALSE)</f>
        <v>41329</v>
      </c>
      <c r="C109" s="7" t="str">
        <f>VLOOKUP(Table1[[#This Row],[Order No]],'Order date customer name'!$A$2:$C$1038,3,FALSE)</f>
        <v>PETER PENA</v>
      </c>
      <c r="D109" s="7" t="str">
        <f>VLOOKUP(Table1[[#This Row],[Order No]],'State and cust type'!$A$2:$B$1038,2,FALSE)</f>
        <v>New York</v>
      </c>
      <c r="E109" s="7" t="str">
        <f>VLOOKUP(Table1[[#This Row],[Order No]],'State and cust type'!$A$3:$C$1039,3,FALSE)</f>
        <v>Corporate</v>
      </c>
      <c r="F109" s="7" t="str">
        <f>VLOOKUP(Table1[[#This Row],[Order No]],'Account, order priority and cat'!$A$2:$B$1038,2,FALSE)</f>
        <v>TONY PERRY</v>
      </c>
      <c r="G109" s="7" t="str">
        <f>VLOOKUP(Table1[[#This Row],[Order No]],'Account, order priority and cat'!$A$3:$C$1039,3,FALSE)</f>
        <v>High</v>
      </c>
      <c r="H109" s="7" t="str">
        <f>VLOOKUP(Table1[[#This Row],[Order No]],'Account, order priority and cat'!$A$3:$D$1039,4,FALSE)</f>
        <v>Office Supplies</v>
      </c>
      <c r="I109" s="12" t="str">
        <f>VLOOKUP(Table1[[#This Row],[Order No]],'Cost and price details'!$A$2:$F$1038,Table!$I$3,FALSE)</f>
        <v>Regular Air</v>
      </c>
      <c r="J109" s="13">
        <f>VLOOKUP(Table1[[#This Row],[Order No]],'Cost and price details'!$A$2:$F$1038,Table!$J$3,FALSE)</f>
        <v>41336</v>
      </c>
      <c r="K109" s="12">
        <f>VLOOKUP(Table1[[#This Row],[Order No]],'Cost and price details'!$A$2:$F$1038,Table!$K$3,FALSE)</f>
        <v>39.622000000000007</v>
      </c>
      <c r="L109" s="12">
        <f>VLOOKUP(Table1[[#This Row],[Order No]],'Cost and price details'!$A$2:$F$1038,Table!$L$3,FALSE)</f>
        <v>63.910000000000004</v>
      </c>
      <c r="M109" s="14">
        <f>(Table1[[#This Row],[Retail Price]]-Table1[[#This Row],[Cost Price]])/Table1[[#This Row],[Cost Price]]</f>
        <v>0.6129927817878954</v>
      </c>
      <c r="N109" s="14">
        <f>VLOOKUP(Table1[[#This Row],[Retail Price]],'Tax and discount slab'!$A$17:$B$27,2,TRUE)</f>
        <v>0.26</v>
      </c>
      <c r="O109" s="7">
        <f>(1+Table1[[#This Row],[Tax]])*Table1[[#This Row],[Retail Price]]</f>
        <v>80.526600000000002</v>
      </c>
      <c r="P109" s="7">
        <f>VLOOKUP(Table1[[#This Row],[Order No]],'QTY &amp; shipping cost'!A105:B1141,2,FALSE)</f>
        <v>52</v>
      </c>
      <c r="Q109" s="7">
        <f>(Table1[[#This Row],[Price including tax]]*Table1[[#This Row],[Order Quantity]])</f>
        <v>4187.3832000000002</v>
      </c>
      <c r="R109" s="14">
        <f>VLOOKUP(Table1[[#This Row],[Retail Price]],'Tax and discount slab'!$D$17:$E$27,2,TRUE)</f>
        <v>0.32</v>
      </c>
      <c r="S109" s="7">
        <f>Table1[[#This Row],[Sub Total]]*Table1[[#This Row],[Discount %]]</f>
        <v>1339.962624</v>
      </c>
      <c r="T109" s="7">
        <f>VLOOKUP(Table1[[#This Row],[Order No]],'QTY &amp; shipping cost'!$A$2:$C$1038,3,FALSE)</f>
        <v>1.54</v>
      </c>
      <c r="U109" s="18">
        <f>(Table1[[#This Row],[Sub Total]]+Table1[[#This Row],[Shipping Cost]])-Table1[[#This Row],[Discount $]]</f>
        <v>2848.9605760000004</v>
      </c>
    </row>
    <row r="110" spans="1:21" x14ac:dyDescent="0.2">
      <c r="A110" s="17" t="s">
        <v>218</v>
      </c>
      <c r="B110" s="6">
        <f>VLOOKUP($A110,'Order date customer name'!$A$3:$B$1039,2,FALSE)</f>
        <v>41338</v>
      </c>
      <c r="C110" s="7" t="str">
        <f>VLOOKUP(Table1[[#This Row],[Order No]],'Order date customer name'!$A$2:$C$1038,3,FALSE)</f>
        <v>JOSEPH CARTER</v>
      </c>
      <c r="D110" s="7" t="str">
        <f>VLOOKUP(Table1[[#This Row],[Order No]],'State and cust type'!$A$2:$B$1038,2,FALSE)</f>
        <v>Illinois</v>
      </c>
      <c r="E110" s="7" t="str">
        <f>VLOOKUP(Table1[[#This Row],[Order No]],'State and cust type'!$A$3:$C$1039,3,FALSE)</f>
        <v>Corporate</v>
      </c>
      <c r="F110" s="7" t="str">
        <f>VLOOKUP(Table1[[#This Row],[Order No]],'Account, order priority and cat'!$A$2:$B$1038,2,FALSE)</f>
        <v>COREY MILLS</v>
      </c>
      <c r="G110" s="7" t="str">
        <f>VLOOKUP(Table1[[#This Row],[Order No]],'Account, order priority and cat'!$A$3:$C$1039,3,FALSE)</f>
        <v>Critical</v>
      </c>
      <c r="H110" s="7" t="str">
        <f>VLOOKUP(Table1[[#This Row],[Order No]],'Account, order priority and cat'!$A$3:$D$1039,4,FALSE)</f>
        <v>Office Supplies</v>
      </c>
      <c r="I110" s="12" t="str">
        <f>VLOOKUP(Table1[[#This Row],[Order No]],'Cost and price details'!$A$2:$F$1038,Table!$I$3,FALSE)</f>
        <v>Regular Air</v>
      </c>
      <c r="J110" s="13">
        <f>VLOOKUP(Table1[[#This Row],[Order No]],'Cost and price details'!$A$2:$F$1038,Table!$J$3,FALSE)</f>
        <v>41348</v>
      </c>
      <c r="K110" s="12">
        <f>VLOOKUP(Table1[[#This Row],[Order No]],'Cost and price details'!$A$2:$F$1038,Table!$K$3,FALSE)</f>
        <v>0.78100000000000003</v>
      </c>
      <c r="L110" s="12">
        <f>VLOOKUP(Table1[[#This Row],[Order No]],'Cost and price details'!$A$2:$F$1038,Table!$L$3,FALSE)</f>
        <v>1.254</v>
      </c>
      <c r="M110" s="14">
        <f>(Table1[[#This Row],[Retail Price]]-Table1[[#This Row],[Cost Price]])/Table1[[#This Row],[Cost Price]]</f>
        <v>0.60563380281690138</v>
      </c>
      <c r="N110" s="14">
        <f>VLOOKUP(Table1[[#This Row],[Retail Price]],'Tax and discount slab'!$A$17:$B$27,2,TRUE)</f>
        <v>0.05</v>
      </c>
      <c r="O110" s="7">
        <f>(1+Table1[[#This Row],[Tax]])*Table1[[#This Row],[Retail Price]]</f>
        <v>1.3167</v>
      </c>
      <c r="P110" s="7">
        <f>VLOOKUP(Table1[[#This Row],[Order No]],'QTY &amp; shipping cost'!A106:B1142,2,FALSE)</f>
        <v>52</v>
      </c>
      <c r="Q110" s="7">
        <f>(Table1[[#This Row],[Price including tax]]*Table1[[#This Row],[Order Quantity]])</f>
        <v>68.468400000000003</v>
      </c>
      <c r="R110" s="14">
        <f>VLOOKUP(Table1[[#This Row],[Retail Price]],'Tax and discount slab'!$D$17:$E$27,2,TRUE)</f>
        <v>0.02</v>
      </c>
      <c r="S110" s="7">
        <f>Table1[[#This Row],[Sub Total]]*Table1[[#This Row],[Discount %]]</f>
        <v>1.3693680000000001</v>
      </c>
      <c r="T110" s="7">
        <f>VLOOKUP(Table1[[#This Row],[Order No]],'QTY &amp; shipping cost'!$A$2:$C$1038,3,FALSE)</f>
        <v>0.75</v>
      </c>
      <c r="U110" s="18">
        <f>(Table1[[#This Row],[Sub Total]]+Table1[[#This Row],[Shipping Cost]])-Table1[[#This Row],[Discount $]]</f>
        <v>67.849032000000008</v>
      </c>
    </row>
    <row r="111" spans="1:21" x14ac:dyDescent="0.2">
      <c r="A111" s="17" t="s">
        <v>220</v>
      </c>
      <c r="B111" s="6">
        <f>VLOOKUP($A111,'Order date customer name'!$A$3:$B$1039,2,FALSE)</f>
        <v>41342</v>
      </c>
      <c r="C111" s="7" t="str">
        <f>VLOOKUP(Table1[[#This Row],[Order No]],'Order date customer name'!$A$2:$C$1038,3,FALSE)</f>
        <v>LOUIS CASTILLO</v>
      </c>
      <c r="D111" s="7" t="str">
        <f>VLOOKUP(Table1[[#This Row],[Order No]],'State and cust type'!$A$2:$B$1038,2,FALSE)</f>
        <v>New York</v>
      </c>
      <c r="E111" s="7" t="str">
        <f>VLOOKUP(Table1[[#This Row],[Order No]],'State and cust type'!$A$3:$C$1039,3,FALSE)</f>
        <v>Home Office</v>
      </c>
      <c r="F111" s="7" t="str">
        <f>VLOOKUP(Table1[[#This Row],[Order No]],'Account, order priority and cat'!$A$2:$B$1038,2,FALSE)</f>
        <v>GERALD EDWARDS</v>
      </c>
      <c r="G111" s="7" t="str">
        <f>VLOOKUP(Table1[[#This Row],[Order No]],'Account, order priority and cat'!$A$3:$C$1039,3,FALSE)</f>
        <v>Critical</v>
      </c>
      <c r="H111" s="7" t="str">
        <f>VLOOKUP(Table1[[#This Row],[Order No]],'Account, order priority and cat'!$A$3:$D$1039,4,FALSE)</f>
        <v>Office Supplies</v>
      </c>
      <c r="I111" s="12" t="str">
        <f>VLOOKUP(Table1[[#This Row],[Order No]],'Cost and price details'!$A$2:$F$1038,Table!$I$3,FALSE)</f>
        <v>Regular Air</v>
      </c>
      <c r="J111" s="13">
        <f>VLOOKUP(Table1[[#This Row],[Order No]],'Cost and price details'!$A$2:$F$1038,Table!$J$3,FALSE)</f>
        <v>41351</v>
      </c>
      <c r="K111" s="12">
        <f>VLOOKUP(Table1[[#This Row],[Order No]],'Cost and price details'!$A$2:$F$1038,Table!$K$3,FALSE)</f>
        <v>3.762</v>
      </c>
      <c r="L111" s="12">
        <f>VLOOKUP(Table1[[#This Row],[Order No]],'Cost and price details'!$A$2:$F$1038,Table!$L$3,FALSE)</f>
        <v>9.1740000000000013</v>
      </c>
      <c r="M111" s="14">
        <f>(Table1[[#This Row],[Retail Price]]-Table1[[#This Row],[Cost Price]])/Table1[[#This Row],[Cost Price]]</f>
        <v>1.4385964912280704</v>
      </c>
      <c r="N111" s="14">
        <f>VLOOKUP(Table1[[#This Row],[Retail Price]],'Tax and discount slab'!$A$17:$B$27,2,TRUE)</f>
        <v>0.05</v>
      </c>
      <c r="O111" s="7">
        <f>(1+Table1[[#This Row],[Tax]])*Table1[[#This Row],[Retail Price]]</f>
        <v>9.6327000000000016</v>
      </c>
      <c r="P111" s="7">
        <f>VLOOKUP(Table1[[#This Row],[Order No]],'QTY &amp; shipping cost'!A107:B1143,2,FALSE)</f>
        <v>18</v>
      </c>
      <c r="Q111" s="7">
        <f>(Table1[[#This Row],[Price including tax]]*Table1[[#This Row],[Order Quantity]])</f>
        <v>173.38860000000003</v>
      </c>
      <c r="R111" s="14">
        <f>VLOOKUP(Table1[[#This Row],[Retail Price]],'Tax and discount slab'!$D$17:$E$27,2,TRUE)</f>
        <v>0.02</v>
      </c>
      <c r="S111" s="7">
        <f>Table1[[#This Row],[Sub Total]]*Table1[[#This Row],[Discount %]]</f>
        <v>3.4677720000000005</v>
      </c>
      <c r="T111" s="7">
        <f>VLOOKUP(Table1[[#This Row],[Order No]],'QTY &amp; shipping cost'!$A$2:$C$1038,3,FALSE)</f>
        <v>2.69</v>
      </c>
      <c r="U111" s="18">
        <f>(Table1[[#This Row],[Sub Total]]+Table1[[#This Row],[Shipping Cost]])-Table1[[#This Row],[Discount $]]</f>
        <v>172.61082800000003</v>
      </c>
    </row>
    <row r="112" spans="1:21" x14ac:dyDescent="0.2">
      <c r="A112" s="17" t="s">
        <v>223</v>
      </c>
      <c r="B112" s="6">
        <f>VLOOKUP($A112,'Order date customer name'!$A$3:$B$1039,2,FALSE)</f>
        <v>41344</v>
      </c>
      <c r="C112" s="7" t="str">
        <f>VLOOKUP(Table1[[#This Row],[Order No]],'Order date customer name'!$A$2:$C$1038,3,FALSE)</f>
        <v>VICTOR GIBSON</v>
      </c>
      <c r="D112" s="7" t="str">
        <f>VLOOKUP(Table1[[#This Row],[Order No]],'State and cust type'!$A$2:$B$1038,2,FALSE)</f>
        <v>Illinois</v>
      </c>
      <c r="E112" s="7" t="str">
        <f>VLOOKUP(Table1[[#This Row],[Order No]],'State and cust type'!$A$3:$C$1039,3,FALSE)</f>
        <v>Corporate</v>
      </c>
      <c r="F112" s="7" t="str">
        <f>VLOOKUP(Table1[[#This Row],[Order No]],'Account, order priority and cat'!$A$2:$B$1038,2,FALSE)</f>
        <v>MANUEL BARNES</v>
      </c>
      <c r="G112" s="7" t="str">
        <f>VLOOKUP(Table1[[#This Row],[Order No]],'Account, order priority and cat'!$A$3:$C$1039,3,FALSE)</f>
        <v>Low</v>
      </c>
      <c r="H112" s="7" t="str">
        <f>VLOOKUP(Table1[[#This Row],[Order No]],'Account, order priority and cat'!$A$3:$D$1039,4,FALSE)</f>
        <v>Office Supplies</v>
      </c>
      <c r="I112" s="12" t="str">
        <f>VLOOKUP(Table1[[#This Row],[Order No]],'Cost and price details'!$A$2:$F$1038,Table!$I$3,FALSE)</f>
        <v>Regular Air</v>
      </c>
      <c r="J112" s="13">
        <f>VLOOKUP(Table1[[#This Row],[Order No]],'Cost and price details'!$A$2:$F$1038,Table!$J$3,FALSE)</f>
        <v>41351</v>
      </c>
      <c r="K112" s="12">
        <f>VLOOKUP(Table1[[#This Row],[Order No]],'Cost and price details'!$A$2:$F$1038,Table!$K$3,FALSE)</f>
        <v>0.78100000000000003</v>
      </c>
      <c r="L112" s="12">
        <f>VLOOKUP(Table1[[#This Row],[Order No]],'Cost and price details'!$A$2:$F$1038,Table!$L$3,FALSE)</f>
        <v>1.254</v>
      </c>
      <c r="M112" s="14">
        <f>(Table1[[#This Row],[Retail Price]]-Table1[[#This Row],[Cost Price]])/Table1[[#This Row],[Cost Price]]</f>
        <v>0.60563380281690138</v>
      </c>
      <c r="N112" s="14">
        <f>VLOOKUP(Table1[[#This Row],[Retail Price]],'Tax and discount slab'!$A$17:$B$27,2,TRUE)</f>
        <v>0.05</v>
      </c>
      <c r="O112" s="7">
        <f>(1+Table1[[#This Row],[Tax]])*Table1[[#This Row],[Retail Price]]</f>
        <v>1.3167</v>
      </c>
      <c r="P112" s="7" t="e">
        <f>VLOOKUP(Table1[[#This Row],[Order No]],'QTY &amp; shipping cost'!A108:B1144,2,FALSE)</f>
        <v>#N/A</v>
      </c>
      <c r="Q112" s="7" t="e">
        <f>(Table1[[#This Row],[Price including tax]]*Table1[[#This Row],[Order Quantity]])</f>
        <v>#N/A</v>
      </c>
      <c r="R112" s="14">
        <f>VLOOKUP(Table1[[#This Row],[Retail Price]],'Tax and discount slab'!$D$17:$E$27,2,TRUE)</f>
        <v>0.02</v>
      </c>
      <c r="S112" s="7" t="e">
        <f>Table1[[#This Row],[Sub Total]]*Table1[[#This Row],[Discount %]]</f>
        <v>#N/A</v>
      </c>
      <c r="T112" s="7">
        <f>VLOOKUP(Table1[[#This Row],[Order No]],'QTY &amp; shipping cost'!$A$2:$C$1038,3,FALSE)</f>
        <v>0.75</v>
      </c>
      <c r="U112" s="18" t="e">
        <f>(Table1[[#This Row],[Sub Total]]+Table1[[#This Row],[Shipping Cost]])-Table1[[#This Row],[Discount $]]</f>
        <v>#N/A</v>
      </c>
    </row>
    <row r="113" spans="1:21" x14ac:dyDescent="0.2">
      <c r="A113" s="17" t="s">
        <v>225</v>
      </c>
      <c r="B113" s="6">
        <f>VLOOKUP($A113,'Order date customer name'!$A$3:$B$1039,2,FALSE)</f>
        <v>41346</v>
      </c>
      <c r="C113" s="7" t="str">
        <f>VLOOKUP(Table1[[#This Row],[Order No]],'Order date customer name'!$A$2:$C$1038,3,FALSE)</f>
        <v>TOMMY ANDREWS</v>
      </c>
      <c r="D113" s="7" t="str">
        <f>VLOOKUP(Table1[[#This Row],[Order No]],'State and cust type'!$A$2:$B$1038,2,FALSE)</f>
        <v>New York</v>
      </c>
      <c r="E113" s="7" t="str">
        <f>VLOOKUP(Table1[[#This Row],[Order No]],'State and cust type'!$A$3:$C$1039,3,FALSE)</f>
        <v>Corporate</v>
      </c>
      <c r="F113" s="7" t="str">
        <f>VLOOKUP(Table1[[#This Row],[Order No]],'Account, order priority and cat'!$A$2:$B$1038,2,FALSE)</f>
        <v>VINCENT JORDAN</v>
      </c>
      <c r="G113" s="7" t="str">
        <f>VLOOKUP(Table1[[#This Row],[Order No]],'Account, order priority and cat'!$A$3:$C$1039,3,FALSE)</f>
        <v>Medium</v>
      </c>
      <c r="H113" s="7" t="str">
        <f>VLOOKUP(Table1[[#This Row],[Order No]],'Account, order priority and cat'!$A$3:$D$1039,4,FALSE)</f>
        <v>Office Supplies</v>
      </c>
      <c r="I113" s="12" t="str">
        <f>VLOOKUP(Table1[[#This Row],[Order No]],'Cost and price details'!$A$2:$F$1038,Table!$I$3,FALSE)</f>
        <v>Regular Air</v>
      </c>
      <c r="J113" s="13">
        <f>VLOOKUP(Table1[[#This Row],[Order No]],'Cost and price details'!$A$2:$F$1038,Table!$J$3,FALSE)</f>
        <v>41354</v>
      </c>
      <c r="K113" s="12">
        <f>VLOOKUP(Table1[[#This Row],[Order No]],'Cost and price details'!$A$2:$F$1038,Table!$K$3,FALSE)</f>
        <v>5.0490000000000004</v>
      </c>
      <c r="L113" s="12">
        <f>VLOOKUP(Table1[[#This Row],[Order No]],'Cost and price details'!$A$2:$F$1038,Table!$L$3,FALSE)</f>
        <v>8.0080000000000009</v>
      </c>
      <c r="M113" s="14">
        <f>(Table1[[#This Row],[Retail Price]]-Table1[[#This Row],[Cost Price]])/Table1[[#This Row],[Cost Price]]</f>
        <v>0.58605664488017439</v>
      </c>
      <c r="N113" s="14">
        <f>VLOOKUP(Table1[[#This Row],[Retail Price]],'Tax and discount slab'!$A$17:$B$27,2,TRUE)</f>
        <v>0.05</v>
      </c>
      <c r="O113" s="7">
        <f>(1+Table1[[#This Row],[Tax]])*Table1[[#This Row],[Retail Price]]</f>
        <v>8.4084000000000021</v>
      </c>
      <c r="P113" s="7">
        <f>VLOOKUP(Table1[[#This Row],[Order No]],'QTY &amp; shipping cost'!A109:B1145,2,FALSE)</f>
        <v>24</v>
      </c>
      <c r="Q113" s="7">
        <f>(Table1[[#This Row],[Price including tax]]*Table1[[#This Row],[Order Quantity]])</f>
        <v>201.80160000000006</v>
      </c>
      <c r="R113" s="14">
        <f>VLOOKUP(Table1[[#This Row],[Retail Price]],'Tax and discount slab'!$D$17:$E$27,2,TRUE)</f>
        <v>0.02</v>
      </c>
      <c r="S113" s="7">
        <f>Table1[[#This Row],[Sub Total]]*Table1[[#This Row],[Discount %]]</f>
        <v>4.0360320000000014</v>
      </c>
      <c r="T113" s="7">
        <f>VLOOKUP(Table1[[#This Row],[Order No]],'QTY &amp; shipping cost'!$A$2:$C$1038,3,FALSE)</f>
        <v>11.200000000000001</v>
      </c>
      <c r="U113" s="18">
        <f>(Table1[[#This Row],[Sub Total]]+Table1[[#This Row],[Shipping Cost]])-Table1[[#This Row],[Discount $]]</f>
        <v>208.96556800000005</v>
      </c>
    </row>
    <row r="114" spans="1:21" x14ac:dyDescent="0.2">
      <c r="A114" s="17" t="s">
        <v>227</v>
      </c>
      <c r="B114" s="6">
        <f>VLOOKUP($A114,'Order date customer name'!$A$3:$B$1039,2,FALSE)</f>
        <v>41347</v>
      </c>
      <c r="C114" s="7" t="str">
        <f>VLOOKUP(Table1[[#This Row],[Order No]],'Order date customer name'!$A$2:$C$1038,3,FALSE)</f>
        <v>TERRY CUNNINGHAM</v>
      </c>
      <c r="D114" s="7" t="str">
        <f>VLOOKUP(Table1[[#This Row],[Order No]],'State and cust type'!$A$2:$B$1038,2,FALSE)</f>
        <v>New York</v>
      </c>
      <c r="E114" s="7" t="str">
        <f>VLOOKUP(Table1[[#This Row],[Order No]],'State and cust type'!$A$3:$C$1039,3,FALSE)</f>
        <v>Small Business</v>
      </c>
      <c r="F114" s="7" t="str">
        <f>VLOOKUP(Table1[[#This Row],[Order No]],'Account, order priority and cat'!$A$2:$B$1038,2,FALSE)</f>
        <v>GREG BLACK</v>
      </c>
      <c r="G114" s="7" t="str">
        <f>VLOOKUP(Table1[[#This Row],[Order No]],'Account, order priority and cat'!$A$3:$C$1039,3,FALSE)</f>
        <v>Low</v>
      </c>
      <c r="H114" s="7" t="str">
        <f>VLOOKUP(Table1[[#This Row],[Order No]],'Account, order priority and cat'!$A$3:$D$1039,4,FALSE)</f>
        <v>Office Supplies</v>
      </c>
      <c r="I114" s="12" t="str">
        <f>VLOOKUP(Table1[[#This Row],[Order No]],'Cost and price details'!$A$2:$F$1038,Table!$I$3,FALSE)</f>
        <v>Regular Air</v>
      </c>
      <c r="J114" s="13">
        <f>VLOOKUP(Table1[[#This Row],[Order No]],'Cost and price details'!$A$2:$F$1038,Table!$J$3,FALSE)</f>
        <v>41358</v>
      </c>
      <c r="K114" s="12">
        <f>VLOOKUP(Table1[[#This Row],[Order No]],'Cost and price details'!$A$2:$F$1038,Table!$K$3,FALSE)</f>
        <v>1.4300000000000002</v>
      </c>
      <c r="L114" s="12">
        <f>VLOOKUP(Table1[[#This Row],[Order No]],'Cost and price details'!$A$2:$F$1038,Table!$L$3,FALSE)</f>
        <v>3.1680000000000001</v>
      </c>
      <c r="M114" s="14">
        <f>(Table1[[#This Row],[Retail Price]]-Table1[[#This Row],[Cost Price]])/Table1[[#This Row],[Cost Price]]</f>
        <v>1.2153846153846153</v>
      </c>
      <c r="N114" s="14">
        <f>VLOOKUP(Table1[[#This Row],[Retail Price]],'Tax and discount slab'!$A$17:$B$27,2,TRUE)</f>
        <v>0.05</v>
      </c>
      <c r="O114" s="7">
        <f>(1+Table1[[#This Row],[Tax]])*Table1[[#This Row],[Retail Price]]</f>
        <v>3.3264000000000005</v>
      </c>
      <c r="P114" s="7">
        <f>VLOOKUP(Table1[[#This Row],[Order No]],'QTY &amp; shipping cost'!A110:B1146,2,FALSE)</f>
        <v>50</v>
      </c>
      <c r="Q114" s="7">
        <f>(Table1[[#This Row],[Price including tax]]*Table1[[#This Row],[Order Quantity]])</f>
        <v>166.32000000000002</v>
      </c>
      <c r="R114" s="14">
        <f>VLOOKUP(Table1[[#This Row],[Retail Price]],'Tax and discount slab'!$D$17:$E$27,2,TRUE)</f>
        <v>0.02</v>
      </c>
      <c r="S114" s="7">
        <f>Table1[[#This Row],[Sub Total]]*Table1[[#This Row],[Discount %]]</f>
        <v>3.3264000000000005</v>
      </c>
      <c r="T114" s="7">
        <f>VLOOKUP(Table1[[#This Row],[Order No]],'QTY &amp; shipping cost'!$A$2:$C$1038,3,FALSE)</f>
        <v>1.06</v>
      </c>
      <c r="U114" s="18">
        <f>(Table1[[#This Row],[Sub Total]]+Table1[[#This Row],[Shipping Cost]])-Table1[[#This Row],[Discount $]]</f>
        <v>164.05360000000002</v>
      </c>
    </row>
    <row r="115" spans="1:21" x14ac:dyDescent="0.2">
      <c r="A115" s="17" t="s">
        <v>229</v>
      </c>
      <c r="B115" s="6">
        <f>VLOOKUP($A115,'Order date customer name'!$A$3:$B$1039,2,FALSE)</f>
        <v>41352</v>
      </c>
      <c r="C115" s="7" t="str">
        <f>VLOOKUP(Table1[[#This Row],[Order No]],'Order date customer name'!$A$2:$C$1038,3,FALSE)</f>
        <v>CRAIG PRICE</v>
      </c>
      <c r="D115" s="7" t="str">
        <f>VLOOKUP(Table1[[#This Row],[Order No]],'State and cust type'!$A$2:$B$1038,2,FALSE)</f>
        <v>New York</v>
      </c>
      <c r="E115" s="7" t="str">
        <f>VLOOKUP(Table1[[#This Row],[Order No]],'State and cust type'!$A$3:$C$1039,3,FALSE)</f>
        <v>Small Business</v>
      </c>
      <c r="F115" s="7" t="str">
        <f>VLOOKUP(Table1[[#This Row],[Order No]],'Account, order priority and cat'!$A$2:$B$1038,2,FALSE)</f>
        <v>GREG BLACK</v>
      </c>
      <c r="G115" s="7" t="str">
        <f>VLOOKUP(Table1[[#This Row],[Order No]],'Account, order priority and cat'!$A$3:$C$1039,3,FALSE)</f>
        <v>Low</v>
      </c>
      <c r="H115" s="7" t="str">
        <f>VLOOKUP(Table1[[#This Row],[Order No]],'Account, order priority and cat'!$A$3:$D$1039,4,FALSE)</f>
        <v>Furniture</v>
      </c>
      <c r="I115" s="12" t="str">
        <f>VLOOKUP(Table1[[#This Row],[Order No]],'Cost and price details'!$A$2:$F$1038,Table!$I$3,FALSE)</f>
        <v>Regular Air</v>
      </c>
      <c r="J115" s="13">
        <f>VLOOKUP(Table1[[#This Row],[Order No]],'Cost and price details'!$A$2:$F$1038,Table!$J$3,FALSE)</f>
        <v>41366</v>
      </c>
      <c r="K115" s="12">
        <f>VLOOKUP(Table1[[#This Row],[Order No]],'Cost and price details'!$A$2:$F$1038,Table!$K$3,FALSE)</f>
        <v>6.0500000000000007</v>
      </c>
      <c r="L115" s="12">
        <f>VLOOKUP(Table1[[#This Row],[Order No]],'Cost and price details'!$A$2:$F$1038,Table!$L$3,FALSE)</f>
        <v>13.442000000000002</v>
      </c>
      <c r="M115" s="14">
        <f>(Table1[[#This Row],[Retail Price]]-Table1[[#This Row],[Cost Price]])/Table1[[#This Row],[Cost Price]]</f>
        <v>1.2218181818181819</v>
      </c>
      <c r="N115" s="14">
        <f>VLOOKUP(Table1[[#This Row],[Retail Price]],'Tax and discount slab'!$A$17:$B$27,2,TRUE)</f>
        <v>0.1</v>
      </c>
      <c r="O115" s="7">
        <f>(1+Table1[[#This Row],[Tax]])*Table1[[#This Row],[Retail Price]]</f>
        <v>14.786200000000003</v>
      </c>
      <c r="P115" s="7">
        <f>VLOOKUP(Table1[[#This Row],[Order No]],'QTY &amp; shipping cost'!A111:B1147,2,FALSE)</f>
        <v>7</v>
      </c>
      <c r="Q115" s="7">
        <f>(Table1[[#This Row],[Price including tax]]*Table1[[#This Row],[Order Quantity]])</f>
        <v>103.50340000000001</v>
      </c>
      <c r="R115" s="14">
        <f>VLOOKUP(Table1[[#This Row],[Retail Price]],'Tax and discount slab'!$D$17:$E$27,2,TRUE)</f>
        <v>7.0000000000000007E-2</v>
      </c>
      <c r="S115" s="7">
        <f>Table1[[#This Row],[Sub Total]]*Table1[[#This Row],[Discount %]]</f>
        <v>7.2452380000000014</v>
      </c>
      <c r="T115" s="7">
        <f>VLOOKUP(Table1[[#This Row],[Order No]],'QTY &amp; shipping cost'!$A$2:$C$1038,3,FALSE)</f>
        <v>2.9</v>
      </c>
      <c r="U115" s="18">
        <f>(Table1[[#This Row],[Sub Total]]+Table1[[#This Row],[Shipping Cost]])-Table1[[#This Row],[Discount $]]</f>
        <v>99.158162000000019</v>
      </c>
    </row>
    <row r="116" spans="1:21" x14ac:dyDescent="0.2">
      <c r="A116" s="17" t="s">
        <v>231</v>
      </c>
      <c r="B116" s="6">
        <f>VLOOKUP($A116,'Order date customer name'!$A$3:$B$1039,2,FALSE)</f>
        <v>41354</v>
      </c>
      <c r="C116" s="7" t="str">
        <f>VLOOKUP(Table1[[#This Row],[Order No]],'Order date customer name'!$A$2:$C$1038,3,FALSE)</f>
        <v>ZACHARY TURNER</v>
      </c>
      <c r="D116" s="7" t="str">
        <f>VLOOKUP(Table1[[#This Row],[Order No]],'State and cust type'!$A$2:$B$1038,2,FALSE)</f>
        <v>New York</v>
      </c>
      <c r="E116" s="7" t="str">
        <f>VLOOKUP(Table1[[#This Row],[Order No]],'State and cust type'!$A$3:$C$1039,3,FALSE)</f>
        <v>Small Business</v>
      </c>
      <c r="F116" s="7" t="str">
        <f>VLOOKUP(Table1[[#This Row],[Order No]],'Account, order priority and cat'!$A$2:$B$1038,2,FALSE)</f>
        <v>BRYAN JENKINS</v>
      </c>
      <c r="G116" s="7" t="str">
        <f>VLOOKUP(Table1[[#This Row],[Order No]],'Account, order priority and cat'!$A$3:$C$1039,3,FALSE)</f>
        <v>High</v>
      </c>
      <c r="H116" s="7" t="str">
        <f>VLOOKUP(Table1[[#This Row],[Order No]],'Account, order priority and cat'!$A$3:$D$1039,4,FALSE)</f>
        <v>Office Supplies</v>
      </c>
      <c r="I116" s="12" t="str">
        <f>VLOOKUP(Table1[[#This Row],[Order No]],'Cost and price details'!$A$2:$F$1038,Table!$I$3,FALSE)</f>
        <v>Regular Air</v>
      </c>
      <c r="J116" s="13">
        <f>VLOOKUP(Table1[[#This Row],[Order No]],'Cost and price details'!$A$2:$F$1038,Table!$J$3,FALSE)</f>
        <v>41364</v>
      </c>
      <c r="K116" s="12">
        <f>VLOOKUP(Table1[[#This Row],[Order No]],'Cost and price details'!$A$2:$F$1038,Table!$K$3,FALSE)</f>
        <v>2.0020000000000002</v>
      </c>
      <c r="L116" s="12">
        <f>VLOOKUP(Table1[[#This Row],[Order No]],'Cost and price details'!$A$2:$F$1038,Table!$L$3,FALSE)</f>
        <v>3.278</v>
      </c>
      <c r="M116" s="14">
        <f>(Table1[[#This Row],[Retail Price]]-Table1[[#This Row],[Cost Price]])/Table1[[#This Row],[Cost Price]]</f>
        <v>0.63736263736263721</v>
      </c>
      <c r="N116" s="14">
        <f>VLOOKUP(Table1[[#This Row],[Retail Price]],'Tax and discount slab'!$A$17:$B$27,2,TRUE)</f>
        <v>0.05</v>
      </c>
      <c r="O116" s="7">
        <f>(1+Table1[[#This Row],[Tax]])*Table1[[#This Row],[Retail Price]]</f>
        <v>3.4419</v>
      </c>
      <c r="P116" s="7" t="e">
        <f>VLOOKUP(Table1[[#This Row],[Order No]],'QTY &amp; shipping cost'!A112:B1148,2,FALSE)</f>
        <v>#N/A</v>
      </c>
      <c r="Q116" s="7" t="e">
        <f>(Table1[[#This Row],[Price including tax]]*Table1[[#This Row],[Order Quantity]])</f>
        <v>#N/A</v>
      </c>
      <c r="R116" s="14">
        <f>VLOOKUP(Table1[[#This Row],[Retail Price]],'Tax and discount slab'!$D$17:$E$27,2,TRUE)</f>
        <v>0.02</v>
      </c>
      <c r="S116" s="7" t="e">
        <f>Table1[[#This Row],[Sub Total]]*Table1[[#This Row],[Discount %]]</f>
        <v>#N/A</v>
      </c>
      <c r="T116" s="7">
        <f>VLOOKUP(Table1[[#This Row],[Order No]],'QTY &amp; shipping cost'!$A$2:$C$1038,3,FALSE)</f>
        <v>1.6300000000000001</v>
      </c>
      <c r="U116" s="18" t="e">
        <f>(Table1[[#This Row],[Sub Total]]+Table1[[#This Row],[Shipping Cost]])-Table1[[#This Row],[Discount $]]</f>
        <v>#N/A</v>
      </c>
    </row>
    <row r="117" spans="1:21" x14ac:dyDescent="0.2">
      <c r="A117" s="17" t="s">
        <v>233</v>
      </c>
      <c r="B117" s="6">
        <f>VLOOKUP($A117,'Order date customer name'!$A$3:$B$1039,2,FALSE)</f>
        <v>41357</v>
      </c>
      <c r="C117" s="7" t="str">
        <f>VLOOKUP(Table1[[#This Row],[Order No]],'Order date customer name'!$A$2:$C$1038,3,FALSE)</f>
        <v>MICHAEL COLE</v>
      </c>
      <c r="D117" s="7" t="str">
        <f>VLOOKUP(Table1[[#This Row],[Order No]],'State and cust type'!$A$2:$B$1038,2,FALSE)</f>
        <v>New York</v>
      </c>
      <c r="E117" s="7" t="str">
        <f>VLOOKUP(Table1[[#This Row],[Order No]],'State and cust type'!$A$3:$C$1039,3,FALSE)</f>
        <v>Consumer</v>
      </c>
      <c r="F117" s="7" t="str">
        <f>VLOOKUP(Table1[[#This Row],[Order No]],'Account, order priority and cat'!$A$2:$B$1038,2,FALSE)</f>
        <v>ROY COOK</v>
      </c>
      <c r="G117" s="7" t="str">
        <f>VLOOKUP(Table1[[#This Row],[Order No]],'Account, order priority and cat'!$A$3:$C$1039,3,FALSE)</f>
        <v>Not Specified</v>
      </c>
      <c r="H117" s="7" t="str">
        <f>VLOOKUP(Table1[[#This Row],[Order No]],'Account, order priority and cat'!$A$3:$D$1039,4,FALSE)</f>
        <v>Technology</v>
      </c>
      <c r="I117" s="12" t="str">
        <f>VLOOKUP(Table1[[#This Row],[Order No]],'Cost and price details'!$A$2:$F$1038,Table!$I$3,FALSE)</f>
        <v>Regular Air</v>
      </c>
      <c r="J117" s="13">
        <f>VLOOKUP(Table1[[#This Row],[Order No]],'Cost and price details'!$A$2:$F$1038,Table!$J$3,FALSE)</f>
        <v>41366</v>
      </c>
      <c r="K117" s="12">
        <f>VLOOKUP(Table1[[#This Row],[Order No]],'Cost and price details'!$A$2:$F$1038,Table!$K$3,FALSE)</f>
        <v>89.749000000000009</v>
      </c>
      <c r="L117" s="12">
        <f>VLOOKUP(Table1[[#This Row],[Order No]],'Cost and price details'!$A$2:$F$1038,Table!$L$3,FALSE)</f>
        <v>175.98900000000003</v>
      </c>
      <c r="M117" s="14">
        <f>(Table1[[#This Row],[Retail Price]]-Table1[[#This Row],[Cost Price]])/Table1[[#This Row],[Cost Price]]</f>
        <v>0.96090207133227123</v>
      </c>
      <c r="N117" s="14">
        <f>VLOOKUP(Table1[[#This Row],[Retail Price]],'Tax and discount slab'!$A$17:$B$27,2,TRUE)</f>
        <v>0.32000000000000006</v>
      </c>
      <c r="O117" s="7">
        <f>(1+Table1[[#This Row],[Tax]])*Table1[[#This Row],[Retail Price]]</f>
        <v>232.30548000000005</v>
      </c>
      <c r="P117" s="7" t="e">
        <f>VLOOKUP(Table1[[#This Row],[Order No]],'QTY &amp; shipping cost'!A113:B1149,2,FALSE)</f>
        <v>#N/A</v>
      </c>
      <c r="Q117" s="7" t="e">
        <f>(Table1[[#This Row],[Price including tax]]*Table1[[#This Row],[Order Quantity]])</f>
        <v>#N/A</v>
      </c>
      <c r="R117" s="14">
        <f>VLOOKUP(Table1[[#This Row],[Retail Price]],'Tax and discount slab'!$D$17:$E$27,2,TRUE)</f>
        <v>0.47</v>
      </c>
      <c r="S117" s="7" t="e">
        <f>Table1[[#This Row],[Sub Total]]*Table1[[#This Row],[Discount %]]</f>
        <v>#N/A</v>
      </c>
      <c r="T117" s="7">
        <f>VLOOKUP(Table1[[#This Row],[Order No]],'QTY &amp; shipping cost'!$A$2:$C$1038,3,FALSE)</f>
        <v>5.55</v>
      </c>
      <c r="U117" s="18" t="e">
        <f>(Table1[[#This Row],[Sub Total]]+Table1[[#This Row],[Shipping Cost]])-Table1[[#This Row],[Discount $]]</f>
        <v>#N/A</v>
      </c>
    </row>
    <row r="118" spans="1:21" x14ac:dyDescent="0.2">
      <c r="A118" s="17" t="s">
        <v>235</v>
      </c>
      <c r="B118" s="6">
        <f>VLOOKUP($A118,'Order date customer name'!$A$3:$B$1039,2,FALSE)</f>
        <v>41358</v>
      </c>
      <c r="C118" s="7" t="str">
        <f>VLOOKUP(Table1[[#This Row],[Order No]],'Order date customer name'!$A$2:$C$1038,3,FALSE)</f>
        <v>VINCENT MARTIN</v>
      </c>
      <c r="D118" s="7" t="str">
        <f>VLOOKUP(Table1[[#This Row],[Order No]],'State and cust type'!$A$2:$B$1038,2,FALSE)</f>
        <v>New York</v>
      </c>
      <c r="E118" s="7" t="str">
        <f>VLOOKUP(Table1[[#This Row],[Order No]],'State and cust type'!$A$3:$C$1039,3,FALSE)</f>
        <v>Home Office</v>
      </c>
      <c r="F118" s="7" t="str">
        <f>VLOOKUP(Table1[[#This Row],[Order No]],'Account, order priority and cat'!$A$2:$B$1038,2,FALSE)</f>
        <v>MARC ARNOLD</v>
      </c>
      <c r="G118" s="7" t="str">
        <f>VLOOKUP(Table1[[#This Row],[Order No]],'Account, order priority and cat'!$A$3:$C$1039,3,FALSE)</f>
        <v>Low</v>
      </c>
      <c r="H118" s="7" t="str">
        <f>VLOOKUP(Table1[[#This Row],[Order No]],'Account, order priority and cat'!$A$3:$D$1039,4,FALSE)</f>
        <v>Office Supplies</v>
      </c>
      <c r="I118" s="12" t="str">
        <f>VLOOKUP(Table1[[#This Row],[Order No]],'Cost and price details'!$A$2:$F$1038,Table!$I$3,FALSE)</f>
        <v>Regular Air</v>
      </c>
      <c r="J118" s="13">
        <f>VLOOKUP(Table1[[#This Row],[Order No]],'Cost and price details'!$A$2:$F$1038,Table!$J$3,FALSE)</f>
        <v>41372</v>
      </c>
      <c r="K118" s="12">
        <f>VLOOKUP(Table1[[#This Row],[Order No]],'Cost and price details'!$A$2:$F$1038,Table!$K$3,FALSE)</f>
        <v>5.8630000000000004</v>
      </c>
      <c r="L118" s="12">
        <f>VLOOKUP(Table1[[#This Row],[Order No]],'Cost and price details'!$A$2:$F$1038,Table!$L$3,FALSE)</f>
        <v>9.4600000000000009</v>
      </c>
      <c r="M118" s="14">
        <f>(Table1[[#This Row],[Retail Price]]-Table1[[#This Row],[Cost Price]])/Table1[[#This Row],[Cost Price]]</f>
        <v>0.61350844277673544</v>
      </c>
      <c r="N118" s="14">
        <f>VLOOKUP(Table1[[#This Row],[Retail Price]],'Tax and discount slab'!$A$17:$B$27,2,TRUE)</f>
        <v>0.05</v>
      </c>
      <c r="O118" s="7">
        <f>(1+Table1[[#This Row],[Tax]])*Table1[[#This Row],[Retail Price]]</f>
        <v>9.9330000000000016</v>
      </c>
      <c r="P118" s="7">
        <f>VLOOKUP(Table1[[#This Row],[Order No]],'QTY &amp; shipping cost'!A114:B1150,2,FALSE)</f>
        <v>39</v>
      </c>
      <c r="Q118" s="7">
        <f>(Table1[[#This Row],[Price including tax]]*Table1[[#This Row],[Order Quantity]])</f>
        <v>387.38700000000006</v>
      </c>
      <c r="R118" s="14">
        <f>VLOOKUP(Table1[[#This Row],[Retail Price]],'Tax and discount slab'!$D$17:$E$27,2,TRUE)</f>
        <v>0.02</v>
      </c>
      <c r="S118" s="7">
        <f>Table1[[#This Row],[Sub Total]]*Table1[[#This Row],[Discount %]]</f>
        <v>7.7477400000000012</v>
      </c>
      <c r="T118" s="7">
        <f>VLOOKUP(Table1[[#This Row],[Order No]],'QTY &amp; shipping cost'!$A$2:$C$1038,3,FALSE)</f>
        <v>6.24</v>
      </c>
      <c r="U118" s="18">
        <f>(Table1[[#This Row],[Sub Total]]+Table1[[#This Row],[Shipping Cost]])-Table1[[#This Row],[Discount $]]</f>
        <v>385.87926000000004</v>
      </c>
    </row>
    <row r="119" spans="1:21" x14ac:dyDescent="0.2">
      <c r="A119" s="17" t="s">
        <v>237</v>
      </c>
      <c r="B119" s="6">
        <f>VLOOKUP($A119,'Order date customer name'!$A$3:$B$1039,2,FALSE)</f>
        <v>41358</v>
      </c>
      <c r="C119" s="7" t="str">
        <f>VLOOKUP(Table1[[#This Row],[Order No]],'Order date customer name'!$A$2:$C$1038,3,FALSE)</f>
        <v>LLOYD LEWIS</v>
      </c>
      <c r="D119" s="7" t="str">
        <f>VLOOKUP(Table1[[#This Row],[Order No]],'State and cust type'!$A$2:$B$1038,2,FALSE)</f>
        <v>New York</v>
      </c>
      <c r="E119" s="7" t="str">
        <f>VLOOKUP(Table1[[#This Row],[Order No]],'State and cust type'!$A$3:$C$1039,3,FALSE)</f>
        <v>Small Business</v>
      </c>
      <c r="F119" s="7" t="str">
        <f>VLOOKUP(Table1[[#This Row],[Order No]],'Account, order priority and cat'!$A$2:$B$1038,2,FALSE)</f>
        <v>GREG BLACK</v>
      </c>
      <c r="G119" s="7" t="str">
        <f>VLOOKUP(Table1[[#This Row],[Order No]],'Account, order priority and cat'!$A$3:$C$1039,3,FALSE)</f>
        <v>Medium</v>
      </c>
      <c r="H119" s="7" t="str">
        <f>VLOOKUP(Table1[[#This Row],[Order No]],'Account, order priority and cat'!$A$3:$D$1039,4,FALSE)</f>
        <v>Office Supplies</v>
      </c>
      <c r="I119" s="12" t="str">
        <f>VLOOKUP(Table1[[#This Row],[Order No]],'Cost and price details'!$A$2:$F$1038,Table!$I$3,FALSE)</f>
        <v>Regular Air</v>
      </c>
      <c r="J119" s="13">
        <f>VLOOKUP(Table1[[#This Row],[Order No]],'Cost and price details'!$A$2:$F$1038,Table!$J$3,FALSE)</f>
        <v>41365</v>
      </c>
      <c r="K119" s="12">
        <f>VLOOKUP(Table1[[#This Row],[Order No]],'Cost and price details'!$A$2:$F$1038,Table!$K$3,FALSE)</f>
        <v>3.8720000000000003</v>
      </c>
      <c r="L119" s="12">
        <f>VLOOKUP(Table1[[#This Row],[Order No]],'Cost and price details'!$A$2:$F$1038,Table!$L$3,FALSE)</f>
        <v>6.2480000000000002</v>
      </c>
      <c r="M119" s="14">
        <f>(Table1[[#This Row],[Retail Price]]-Table1[[#This Row],[Cost Price]])/Table1[[#This Row],[Cost Price]]</f>
        <v>0.61363636363636354</v>
      </c>
      <c r="N119" s="14">
        <f>VLOOKUP(Table1[[#This Row],[Retail Price]],'Tax and discount slab'!$A$17:$B$27,2,TRUE)</f>
        <v>0.05</v>
      </c>
      <c r="O119" s="7">
        <f>(1+Table1[[#This Row],[Tax]])*Table1[[#This Row],[Retail Price]]</f>
        <v>6.5604000000000005</v>
      </c>
      <c r="P119" s="7">
        <f>VLOOKUP(Table1[[#This Row],[Order No]],'QTY &amp; shipping cost'!A115:B1151,2,FALSE)</f>
        <v>26</v>
      </c>
      <c r="Q119" s="7">
        <f>(Table1[[#This Row],[Price including tax]]*Table1[[#This Row],[Order Quantity]])</f>
        <v>170.57040000000001</v>
      </c>
      <c r="R119" s="14">
        <f>VLOOKUP(Table1[[#This Row],[Retail Price]],'Tax and discount slab'!$D$17:$E$27,2,TRUE)</f>
        <v>0.02</v>
      </c>
      <c r="S119" s="7">
        <f>Table1[[#This Row],[Sub Total]]*Table1[[#This Row],[Discount %]]</f>
        <v>3.4114080000000002</v>
      </c>
      <c r="T119" s="7">
        <f>VLOOKUP(Table1[[#This Row],[Order No]],'QTY &amp; shipping cost'!$A$2:$C$1038,3,FALSE)</f>
        <v>1.44</v>
      </c>
      <c r="U119" s="18">
        <f>(Table1[[#This Row],[Sub Total]]+Table1[[#This Row],[Shipping Cost]])-Table1[[#This Row],[Discount $]]</f>
        <v>168.59899200000001</v>
      </c>
    </row>
    <row r="120" spans="1:21" x14ac:dyDescent="0.2">
      <c r="A120" s="17" t="s">
        <v>239</v>
      </c>
      <c r="B120" s="6">
        <f>VLOOKUP($A120,'Order date customer name'!$A$3:$B$1039,2,FALSE)</f>
        <v>41361</v>
      </c>
      <c r="C120" s="7" t="str">
        <f>VLOOKUP(Table1[[#This Row],[Order No]],'Order date customer name'!$A$2:$C$1038,3,FALSE)</f>
        <v>TYLER ALVAREZ</v>
      </c>
      <c r="D120" s="7" t="str">
        <f>VLOOKUP(Table1[[#This Row],[Order No]],'State and cust type'!$A$2:$B$1038,2,FALSE)</f>
        <v>New York</v>
      </c>
      <c r="E120" s="7" t="str">
        <f>VLOOKUP(Table1[[#This Row],[Order No]],'State and cust type'!$A$3:$C$1039,3,FALSE)</f>
        <v>Corporate</v>
      </c>
      <c r="F120" s="7" t="str">
        <f>VLOOKUP(Table1[[#This Row],[Order No]],'Account, order priority and cat'!$A$2:$B$1038,2,FALSE)</f>
        <v>BRYAN JENKINS</v>
      </c>
      <c r="G120" s="7" t="str">
        <f>VLOOKUP(Table1[[#This Row],[Order No]],'Account, order priority and cat'!$A$3:$C$1039,3,FALSE)</f>
        <v>Not Specified</v>
      </c>
      <c r="H120" s="7" t="str">
        <f>VLOOKUP(Table1[[#This Row],[Order No]],'Account, order priority and cat'!$A$3:$D$1039,4,FALSE)</f>
        <v>Office Supplies</v>
      </c>
      <c r="I120" s="12" t="str">
        <f>VLOOKUP(Table1[[#This Row],[Order No]],'Cost and price details'!$A$2:$F$1038,Table!$I$3,FALSE)</f>
        <v>Regular Air</v>
      </c>
      <c r="J120" s="13">
        <f>VLOOKUP(Table1[[#This Row],[Order No]],'Cost and price details'!$A$2:$F$1038,Table!$J$3,FALSE)</f>
        <v>41369</v>
      </c>
      <c r="K120" s="12">
        <f>VLOOKUP(Table1[[#This Row],[Order No]],'Cost and price details'!$A$2:$F$1038,Table!$K$3,FALSE)</f>
        <v>1.034</v>
      </c>
      <c r="L120" s="12">
        <f>VLOOKUP(Table1[[#This Row],[Order No]],'Cost and price details'!$A$2:$F$1038,Table!$L$3,FALSE)</f>
        <v>2.2880000000000003</v>
      </c>
      <c r="M120" s="14">
        <f>(Table1[[#This Row],[Retail Price]]-Table1[[#This Row],[Cost Price]])/Table1[[#This Row],[Cost Price]]</f>
        <v>1.2127659574468086</v>
      </c>
      <c r="N120" s="14">
        <f>VLOOKUP(Table1[[#This Row],[Retail Price]],'Tax and discount slab'!$A$17:$B$27,2,TRUE)</f>
        <v>0.05</v>
      </c>
      <c r="O120" s="7">
        <f>(1+Table1[[#This Row],[Tax]])*Table1[[#This Row],[Retail Price]]</f>
        <v>2.4024000000000005</v>
      </c>
      <c r="P120" s="7">
        <f>VLOOKUP(Table1[[#This Row],[Order No]],'QTY &amp; shipping cost'!A116:B1152,2,FALSE)</f>
        <v>6</v>
      </c>
      <c r="Q120" s="7">
        <f>(Table1[[#This Row],[Price including tax]]*Table1[[#This Row],[Order Quantity]])</f>
        <v>14.414400000000004</v>
      </c>
      <c r="R120" s="14">
        <f>VLOOKUP(Table1[[#This Row],[Retail Price]],'Tax and discount slab'!$D$17:$E$27,2,TRUE)</f>
        <v>0.02</v>
      </c>
      <c r="S120" s="7">
        <f>Table1[[#This Row],[Sub Total]]*Table1[[#This Row],[Discount %]]</f>
        <v>0.2882880000000001</v>
      </c>
      <c r="T120" s="7">
        <f>VLOOKUP(Table1[[#This Row],[Order No]],'QTY &amp; shipping cost'!$A$2:$C$1038,3,FALSE)</f>
        <v>2.61</v>
      </c>
      <c r="U120" s="18">
        <f>(Table1[[#This Row],[Sub Total]]+Table1[[#This Row],[Shipping Cost]])-Table1[[#This Row],[Discount $]]</f>
        <v>16.736112000000002</v>
      </c>
    </row>
    <row r="121" spans="1:21" x14ac:dyDescent="0.2">
      <c r="A121" s="17" t="s">
        <v>241</v>
      </c>
      <c r="B121" s="6">
        <f>VLOOKUP($A121,'Order date customer name'!$A$3:$B$1039,2,FALSE)</f>
        <v>41381</v>
      </c>
      <c r="C121" s="7" t="str">
        <f>VLOOKUP(Table1[[#This Row],[Order No]],'Order date customer name'!$A$2:$C$1038,3,FALSE)</f>
        <v>ARTHUR REED</v>
      </c>
      <c r="D121" s="7" t="str">
        <f>VLOOKUP(Table1[[#This Row],[Order No]],'State and cust type'!$A$2:$B$1038,2,FALSE)</f>
        <v>Illinois</v>
      </c>
      <c r="E121" s="7" t="str">
        <f>VLOOKUP(Table1[[#This Row],[Order No]],'State and cust type'!$A$3:$C$1039,3,FALSE)</f>
        <v>Corporate</v>
      </c>
      <c r="F121" s="7" t="str">
        <f>VLOOKUP(Table1[[#This Row],[Order No]],'Account, order priority and cat'!$A$2:$B$1038,2,FALSE)</f>
        <v>MANUEL BARNES</v>
      </c>
      <c r="G121" s="7" t="str">
        <f>VLOOKUP(Table1[[#This Row],[Order No]],'Account, order priority and cat'!$A$3:$C$1039,3,FALSE)</f>
        <v>Not Specified</v>
      </c>
      <c r="H121" s="7" t="str">
        <f>VLOOKUP(Table1[[#This Row],[Order No]],'Account, order priority and cat'!$A$3:$D$1039,4,FALSE)</f>
        <v>Office Supplies</v>
      </c>
      <c r="I121" s="12" t="str">
        <f>VLOOKUP(Table1[[#This Row],[Order No]],'Cost and price details'!$A$2:$F$1038,Table!$I$3,FALSE)</f>
        <v>Regular Air</v>
      </c>
      <c r="J121" s="13">
        <f>VLOOKUP(Table1[[#This Row],[Order No]],'Cost and price details'!$A$2:$F$1038,Table!$J$3,FALSE)</f>
        <v>41389</v>
      </c>
      <c r="K121" s="12">
        <f>VLOOKUP(Table1[[#This Row],[Order No]],'Cost and price details'!$A$2:$F$1038,Table!$K$3,FALSE)</f>
        <v>5.8630000000000004</v>
      </c>
      <c r="L121" s="12">
        <f>VLOOKUP(Table1[[#This Row],[Order No]],'Cost and price details'!$A$2:$F$1038,Table!$L$3,FALSE)</f>
        <v>9.4600000000000009</v>
      </c>
      <c r="M121" s="14">
        <f>(Table1[[#This Row],[Retail Price]]-Table1[[#This Row],[Cost Price]])/Table1[[#This Row],[Cost Price]]</f>
        <v>0.61350844277673544</v>
      </c>
      <c r="N121" s="14">
        <f>VLOOKUP(Table1[[#This Row],[Retail Price]],'Tax and discount slab'!$A$17:$B$27,2,TRUE)</f>
        <v>0.05</v>
      </c>
      <c r="O121" s="7">
        <f>(1+Table1[[#This Row],[Tax]])*Table1[[#This Row],[Retail Price]]</f>
        <v>9.9330000000000016</v>
      </c>
      <c r="P121" s="7">
        <f>VLOOKUP(Table1[[#This Row],[Order No]],'QTY &amp; shipping cost'!A117:B1153,2,FALSE)</f>
        <v>38</v>
      </c>
      <c r="Q121" s="7">
        <f>(Table1[[#This Row],[Price including tax]]*Table1[[#This Row],[Order Quantity]])</f>
        <v>377.45400000000006</v>
      </c>
      <c r="R121" s="14">
        <f>VLOOKUP(Table1[[#This Row],[Retail Price]],'Tax and discount slab'!$D$17:$E$27,2,TRUE)</f>
        <v>0.02</v>
      </c>
      <c r="S121" s="7">
        <f>Table1[[#This Row],[Sub Total]]*Table1[[#This Row],[Discount %]]</f>
        <v>7.5490800000000018</v>
      </c>
      <c r="T121" s="7">
        <f>VLOOKUP(Table1[[#This Row],[Order No]],'QTY &amp; shipping cost'!$A$2:$C$1038,3,FALSE)</f>
        <v>6.24</v>
      </c>
      <c r="U121" s="18">
        <f>(Table1[[#This Row],[Sub Total]]+Table1[[#This Row],[Shipping Cost]])-Table1[[#This Row],[Discount $]]</f>
        <v>376.14492000000007</v>
      </c>
    </row>
    <row r="122" spans="1:21" x14ac:dyDescent="0.2">
      <c r="A122" s="17" t="s">
        <v>243</v>
      </c>
      <c r="B122" s="6">
        <f>VLOOKUP($A122,'Order date customer name'!$A$3:$B$1039,2,FALSE)</f>
        <v>41382</v>
      </c>
      <c r="C122" s="7" t="str">
        <f>VLOOKUP(Table1[[#This Row],[Order No]],'Order date customer name'!$A$2:$C$1038,3,FALSE)</f>
        <v>BRIAN SANTOS</v>
      </c>
      <c r="D122" s="7" t="str">
        <f>VLOOKUP(Table1[[#This Row],[Order No]],'State and cust type'!$A$2:$B$1038,2,FALSE)</f>
        <v>Illinois</v>
      </c>
      <c r="E122" s="7" t="str">
        <f>VLOOKUP(Table1[[#This Row],[Order No]],'State and cust type'!$A$3:$C$1039,3,FALSE)</f>
        <v>Small Business</v>
      </c>
      <c r="F122" s="7" t="str">
        <f>VLOOKUP(Table1[[#This Row],[Order No]],'Account, order priority and cat'!$A$2:$B$1038,2,FALSE)</f>
        <v>MANUEL BARNES</v>
      </c>
      <c r="G122" s="7" t="str">
        <f>VLOOKUP(Table1[[#This Row],[Order No]],'Account, order priority and cat'!$A$3:$C$1039,3,FALSE)</f>
        <v>Not Specified</v>
      </c>
      <c r="H122" s="7" t="str">
        <f>VLOOKUP(Table1[[#This Row],[Order No]],'Account, order priority and cat'!$A$3:$D$1039,4,FALSE)</f>
        <v>Office Supplies</v>
      </c>
      <c r="I122" s="12" t="str">
        <f>VLOOKUP(Table1[[#This Row],[Order No]],'Cost and price details'!$A$2:$F$1038,Table!$I$3,FALSE)</f>
        <v>Regular Air</v>
      </c>
      <c r="J122" s="13">
        <f>VLOOKUP(Table1[[#This Row],[Order No]],'Cost and price details'!$A$2:$F$1038,Table!$J$3,FALSE)</f>
        <v>41391</v>
      </c>
      <c r="K122" s="12">
        <f>VLOOKUP(Table1[[#This Row],[Order No]],'Cost and price details'!$A$2:$F$1038,Table!$K$3,FALSE)</f>
        <v>2.7720000000000002</v>
      </c>
      <c r="L122" s="12">
        <f>VLOOKUP(Table1[[#This Row],[Order No]],'Cost and price details'!$A$2:$F$1038,Table!$L$3,FALSE)</f>
        <v>4.4000000000000004</v>
      </c>
      <c r="M122" s="14">
        <f>(Table1[[#This Row],[Retail Price]]-Table1[[#This Row],[Cost Price]])/Table1[[#This Row],[Cost Price]]</f>
        <v>0.58730158730158732</v>
      </c>
      <c r="N122" s="14">
        <f>VLOOKUP(Table1[[#This Row],[Retail Price]],'Tax and discount slab'!$A$17:$B$27,2,TRUE)</f>
        <v>0.05</v>
      </c>
      <c r="O122" s="7">
        <f>(1+Table1[[#This Row],[Tax]])*Table1[[#This Row],[Retail Price]]</f>
        <v>4.620000000000001</v>
      </c>
      <c r="P122" s="7">
        <f>VLOOKUP(Table1[[#This Row],[Order No]],'QTY &amp; shipping cost'!A118:B1154,2,FALSE)</f>
        <v>33</v>
      </c>
      <c r="Q122" s="7">
        <f>(Table1[[#This Row],[Price including tax]]*Table1[[#This Row],[Order Quantity]])</f>
        <v>152.46000000000004</v>
      </c>
      <c r="R122" s="14">
        <f>VLOOKUP(Table1[[#This Row],[Retail Price]],'Tax and discount slab'!$D$17:$E$27,2,TRUE)</f>
        <v>0.02</v>
      </c>
      <c r="S122" s="7">
        <f>Table1[[#This Row],[Sub Total]]*Table1[[#This Row],[Discount %]]</f>
        <v>3.0492000000000008</v>
      </c>
      <c r="T122" s="7">
        <f>VLOOKUP(Table1[[#This Row],[Order No]],'QTY &amp; shipping cost'!$A$2:$C$1038,3,FALSE)</f>
        <v>1.35</v>
      </c>
      <c r="U122" s="18">
        <f>(Table1[[#This Row],[Sub Total]]+Table1[[#This Row],[Shipping Cost]])-Table1[[#This Row],[Discount $]]</f>
        <v>150.76080000000002</v>
      </c>
    </row>
    <row r="123" spans="1:21" x14ac:dyDescent="0.2">
      <c r="A123" s="17" t="s">
        <v>245</v>
      </c>
      <c r="B123" s="6">
        <f>VLOOKUP($A123,'Order date customer name'!$A$3:$B$1039,2,FALSE)</f>
        <v>41388</v>
      </c>
      <c r="C123" s="7" t="str">
        <f>VLOOKUP(Table1[[#This Row],[Order No]],'Order date customer name'!$A$2:$C$1038,3,FALSE)</f>
        <v>RON WHITE</v>
      </c>
      <c r="D123" s="7" t="str">
        <f>VLOOKUP(Table1[[#This Row],[Order No]],'State and cust type'!$A$2:$B$1038,2,FALSE)</f>
        <v>New York</v>
      </c>
      <c r="E123" s="7" t="str">
        <f>VLOOKUP(Table1[[#This Row],[Order No]],'State and cust type'!$A$3:$C$1039,3,FALSE)</f>
        <v>Corporate</v>
      </c>
      <c r="F123" s="7" t="str">
        <f>VLOOKUP(Table1[[#This Row],[Order No]],'Account, order priority and cat'!$A$2:$B$1038,2,FALSE)</f>
        <v>WILLIE STEWART</v>
      </c>
      <c r="G123" s="7" t="str">
        <f>VLOOKUP(Table1[[#This Row],[Order No]],'Account, order priority and cat'!$A$3:$C$1039,3,FALSE)</f>
        <v>Critical</v>
      </c>
      <c r="H123" s="7" t="str">
        <f>VLOOKUP(Table1[[#This Row],[Order No]],'Account, order priority and cat'!$A$3:$D$1039,4,FALSE)</f>
        <v>Technology</v>
      </c>
      <c r="I123" s="12" t="str">
        <f>VLOOKUP(Table1[[#This Row],[Order No]],'Cost and price details'!$A$2:$F$1038,Table!$I$3,FALSE)</f>
        <v>Regular Air</v>
      </c>
      <c r="J123" s="13">
        <f>VLOOKUP(Table1[[#This Row],[Order No]],'Cost and price details'!$A$2:$F$1038,Table!$J$3,FALSE)</f>
        <v>41395</v>
      </c>
      <c r="K123" s="12">
        <f>VLOOKUP(Table1[[#This Row],[Order No]],'Cost and price details'!$A$2:$F$1038,Table!$K$3,FALSE)</f>
        <v>9.7020000000000017</v>
      </c>
      <c r="L123" s="12">
        <f>VLOOKUP(Table1[[#This Row],[Order No]],'Cost and price details'!$A$2:$F$1038,Table!$L$3,FALSE)</f>
        <v>23.088999999999999</v>
      </c>
      <c r="M123" s="14">
        <f>(Table1[[#This Row],[Retail Price]]-Table1[[#This Row],[Cost Price]])/Table1[[#This Row],[Cost Price]]</f>
        <v>1.3798185941043077</v>
      </c>
      <c r="N123" s="14">
        <f>VLOOKUP(Table1[[#This Row],[Retail Price]],'Tax and discount slab'!$A$17:$B$27,2,TRUE)</f>
        <v>0.15000000000000002</v>
      </c>
      <c r="O123" s="7">
        <f>(1+Table1[[#This Row],[Tax]])*Table1[[#This Row],[Retail Price]]</f>
        <v>26.552349999999997</v>
      </c>
      <c r="P123" s="7">
        <f>VLOOKUP(Table1[[#This Row],[Order No]],'QTY &amp; shipping cost'!A119:B1155,2,FALSE)</f>
        <v>21</v>
      </c>
      <c r="Q123" s="7">
        <f>(Table1[[#This Row],[Price including tax]]*Table1[[#This Row],[Order Quantity]])</f>
        <v>557.59934999999996</v>
      </c>
      <c r="R123" s="14">
        <f>VLOOKUP(Table1[[#This Row],[Retail Price]],'Tax and discount slab'!$D$17:$E$27,2,TRUE)</f>
        <v>0.12000000000000001</v>
      </c>
      <c r="S123" s="7">
        <f>Table1[[#This Row],[Sub Total]]*Table1[[#This Row],[Discount %]]</f>
        <v>66.911922000000004</v>
      </c>
      <c r="T123" s="7">
        <f>VLOOKUP(Table1[[#This Row],[Order No]],'QTY &amp; shipping cost'!$A$2:$C$1038,3,FALSE)</f>
        <v>4.8599999999999994</v>
      </c>
      <c r="U123" s="18">
        <f>(Table1[[#This Row],[Sub Total]]+Table1[[#This Row],[Shipping Cost]])-Table1[[#This Row],[Discount $]]</f>
        <v>495.54742799999997</v>
      </c>
    </row>
    <row r="124" spans="1:21" x14ac:dyDescent="0.2">
      <c r="A124" s="17" t="s">
        <v>247</v>
      </c>
      <c r="B124" s="6">
        <f>VLOOKUP($A124,'Order date customer name'!$A$3:$B$1039,2,FALSE)</f>
        <v>41389</v>
      </c>
      <c r="C124" s="7" t="str">
        <f>VLOOKUP(Table1[[#This Row],[Order No]],'Order date customer name'!$A$2:$C$1038,3,FALSE)</f>
        <v>HERMAN RIVERA</v>
      </c>
      <c r="D124" s="7" t="str">
        <f>VLOOKUP(Table1[[#This Row],[Order No]],'State and cust type'!$A$2:$B$1038,2,FALSE)</f>
        <v>New York</v>
      </c>
      <c r="E124" s="7" t="str">
        <f>VLOOKUP(Table1[[#This Row],[Order No]],'State and cust type'!$A$3:$C$1039,3,FALSE)</f>
        <v>Home Office</v>
      </c>
      <c r="F124" s="7" t="str">
        <f>VLOOKUP(Table1[[#This Row],[Order No]],'Account, order priority and cat'!$A$2:$B$1038,2,FALSE)</f>
        <v>TONY PERRY</v>
      </c>
      <c r="G124" s="7" t="str">
        <f>VLOOKUP(Table1[[#This Row],[Order No]],'Account, order priority and cat'!$A$3:$C$1039,3,FALSE)</f>
        <v>High</v>
      </c>
      <c r="H124" s="7" t="str">
        <f>VLOOKUP(Table1[[#This Row],[Order No]],'Account, order priority and cat'!$A$3:$D$1039,4,FALSE)</f>
        <v>Office Supplies</v>
      </c>
      <c r="I124" s="12" t="str">
        <f>VLOOKUP(Table1[[#This Row],[Order No]],'Cost and price details'!$A$2:$F$1038,Table!$I$3,FALSE)</f>
        <v>Express Air</v>
      </c>
      <c r="J124" s="13">
        <f>VLOOKUP(Table1[[#This Row],[Order No]],'Cost and price details'!$A$2:$F$1038,Table!$J$3,FALSE)</f>
        <v>41397</v>
      </c>
      <c r="K124" s="12">
        <f>VLOOKUP(Table1[[#This Row],[Order No]],'Cost and price details'!$A$2:$F$1038,Table!$K$3,FALSE)</f>
        <v>8.3710000000000004</v>
      </c>
      <c r="L124" s="12">
        <f>VLOOKUP(Table1[[#This Row],[Order No]],'Cost and price details'!$A$2:$F$1038,Table!$L$3,FALSE)</f>
        <v>13.508000000000001</v>
      </c>
      <c r="M124" s="14">
        <f>(Table1[[#This Row],[Retail Price]]-Table1[[#This Row],[Cost Price]])/Table1[[#This Row],[Cost Price]]</f>
        <v>0.61366622864651776</v>
      </c>
      <c r="N124" s="14">
        <f>VLOOKUP(Table1[[#This Row],[Retail Price]],'Tax and discount slab'!$A$17:$B$27,2,TRUE)</f>
        <v>0.1</v>
      </c>
      <c r="O124" s="7">
        <f>(1+Table1[[#This Row],[Tax]])*Table1[[#This Row],[Retail Price]]</f>
        <v>14.858800000000002</v>
      </c>
      <c r="P124" s="7">
        <f>VLOOKUP(Table1[[#This Row],[Order No]],'QTY &amp; shipping cost'!A120:B1156,2,FALSE)</f>
        <v>31</v>
      </c>
      <c r="Q124" s="7">
        <f>(Table1[[#This Row],[Price including tax]]*Table1[[#This Row],[Order Quantity]])</f>
        <v>460.6228000000001</v>
      </c>
      <c r="R124" s="14">
        <f>VLOOKUP(Table1[[#This Row],[Retail Price]],'Tax and discount slab'!$D$17:$E$27,2,TRUE)</f>
        <v>7.0000000000000007E-2</v>
      </c>
      <c r="S124" s="7">
        <f>Table1[[#This Row],[Sub Total]]*Table1[[#This Row],[Discount %]]</f>
        <v>32.243596000000011</v>
      </c>
      <c r="T124" s="7">
        <f>VLOOKUP(Table1[[#This Row],[Order No]],'QTY &amp; shipping cost'!$A$2:$C$1038,3,FALSE)</f>
        <v>6.3999999999999995</v>
      </c>
      <c r="U124" s="18">
        <f>(Table1[[#This Row],[Sub Total]]+Table1[[#This Row],[Shipping Cost]])-Table1[[#This Row],[Discount $]]</f>
        <v>434.77920400000005</v>
      </c>
    </row>
    <row r="125" spans="1:21" x14ac:dyDescent="0.2">
      <c r="A125" s="17" t="s">
        <v>249</v>
      </c>
      <c r="B125" s="6">
        <f>VLOOKUP($A125,'Order date customer name'!$A$3:$B$1039,2,FALSE)</f>
        <v>41390</v>
      </c>
      <c r="C125" s="7" t="str">
        <f>VLOOKUP(Table1[[#This Row],[Order No]],'Order date customer name'!$A$2:$C$1038,3,FALSE)</f>
        <v>PHILIP STEWART</v>
      </c>
      <c r="D125" s="7" t="str">
        <f>VLOOKUP(Table1[[#This Row],[Order No]],'State and cust type'!$A$2:$B$1038,2,FALSE)</f>
        <v>Illinois</v>
      </c>
      <c r="E125" s="7" t="str">
        <f>VLOOKUP(Table1[[#This Row],[Order No]],'State and cust type'!$A$3:$C$1039,3,FALSE)</f>
        <v>Corporate</v>
      </c>
      <c r="F125" s="7" t="str">
        <f>VLOOKUP(Table1[[#This Row],[Order No]],'Account, order priority and cat'!$A$2:$B$1038,2,FALSE)</f>
        <v>MANUEL BARNES</v>
      </c>
      <c r="G125" s="7" t="str">
        <f>VLOOKUP(Table1[[#This Row],[Order No]],'Account, order priority and cat'!$A$3:$C$1039,3,FALSE)</f>
        <v>Medium</v>
      </c>
      <c r="H125" s="7" t="str">
        <f>VLOOKUP(Table1[[#This Row],[Order No]],'Account, order priority and cat'!$A$3:$D$1039,4,FALSE)</f>
        <v>Office Supplies</v>
      </c>
      <c r="I125" s="12" t="str">
        <f>VLOOKUP(Table1[[#This Row],[Order No]],'Cost and price details'!$A$2:$F$1038,Table!$I$3,FALSE)</f>
        <v>Regular Air</v>
      </c>
      <c r="J125" s="13">
        <f>VLOOKUP(Table1[[#This Row],[Order No]],'Cost and price details'!$A$2:$F$1038,Table!$J$3,FALSE)</f>
        <v>41399</v>
      </c>
      <c r="K125" s="12">
        <f>VLOOKUP(Table1[[#This Row],[Order No]],'Cost and price details'!$A$2:$F$1038,Table!$K$3,FALSE)</f>
        <v>1.7490000000000003</v>
      </c>
      <c r="L125" s="12">
        <f>VLOOKUP(Table1[[#This Row],[Order No]],'Cost and price details'!$A$2:$F$1038,Table!$L$3,FALSE)</f>
        <v>2.871</v>
      </c>
      <c r="M125" s="14">
        <f>(Table1[[#This Row],[Retail Price]]-Table1[[#This Row],[Cost Price]])/Table1[[#This Row],[Cost Price]]</f>
        <v>0.64150943396226379</v>
      </c>
      <c r="N125" s="14">
        <f>VLOOKUP(Table1[[#This Row],[Retail Price]],'Tax and discount slab'!$A$17:$B$27,2,TRUE)</f>
        <v>0.05</v>
      </c>
      <c r="O125" s="7">
        <f>(1+Table1[[#This Row],[Tax]])*Table1[[#This Row],[Retail Price]]</f>
        <v>3.0145500000000003</v>
      </c>
      <c r="P125" s="7">
        <f>VLOOKUP(Table1[[#This Row],[Order No]],'QTY &amp; shipping cost'!A121:B1157,2,FALSE)</f>
        <v>11</v>
      </c>
      <c r="Q125" s="7">
        <f>(Table1[[#This Row],[Price including tax]]*Table1[[#This Row],[Order Quantity]])</f>
        <v>33.160050000000005</v>
      </c>
      <c r="R125" s="14">
        <f>VLOOKUP(Table1[[#This Row],[Retail Price]],'Tax and discount slab'!$D$17:$E$27,2,TRUE)</f>
        <v>0.02</v>
      </c>
      <c r="S125" s="7">
        <f>Table1[[#This Row],[Sub Total]]*Table1[[#This Row],[Discount %]]</f>
        <v>0.66320100000000015</v>
      </c>
      <c r="T125" s="7">
        <f>VLOOKUP(Table1[[#This Row],[Order No]],'QTY &amp; shipping cost'!$A$2:$C$1038,3,FALSE)</f>
        <v>0.55000000000000004</v>
      </c>
      <c r="U125" s="18">
        <f>(Table1[[#This Row],[Sub Total]]+Table1[[#This Row],[Shipping Cost]])-Table1[[#This Row],[Discount $]]</f>
        <v>33.046849000000002</v>
      </c>
    </row>
    <row r="126" spans="1:21" x14ac:dyDescent="0.2">
      <c r="A126" s="17" t="s">
        <v>251</v>
      </c>
      <c r="B126" s="6">
        <f>VLOOKUP($A126,'Order date customer name'!$A$3:$B$1039,2,FALSE)</f>
        <v>41390</v>
      </c>
      <c r="C126" s="7" t="str">
        <f>VLOOKUP(Table1[[#This Row],[Order No]],'Order date customer name'!$A$2:$C$1038,3,FALSE)</f>
        <v>JACOB ROSS</v>
      </c>
      <c r="D126" s="7" t="str">
        <f>VLOOKUP(Table1[[#This Row],[Order No]],'State and cust type'!$A$2:$B$1038,2,FALSE)</f>
        <v>New York</v>
      </c>
      <c r="E126" s="7" t="str">
        <f>VLOOKUP(Table1[[#This Row],[Order No]],'State and cust type'!$A$3:$C$1039,3,FALSE)</f>
        <v>Corporate</v>
      </c>
      <c r="F126" s="7" t="str">
        <f>VLOOKUP(Table1[[#This Row],[Order No]],'Account, order priority and cat'!$A$2:$B$1038,2,FALSE)</f>
        <v>CLAUDE WILLIS</v>
      </c>
      <c r="G126" s="7" t="str">
        <f>VLOOKUP(Table1[[#This Row],[Order No]],'Account, order priority and cat'!$A$3:$C$1039,3,FALSE)</f>
        <v>Medium</v>
      </c>
      <c r="H126" s="7" t="str">
        <f>VLOOKUP(Table1[[#This Row],[Order No]],'Account, order priority and cat'!$A$3:$D$1039,4,FALSE)</f>
        <v>Technology</v>
      </c>
      <c r="I126" s="12" t="str">
        <f>VLOOKUP(Table1[[#This Row],[Order No]],'Cost and price details'!$A$2:$F$1038,Table!$I$3,FALSE)</f>
        <v>Regular Air</v>
      </c>
      <c r="J126" s="13">
        <f>VLOOKUP(Table1[[#This Row],[Order No]],'Cost and price details'!$A$2:$F$1038,Table!$J$3,FALSE)</f>
        <v>41397</v>
      </c>
      <c r="K126" s="12">
        <f>VLOOKUP(Table1[[#This Row],[Order No]],'Cost and price details'!$A$2:$F$1038,Table!$K$3,FALSE)</f>
        <v>7.0289999999999999</v>
      </c>
      <c r="L126" s="12">
        <f>VLOOKUP(Table1[[#This Row],[Order No]],'Cost and price details'!$A$2:$F$1038,Table!$L$3,FALSE)</f>
        <v>21.978000000000002</v>
      </c>
      <c r="M126" s="14">
        <f>(Table1[[#This Row],[Retail Price]]-Table1[[#This Row],[Cost Price]])/Table1[[#This Row],[Cost Price]]</f>
        <v>2.126760563380282</v>
      </c>
      <c r="N126" s="14">
        <f>VLOOKUP(Table1[[#This Row],[Retail Price]],'Tax and discount slab'!$A$17:$B$27,2,TRUE)</f>
        <v>0.15000000000000002</v>
      </c>
      <c r="O126" s="7">
        <f>(1+Table1[[#This Row],[Tax]])*Table1[[#This Row],[Retail Price]]</f>
        <v>25.274699999999999</v>
      </c>
      <c r="P126" s="7">
        <f>VLOOKUP(Table1[[#This Row],[Order No]],'QTY &amp; shipping cost'!A122:B1158,2,FALSE)</f>
        <v>9</v>
      </c>
      <c r="Q126" s="7">
        <f>(Table1[[#This Row],[Price including tax]]*Table1[[#This Row],[Order Quantity]])</f>
        <v>227.47229999999999</v>
      </c>
      <c r="R126" s="14">
        <f>VLOOKUP(Table1[[#This Row],[Retail Price]],'Tax and discount slab'!$D$17:$E$27,2,TRUE)</f>
        <v>0.12000000000000001</v>
      </c>
      <c r="S126" s="7">
        <f>Table1[[#This Row],[Sub Total]]*Table1[[#This Row],[Discount %]]</f>
        <v>27.296676000000001</v>
      </c>
      <c r="T126" s="7">
        <f>VLOOKUP(Table1[[#This Row],[Order No]],'QTY &amp; shipping cost'!$A$2:$C$1038,3,FALSE)</f>
        <v>4.05</v>
      </c>
      <c r="U126" s="18">
        <f>(Table1[[#This Row],[Sub Total]]+Table1[[#This Row],[Shipping Cost]])-Table1[[#This Row],[Discount $]]</f>
        <v>204.22562400000001</v>
      </c>
    </row>
    <row r="127" spans="1:21" x14ac:dyDescent="0.2">
      <c r="A127" s="17" t="s">
        <v>254</v>
      </c>
      <c r="B127" s="6">
        <f>VLOOKUP($A127,'Order date customer name'!$A$3:$B$1039,2,FALSE)</f>
        <v>41392</v>
      </c>
      <c r="C127" s="7" t="str">
        <f>VLOOKUP(Table1[[#This Row],[Order No]],'Order date customer name'!$A$2:$C$1038,3,FALSE)</f>
        <v>TONY STEPHENS</v>
      </c>
      <c r="D127" s="7" t="str">
        <f>VLOOKUP(Table1[[#This Row],[Order No]],'State and cust type'!$A$2:$B$1038,2,FALSE)</f>
        <v>Illinois</v>
      </c>
      <c r="E127" s="7" t="str">
        <f>VLOOKUP(Table1[[#This Row],[Order No]],'State and cust type'!$A$3:$C$1039,3,FALSE)</f>
        <v>Corporate</v>
      </c>
      <c r="F127" s="7" t="str">
        <f>VLOOKUP(Table1[[#This Row],[Order No]],'Account, order priority and cat'!$A$2:$B$1038,2,FALSE)</f>
        <v>COREY MILLS</v>
      </c>
      <c r="G127" s="7" t="str">
        <f>VLOOKUP(Table1[[#This Row],[Order No]],'Account, order priority and cat'!$A$3:$C$1039,3,FALSE)</f>
        <v>Medium</v>
      </c>
      <c r="H127" s="7" t="str">
        <f>VLOOKUP(Table1[[#This Row],[Order No]],'Account, order priority and cat'!$A$3:$D$1039,4,FALSE)</f>
        <v>Technology</v>
      </c>
      <c r="I127" s="12" t="str">
        <f>VLOOKUP(Table1[[#This Row],[Order No]],'Cost and price details'!$A$2:$F$1038,Table!$I$3,FALSE)</f>
        <v>Express Air</v>
      </c>
      <c r="J127" s="13">
        <f>VLOOKUP(Table1[[#This Row],[Order No]],'Cost and price details'!$A$2:$F$1038,Table!$J$3,FALSE)</f>
        <v>41400</v>
      </c>
      <c r="K127" s="12">
        <f>VLOOKUP(Table1[[#This Row],[Order No]],'Cost and price details'!$A$2:$F$1038,Table!$K$3,FALSE)</f>
        <v>35.222000000000008</v>
      </c>
      <c r="L127" s="12">
        <f>VLOOKUP(Table1[[#This Row],[Order No]],'Cost and price details'!$A$2:$F$1038,Table!$L$3,FALSE)</f>
        <v>167.72800000000001</v>
      </c>
      <c r="M127" s="14">
        <f>(Table1[[#This Row],[Retail Price]]-Table1[[#This Row],[Cost Price]])/Table1[[#This Row],[Cost Price]]</f>
        <v>3.7620237351655206</v>
      </c>
      <c r="N127" s="14">
        <f>VLOOKUP(Table1[[#This Row],[Retail Price]],'Tax and discount slab'!$A$17:$B$27,2,TRUE)</f>
        <v>0.32000000000000006</v>
      </c>
      <c r="O127" s="7">
        <f>(1+Table1[[#This Row],[Tax]])*Table1[[#This Row],[Retail Price]]</f>
        <v>221.40096000000003</v>
      </c>
      <c r="P127" s="7">
        <f>VLOOKUP(Table1[[#This Row],[Order No]],'QTY &amp; shipping cost'!A123:B1159,2,FALSE)</f>
        <v>18</v>
      </c>
      <c r="Q127" s="7">
        <f>(Table1[[#This Row],[Price including tax]]*Table1[[#This Row],[Order Quantity]])</f>
        <v>3985.2172800000003</v>
      </c>
      <c r="R127" s="14">
        <f>VLOOKUP(Table1[[#This Row],[Retail Price]],'Tax and discount slab'!$D$17:$E$27,2,TRUE)</f>
        <v>0.47</v>
      </c>
      <c r="S127" s="7">
        <f>Table1[[#This Row],[Sub Total]]*Table1[[#This Row],[Discount %]]</f>
        <v>1873.0521216</v>
      </c>
      <c r="T127" s="7">
        <f>VLOOKUP(Table1[[#This Row],[Order No]],'QTY &amp; shipping cost'!$A$2:$C$1038,3,FALSE)</f>
        <v>4.05</v>
      </c>
      <c r="U127" s="18">
        <f>(Table1[[#This Row],[Sub Total]]+Table1[[#This Row],[Shipping Cost]])-Table1[[#This Row],[Discount $]]</f>
        <v>2116.2151584000003</v>
      </c>
    </row>
    <row r="128" spans="1:21" x14ac:dyDescent="0.2">
      <c r="A128" s="17" t="s">
        <v>256</v>
      </c>
      <c r="B128" s="6">
        <f>VLOOKUP($A128,'Order date customer name'!$A$3:$B$1039,2,FALSE)</f>
        <v>41392</v>
      </c>
      <c r="C128" s="7" t="str">
        <f>VLOOKUP(Table1[[#This Row],[Order No]],'Order date customer name'!$A$2:$C$1038,3,FALSE)</f>
        <v>DUANE EVANS</v>
      </c>
      <c r="D128" s="7" t="str">
        <f>VLOOKUP(Table1[[#This Row],[Order No]],'State and cust type'!$A$2:$B$1038,2,FALSE)</f>
        <v>New York</v>
      </c>
      <c r="E128" s="7" t="str">
        <f>VLOOKUP(Table1[[#This Row],[Order No]],'State and cust type'!$A$3:$C$1039,3,FALSE)</f>
        <v>Small Business</v>
      </c>
      <c r="F128" s="7" t="str">
        <f>VLOOKUP(Table1[[#This Row],[Order No]],'Account, order priority and cat'!$A$2:$B$1038,2,FALSE)</f>
        <v>WILLIE STEWART</v>
      </c>
      <c r="G128" s="7" t="str">
        <f>VLOOKUP(Table1[[#This Row],[Order No]],'Account, order priority and cat'!$A$3:$C$1039,3,FALSE)</f>
        <v>Not Specified</v>
      </c>
      <c r="H128" s="7" t="str">
        <f>VLOOKUP(Table1[[#This Row],[Order No]],'Account, order priority and cat'!$A$3:$D$1039,4,FALSE)</f>
        <v>Office Supplies</v>
      </c>
      <c r="I128" s="12" t="str">
        <f>VLOOKUP(Table1[[#This Row],[Order No]],'Cost and price details'!$A$2:$F$1038,Table!$I$3,FALSE)</f>
        <v>Regular Air</v>
      </c>
      <c r="J128" s="13">
        <f>VLOOKUP(Table1[[#This Row],[Order No]],'Cost and price details'!$A$2:$F$1038,Table!$J$3,FALSE)</f>
        <v>41401</v>
      </c>
      <c r="K128" s="12">
        <f>VLOOKUP(Table1[[#This Row],[Order No]],'Cost and price details'!$A$2:$F$1038,Table!$K$3,FALSE)</f>
        <v>8.3710000000000004</v>
      </c>
      <c r="L128" s="12">
        <f>VLOOKUP(Table1[[#This Row],[Order No]],'Cost and price details'!$A$2:$F$1038,Table!$L$3,FALSE)</f>
        <v>13.508000000000001</v>
      </c>
      <c r="M128" s="14">
        <f>(Table1[[#This Row],[Retail Price]]-Table1[[#This Row],[Cost Price]])/Table1[[#This Row],[Cost Price]]</f>
        <v>0.61366622864651776</v>
      </c>
      <c r="N128" s="14">
        <f>VLOOKUP(Table1[[#This Row],[Retail Price]],'Tax and discount slab'!$A$17:$B$27,2,TRUE)</f>
        <v>0.1</v>
      </c>
      <c r="O128" s="7">
        <f>(1+Table1[[#This Row],[Tax]])*Table1[[#This Row],[Retail Price]]</f>
        <v>14.858800000000002</v>
      </c>
      <c r="P128" s="7">
        <f>VLOOKUP(Table1[[#This Row],[Order No]],'QTY &amp; shipping cost'!A124:B1160,2,FALSE)</f>
        <v>29</v>
      </c>
      <c r="Q128" s="7">
        <f>(Table1[[#This Row],[Price including tax]]*Table1[[#This Row],[Order Quantity]])</f>
        <v>430.90520000000004</v>
      </c>
      <c r="R128" s="14">
        <f>VLOOKUP(Table1[[#This Row],[Retail Price]],'Tax and discount slab'!$D$17:$E$27,2,TRUE)</f>
        <v>7.0000000000000007E-2</v>
      </c>
      <c r="S128" s="7">
        <f>Table1[[#This Row],[Sub Total]]*Table1[[#This Row],[Discount %]]</f>
        <v>30.163364000000005</v>
      </c>
      <c r="T128" s="7">
        <f>VLOOKUP(Table1[[#This Row],[Order No]],'QTY &amp; shipping cost'!$A$2:$C$1038,3,FALSE)</f>
        <v>6.3999999999999995</v>
      </c>
      <c r="U128" s="18">
        <f>(Table1[[#This Row],[Sub Total]]+Table1[[#This Row],[Shipping Cost]])-Table1[[#This Row],[Discount $]]</f>
        <v>407.14183600000001</v>
      </c>
    </row>
    <row r="129" spans="1:21" x14ac:dyDescent="0.2">
      <c r="A129" s="17" t="s">
        <v>258</v>
      </c>
      <c r="B129" s="6">
        <f>VLOOKUP($A129,'Order date customer name'!$A$3:$B$1039,2,FALSE)</f>
        <v>41392</v>
      </c>
      <c r="C129" s="7" t="str">
        <f>VLOOKUP(Table1[[#This Row],[Order No]],'Order date customer name'!$A$2:$C$1038,3,FALSE)</f>
        <v>LESTER HARRISON</v>
      </c>
      <c r="D129" s="7" t="str">
        <f>VLOOKUP(Table1[[#This Row],[Order No]],'State and cust type'!$A$2:$B$1038,2,FALSE)</f>
        <v>New York</v>
      </c>
      <c r="E129" s="7" t="str">
        <f>VLOOKUP(Table1[[#This Row],[Order No]],'State and cust type'!$A$3:$C$1039,3,FALSE)</f>
        <v>Consumer</v>
      </c>
      <c r="F129" s="7" t="str">
        <f>VLOOKUP(Table1[[#This Row],[Order No]],'Account, order priority and cat'!$A$2:$B$1038,2,FALSE)</f>
        <v>BOBBY CHAVEZ</v>
      </c>
      <c r="G129" s="7" t="str">
        <f>VLOOKUP(Table1[[#This Row],[Order No]],'Account, order priority and cat'!$A$3:$C$1039,3,FALSE)</f>
        <v>Not Specified</v>
      </c>
      <c r="H129" s="7" t="str">
        <f>VLOOKUP(Table1[[#This Row],[Order No]],'Account, order priority and cat'!$A$3:$D$1039,4,FALSE)</f>
        <v>Technology</v>
      </c>
      <c r="I129" s="12" t="str">
        <f>VLOOKUP(Table1[[#This Row],[Order No]],'Cost and price details'!$A$2:$F$1038,Table!$I$3,FALSE)</f>
        <v>Regular Air</v>
      </c>
      <c r="J129" s="13">
        <f>VLOOKUP(Table1[[#This Row],[Order No]],'Cost and price details'!$A$2:$F$1038,Table!$J$3,FALSE)</f>
        <v>41401</v>
      </c>
      <c r="K129" s="12">
        <f>VLOOKUP(Table1[[#This Row],[Order No]],'Cost and price details'!$A$2:$F$1038,Table!$K$3,FALSE)</f>
        <v>11.077000000000002</v>
      </c>
      <c r="L129" s="12">
        <f>VLOOKUP(Table1[[#This Row],[Order No]],'Cost and price details'!$A$2:$F$1038,Table!$L$3,FALSE)</f>
        <v>17.578000000000003</v>
      </c>
      <c r="M129" s="14">
        <f>(Table1[[#This Row],[Retail Price]]-Table1[[#This Row],[Cost Price]])/Table1[[#This Row],[Cost Price]]</f>
        <v>0.58689175769612711</v>
      </c>
      <c r="N129" s="14">
        <f>VLOOKUP(Table1[[#This Row],[Retail Price]],'Tax and discount slab'!$A$17:$B$27,2,TRUE)</f>
        <v>0.1</v>
      </c>
      <c r="O129" s="7">
        <f>(1+Table1[[#This Row],[Tax]])*Table1[[#This Row],[Retail Price]]</f>
        <v>19.335800000000006</v>
      </c>
      <c r="P129" s="7">
        <f>VLOOKUP(Table1[[#This Row],[Order No]],'QTY &amp; shipping cost'!A125:B1161,2,FALSE)</f>
        <v>41</v>
      </c>
      <c r="Q129" s="7">
        <f>(Table1[[#This Row],[Price including tax]]*Table1[[#This Row],[Order Quantity]])</f>
        <v>792.76780000000031</v>
      </c>
      <c r="R129" s="14">
        <f>VLOOKUP(Table1[[#This Row],[Retail Price]],'Tax and discount slab'!$D$17:$E$27,2,TRUE)</f>
        <v>7.0000000000000007E-2</v>
      </c>
      <c r="S129" s="7">
        <f>Table1[[#This Row],[Sub Total]]*Table1[[#This Row],[Discount %]]</f>
        <v>55.49374600000003</v>
      </c>
      <c r="T129" s="7">
        <f>VLOOKUP(Table1[[#This Row],[Order No]],'QTY &amp; shipping cost'!$A$2:$C$1038,3,FALSE)</f>
        <v>4.05</v>
      </c>
      <c r="U129" s="18">
        <f>(Table1[[#This Row],[Sub Total]]+Table1[[#This Row],[Shipping Cost]])-Table1[[#This Row],[Discount $]]</f>
        <v>741.32405400000027</v>
      </c>
    </row>
    <row r="130" spans="1:21" x14ac:dyDescent="0.2">
      <c r="A130" s="17" t="s">
        <v>260</v>
      </c>
      <c r="B130" s="6">
        <f>VLOOKUP($A130,'Order date customer name'!$A$3:$B$1039,2,FALSE)</f>
        <v>41393</v>
      </c>
      <c r="C130" s="7" t="str">
        <f>VLOOKUP(Table1[[#This Row],[Order No]],'Order date customer name'!$A$2:$C$1038,3,FALSE)</f>
        <v>BRIAN GRANT</v>
      </c>
      <c r="D130" s="7" t="str">
        <f>VLOOKUP(Table1[[#This Row],[Order No]],'State and cust type'!$A$2:$B$1038,2,FALSE)</f>
        <v>Illinois</v>
      </c>
      <c r="E130" s="7" t="str">
        <f>VLOOKUP(Table1[[#This Row],[Order No]],'State and cust type'!$A$3:$C$1039,3,FALSE)</f>
        <v>Corporate</v>
      </c>
      <c r="F130" s="7" t="str">
        <f>VLOOKUP(Table1[[#This Row],[Order No]],'Account, order priority and cat'!$A$2:$B$1038,2,FALSE)</f>
        <v>COREY MILLS</v>
      </c>
      <c r="G130" s="7" t="str">
        <f>VLOOKUP(Table1[[#This Row],[Order No]],'Account, order priority and cat'!$A$3:$C$1039,3,FALSE)</f>
        <v>Not Specified</v>
      </c>
      <c r="H130" s="7" t="str">
        <f>VLOOKUP(Table1[[#This Row],[Order No]],'Account, order priority and cat'!$A$3:$D$1039,4,FALSE)</f>
        <v>Office Supplies</v>
      </c>
      <c r="I130" s="12" t="str">
        <f>VLOOKUP(Table1[[#This Row],[Order No]],'Cost and price details'!$A$2:$F$1038,Table!$I$3,FALSE)</f>
        <v>Regular Air</v>
      </c>
      <c r="J130" s="13">
        <f>VLOOKUP(Table1[[#This Row],[Order No]],'Cost and price details'!$A$2:$F$1038,Table!$J$3,FALSE)</f>
        <v>41402</v>
      </c>
      <c r="K130" s="12">
        <f>VLOOKUP(Table1[[#This Row],[Order No]],'Cost and price details'!$A$2:$F$1038,Table!$K$3,FALSE)</f>
        <v>5.2690000000000001</v>
      </c>
      <c r="L130" s="12">
        <f>VLOOKUP(Table1[[#This Row],[Order No]],'Cost and price details'!$A$2:$F$1038,Table!$L$3,FALSE)</f>
        <v>13.167000000000002</v>
      </c>
      <c r="M130" s="14">
        <f>(Table1[[#This Row],[Retail Price]]-Table1[[#This Row],[Cost Price]])/Table1[[#This Row],[Cost Price]]</f>
        <v>1.4989561586638833</v>
      </c>
      <c r="N130" s="14">
        <f>VLOOKUP(Table1[[#This Row],[Retail Price]],'Tax and discount slab'!$A$17:$B$27,2,TRUE)</f>
        <v>0.1</v>
      </c>
      <c r="O130" s="7">
        <f>(1+Table1[[#This Row],[Tax]])*Table1[[#This Row],[Retail Price]]</f>
        <v>14.483700000000002</v>
      </c>
      <c r="P130" s="7">
        <f>VLOOKUP(Table1[[#This Row],[Order No]],'QTY &amp; shipping cost'!A126:B1162,2,FALSE)</f>
        <v>9</v>
      </c>
      <c r="Q130" s="7">
        <f>(Table1[[#This Row],[Price including tax]]*Table1[[#This Row],[Order Quantity]])</f>
        <v>130.35330000000002</v>
      </c>
      <c r="R130" s="14">
        <f>VLOOKUP(Table1[[#This Row],[Retail Price]],'Tax and discount slab'!$D$17:$E$27,2,TRUE)</f>
        <v>7.0000000000000007E-2</v>
      </c>
      <c r="S130" s="7">
        <f>Table1[[#This Row],[Sub Total]]*Table1[[#This Row],[Discount %]]</f>
        <v>9.1247310000000024</v>
      </c>
      <c r="T130" s="7">
        <f>VLOOKUP(Table1[[#This Row],[Order No]],'QTY &amp; shipping cost'!$A$2:$C$1038,3,FALSE)</f>
        <v>5.8599999999999994</v>
      </c>
      <c r="U130" s="18">
        <f>(Table1[[#This Row],[Sub Total]]+Table1[[#This Row],[Shipping Cost]])-Table1[[#This Row],[Discount $]]</f>
        <v>127.08856900000001</v>
      </c>
    </row>
    <row r="131" spans="1:21" x14ac:dyDescent="0.2">
      <c r="A131" s="17" t="s">
        <v>262</v>
      </c>
      <c r="B131" s="6">
        <f>VLOOKUP($A131,'Order date customer name'!$A$3:$B$1039,2,FALSE)</f>
        <v>41394</v>
      </c>
      <c r="C131" s="7" t="str">
        <f>VLOOKUP(Table1[[#This Row],[Order No]],'Order date customer name'!$A$2:$C$1038,3,FALSE)</f>
        <v>RICK MEDINA</v>
      </c>
      <c r="D131" s="7" t="str">
        <f>VLOOKUP(Table1[[#This Row],[Order No]],'State and cust type'!$A$2:$B$1038,2,FALSE)</f>
        <v>Illinois</v>
      </c>
      <c r="E131" s="7" t="str">
        <f>VLOOKUP(Table1[[#This Row],[Order No]],'State and cust type'!$A$3:$C$1039,3,FALSE)</f>
        <v>Home Office</v>
      </c>
      <c r="F131" s="7" t="str">
        <f>VLOOKUP(Table1[[#This Row],[Order No]],'Account, order priority and cat'!$A$2:$B$1038,2,FALSE)</f>
        <v>COREY MILLS</v>
      </c>
      <c r="G131" s="7" t="str">
        <f>VLOOKUP(Table1[[#This Row],[Order No]],'Account, order priority and cat'!$A$3:$C$1039,3,FALSE)</f>
        <v>Not Specified</v>
      </c>
      <c r="H131" s="7" t="str">
        <f>VLOOKUP(Table1[[#This Row],[Order No]],'Account, order priority and cat'!$A$3:$D$1039,4,FALSE)</f>
        <v>Office Supplies</v>
      </c>
      <c r="I131" s="12" t="str">
        <f>VLOOKUP(Table1[[#This Row],[Order No]],'Cost and price details'!$A$2:$F$1038,Table!$I$3,FALSE)</f>
        <v>Regular Air</v>
      </c>
      <c r="J131" s="13">
        <f>VLOOKUP(Table1[[#This Row],[Order No]],'Cost and price details'!$A$2:$F$1038,Table!$J$3,FALSE)</f>
        <v>41402</v>
      </c>
      <c r="K131" s="12">
        <f>VLOOKUP(Table1[[#This Row],[Order No]],'Cost and price details'!$A$2:$F$1038,Table!$K$3,FALSE)</f>
        <v>9.5810000000000013</v>
      </c>
      <c r="L131" s="12">
        <f>VLOOKUP(Table1[[#This Row],[Order No]],'Cost and price details'!$A$2:$F$1038,Table!$L$3,FALSE)</f>
        <v>15.708</v>
      </c>
      <c r="M131" s="14">
        <f>(Table1[[#This Row],[Retail Price]]-Table1[[#This Row],[Cost Price]])/Table1[[#This Row],[Cost Price]]</f>
        <v>0.63949483352468406</v>
      </c>
      <c r="N131" s="14">
        <f>VLOOKUP(Table1[[#This Row],[Retail Price]],'Tax and discount slab'!$A$17:$B$27,2,TRUE)</f>
        <v>0.1</v>
      </c>
      <c r="O131" s="7">
        <f>(1+Table1[[#This Row],[Tax]])*Table1[[#This Row],[Retail Price]]</f>
        <v>17.2788</v>
      </c>
      <c r="P131" s="7">
        <f>VLOOKUP(Table1[[#This Row],[Order No]],'QTY &amp; shipping cost'!A127:B1163,2,FALSE)</f>
        <v>44</v>
      </c>
      <c r="Q131" s="7">
        <f>(Table1[[#This Row],[Price including tax]]*Table1[[#This Row],[Order Quantity]])</f>
        <v>760.2672</v>
      </c>
      <c r="R131" s="14">
        <f>VLOOKUP(Table1[[#This Row],[Retail Price]],'Tax and discount slab'!$D$17:$E$27,2,TRUE)</f>
        <v>7.0000000000000007E-2</v>
      </c>
      <c r="S131" s="7">
        <f>Table1[[#This Row],[Sub Total]]*Table1[[#This Row],[Discount %]]</f>
        <v>53.218704000000002</v>
      </c>
      <c r="T131" s="7">
        <f>VLOOKUP(Table1[[#This Row],[Order No]],'QTY &amp; shipping cost'!$A$2:$C$1038,3,FALSE)</f>
        <v>3.04</v>
      </c>
      <c r="U131" s="18">
        <f>(Table1[[#This Row],[Sub Total]]+Table1[[#This Row],[Shipping Cost]])-Table1[[#This Row],[Discount $]]</f>
        <v>710.08849599999996</v>
      </c>
    </row>
    <row r="132" spans="1:21" x14ac:dyDescent="0.2">
      <c r="A132" s="17" t="s">
        <v>264</v>
      </c>
      <c r="B132" s="6">
        <f>VLOOKUP($A132,'Order date customer name'!$A$3:$B$1039,2,FALSE)</f>
        <v>41394</v>
      </c>
      <c r="C132" s="7" t="str">
        <f>VLOOKUP(Table1[[#This Row],[Order No]],'Order date customer name'!$A$2:$C$1038,3,FALSE)</f>
        <v>TODD TAYLOR</v>
      </c>
      <c r="D132" s="7" t="str">
        <f>VLOOKUP(Table1[[#This Row],[Order No]],'State and cust type'!$A$2:$B$1038,2,FALSE)</f>
        <v>New York</v>
      </c>
      <c r="E132" s="7" t="str">
        <f>VLOOKUP(Table1[[#This Row],[Order No]],'State and cust type'!$A$3:$C$1039,3,FALSE)</f>
        <v>Small Business</v>
      </c>
      <c r="F132" s="7" t="str">
        <f>VLOOKUP(Table1[[#This Row],[Order No]],'Account, order priority and cat'!$A$2:$B$1038,2,FALSE)</f>
        <v>ROY COOK</v>
      </c>
      <c r="G132" s="7" t="str">
        <f>VLOOKUP(Table1[[#This Row],[Order No]],'Account, order priority and cat'!$A$3:$C$1039,3,FALSE)</f>
        <v>Critical</v>
      </c>
      <c r="H132" s="7" t="str">
        <f>VLOOKUP(Table1[[#This Row],[Order No]],'Account, order priority and cat'!$A$3:$D$1039,4,FALSE)</f>
        <v>Office Supplies</v>
      </c>
      <c r="I132" s="12" t="str">
        <f>VLOOKUP(Table1[[#This Row],[Order No]],'Cost and price details'!$A$2:$F$1038,Table!$I$3,FALSE)</f>
        <v>Regular Air</v>
      </c>
      <c r="J132" s="13">
        <f>VLOOKUP(Table1[[#This Row],[Order No]],'Cost and price details'!$A$2:$F$1038,Table!$J$3,FALSE)</f>
        <v>41402</v>
      </c>
      <c r="K132" s="12">
        <f>VLOOKUP(Table1[[#This Row],[Order No]],'Cost and price details'!$A$2:$F$1038,Table!$K$3,FALSE)</f>
        <v>59.719000000000001</v>
      </c>
      <c r="L132" s="12">
        <f>VLOOKUP(Table1[[#This Row],[Order No]],'Cost and price details'!$A$2:$F$1038,Table!$L$3,FALSE)</f>
        <v>99.528000000000006</v>
      </c>
      <c r="M132" s="14">
        <f>(Table1[[#This Row],[Retail Price]]-Table1[[#This Row],[Cost Price]])/Table1[[#This Row],[Cost Price]]</f>
        <v>0.66660526800515751</v>
      </c>
      <c r="N132" s="14">
        <f>VLOOKUP(Table1[[#This Row],[Retail Price]],'Tax and discount slab'!$A$17:$B$27,2,TRUE)</f>
        <v>0.30000000000000004</v>
      </c>
      <c r="O132" s="7">
        <f>(1+Table1[[#This Row],[Tax]])*Table1[[#This Row],[Retail Price]]</f>
        <v>129.38640000000001</v>
      </c>
      <c r="P132" s="7">
        <f>VLOOKUP(Table1[[#This Row],[Order No]],'QTY &amp; shipping cost'!A128:B1164,2,FALSE)</f>
        <v>17</v>
      </c>
      <c r="Q132" s="7">
        <f>(Table1[[#This Row],[Price including tax]]*Table1[[#This Row],[Order Quantity]])</f>
        <v>2199.5688</v>
      </c>
      <c r="R132" s="14">
        <f>VLOOKUP(Table1[[#This Row],[Retail Price]],'Tax and discount slab'!$D$17:$E$27,2,TRUE)</f>
        <v>0.42</v>
      </c>
      <c r="S132" s="7">
        <f>Table1[[#This Row],[Sub Total]]*Table1[[#This Row],[Discount %]]</f>
        <v>923.818896</v>
      </c>
      <c r="T132" s="7">
        <f>VLOOKUP(Table1[[#This Row],[Order No]],'QTY &amp; shipping cost'!$A$2:$C$1038,3,FALSE)</f>
        <v>20.04</v>
      </c>
      <c r="U132" s="18">
        <f>(Table1[[#This Row],[Sub Total]]+Table1[[#This Row],[Shipping Cost]])-Table1[[#This Row],[Discount $]]</f>
        <v>1295.789904</v>
      </c>
    </row>
    <row r="133" spans="1:21" x14ac:dyDescent="0.2">
      <c r="A133" s="17" t="s">
        <v>266</v>
      </c>
      <c r="B133" s="6">
        <f>VLOOKUP($A133,'Order date customer name'!$A$3:$B$1039,2,FALSE)</f>
        <v>41395</v>
      </c>
      <c r="C133" s="7" t="str">
        <f>VLOOKUP(Table1[[#This Row],[Order No]],'Order date customer name'!$A$2:$C$1038,3,FALSE)</f>
        <v>EDWARD TORRES</v>
      </c>
      <c r="D133" s="7" t="str">
        <f>VLOOKUP(Table1[[#This Row],[Order No]],'State and cust type'!$A$2:$B$1038,2,FALSE)</f>
        <v>New York</v>
      </c>
      <c r="E133" s="7" t="str">
        <f>VLOOKUP(Table1[[#This Row],[Order No]],'State and cust type'!$A$3:$C$1039,3,FALSE)</f>
        <v>Small Business</v>
      </c>
      <c r="F133" s="7" t="str">
        <f>VLOOKUP(Table1[[#This Row],[Order No]],'Account, order priority and cat'!$A$2:$B$1038,2,FALSE)</f>
        <v>CLAUDE WILLIS</v>
      </c>
      <c r="G133" s="7" t="str">
        <f>VLOOKUP(Table1[[#This Row],[Order No]],'Account, order priority and cat'!$A$3:$C$1039,3,FALSE)</f>
        <v>Critical</v>
      </c>
      <c r="H133" s="7" t="str">
        <f>VLOOKUP(Table1[[#This Row],[Order No]],'Account, order priority and cat'!$A$3:$D$1039,4,FALSE)</f>
        <v>Office Supplies</v>
      </c>
      <c r="I133" s="12" t="str">
        <f>VLOOKUP(Table1[[#This Row],[Order No]],'Cost and price details'!$A$2:$F$1038,Table!$I$3,FALSE)</f>
        <v>Regular Air</v>
      </c>
      <c r="J133" s="13">
        <f>VLOOKUP(Table1[[#This Row],[Order No]],'Cost and price details'!$A$2:$F$1038,Table!$J$3,FALSE)</f>
        <v>41404</v>
      </c>
      <c r="K133" s="12">
        <f>VLOOKUP(Table1[[#This Row],[Order No]],'Cost and price details'!$A$2:$F$1038,Table!$K$3,FALSE)</f>
        <v>3.8720000000000003</v>
      </c>
      <c r="L133" s="12">
        <f>VLOOKUP(Table1[[#This Row],[Order No]],'Cost and price details'!$A$2:$F$1038,Table!$L$3,FALSE)</f>
        <v>6.2480000000000002</v>
      </c>
      <c r="M133" s="14">
        <f>(Table1[[#This Row],[Retail Price]]-Table1[[#This Row],[Cost Price]])/Table1[[#This Row],[Cost Price]]</f>
        <v>0.61363636363636354</v>
      </c>
      <c r="N133" s="14">
        <f>VLOOKUP(Table1[[#This Row],[Retail Price]],'Tax and discount slab'!$A$17:$B$27,2,TRUE)</f>
        <v>0.05</v>
      </c>
      <c r="O133" s="7">
        <f>(1+Table1[[#This Row],[Tax]])*Table1[[#This Row],[Retail Price]]</f>
        <v>6.5604000000000005</v>
      </c>
      <c r="P133" s="7">
        <f>VLOOKUP(Table1[[#This Row],[Order No]],'QTY &amp; shipping cost'!A129:B1165,2,FALSE)</f>
        <v>22</v>
      </c>
      <c r="Q133" s="7">
        <f>(Table1[[#This Row],[Price including tax]]*Table1[[#This Row],[Order Quantity]])</f>
        <v>144.3288</v>
      </c>
      <c r="R133" s="14">
        <f>VLOOKUP(Table1[[#This Row],[Retail Price]],'Tax and discount slab'!$D$17:$E$27,2,TRUE)</f>
        <v>0.02</v>
      </c>
      <c r="S133" s="7">
        <f>Table1[[#This Row],[Sub Total]]*Table1[[#This Row],[Discount %]]</f>
        <v>2.8865760000000003</v>
      </c>
      <c r="T133" s="7">
        <f>VLOOKUP(Table1[[#This Row],[Order No]],'QTY &amp; shipping cost'!$A$2:$C$1038,3,FALSE)</f>
        <v>1.44</v>
      </c>
      <c r="U133" s="18">
        <f>(Table1[[#This Row],[Sub Total]]+Table1[[#This Row],[Shipping Cost]])-Table1[[#This Row],[Discount $]]</f>
        <v>142.88222400000001</v>
      </c>
    </row>
    <row r="134" spans="1:21" x14ac:dyDescent="0.2">
      <c r="A134" s="17" t="s">
        <v>268</v>
      </c>
      <c r="B134" s="6">
        <f>VLOOKUP($A134,'Order date customer name'!$A$3:$B$1039,2,FALSE)</f>
        <v>41396</v>
      </c>
      <c r="C134" s="7" t="str">
        <f>VLOOKUP(Table1[[#This Row],[Order No]],'Order date customer name'!$A$2:$C$1038,3,FALSE)</f>
        <v>CHRISTOPHER MUNOZ</v>
      </c>
      <c r="D134" s="7" t="str">
        <f>VLOOKUP(Table1[[#This Row],[Order No]],'State and cust type'!$A$2:$B$1038,2,FALSE)</f>
        <v>New York</v>
      </c>
      <c r="E134" s="7" t="str">
        <f>VLOOKUP(Table1[[#This Row],[Order No]],'State and cust type'!$A$3:$C$1039,3,FALSE)</f>
        <v>Corporate</v>
      </c>
      <c r="F134" s="7" t="str">
        <f>VLOOKUP(Table1[[#This Row],[Order No]],'Account, order priority and cat'!$A$2:$B$1038,2,FALSE)</f>
        <v>MARC ARNOLD</v>
      </c>
      <c r="G134" s="7" t="str">
        <f>VLOOKUP(Table1[[#This Row],[Order No]],'Account, order priority and cat'!$A$3:$C$1039,3,FALSE)</f>
        <v>Critical</v>
      </c>
      <c r="H134" s="7" t="str">
        <f>VLOOKUP(Table1[[#This Row],[Order No]],'Account, order priority and cat'!$A$3:$D$1039,4,FALSE)</f>
        <v>Office Supplies</v>
      </c>
      <c r="I134" s="12" t="str">
        <f>VLOOKUP(Table1[[#This Row],[Order No]],'Cost and price details'!$A$2:$F$1038,Table!$I$3,FALSE)</f>
        <v>Regular Air</v>
      </c>
      <c r="J134" s="13">
        <f>VLOOKUP(Table1[[#This Row],[Order No]],'Cost and price details'!$A$2:$F$1038,Table!$J$3,FALSE)</f>
        <v>41405</v>
      </c>
      <c r="K134" s="12">
        <f>VLOOKUP(Table1[[#This Row],[Order No]],'Cost and price details'!$A$2:$F$1038,Table!$K$3,FALSE)</f>
        <v>3.8170000000000006</v>
      </c>
      <c r="L134" s="12">
        <f>VLOOKUP(Table1[[#This Row],[Order No]],'Cost and price details'!$A$2:$F$1038,Table!$L$3,FALSE)</f>
        <v>7.3479999999999999</v>
      </c>
      <c r="M134" s="14">
        <f>(Table1[[#This Row],[Retail Price]]-Table1[[#This Row],[Cost Price]])/Table1[[#This Row],[Cost Price]]</f>
        <v>0.92507204610950977</v>
      </c>
      <c r="N134" s="14">
        <f>VLOOKUP(Table1[[#This Row],[Retail Price]],'Tax and discount slab'!$A$17:$B$27,2,TRUE)</f>
        <v>0.05</v>
      </c>
      <c r="O134" s="7">
        <f>(1+Table1[[#This Row],[Tax]])*Table1[[#This Row],[Retail Price]]</f>
        <v>7.7153999999999998</v>
      </c>
      <c r="P134" s="7" t="e">
        <f>VLOOKUP(Table1[[#This Row],[Order No]],'QTY &amp; shipping cost'!A130:B1166,2,FALSE)</f>
        <v>#N/A</v>
      </c>
      <c r="Q134" s="7" t="e">
        <f>(Table1[[#This Row],[Price including tax]]*Table1[[#This Row],[Order Quantity]])</f>
        <v>#N/A</v>
      </c>
      <c r="R134" s="14">
        <f>VLOOKUP(Table1[[#This Row],[Retail Price]],'Tax and discount slab'!$D$17:$E$27,2,TRUE)</f>
        <v>0.02</v>
      </c>
      <c r="S134" s="7" t="e">
        <f>Table1[[#This Row],[Sub Total]]*Table1[[#This Row],[Discount %]]</f>
        <v>#N/A</v>
      </c>
      <c r="T134" s="7">
        <f>VLOOKUP(Table1[[#This Row],[Order No]],'QTY &amp; shipping cost'!$A$2:$C$1038,3,FALSE)</f>
        <v>1.55</v>
      </c>
      <c r="U134" s="18" t="e">
        <f>(Table1[[#This Row],[Sub Total]]+Table1[[#This Row],[Shipping Cost]])-Table1[[#This Row],[Discount $]]</f>
        <v>#N/A</v>
      </c>
    </row>
    <row r="135" spans="1:21" x14ac:dyDescent="0.2">
      <c r="A135" s="17" t="s">
        <v>270</v>
      </c>
      <c r="B135" s="6">
        <f>VLOOKUP($A135,'Order date customer name'!$A$3:$B$1039,2,FALSE)</f>
        <v>41397</v>
      </c>
      <c r="C135" s="7" t="str">
        <f>VLOOKUP(Table1[[#This Row],[Order No]],'Order date customer name'!$A$2:$C$1038,3,FALSE)</f>
        <v>CHARLIE COLLINS</v>
      </c>
      <c r="D135" s="7" t="str">
        <f>VLOOKUP(Table1[[#This Row],[Order No]],'State and cust type'!$A$2:$B$1038,2,FALSE)</f>
        <v>Illinois</v>
      </c>
      <c r="E135" s="7" t="str">
        <f>VLOOKUP(Table1[[#This Row],[Order No]],'State and cust type'!$A$3:$C$1039,3,FALSE)</f>
        <v>Corporate</v>
      </c>
      <c r="F135" s="7" t="str">
        <f>VLOOKUP(Table1[[#This Row],[Order No]],'Account, order priority and cat'!$A$2:$B$1038,2,FALSE)</f>
        <v>COREY MILLS</v>
      </c>
      <c r="G135" s="7" t="str">
        <f>VLOOKUP(Table1[[#This Row],[Order No]],'Account, order priority and cat'!$A$3:$C$1039,3,FALSE)</f>
        <v>Low</v>
      </c>
      <c r="H135" s="7" t="str">
        <f>VLOOKUP(Table1[[#This Row],[Order No]],'Account, order priority and cat'!$A$3:$D$1039,4,FALSE)</f>
        <v>Technology</v>
      </c>
      <c r="I135" s="12" t="str">
        <f>VLOOKUP(Table1[[#This Row],[Order No]],'Cost and price details'!$A$2:$F$1038,Table!$I$3,FALSE)</f>
        <v>Regular Air</v>
      </c>
      <c r="J135" s="13">
        <f>VLOOKUP(Table1[[#This Row],[Order No]],'Cost and price details'!$A$2:$F$1038,Table!$J$3,FALSE)</f>
        <v>41409</v>
      </c>
      <c r="K135" s="12">
        <f>VLOOKUP(Table1[[#This Row],[Order No]],'Cost and price details'!$A$2:$F$1038,Table!$K$3,FALSE)</f>
        <v>11.077000000000002</v>
      </c>
      <c r="L135" s="12">
        <f>VLOOKUP(Table1[[#This Row],[Order No]],'Cost and price details'!$A$2:$F$1038,Table!$L$3,FALSE)</f>
        <v>17.578000000000003</v>
      </c>
      <c r="M135" s="14">
        <f>(Table1[[#This Row],[Retail Price]]-Table1[[#This Row],[Cost Price]])/Table1[[#This Row],[Cost Price]]</f>
        <v>0.58689175769612711</v>
      </c>
      <c r="N135" s="14">
        <f>VLOOKUP(Table1[[#This Row],[Retail Price]],'Tax and discount slab'!$A$17:$B$27,2,TRUE)</f>
        <v>0.1</v>
      </c>
      <c r="O135" s="7">
        <f>(1+Table1[[#This Row],[Tax]])*Table1[[#This Row],[Retail Price]]</f>
        <v>19.335800000000006</v>
      </c>
      <c r="P135" s="7">
        <f>VLOOKUP(Table1[[#This Row],[Order No]],'QTY &amp; shipping cost'!A131:B1167,2,FALSE)</f>
        <v>36</v>
      </c>
      <c r="Q135" s="7">
        <f>(Table1[[#This Row],[Price including tax]]*Table1[[#This Row],[Order Quantity]])</f>
        <v>696.08880000000022</v>
      </c>
      <c r="R135" s="14">
        <f>VLOOKUP(Table1[[#This Row],[Retail Price]],'Tax and discount slab'!$D$17:$E$27,2,TRUE)</f>
        <v>7.0000000000000007E-2</v>
      </c>
      <c r="S135" s="7">
        <f>Table1[[#This Row],[Sub Total]]*Table1[[#This Row],[Discount %]]</f>
        <v>48.726216000000022</v>
      </c>
      <c r="T135" s="7">
        <f>VLOOKUP(Table1[[#This Row],[Order No]],'QTY &amp; shipping cost'!$A$2:$C$1038,3,FALSE)</f>
        <v>4.05</v>
      </c>
      <c r="U135" s="18">
        <f>(Table1[[#This Row],[Sub Total]]+Table1[[#This Row],[Shipping Cost]])-Table1[[#This Row],[Discount $]]</f>
        <v>651.41258400000015</v>
      </c>
    </row>
    <row r="136" spans="1:21" x14ac:dyDescent="0.2">
      <c r="A136" s="17" t="s">
        <v>272</v>
      </c>
      <c r="B136" s="6">
        <f>VLOOKUP($A136,'Order date customer name'!$A$3:$B$1039,2,FALSE)</f>
        <v>41399</v>
      </c>
      <c r="C136" s="7" t="str">
        <f>VLOOKUP(Table1[[#This Row],[Order No]],'Order date customer name'!$A$2:$C$1038,3,FALSE)</f>
        <v>JERRY OLSON</v>
      </c>
      <c r="D136" s="7" t="str">
        <f>VLOOKUP(Table1[[#This Row],[Order No]],'State and cust type'!$A$2:$B$1038,2,FALSE)</f>
        <v>New York</v>
      </c>
      <c r="E136" s="7" t="str">
        <f>VLOOKUP(Table1[[#This Row],[Order No]],'State and cust type'!$A$3:$C$1039,3,FALSE)</f>
        <v>Small Business</v>
      </c>
      <c r="F136" s="7" t="str">
        <f>VLOOKUP(Table1[[#This Row],[Order No]],'Account, order priority and cat'!$A$2:$B$1038,2,FALSE)</f>
        <v>ROY COOK</v>
      </c>
      <c r="G136" s="7" t="str">
        <f>VLOOKUP(Table1[[#This Row],[Order No]],'Account, order priority and cat'!$A$3:$C$1039,3,FALSE)</f>
        <v>Not Specified</v>
      </c>
      <c r="H136" s="7" t="str">
        <f>VLOOKUP(Table1[[#This Row],[Order No]],'Account, order priority and cat'!$A$3:$D$1039,4,FALSE)</f>
        <v>Office Supplies</v>
      </c>
      <c r="I136" s="12" t="str">
        <f>VLOOKUP(Table1[[#This Row],[Order No]],'Cost and price details'!$A$2:$F$1038,Table!$I$3,FALSE)</f>
        <v>Regular Air</v>
      </c>
      <c r="J136" s="13">
        <f>VLOOKUP(Table1[[#This Row],[Order No]],'Cost and price details'!$A$2:$F$1038,Table!$J$3,FALSE)</f>
        <v>41408</v>
      </c>
      <c r="K136" s="12">
        <f>VLOOKUP(Table1[[#This Row],[Order No]],'Cost and price details'!$A$2:$F$1038,Table!$K$3,FALSE)</f>
        <v>5.2690000000000001</v>
      </c>
      <c r="L136" s="12">
        <f>VLOOKUP(Table1[[#This Row],[Order No]],'Cost and price details'!$A$2:$F$1038,Table!$L$3,FALSE)</f>
        <v>13.167000000000002</v>
      </c>
      <c r="M136" s="14">
        <f>(Table1[[#This Row],[Retail Price]]-Table1[[#This Row],[Cost Price]])/Table1[[#This Row],[Cost Price]]</f>
        <v>1.4989561586638833</v>
      </c>
      <c r="N136" s="14">
        <f>VLOOKUP(Table1[[#This Row],[Retail Price]],'Tax and discount slab'!$A$17:$B$27,2,TRUE)</f>
        <v>0.1</v>
      </c>
      <c r="O136" s="7">
        <f>(1+Table1[[#This Row],[Tax]])*Table1[[#This Row],[Retail Price]]</f>
        <v>14.483700000000002</v>
      </c>
      <c r="P136" s="7">
        <f>VLOOKUP(Table1[[#This Row],[Order No]],'QTY &amp; shipping cost'!A132:B1168,2,FALSE)</f>
        <v>20</v>
      </c>
      <c r="Q136" s="7">
        <f>(Table1[[#This Row],[Price including tax]]*Table1[[#This Row],[Order Quantity]])</f>
        <v>289.67400000000004</v>
      </c>
      <c r="R136" s="14">
        <f>VLOOKUP(Table1[[#This Row],[Retail Price]],'Tax and discount slab'!$D$17:$E$27,2,TRUE)</f>
        <v>7.0000000000000007E-2</v>
      </c>
      <c r="S136" s="7">
        <f>Table1[[#This Row],[Sub Total]]*Table1[[#This Row],[Discount %]]</f>
        <v>20.277180000000005</v>
      </c>
      <c r="T136" s="7">
        <f>VLOOKUP(Table1[[#This Row],[Order No]],'QTY &amp; shipping cost'!$A$2:$C$1038,3,FALSE)</f>
        <v>5.8599999999999994</v>
      </c>
      <c r="U136" s="18">
        <f>(Table1[[#This Row],[Sub Total]]+Table1[[#This Row],[Shipping Cost]])-Table1[[#This Row],[Discount $]]</f>
        <v>275.25682000000006</v>
      </c>
    </row>
    <row r="137" spans="1:21" x14ac:dyDescent="0.2">
      <c r="A137" s="17" t="s">
        <v>274</v>
      </c>
      <c r="B137" s="6">
        <f>VLOOKUP($A137,'Order date customer name'!$A$3:$B$1039,2,FALSE)</f>
        <v>41401</v>
      </c>
      <c r="C137" s="7" t="str">
        <f>VLOOKUP(Table1[[#This Row],[Order No]],'Order date customer name'!$A$2:$C$1038,3,FALSE)</f>
        <v>MAURICE WATSON</v>
      </c>
      <c r="D137" s="7" t="str">
        <f>VLOOKUP(Table1[[#This Row],[Order No]],'State and cust type'!$A$2:$B$1038,2,FALSE)</f>
        <v>New York</v>
      </c>
      <c r="E137" s="7" t="str">
        <f>VLOOKUP(Table1[[#This Row],[Order No]],'State and cust type'!$A$3:$C$1039,3,FALSE)</f>
        <v>Home Office</v>
      </c>
      <c r="F137" s="7" t="str">
        <f>VLOOKUP(Table1[[#This Row],[Order No]],'Account, order priority and cat'!$A$2:$B$1038,2,FALSE)</f>
        <v>ROY COOK</v>
      </c>
      <c r="G137" s="7" t="str">
        <f>VLOOKUP(Table1[[#This Row],[Order No]],'Account, order priority and cat'!$A$3:$C$1039,3,FALSE)</f>
        <v>Critical</v>
      </c>
      <c r="H137" s="7" t="str">
        <f>VLOOKUP(Table1[[#This Row],[Order No]],'Account, order priority and cat'!$A$3:$D$1039,4,FALSE)</f>
        <v>Technology</v>
      </c>
      <c r="I137" s="12" t="str">
        <f>VLOOKUP(Table1[[#This Row],[Order No]],'Cost and price details'!$A$2:$F$1038,Table!$I$3,FALSE)</f>
        <v>Express Air</v>
      </c>
      <c r="J137" s="13">
        <f>VLOOKUP(Table1[[#This Row],[Order No]],'Cost and price details'!$A$2:$F$1038,Table!$J$3,FALSE)</f>
        <v>41409</v>
      </c>
      <c r="K137" s="12">
        <f>VLOOKUP(Table1[[#This Row],[Order No]],'Cost and price details'!$A$2:$F$1038,Table!$K$3,FALSE)</f>
        <v>9.7020000000000017</v>
      </c>
      <c r="L137" s="12">
        <f>VLOOKUP(Table1[[#This Row],[Order No]],'Cost and price details'!$A$2:$F$1038,Table!$L$3,FALSE)</f>
        <v>23.088999999999999</v>
      </c>
      <c r="M137" s="14">
        <f>(Table1[[#This Row],[Retail Price]]-Table1[[#This Row],[Cost Price]])/Table1[[#This Row],[Cost Price]]</f>
        <v>1.3798185941043077</v>
      </c>
      <c r="N137" s="14">
        <f>VLOOKUP(Table1[[#This Row],[Retail Price]],'Tax and discount slab'!$A$17:$B$27,2,TRUE)</f>
        <v>0.15000000000000002</v>
      </c>
      <c r="O137" s="7">
        <f>(1+Table1[[#This Row],[Tax]])*Table1[[#This Row],[Retail Price]]</f>
        <v>26.552349999999997</v>
      </c>
      <c r="P137" s="7">
        <f>VLOOKUP(Table1[[#This Row],[Order No]],'QTY &amp; shipping cost'!A133:B1169,2,FALSE)</f>
        <v>10</v>
      </c>
      <c r="Q137" s="7">
        <f>(Table1[[#This Row],[Price including tax]]*Table1[[#This Row],[Order Quantity]])</f>
        <v>265.52349999999996</v>
      </c>
      <c r="R137" s="14">
        <f>VLOOKUP(Table1[[#This Row],[Retail Price]],'Tax and discount slab'!$D$17:$E$27,2,TRUE)</f>
        <v>0.12000000000000001</v>
      </c>
      <c r="S137" s="7">
        <f>Table1[[#This Row],[Sub Total]]*Table1[[#This Row],[Discount %]]</f>
        <v>31.862819999999996</v>
      </c>
      <c r="T137" s="7">
        <f>VLOOKUP(Table1[[#This Row],[Order No]],'QTY &amp; shipping cost'!$A$2:$C$1038,3,FALSE)</f>
        <v>4.8599999999999994</v>
      </c>
      <c r="U137" s="18">
        <f>(Table1[[#This Row],[Sub Total]]+Table1[[#This Row],[Shipping Cost]])-Table1[[#This Row],[Discount $]]</f>
        <v>238.52067999999997</v>
      </c>
    </row>
    <row r="138" spans="1:21" x14ac:dyDescent="0.2">
      <c r="A138" s="17" t="s">
        <v>276</v>
      </c>
      <c r="B138" s="6">
        <f>VLOOKUP($A138,'Order date customer name'!$A$3:$B$1039,2,FALSE)</f>
        <v>41401</v>
      </c>
      <c r="C138" s="7" t="str">
        <f>VLOOKUP(Table1[[#This Row],[Order No]],'Order date customer name'!$A$2:$C$1038,3,FALSE)</f>
        <v>TONY FORD</v>
      </c>
      <c r="D138" s="7" t="str">
        <f>VLOOKUP(Table1[[#This Row],[Order No]],'State and cust type'!$A$2:$B$1038,2,FALSE)</f>
        <v>Illinois</v>
      </c>
      <c r="E138" s="7" t="str">
        <f>VLOOKUP(Table1[[#This Row],[Order No]],'State and cust type'!$A$3:$C$1039,3,FALSE)</f>
        <v>Consumer</v>
      </c>
      <c r="F138" s="7" t="str">
        <f>VLOOKUP(Table1[[#This Row],[Order No]],'Account, order priority and cat'!$A$2:$B$1038,2,FALSE)</f>
        <v>MANUEL BARNES</v>
      </c>
      <c r="G138" s="7" t="str">
        <f>VLOOKUP(Table1[[#This Row],[Order No]],'Account, order priority and cat'!$A$3:$C$1039,3,FALSE)</f>
        <v>Critical</v>
      </c>
      <c r="H138" s="7" t="str">
        <f>VLOOKUP(Table1[[#This Row],[Order No]],'Account, order priority and cat'!$A$3:$D$1039,4,FALSE)</f>
        <v>Office Supplies</v>
      </c>
      <c r="I138" s="12" t="str">
        <f>VLOOKUP(Table1[[#This Row],[Order No]],'Cost and price details'!$A$2:$F$1038,Table!$I$3,FALSE)</f>
        <v>Regular Air</v>
      </c>
      <c r="J138" s="13">
        <f>VLOOKUP(Table1[[#This Row],[Order No]],'Cost and price details'!$A$2:$F$1038,Table!$J$3,FALSE)</f>
        <v>41410</v>
      </c>
      <c r="K138" s="12">
        <f>VLOOKUP(Table1[[#This Row],[Order No]],'Cost and price details'!$A$2:$F$1038,Table!$K$3,FALSE)</f>
        <v>1.1990000000000003</v>
      </c>
      <c r="L138" s="12">
        <f>VLOOKUP(Table1[[#This Row],[Order No]],'Cost and price details'!$A$2:$F$1038,Table!$L$3,FALSE)</f>
        <v>1.8480000000000001</v>
      </c>
      <c r="M138" s="14">
        <f>(Table1[[#This Row],[Retail Price]]-Table1[[#This Row],[Cost Price]])/Table1[[#This Row],[Cost Price]]</f>
        <v>0.54128440366972452</v>
      </c>
      <c r="N138" s="14">
        <f>VLOOKUP(Table1[[#This Row],[Retail Price]],'Tax and discount slab'!$A$17:$B$27,2,TRUE)</f>
        <v>0.05</v>
      </c>
      <c r="O138" s="7">
        <f>(1+Table1[[#This Row],[Tax]])*Table1[[#This Row],[Retail Price]]</f>
        <v>1.9404000000000001</v>
      </c>
      <c r="P138" s="7">
        <f>VLOOKUP(Table1[[#This Row],[Order No]],'QTY &amp; shipping cost'!A134:B1170,2,FALSE)</f>
        <v>20</v>
      </c>
      <c r="Q138" s="7">
        <f>(Table1[[#This Row],[Price including tax]]*Table1[[#This Row],[Order Quantity]])</f>
        <v>38.808</v>
      </c>
      <c r="R138" s="14">
        <f>VLOOKUP(Table1[[#This Row],[Retail Price]],'Tax and discount slab'!$D$17:$E$27,2,TRUE)</f>
        <v>0.02</v>
      </c>
      <c r="S138" s="7">
        <f>Table1[[#This Row],[Sub Total]]*Table1[[#This Row],[Discount %]]</f>
        <v>0.77615999999999996</v>
      </c>
      <c r="T138" s="7">
        <f>VLOOKUP(Table1[[#This Row],[Order No]],'QTY &amp; shipping cost'!$A$2:$C$1038,3,FALSE)</f>
        <v>1.05</v>
      </c>
      <c r="U138" s="18">
        <f>(Table1[[#This Row],[Sub Total]]+Table1[[#This Row],[Shipping Cost]])-Table1[[#This Row],[Discount $]]</f>
        <v>39.08184</v>
      </c>
    </row>
    <row r="139" spans="1:21" x14ac:dyDescent="0.2">
      <c r="A139" s="17" t="s">
        <v>278</v>
      </c>
      <c r="B139" s="6">
        <f>VLOOKUP($A139,'Order date customer name'!$A$3:$B$1039,2,FALSE)</f>
        <v>41402</v>
      </c>
      <c r="C139" s="7" t="str">
        <f>VLOOKUP(Table1[[#This Row],[Order No]],'Order date customer name'!$A$2:$C$1038,3,FALSE)</f>
        <v>RON WHITE</v>
      </c>
      <c r="D139" s="7" t="str">
        <f>VLOOKUP(Table1[[#This Row],[Order No]],'State and cust type'!$A$2:$B$1038,2,FALSE)</f>
        <v>New York</v>
      </c>
      <c r="E139" s="7" t="str">
        <f>VLOOKUP(Table1[[#This Row],[Order No]],'State and cust type'!$A$3:$C$1039,3,FALSE)</f>
        <v>Corporate</v>
      </c>
      <c r="F139" s="7" t="str">
        <f>VLOOKUP(Table1[[#This Row],[Order No]],'Account, order priority and cat'!$A$2:$B$1038,2,FALSE)</f>
        <v>WILLIE STEWART</v>
      </c>
      <c r="G139" s="7" t="str">
        <f>VLOOKUP(Table1[[#This Row],[Order No]],'Account, order priority and cat'!$A$3:$C$1039,3,FALSE)</f>
        <v>Not Specified</v>
      </c>
      <c r="H139" s="7" t="str">
        <f>VLOOKUP(Table1[[#This Row],[Order No]],'Account, order priority and cat'!$A$3:$D$1039,4,FALSE)</f>
        <v>Technology</v>
      </c>
      <c r="I139" s="12" t="str">
        <f>VLOOKUP(Table1[[#This Row],[Order No]],'Cost and price details'!$A$2:$F$1038,Table!$I$3,FALSE)</f>
        <v>Regular Air</v>
      </c>
      <c r="J139" s="13">
        <f>VLOOKUP(Table1[[#This Row],[Order No]],'Cost and price details'!$A$2:$F$1038,Table!$J$3,FALSE)</f>
        <v>41410</v>
      </c>
      <c r="K139" s="12">
        <f>VLOOKUP(Table1[[#This Row],[Order No]],'Cost and price details'!$A$2:$F$1038,Table!$K$3,FALSE)</f>
        <v>59.972000000000008</v>
      </c>
      <c r="L139" s="12">
        <f>VLOOKUP(Table1[[#This Row],[Order No]],'Cost and price details'!$A$2:$F$1038,Table!$L$3,FALSE)</f>
        <v>111.06700000000001</v>
      </c>
      <c r="M139" s="14">
        <f>(Table1[[#This Row],[Retail Price]]-Table1[[#This Row],[Cost Price]])/Table1[[#This Row],[Cost Price]]</f>
        <v>0.85198092443140117</v>
      </c>
      <c r="N139" s="14">
        <f>VLOOKUP(Table1[[#This Row],[Retail Price]],'Tax and discount slab'!$A$17:$B$27,2,TRUE)</f>
        <v>0.32000000000000006</v>
      </c>
      <c r="O139" s="7">
        <f>(1+Table1[[#This Row],[Tax]])*Table1[[#This Row],[Retail Price]]</f>
        <v>146.60844000000003</v>
      </c>
      <c r="P139" s="7" t="e">
        <f>VLOOKUP(Table1[[#This Row],[Order No]],'QTY &amp; shipping cost'!A135:B1171,2,FALSE)</f>
        <v>#N/A</v>
      </c>
      <c r="Q139" s="7" t="e">
        <f>(Table1[[#This Row],[Price including tax]]*Table1[[#This Row],[Order Quantity]])</f>
        <v>#N/A</v>
      </c>
      <c r="R139" s="14">
        <f>VLOOKUP(Table1[[#This Row],[Retail Price]],'Tax and discount slab'!$D$17:$E$27,2,TRUE)</f>
        <v>0.47</v>
      </c>
      <c r="S139" s="7" t="e">
        <f>Table1[[#This Row],[Sub Total]]*Table1[[#This Row],[Discount %]]</f>
        <v>#N/A</v>
      </c>
      <c r="T139" s="7">
        <f>VLOOKUP(Table1[[#This Row],[Order No]],'QTY &amp; shipping cost'!$A$2:$C$1038,3,FALSE)</f>
        <v>7.2299999999999995</v>
      </c>
      <c r="U139" s="18" t="e">
        <f>(Table1[[#This Row],[Sub Total]]+Table1[[#This Row],[Shipping Cost]])-Table1[[#This Row],[Discount $]]</f>
        <v>#N/A</v>
      </c>
    </row>
    <row r="140" spans="1:21" x14ac:dyDescent="0.2">
      <c r="A140" s="17" t="s">
        <v>279</v>
      </c>
      <c r="B140" s="6">
        <f>VLOOKUP($A140,'Order date customer name'!$A$3:$B$1039,2,FALSE)</f>
        <v>41405</v>
      </c>
      <c r="C140" s="7" t="str">
        <f>VLOOKUP(Table1[[#This Row],[Order No]],'Order date customer name'!$A$2:$C$1038,3,FALSE)</f>
        <v>EDDIE FREEMAN</v>
      </c>
      <c r="D140" s="7" t="str">
        <f>VLOOKUP(Table1[[#This Row],[Order No]],'State and cust type'!$A$2:$B$1038,2,FALSE)</f>
        <v>Illinois</v>
      </c>
      <c r="E140" s="7" t="str">
        <f>VLOOKUP(Table1[[#This Row],[Order No]],'State and cust type'!$A$3:$C$1039,3,FALSE)</f>
        <v>Home Office</v>
      </c>
      <c r="F140" s="7" t="str">
        <f>VLOOKUP(Table1[[#This Row],[Order No]],'Account, order priority and cat'!$A$2:$B$1038,2,FALSE)</f>
        <v>MANUEL BARNES</v>
      </c>
      <c r="G140" s="7" t="str">
        <f>VLOOKUP(Table1[[#This Row],[Order No]],'Account, order priority and cat'!$A$3:$C$1039,3,FALSE)</f>
        <v>Medium</v>
      </c>
      <c r="H140" s="7" t="str">
        <f>VLOOKUP(Table1[[#This Row],[Order No]],'Account, order priority and cat'!$A$3:$D$1039,4,FALSE)</f>
        <v>Office Supplies</v>
      </c>
      <c r="I140" s="12" t="str">
        <f>VLOOKUP(Table1[[#This Row],[Order No]],'Cost and price details'!$A$2:$F$1038,Table!$I$3,FALSE)</f>
        <v>Express Air</v>
      </c>
      <c r="J140" s="13">
        <f>VLOOKUP(Table1[[#This Row],[Order No]],'Cost and price details'!$A$2:$F$1038,Table!$J$3,FALSE)</f>
        <v>41414</v>
      </c>
      <c r="K140" s="12">
        <f>VLOOKUP(Table1[[#This Row],[Order No]],'Cost and price details'!$A$2:$F$1038,Table!$K$3,FALSE)</f>
        <v>2.7720000000000002</v>
      </c>
      <c r="L140" s="12">
        <f>VLOOKUP(Table1[[#This Row],[Order No]],'Cost and price details'!$A$2:$F$1038,Table!$L$3,FALSE)</f>
        <v>4.4000000000000004</v>
      </c>
      <c r="M140" s="14">
        <f>(Table1[[#This Row],[Retail Price]]-Table1[[#This Row],[Cost Price]])/Table1[[#This Row],[Cost Price]]</f>
        <v>0.58730158730158732</v>
      </c>
      <c r="N140" s="14">
        <f>VLOOKUP(Table1[[#This Row],[Retail Price]],'Tax and discount slab'!$A$17:$B$27,2,TRUE)</f>
        <v>0.05</v>
      </c>
      <c r="O140" s="7">
        <f>(1+Table1[[#This Row],[Tax]])*Table1[[#This Row],[Retail Price]]</f>
        <v>4.620000000000001</v>
      </c>
      <c r="P140" s="7">
        <f>VLOOKUP(Table1[[#This Row],[Order No]],'QTY &amp; shipping cost'!A136:B1172,2,FALSE)</f>
        <v>21</v>
      </c>
      <c r="Q140" s="7">
        <f>(Table1[[#This Row],[Price including tax]]*Table1[[#This Row],[Order Quantity]])</f>
        <v>97.020000000000024</v>
      </c>
      <c r="R140" s="14">
        <f>VLOOKUP(Table1[[#This Row],[Retail Price]],'Tax and discount slab'!$D$17:$E$27,2,TRUE)</f>
        <v>0.02</v>
      </c>
      <c r="S140" s="7">
        <f>Table1[[#This Row],[Sub Total]]*Table1[[#This Row],[Discount %]]</f>
        <v>1.9404000000000006</v>
      </c>
      <c r="T140" s="7">
        <f>VLOOKUP(Table1[[#This Row],[Order No]],'QTY &amp; shipping cost'!$A$2:$C$1038,3,FALSE)</f>
        <v>1.35</v>
      </c>
      <c r="U140" s="18">
        <f>(Table1[[#This Row],[Sub Total]]+Table1[[#This Row],[Shipping Cost]])-Table1[[#This Row],[Discount $]]</f>
        <v>96.429600000000022</v>
      </c>
    </row>
    <row r="141" spans="1:21" x14ac:dyDescent="0.2">
      <c r="A141" s="17" t="s">
        <v>280</v>
      </c>
      <c r="B141" s="6">
        <f>VLOOKUP($A141,'Order date customer name'!$A$3:$B$1039,2,FALSE)</f>
        <v>41406</v>
      </c>
      <c r="C141" s="7" t="str">
        <f>VLOOKUP(Table1[[#This Row],[Order No]],'Order date customer name'!$A$2:$C$1038,3,FALSE)</f>
        <v>PAUL ARNOLD</v>
      </c>
      <c r="D141" s="7" t="str">
        <f>VLOOKUP(Table1[[#This Row],[Order No]],'State and cust type'!$A$2:$B$1038,2,FALSE)</f>
        <v>Illinois</v>
      </c>
      <c r="E141" s="7" t="str">
        <f>VLOOKUP(Table1[[#This Row],[Order No]],'State and cust type'!$A$3:$C$1039,3,FALSE)</f>
        <v>Home Office</v>
      </c>
      <c r="F141" s="7" t="str">
        <f>VLOOKUP(Table1[[#This Row],[Order No]],'Account, order priority and cat'!$A$2:$B$1038,2,FALSE)</f>
        <v>MANUEL BARNES</v>
      </c>
      <c r="G141" s="7" t="str">
        <f>VLOOKUP(Table1[[#This Row],[Order No]],'Account, order priority and cat'!$A$3:$C$1039,3,FALSE)</f>
        <v>High</v>
      </c>
      <c r="H141" s="7" t="str">
        <f>VLOOKUP(Table1[[#This Row],[Order No]],'Account, order priority and cat'!$A$3:$D$1039,4,FALSE)</f>
        <v>Office Supplies</v>
      </c>
      <c r="I141" s="12" t="str">
        <f>VLOOKUP(Table1[[#This Row],[Order No]],'Cost and price details'!$A$2:$F$1038,Table!$I$3,FALSE)</f>
        <v>Regular Air</v>
      </c>
      <c r="J141" s="13">
        <f>VLOOKUP(Table1[[#This Row],[Order No]],'Cost and price details'!$A$2:$F$1038,Table!$J$3,FALSE)</f>
        <v>41414</v>
      </c>
      <c r="K141" s="12">
        <f>VLOOKUP(Table1[[#This Row],[Order No]],'Cost and price details'!$A$2:$F$1038,Table!$K$3,FALSE)</f>
        <v>15.268000000000002</v>
      </c>
      <c r="L141" s="12">
        <f>VLOOKUP(Table1[[#This Row],[Order No]],'Cost and price details'!$A$2:$F$1038,Table!$L$3,FALSE)</f>
        <v>24.618000000000002</v>
      </c>
      <c r="M141" s="14">
        <f>(Table1[[#This Row],[Retail Price]]-Table1[[#This Row],[Cost Price]])/Table1[[#This Row],[Cost Price]]</f>
        <v>0.61239193083573473</v>
      </c>
      <c r="N141" s="14">
        <f>VLOOKUP(Table1[[#This Row],[Retail Price]],'Tax and discount slab'!$A$17:$B$27,2,TRUE)</f>
        <v>0.15000000000000002</v>
      </c>
      <c r="O141" s="7">
        <f>(1+Table1[[#This Row],[Tax]])*Table1[[#This Row],[Retail Price]]</f>
        <v>28.310700000000001</v>
      </c>
      <c r="P141" s="7" t="e">
        <f>VLOOKUP(Table1[[#This Row],[Order No]],'QTY &amp; shipping cost'!A137:B1173,2,FALSE)</f>
        <v>#N/A</v>
      </c>
      <c r="Q141" s="7" t="e">
        <f>(Table1[[#This Row],[Price including tax]]*Table1[[#This Row],[Order Quantity]])</f>
        <v>#N/A</v>
      </c>
      <c r="R141" s="14">
        <f>VLOOKUP(Table1[[#This Row],[Retail Price]],'Tax and discount slab'!$D$17:$E$27,2,TRUE)</f>
        <v>0.12000000000000001</v>
      </c>
      <c r="S141" s="7" t="e">
        <f>Table1[[#This Row],[Sub Total]]*Table1[[#This Row],[Discount %]]</f>
        <v>#N/A</v>
      </c>
      <c r="T141" s="7">
        <f>VLOOKUP(Table1[[#This Row],[Order No]],'QTY &amp; shipping cost'!$A$2:$C$1038,3,FALSE)</f>
        <v>15.15</v>
      </c>
      <c r="U141" s="18" t="e">
        <f>(Table1[[#This Row],[Sub Total]]+Table1[[#This Row],[Shipping Cost]])-Table1[[#This Row],[Discount $]]</f>
        <v>#N/A</v>
      </c>
    </row>
    <row r="142" spans="1:21" x14ac:dyDescent="0.2">
      <c r="A142" s="17" t="s">
        <v>282</v>
      </c>
      <c r="B142" s="6">
        <f>VLOOKUP($A142,'Order date customer name'!$A$3:$B$1039,2,FALSE)</f>
        <v>41406</v>
      </c>
      <c r="C142" s="7" t="str">
        <f>VLOOKUP(Table1[[#This Row],[Order No]],'Order date customer name'!$A$2:$C$1038,3,FALSE)</f>
        <v>PATRICK HOFFMAN</v>
      </c>
      <c r="D142" s="7" t="str">
        <f>VLOOKUP(Table1[[#This Row],[Order No]],'State and cust type'!$A$2:$B$1038,2,FALSE)</f>
        <v>New York</v>
      </c>
      <c r="E142" s="7" t="str">
        <f>VLOOKUP(Table1[[#This Row],[Order No]],'State and cust type'!$A$3:$C$1039,3,FALSE)</f>
        <v>Corporate</v>
      </c>
      <c r="F142" s="7" t="str">
        <f>VLOOKUP(Table1[[#This Row],[Order No]],'Account, order priority and cat'!$A$2:$B$1038,2,FALSE)</f>
        <v>VINCENT JORDAN</v>
      </c>
      <c r="G142" s="7" t="str">
        <f>VLOOKUP(Table1[[#This Row],[Order No]],'Account, order priority and cat'!$A$3:$C$1039,3,FALSE)</f>
        <v>Not Specified</v>
      </c>
      <c r="H142" s="7" t="str">
        <f>VLOOKUP(Table1[[#This Row],[Order No]],'Account, order priority and cat'!$A$3:$D$1039,4,FALSE)</f>
        <v>Office Supplies</v>
      </c>
      <c r="I142" s="12" t="str">
        <f>VLOOKUP(Table1[[#This Row],[Order No]],'Cost and price details'!$A$2:$F$1038,Table!$I$3,FALSE)</f>
        <v>Regular Air</v>
      </c>
      <c r="J142" s="13">
        <f>VLOOKUP(Table1[[#This Row],[Order No]],'Cost and price details'!$A$2:$F$1038,Table!$J$3,FALSE)</f>
        <v>41415</v>
      </c>
      <c r="K142" s="12">
        <f>VLOOKUP(Table1[[#This Row],[Order No]],'Cost and price details'!$A$2:$F$1038,Table!$K$3,FALSE)</f>
        <v>23.716000000000001</v>
      </c>
      <c r="L142" s="12">
        <f>VLOOKUP(Table1[[#This Row],[Order No]],'Cost and price details'!$A$2:$F$1038,Table!$L$3,FALSE)</f>
        <v>40.204999999999998</v>
      </c>
      <c r="M142" s="14">
        <f>(Table1[[#This Row],[Retail Price]]-Table1[[#This Row],[Cost Price]])/Table1[[#This Row],[Cost Price]]</f>
        <v>0.695269016697588</v>
      </c>
      <c r="N142" s="14">
        <f>VLOOKUP(Table1[[#This Row],[Retail Price]],'Tax and discount slab'!$A$17:$B$27,2,TRUE)</f>
        <v>0.22</v>
      </c>
      <c r="O142" s="7">
        <f>(1+Table1[[#This Row],[Tax]])*Table1[[#This Row],[Retail Price]]</f>
        <v>49.050099999999993</v>
      </c>
      <c r="P142" s="7">
        <f>VLOOKUP(Table1[[#This Row],[Order No]],'QTY &amp; shipping cost'!A138:B1174,2,FALSE)</f>
        <v>47</v>
      </c>
      <c r="Q142" s="7">
        <f>(Table1[[#This Row],[Price including tax]]*Table1[[#This Row],[Order Quantity]])</f>
        <v>2305.3546999999999</v>
      </c>
      <c r="R142" s="14">
        <f>VLOOKUP(Table1[[#This Row],[Retail Price]],'Tax and discount slab'!$D$17:$E$27,2,TRUE)</f>
        <v>0.22000000000000003</v>
      </c>
      <c r="S142" s="7">
        <f>Table1[[#This Row],[Sub Total]]*Table1[[#This Row],[Discount %]]</f>
        <v>507.17803400000003</v>
      </c>
      <c r="T142" s="7">
        <f>VLOOKUP(Table1[[#This Row],[Order No]],'QTY &amp; shipping cost'!$A$2:$C$1038,3,FALSE)</f>
        <v>13.940000000000001</v>
      </c>
      <c r="U142" s="18">
        <f>(Table1[[#This Row],[Sub Total]]+Table1[[#This Row],[Shipping Cost]])-Table1[[#This Row],[Discount $]]</f>
        <v>1812.1166659999999</v>
      </c>
    </row>
    <row r="143" spans="1:21" x14ac:dyDescent="0.2">
      <c r="A143" s="17" t="s">
        <v>284</v>
      </c>
      <c r="B143" s="6">
        <f>VLOOKUP($A143,'Order date customer name'!$A$3:$B$1039,2,FALSE)</f>
        <v>41407</v>
      </c>
      <c r="C143" s="7" t="str">
        <f>VLOOKUP(Table1[[#This Row],[Order No]],'Order date customer name'!$A$2:$C$1038,3,FALSE)</f>
        <v>KYLE BELL</v>
      </c>
      <c r="D143" s="7" t="str">
        <f>VLOOKUP(Table1[[#This Row],[Order No]],'State and cust type'!$A$2:$B$1038,2,FALSE)</f>
        <v>New York</v>
      </c>
      <c r="E143" s="7" t="str">
        <f>VLOOKUP(Table1[[#This Row],[Order No]],'State and cust type'!$A$3:$C$1039,3,FALSE)</f>
        <v>Consumer</v>
      </c>
      <c r="F143" s="7" t="str">
        <f>VLOOKUP(Table1[[#This Row],[Order No]],'Account, order priority and cat'!$A$2:$B$1038,2,FALSE)</f>
        <v>GREG BLACK</v>
      </c>
      <c r="G143" s="7" t="str">
        <f>VLOOKUP(Table1[[#This Row],[Order No]],'Account, order priority and cat'!$A$3:$C$1039,3,FALSE)</f>
        <v>High</v>
      </c>
      <c r="H143" s="7" t="str">
        <f>VLOOKUP(Table1[[#This Row],[Order No]],'Account, order priority and cat'!$A$3:$D$1039,4,FALSE)</f>
        <v>Technology</v>
      </c>
      <c r="I143" s="12" t="str">
        <f>VLOOKUP(Table1[[#This Row],[Order No]],'Cost and price details'!$A$2:$F$1038,Table!$I$3,FALSE)</f>
        <v>Express Air</v>
      </c>
      <c r="J143" s="13">
        <f>VLOOKUP(Table1[[#This Row],[Order No]],'Cost and price details'!$A$2:$F$1038,Table!$J$3,FALSE)</f>
        <v>41415</v>
      </c>
      <c r="K143" s="12">
        <f>VLOOKUP(Table1[[#This Row],[Order No]],'Cost and price details'!$A$2:$F$1038,Table!$K$3,FALSE)</f>
        <v>21.758000000000003</v>
      </c>
      <c r="L143" s="12">
        <f>VLOOKUP(Table1[[#This Row],[Order No]],'Cost and price details'!$A$2:$F$1038,Table!$L$3,FALSE)</f>
        <v>50.589000000000006</v>
      </c>
      <c r="M143" s="14">
        <f>(Table1[[#This Row],[Retail Price]]-Table1[[#This Row],[Cost Price]])/Table1[[#This Row],[Cost Price]]</f>
        <v>1.3250758341759352</v>
      </c>
      <c r="N143" s="14">
        <f>VLOOKUP(Table1[[#This Row],[Retail Price]],'Tax and discount slab'!$A$17:$B$27,2,TRUE)</f>
        <v>0.24</v>
      </c>
      <c r="O143" s="7">
        <f>(1+Table1[[#This Row],[Tax]])*Table1[[#This Row],[Retail Price]]</f>
        <v>62.730360000000005</v>
      </c>
      <c r="P143" s="7">
        <f>VLOOKUP(Table1[[#This Row],[Order No]],'QTY &amp; shipping cost'!A139:B1175,2,FALSE)</f>
        <v>16</v>
      </c>
      <c r="Q143" s="7">
        <f>(Table1[[#This Row],[Price including tax]]*Table1[[#This Row],[Order Quantity]])</f>
        <v>1003.6857600000001</v>
      </c>
      <c r="R143" s="14">
        <f>VLOOKUP(Table1[[#This Row],[Retail Price]],'Tax and discount slab'!$D$17:$E$27,2,TRUE)</f>
        <v>0.27</v>
      </c>
      <c r="S143" s="7">
        <f>Table1[[#This Row],[Sub Total]]*Table1[[#This Row],[Discount %]]</f>
        <v>270.99515520000006</v>
      </c>
      <c r="T143" s="7">
        <f>VLOOKUP(Table1[[#This Row],[Order No]],'QTY &amp; shipping cost'!$A$2:$C$1038,3,FALSE)</f>
        <v>5.04</v>
      </c>
      <c r="U143" s="18">
        <f>(Table1[[#This Row],[Sub Total]]+Table1[[#This Row],[Shipping Cost]])-Table1[[#This Row],[Discount $]]</f>
        <v>737.73060480000004</v>
      </c>
    </row>
    <row r="144" spans="1:21" x14ac:dyDescent="0.2">
      <c r="A144" s="17" t="s">
        <v>286</v>
      </c>
      <c r="B144" s="6">
        <f>VLOOKUP($A144,'Order date customer name'!$A$3:$B$1039,2,FALSE)</f>
        <v>41410</v>
      </c>
      <c r="C144" s="7" t="str">
        <f>VLOOKUP(Table1[[#This Row],[Order No]],'Order date customer name'!$A$2:$C$1038,3,FALSE)</f>
        <v>ARNOLD HAWKINS</v>
      </c>
      <c r="D144" s="7" t="str">
        <f>VLOOKUP(Table1[[#This Row],[Order No]],'State and cust type'!$A$2:$B$1038,2,FALSE)</f>
        <v>New York</v>
      </c>
      <c r="E144" s="7" t="str">
        <f>VLOOKUP(Table1[[#This Row],[Order No]],'State and cust type'!$A$3:$C$1039,3,FALSE)</f>
        <v>Corporate</v>
      </c>
      <c r="F144" s="7" t="str">
        <f>VLOOKUP(Table1[[#This Row],[Order No]],'Account, order priority and cat'!$A$2:$B$1038,2,FALSE)</f>
        <v>VINCENT JORDAN</v>
      </c>
      <c r="G144" s="7" t="str">
        <f>VLOOKUP(Table1[[#This Row],[Order No]],'Account, order priority and cat'!$A$3:$C$1039,3,FALSE)</f>
        <v>Not Specified</v>
      </c>
      <c r="H144" s="7" t="str">
        <f>VLOOKUP(Table1[[#This Row],[Order No]],'Account, order priority and cat'!$A$3:$D$1039,4,FALSE)</f>
        <v>Office Supplies</v>
      </c>
      <c r="I144" s="12" t="str">
        <f>VLOOKUP(Table1[[#This Row],[Order No]],'Cost and price details'!$A$2:$F$1038,Table!$I$3,FALSE)</f>
        <v>Regular Air</v>
      </c>
      <c r="J144" s="13">
        <f>VLOOKUP(Table1[[#This Row],[Order No]],'Cost and price details'!$A$2:$F$1038,Table!$J$3,FALSE)</f>
        <v>41419</v>
      </c>
      <c r="K144" s="12">
        <f>VLOOKUP(Table1[[#This Row],[Order No]],'Cost and price details'!$A$2:$F$1038,Table!$K$3,FALSE)</f>
        <v>59.719000000000001</v>
      </c>
      <c r="L144" s="12">
        <f>VLOOKUP(Table1[[#This Row],[Order No]],'Cost and price details'!$A$2:$F$1038,Table!$L$3,FALSE)</f>
        <v>99.528000000000006</v>
      </c>
      <c r="M144" s="14">
        <f>(Table1[[#This Row],[Retail Price]]-Table1[[#This Row],[Cost Price]])/Table1[[#This Row],[Cost Price]]</f>
        <v>0.66660526800515751</v>
      </c>
      <c r="N144" s="14">
        <f>VLOOKUP(Table1[[#This Row],[Retail Price]],'Tax and discount slab'!$A$17:$B$27,2,TRUE)</f>
        <v>0.30000000000000004</v>
      </c>
      <c r="O144" s="7">
        <f>(1+Table1[[#This Row],[Tax]])*Table1[[#This Row],[Retail Price]]</f>
        <v>129.38640000000001</v>
      </c>
      <c r="P144" s="7">
        <f>VLOOKUP(Table1[[#This Row],[Order No]],'QTY &amp; shipping cost'!A140:B1176,2,FALSE)</f>
        <v>13</v>
      </c>
      <c r="Q144" s="7">
        <f>(Table1[[#This Row],[Price including tax]]*Table1[[#This Row],[Order Quantity]])</f>
        <v>1682.0232000000001</v>
      </c>
      <c r="R144" s="14">
        <f>VLOOKUP(Table1[[#This Row],[Retail Price]],'Tax and discount slab'!$D$17:$E$27,2,TRUE)</f>
        <v>0.42</v>
      </c>
      <c r="S144" s="7">
        <f>Table1[[#This Row],[Sub Total]]*Table1[[#This Row],[Discount %]]</f>
        <v>706.44974400000001</v>
      </c>
      <c r="T144" s="7">
        <f>VLOOKUP(Table1[[#This Row],[Order No]],'QTY &amp; shipping cost'!$A$2:$C$1038,3,FALSE)</f>
        <v>20.04</v>
      </c>
      <c r="U144" s="18">
        <f>(Table1[[#This Row],[Sub Total]]+Table1[[#This Row],[Shipping Cost]])-Table1[[#This Row],[Discount $]]</f>
        <v>995.61345600000004</v>
      </c>
    </row>
    <row r="145" spans="1:21" x14ac:dyDescent="0.2">
      <c r="A145" s="17" t="s">
        <v>288</v>
      </c>
      <c r="B145" s="6">
        <f>VLOOKUP($A145,'Order date customer name'!$A$3:$B$1039,2,FALSE)</f>
        <v>41411</v>
      </c>
      <c r="C145" s="7" t="str">
        <f>VLOOKUP(Table1[[#This Row],[Order No]],'Order date customer name'!$A$2:$C$1038,3,FALSE)</f>
        <v>BRADLEY HANSEN</v>
      </c>
      <c r="D145" s="7" t="str">
        <f>VLOOKUP(Table1[[#This Row],[Order No]],'State and cust type'!$A$2:$B$1038,2,FALSE)</f>
        <v>New York</v>
      </c>
      <c r="E145" s="7" t="str">
        <f>VLOOKUP(Table1[[#This Row],[Order No]],'State and cust type'!$A$3:$C$1039,3,FALSE)</f>
        <v>Home Office</v>
      </c>
      <c r="F145" s="7" t="str">
        <f>VLOOKUP(Table1[[#This Row],[Order No]],'Account, order priority and cat'!$A$2:$B$1038,2,FALSE)</f>
        <v>GREG BLACK</v>
      </c>
      <c r="G145" s="7" t="str">
        <f>VLOOKUP(Table1[[#This Row],[Order No]],'Account, order priority and cat'!$A$3:$C$1039,3,FALSE)</f>
        <v>High</v>
      </c>
      <c r="H145" s="7" t="str">
        <f>VLOOKUP(Table1[[#This Row],[Order No]],'Account, order priority and cat'!$A$3:$D$1039,4,FALSE)</f>
        <v>Technology</v>
      </c>
      <c r="I145" s="12" t="str">
        <f>VLOOKUP(Table1[[#This Row],[Order No]],'Cost and price details'!$A$2:$F$1038,Table!$I$3,FALSE)</f>
        <v>Regular Air</v>
      </c>
      <c r="J145" s="13">
        <f>VLOOKUP(Table1[[#This Row],[Order No]],'Cost and price details'!$A$2:$F$1038,Table!$J$3,FALSE)</f>
        <v>41419</v>
      </c>
      <c r="K145" s="12">
        <f>VLOOKUP(Table1[[#This Row],[Order No]],'Cost and price details'!$A$2:$F$1038,Table!$K$3,FALSE)</f>
        <v>10.901000000000002</v>
      </c>
      <c r="L145" s="12">
        <f>VLOOKUP(Table1[[#This Row],[Order No]],'Cost and price details'!$A$2:$F$1038,Table!$L$3,FALSE)</f>
        <v>17.589000000000002</v>
      </c>
      <c r="M145" s="14">
        <f>(Table1[[#This Row],[Retail Price]]-Table1[[#This Row],[Cost Price]])/Table1[[#This Row],[Cost Price]]</f>
        <v>0.61352169525731581</v>
      </c>
      <c r="N145" s="14">
        <f>VLOOKUP(Table1[[#This Row],[Retail Price]],'Tax and discount slab'!$A$17:$B$27,2,TRUE)</f>
        <v>0.1</v>
      </c>
      <c r="O145" s="7">
        <f>(1+Table1[[#This Row],[Tax]])*Table1[[#This Row],[Retail Price]]</f>
        <v>19.347900000000003</v>
      </c>
      <c r="P145" s="7">
        <f>VLOOKUP(Table1[[#This Row],[Order No]],'QTY &amp; shipping cost'!A141:B1177,2,FALSE)</f>
        <v>9</v>
      </c>
      <c r="Q145" s="7">
        <f>(Table1[[#This Row],[Price including tax]]*Table1[[#This Row],[Order Quantity]])</f>
        <v>174.13110000000003</v>
      </c>
      <c r="R145" s="14">
        <f>VLOOKUP(Table1[[#This Row],[Retail Price]],'Tax and discount slab'!$D$17:$E$27,2,TRUE)</f>
        <v>7.0000000000000007E-2</v>
      </c>
      <c r="S145" s="7">
        <f>Table1[[#This Row],[Sub Total]]*Table1[[#This Row],[Discount %]]</f>
        <v>12.189177000000003</v>
      </c>
      <c r="T145" s="7">
        <f>VLOOKUP(Table1[[#This Row],[Order No]],'QTY &amp; shipping cost'!$A$2:$C$1038,3,FALSE)</f>
        <v>11.33</v>
      </c>
      <c r="U145" s="18">
        <f>(Table1[[#This Row],[Sub Total]]+Table1[[#This Row],[Shipping Cost]])-Table1[[#This Row],[Discount $]]</f>
        <v>173.27192300000004</v>
      </c>
    </row>
    <row r="146" spans="1:21" x14ac:dyDescent="0.2">
      <c r="A146" s="17" t="s">
        <v>290</v>
      </c>
      <c r="B146" s="6">
        <f>VLOOKUP($A146,'Order date customer name'!$A$3:$B$1039,2,FALSE)</f>
        <v>41411</v>
      </c>
      <c r="C146" s="7" t="str">
        <f>VLOOKUP(Table1[[#This Row],[Order No]],'Order date customer name'!$A$2:$C$1038,3,FALSE)</f>
        <v>RICK MEDINA</v>
      </c>
      <c r="D146" s="7" t="str">
        <f>VLOOKUP(Table1[[#This Row],[Order No]],'State and cust type'!$A$2:$B$1038,2,FALSE)</f>
        <v>Illinois</v>
      </c>
      <c r="E146" s="7" t="str">
        <f>VLOOKUP(Table1[[#This Row],[Order No]],'State and cust type'!$A$3:$C$1039,3,FALSE)</f>
        <v>Home Office</v>
      </c>
      <c r="F146" s="7" t="str">
        <f>VLOOKUP(Table1[[#This Row],[Order No]],'Account, order priority and cat'!$A$2:$B$1038,2,FALSE)</f>
        <v>COREY MILLS</v>
      </c>
      <c r="G146" s="7" t="str">
        <f>VLOOKUP(Table1[[#This Row],[Order No]],'Account, order priority and cat'!$A$3:$C$1039,3,FALSE)</f>
        <v>Not Specified</v>
      </c>
      <c r="H146" s="7" t="str">
        <f>VLOOKUP(Table1[[#This Row],[Order No]],'Account, order priority and cat'!$A$3:$D$1039,4,FALSE)</f>
        <v>Office Supplies</v>
      </c>
      <c r="I146" s="12" t="str">
        <f>VLOOKUP(Table1[[#This Row],[Order No]],'Cost and price details'!$A$2:$F$1038,Table!$I$3,FALSE)</f>
        <v>Regular Air</v>
      </c>
      <c r="J146" s="13">
        <f>VLOOKUP(Table1[[#This Row],[Order No]],'Cost and price details'!$A$2:$F$1038,Table!$J$3,FALSE)</f>
        <v>41419</v>
      </c>
      <c r="K146" s="12">
        <f>VLOOKUP(Table1[[#This Row],[Order No]],'Cost and price details'!$A$2:$F$1038,Table!$K$3,FALSE)</f>
        <v>4.125</v>
      </c>
      <c r="L146" s="12">
        <f>VLOOKUP(Table1[[#This Row],[Order No]],'Cost and price details'!$A$2:$F$1038,Table!$L$3,FALSE)</f>
        <v>7.7880000000000011</v>
      </c>
      <c r="M146" s="14">
        <f>(Table1[[#This Row],[Retail Price]]-Table1[[#This Row],[Cost Price]])/Table1[[#This Row],[Cost Price]]</f>
        <v>0.88800000000000023</v>
      </c>
      <c r="N146" s="14">
        <f>VLOOKUP(Table1[[#This Row],[Retail Price]],'Tax and discount slab'!$A$17:$B$27,2,TRUE)</f>
        <v>0.05</v>
      </c>
      <c r="O146" s="7">
        <f>(1+Table1[[#This Row],[Tax]])*Table1[[#This Row],[Retail Price]]</f>
        <v>8.1774000000000022</v>
      </c>
      <c r="P146" s="7">
        <f>VLOOKUP(Table1[[#This Row],[Order No]],'QTY &amp; shipping cost'!A142:B1178,2,FALSE)</f>
        <v>31</v>
      </c>
      <c r="Q146" s="7">
        <f>(Table1[[#This Row],[Price including tax]]*Table1[[#This Row],[Order Quantity]])</f>
        <v>253.49940000000007</v>
      </c>
      <c r="R146" s="14">
        <f>VLOOKUP(Table1[[#This Row],[Retail Price]],'Tax and discount slab'!$D$17:$E$27,2,TRUE)</f>
        <v>0.02</v>
      </c>
      <c r="S146" s="7">
        <f>Table1[[#This Row],[Sub Total]]*Table1[[#This Row],[Discount %]]</f>
        <v>5.0699880000000013</v>
      </c>
      <c r="T146" s="7">
        <f>VLOOKUP(Table1[[#This Row],[Order No]],'QTY &amp; shipping cost'!$A$2:$C$1038,3,FALSE)</f>
        <v>2.4</v>
      </c>
      <c r="U146" s="18">
        <f>(Table1[[#This Row],[Sub Total]]+Table1[[#This Row],[Shipping Cost]])-Table1[[#This Row],[Discount $]]</f>
        <v>250.82941200000008</v>
      </c>
    </row>
    <row r="147" spans="1:21" x14ac:dyDescent="0.2">
      <c r="A147" s="17" t="s">
        <v>291</v>
      </c>
      <c r="B147" s="6">
        <f>VLOOKUP($A147,'Order date customer name'!$A$3:$B$1039,2,FALSE)</f>
        <v>41412</v>
      </c>
      <c r="C147" s="7" t="str">
        <f>VLOOKUP(Table1[[#This Row],[Order No]],'Order date customer name'!$A$2:$C$1038,3,FALSE)</f>
        <v>BRYAN LAWRENCE</v>
      </c>
      <c r="D147" s="7" t="str">
        <f>VLOOKUP(Table1[[#This Row],[Order No]],'State and cust type'!$A$2:$B$1038,2,FALSE)</f>
        <v>New York</v>
      </c>
      <c r="E147" s="7" t="str">
        <f>VLOOKUP(Table1[[#This Row],[Order No]],'State and cust type'!$A$3:$C$1039,3,FALSE)</f>
        <v>Corporate</v>
      </c>
      <c r="F147" s="7" t="str">
        <f>VLOOKUP(Table1[[#This Row],[Order No]],'Account, order priority and cat'!$A$2:$B$1038,2,FALSE)</f>
        <v>MARC ARNOLD</v>
      </c>
      <c r="G147" s="7" t="str">
        <f>VLOOKUP(Table1[[#This Row],[Order No]],'Account, order priority and cat'!$A$3:$C$1039,3,FALSE)</f>
        <v>High</v>
      </c>
      <c r="H147" s="7" t="str">
        <f>VLOOKUP(Table1[[#This Row],[Order No]],'Account, order priority and cat'!$A$3:$D$1039,4,FALSE)</f>
        <v>Furniture</v>
      </c>
      <c r="I147" s="12" t="str">
        <f>VLOOKUP(Table1[[#This Row],[Order No]],'Cost and price details'!$A$2:$F$1038,Table!$I$3,FALSE)</f>
        <v>Regular Air</v>
      </c>
      <c r="J147" s="13">
        <f>VLOOKUP(Table1[[#This Row],[Order No]],'Cost and price details'!$A$2:$F$1038,Table!$J$3,FALSE)</f>
        <v>41420</v>
      </c>
      <c r="K147" s="12">
        <f>VLOOKUP(Table1[[#This Row],[Order No]],'Cost and price details'!$A$2:$F$1038,Table!$K$3,FALSE)</f>
        <v>6.0500000000000007</v>
      </c>
      <c r="L147" s="12">
        <f>VLOOKUP(Table1[[#This Row],[Order No]],'Cost and price details'!$A$2:$F$1038,Table!$L$3,FALSE)</f>
        <v>13.442000000000002</v>
      </c>
      <c r="M147" s="14">
        <f>(Table1[[#This Row],[Retail Price]]-Table1[[#This Row],[Cost Price]])/Table1[[#This Row],[Cost Price]]</f>
        <v>1.2218181818181819</v>
      </c>
      <c r="N147" s="14">
        <f>VLOOKUP(Table1[[#This Row],[Retail Price]],'Tax and discount slab'!$A$17:$B$27,2,TRUE)</f>
        <v>0.1</v>
      </c>
      <c r="O147" s="7">
        <f>(1+Table1[[#This Row],[Tax]])*Table1[[#This Row],[Retail Price]]</f>
        <v>14.786200000000003</v>
      </c>
      <c r="P147" s="7">
        <f>VLOOKUP(Table1[[#This Row],[Order No]],'QTY &amp; shipping cost'!A143:B1179,2,FALSE)</f>
        <v>37</v>
      </c>
      <c r="Q147" s="7">
        <f>(Table1[[#This Row],[Price including tax]]*Table1[[#This Row],[Order Quantity]])</f>
        <v>547.08940000000007</v>
      </c>
      <c r="R147" s="14">
        <f>VLOOKUP(Table1[[#This Row],[Retail Price]],'Tax and discount slab'!$D$17:$E$27,2,TRUE)</f>
        <v>7.0000000000000007E-2</v>
      </c>
      <c r="S147" s="7">
        <f>Table1[[#This Row],[Sub Total]]*Table1[[#This Row],[Discount %]]</f>
        <v>38.296258000000009</v>
      </c>
      <c r="T147" s="7">
        <f>VLOOKUP(Table1[[#This Row],[Order No]],'QTY &amp; shipping cost'!$A$2:$C$1038,3,FALSE)</f>
        <v>2.9</v>
      </c>
      <c r="U147" s="18">
        <f>(Table1[[#This Row],[Sub Total]]+Table1[[#This Row],[Shipping Cost]])-Table1[[#This Row],[Discount $]]</f>
        <v>511.69314200000002</v>
      </c>
    </row>
    <row r="148" spans="1:21" x14ac:dyDescent="0.2">
      <c r="A148" s="17" t="s">
        <v>293</v>
      </c>
      <c r="B148" s="6">
        <f>VLOOKUP($A148,'Order date customer name'!$A$3:$B$1039,2,FALSE)</f>
        <v>41412</v>
      </c>
      <c r="C148" s="7" t="str">
        <f>VLOOKUP(Table1[[#This Row],[Order No]],'Order date customer name'!$A$2:$C$1038,3,FALSE)</f>
        <v>KENNETH RAY</v>
      </c>
      <c r="D148" s="7" t="str">
        <f>VLOOKUP(Table1[[#This Row],[Order No]],'State and cust type'!$A$2:$B$1038,2,FALSE)</f>
        <v>New York</v>
      </c>
      <c r="E148" s="7" t="str">
        <f>VLOOKUP(Table1[[#This Row],[Order No]],'State and cust type'!$A$3:$C$1039,3,FALSE)</f>
        <v>Small Business</v>
      </c>
      <c r="F148" s="7" t="str">
        <f>VLOOKUP(Table1[[#This Row],[Order No]],'Account, order priority and cat'!$A$2:$B$1038,2,FALSE)</f>
        <v>BRYAN JENKINS</v>
      </c>
      <c r="G148" s="7" t="str">
        <f>VLOOKUP(Table1[[#This Row],[Order No]],'Account, order priority and cat'!$A$3:$C$1039,3,FALSE)</f>
        <v>Not Specified</v>
      </c>
      <c r="H148" s="7" t="str">
        <f>VLOOKUP(Table1[[#This Row],[Order No]],'Account, order priority and cat'!$A$3:$D$1039,4,FALSE)</f>
        <v>Office Supplies</v>
      </c>
      <c r="I148" s="12" t="str">
        <f>VLOOKUP(Table1[[#This Row],[Order No]],'Cost and price details'!$A$2:$F$1038,Table!$I$3,FALSE)</f>
        <v>Regular Air</v>
      </c>
      <c r="J148" s="13">
        <f>VLOOKUP(Table1[[#This Row],[Order No]],'Cost and price details'!$A$2:$F$1038,Table!$J$3,FALSE)</f>
        <v>41421</v>
      </c>
      <c r="K148" s="12">
        <f>VLOOKUP(Table1[[#This Row],[Order No]],'Cost and price details'!$A$2:$F$1038,Table!$K$3,FALSE)</f>
        <v>15.004000000000001</v>
      </c>
      <c r="L148" s="12">
        <f>VLOOKUP(Table1[[#This Row],[Order No]],'Cost and price details'!$A$2:$F$1038,Table!$L$3,FALSE)</f>
        <v>23.078000000000003</v>
      </c>
      <c r="M148" s="14">
        <f>(Table1[[#This Row],[Retail Price]]-Table1[[#This Row],[Cost Price]])/Table1[[#This Row],[Cost Price]]</f>
        <v>0.5381231671554253</v>
      </c>
      <c r="N148" s="14">
        <f>VLOOKUP(Table1[[#This Row],[Retail Price]],'Tax and discount slab'!$A$17:$B$27,2,TRUE)</f>
        <v>0.15000000000000002</v>
      </c>
      <c r="O148" s="7">
        <f>(1+Table1[[#This Row],[Tax]])*Table1[[#This Row],[Retail Price]]</f>
        <v>26.5397</v>
      </c>
      <c r="P148" s="7">
        <f>VLOOKUP(Table1[[#This Row],[Order No]],'QTY &amp; shipping cost'!A144:B1180,2,FALSE)</f>
        <v>49</v>
      </c>
      <c r="Q148" s="7">
        <f>(Table1[[#This Row],[Price including tax]]*Table1[[#This Row],[Order Quantity]])</f>
        <v>1300.4453000000001</v>
      </c>
      <c r="R148" s="14">
        <f>VLOOKUP(Table1[[#This Row],[Retail Price]],'Tax and discount slab'!$D$17:$E$27,2,TRUE)</f>
        <v>0.12000000000000001</v>
      </c>
      <c r="S148" s="7">
        <f>Table1[[#This Row],[Sub Total]]*Table1[[#This Row],[Discount %]]</f>
        <v>156.05343600000003</v>
      </c>
      <c r="T148" s="7">
        <f>VLOOKUP(Table1[[#This Row],[Order No]],'QTY &amp; shipping cost'!$A$2:$C$1038,3,FALSE)</f>
        <v>1.54</v>
      </c>
      <c r="U148" s="18">
        <f>(Table1[[#This Row],[Sub Total]]+Table1[[#This Row],[Shipping Cost]])-Table1[[#This Row],[Discount $]]</f>
        <v>1145.9318640000001</v>
      </c>
    </row>
    <row r="149" spans="1:21" x14ac:dyDescent="0.2">
      <c r="A149" s="17" t="s">
        <v>295</v>
      </c>
      <c r="B149" s="6">
        <f>VLOOKUP($A149,'Order date customer name'!$A$3:$B$1039,2,FALSE)</f>
        <v>41413</v>
      </c>
      <c r="C149" s="7" t="str">
        <f>VLOOKUP(Table1[[#This Row],[Order No]],'Order date customer name'!$A$2:$C$1038,3,FALSE)</f>
        <v>CHARLIE COLLINS</v>
      </c>
      <c r="D149" s="7" t="str">
        <f>VLOOKUP(Table1[[#This Row],[Order No]],'State and cust type'!$A$2:$B$1038,2,FALSE)</f>
        <v>Illinois</v>
      </c>
      <c r="E149" s="7" t="str">
        <f>VLOOKUP(Table1[[#This Row],[Order No]],'State and cust type'!$A$3:$C$1039,3,FALSE)</f>
        <v>Consumer</v>
      </c>
      <c r="F149" s="7" t="str">
        <f>VLOOKUP(Table1[[#This Row],[Order No]],'Account, order priority and cat'!$A$2:$B$1038,2,FALSE)</f>
        <v>COREY MILLS</v>
      </c>
      <c r="G149" s="7" t="str">
        <f>VLOOKUP(Table1[[#This Row],[Order No]],'Account, order priority and cat'!$A$3:$C$1039,3,FALSE)</f>
        <v>High</v>
      </c>
      <c r="H149" s="7" t="str">
        <f>VLOOKUP(Table1[[#This Row],[Order No]],'Account, order priority and cat'!$A$3:$D$1039,4,FALSE)</f>
        <v>Office Supplies</v>
      </c>
      <c r="I149" s="12" t="str">
        <f>VLOOKUP(Table1[[#This Row],[Order No]],'Cost and price details'!$A$2:$F$1038,Table!$I$3,FALSE)</f>
        <v>Regular Air</v>
      </c>
      <c r="J149" s="13">
        <f>VLOOKUP(Table1[[#This Row],[Order No]],'Cost and price details'!$A$2:$F$1038,Table!$J$3,FALSE)</f>
        <v>41420</v>
      </c>
      <c r="K149" s="12">
        <f>VLOOKUP(Table1[[#This Row],[Order No]],'Cost and price details'!$A$2:$F$1038,Table!$K$3,FALSE)</f>
        <v>3.762</v>
      </c>
      <c r="L149" s="12">
        <f>VLOOKUP(Table1[[#This Row],[Order No]],'Cost and price details'!$A$2:$F$1038,Table!$L$3,FALSE)</f>
        <v>9.1740000000000013</v>
      </c>
      <c r="M149" s="14">
        <f>(Table1[[#This Row],[Retail Price]]-Table1[[#This Row],[Cost Price]])/Table1[[#This Row],[Cost Price]]</f>
        <v>1.4385964912280704</v>
      </c>
      <c r="N149" s="14">
        <f>VLOOKUP(Table1[[#This Row],[Retail Price]],'Tax and discount slab'!$A$17:$B$27,2,TRUE)</f>
        <v>0.05</v>
      </c>
      <c r="O149" s="7">
        <f>(1+Table1[[#This Row],[Tax]])*Table1[[#This Row],[Retail Price]]</f>
        <v>9.6327000000000016</v>
      </c>
      <c r="P149" s="7">
        <f>VLOOKUP(Table1[[#This Row],[Order No]],'QTY &amp; shipping cost'!A145:B1181,2,FALSE)</f>
        <v>26</v>
      </c>
      <c r="Q149" s="7">
        <f>(Table1[[#This Row],[Price including tax]]*Table1[[#This Row],[Order Quantity]])</f>
        <v>250.45020000000005</v>
      </c>
      <c r="R149" s="14">
        <f>VLOOKUP(Table1[[#This Row],[Retail Price]],'Tax and discount slab'!$D$17:$E$27,2,TRUE)</f>
        <v>0.02</v>
      </c>
      <c r="S149" s="7">
        <f>Table1[[#This Row],[Sub Total]]*Table1[[#This Row],[Discount %]]</f>
        <v>5.0090040000000009</v>
      </c>
      <c r="T149" s="7">
        <f>VLOOKUP(Table1[[#This Row],[Order No]],'QTY &amp; shipping cost'!$A$2:$C$1038,3,FALSE)</f>
        <v>2.69</v>
      </c>
      <c r="U149" s="18">
        <f>(Table1[[#This Row],[Sub Total]]+Table1[[#This Row],[Shipping Cost]])-Table1[[#This Row],[Discount $]]</f>
        <v>248.13119600000005</v>
      </c>
    </row>
    <row r="150" spans="1:21" x14ac:dyDescent="0.2">
      <c r="A150" s="17" t="s">
        <v>296</v>
      </c>
      <c r="B150" s="6">
        <f>VLOOKUP($A150,'Order date customer name'!$A$3:$B$1039,2,FALSE)</f>
        <v>41414</v>
      </c>
      <c r="C150" s="7" t="str">
        <f>VLOOKUP(Table1[[#This Row],[Order No]],'Order date customer name'!$A$2:$C$1038,3,FALSE)</f>
        <v>CRAIG PRICE</v>
      </c>
      <c r="D150" s="7" t="str">
        <f>VLOOKUP(Table1[[#This Row],[Order No]],'State and cust type'!$A$2:$B$1038,2,FALSE)</f>
        <v>New York</v>
      </c>
      <c r="E150" s="7" t="str">
        <f>VLOOKUP(Table1[[#This Row],[Order No]],'State and cust type'!$A$3:$C$1039,3,FALSE)</f>
        <v>Small Business</v>
      </c>
      <c r="F150" s="7" t="str">
        <f>VLOOKUP(Table1[[#This Row],[Order No]],'Account, order priority and cat'!$A$2:$B$1038,2,FALSE)</f>
        <v>GREG BLACK</v>
      </c>
      <c r="G150" s="7" t="str">
        <f>VLOOKUP(Table1[[#This Row],[Order No]],'Account, order priority and cat'!$A$3:$C$1039,3,FALSE)</f>
        <v>Critical</v>
      </c>
      <c r="H150" s="7" t="str">
        <f>VLOOKUP(Table1[[#This Row],[Order No]],'Account, order priority and cat'!$A$3:$D$1039,4,FALSE)</f>
        <v>Office Supplies</v>
      </c>
      <c r="I150" s="12" t="str">
        <f>VLOOKUP(Table1[[#This Row],[Order No]],'Cost and price details'!$A$2:$F$1038,Table!$I$3,FALSE)</f>
        <v>Express Air</v>
      </c>
      <c r="J150" s="13">
        <f>VLOOKUP(Table1[[#This Row],[Order No]],'Cost and price details'!$A$2:$F$1038,Table!$J$3,FALSE)</f>
        <v>41422</v>
      </c>
      <c r="K150" s="12">
        <f>VLOOKUP(Table1[[#This Row],[Order No]],'Cost and price details'!$A$2:$F$1038,Table!$K$3,FALSE)</f>
        <v>5.0490000000000004</v>
      </c>
      <c r="L150" s="12">
        <f>VLOOKUP(Table1[[#This Row],[Order No]],'Cost and price details'!$A$2:$F$1038,Table!$L$3,FALSE)</f>
        <v>8.0080000000000009</v>
      </c>
      <c r="M150" s="14">
        <f>(Table1[[#This Row],[Retail Price]]-Table1[[#This Row],[Cost Price]])/Table1[[#This Row],[Cost Price]]</f>
        <v>0.58605664488017439</v>
      </c>
      <c r="N150" s="14">
        <f>VLOOKUP(Table1[[#This Row],[Retail Price]],'Tax and discount slab'!$A$17:$B$27,2,TRUE)</f>
        <v>0.05</v>
      </c>
      <c r="O150" s="7">
        <f>(1+Table1[[#This Row],[Tax]])*Table1[[#This Row],[Retail Price]]</f>
        <v>8.4084000000000021</v>
      </c>
      <c r="P150" s="7">
        <f>VLOOKUP(Table1[[#This Row],[Order No]],'QTY &amp; shipping cost'!A146:B1182,2,FALSE)</f>
        <v>4</v>
      </c>
      <c r="Q150" s="7">
        <f>(Table1[[#This Row],[Price including tax]]*Table1[[#This Row],[Order Quantity]])</f>
        <v>33.633600000000008</v>
      </c>
      <c r="R150" s="14">
        <f>VLOOKUP(Table1[[#This Row],[Retail Price]],'Tax and discount slab'!$D$17:$E$27,2,TRUE)</f>
        <v>0.02</v>
      </c>
      <c r="S150" s="7">
        <f>Table1[[#This Row],[Sub Total]]*Table1[[#This Row],[Discount %]]</f>
        <v>0.67267200000000016</v>
      </c>
      <c r="T150" s="7">
        <f>VLOOKUP(Table1[[#This Row],[Order No]],'QTY &amp; shipping cost'!$A$2:$C$1038,3,FALSE)</f>
        <v>11.200000000000001</v>
      </c>
      <c r="U150" s="18">
        <f>(Table1[[#This Row],[Sub Total]]+Table1[[#This Row],[Shipping Cost]])-Table1[[#This Row],[Discount $]]</f>
        <v>44.160928000000013</v>
      </c>
    </row>
    <row r="151" spans="1:21" x14ac:dyDescent="0.2">
      <c r="A151" s="17" t="s">
        <v>297</v>
      </c>
      <c r="B151" s="6">
        <f>VLOOKUP($A151,'Order date customer name'!$A$3:$B$1039,2,FALSE)</f>
        <v>41414</v>
      </c>
      <c r="C151" s="7" t="str">
        <f>VLOOKUP(Table1[[#This Row],[Order No]],'Order date customer name'!$A$2:$C$1038,3,FALSE)</f>
        <v>STANLEY ROBERTSON</v>
      </c>
      <c r="D151" s="7" t="str">
        <f>VLOOKUP(Table1[[#This Row],[Order No]],'State and cust type'!$A$2:$B$1038,2,FALSE)</f>
        <v>Illinois</v>
      </c>
      <c r="E151" s="7" t="str">
        <f>VLOOKUP(Table1[[#This Row],[Order No]],'State and cust type'!$A$3:$C$1039,3,FALSE)</f>
        <v>Corporate</v>
      </c>
      <c r="F151" s="7" t="str">
        <f>VLOOKUP(Table1[[#This Row],[Order No]],'Account, order priority and cat'!$A$2:$B$1038,2,FALSE)</f>
        <v>COREY MILLS</v>
      </c>
      <c r="G151" s="7" t="str">
        <f>VLOOKUP(Table1[[#This Row],[Order No]],'Account, order priority and cat'!$A$3:$C$1039,3,FALSE)</f>
        <v>Critical</v>
      </c>
      <c r="H151" s="7" t="str">
        <f>VLOOKUP(Table1[[#This Row],[Order No]],'Account, order priority and cat'!$A$3:$D$1039,4,FALSE)</f>
        <v>Office Supplies</v>
      </c>
      <c r="I151" s="12" t="str">
        <f>VLOOKUP(Table1[[#This Row],[Order No]],'Cost and price details'!$A$2:$F$1038,Table!$I$3,FALSE)</f>
        <v>Regular Air</v>
      </c>
      <c r="J151" s="13">
        <f>VLOOKUP(Table1[[#This Row],[Order No]],'Cost and price details'!$A$2:$F$1038,Table!$J$3,FALSE)</f>
        <v>41423</v>
      </c>
      <c r="K151" s="12">
        <f>VLOOKUP(Table1[[#This Row],[Order No]],'Cost and price details'!$A$2:$F$1038,Table!$K$3,FALSE)</f>
        <v>1.298</v>
      </c>
      <c r="L151" s="12">
        <f>VLOOKUP(Table1[[#This Row],[Order No]],'Cost and price details'!$A$2:$F$1038,Table!$L$3,FALSE)</f>
        <v>2.0680000000000001</v>
      </c>
      <c r="M151" s="14">
        <f>(Table1[[#This Row],[Retail Price]]-Table1[[#This Row],[Cost Price]])/Table1[[#This Row],[Cost Price]]</f>
        <v>0.59322033898305082</v>
      </c>
      <c r="N151" s="14">
        <f>VLOOKUP(Table1[[#This Row],[Retail Price]],'Tax and discount slab'!$A$17:$B$27,2,TRUE)</f>
        <v>0.05</v>
      </c>
      <c r="O151" s="7">
        <f>(1+Table1[[#This Row],[Tax]])*Table1[[#This Row],[Retail Price]]</f>
        <v>2.1714000000000002</v>
      </c>
      <c r="P151" s="7">
        <f>VLOOKUP(Table1[[#This Row],[Order No]],'QTY &amp; shipping cost'!A147:B1183,2,FALSE)</f>
        <v>3</v>
      </c>
      <c r="Q151" s="7">
        <f>(Table1[[#This Row],[Price including tax]]*Table1[[#This Row],[Order Quantity]])</f>
        <v>6.5142000000000007</v>
      </c>
      <c r="R151" s="14">
        <f>VLOOKUP(Table1[[#This Row],[Retail Price]],'Tax and discount slab'!$D$17:$E$27,2,TRUE)</f>
        <v>0.02</v>
      </c>
      <c r="S151" s="7">
        <f>Table1[[#This Row],[Sub Total]]*Table1[[#This Row],[Discount %]]</f>
        <v>0.13028400000000001</v>
      </c>
      <c r="T151" s="7">
        <f>VLOOKUP(Table1[[#This Row],[Order No]],'QTY &amp; shipping cost'!$A$2:$C$1038,3,FALSE)</f>
        <v>1.54</v>
      </c>
      <c r="U151" s="18">
        <f>(Table1[[#This Row],[Sub Total]]+Table1[[#This Row],[Shipping Cost]])-Table1[[#This Row],[Discount $]]</f>
        <v>7.923916000000002</v>
      </c>
    </row>
    <row r="152" spans="1:21" x14ac:dyDescent="0.2">
      <c r="A152" s="17" t="s">
        <v>299</v>
      </c>
      <c r="B152" s="6">
        <f>VLOOKUP($A152,'Order date customer name'!$A$3:$B$1039,2,FALSE)</f>
        <v>41415</v>
      </c>
      <c r="C152" s="7" t="str">
        <f>VLOOKUP(Table1[[#This Row],[Order No]],'Order date customer name'!$A$2:$C$1038,3,FALSE)</f>
        <v>FRANCIS ROBINSON</v>
      </c>
      <c r="D152" s="7" t="str">
        <f>VLOOKUP(Table1[[#This Row],[Order No]],'State and cust type'!$A$2:$B$1038,2,FALSE)</f>
        <v>New York</v>
      </c>
      <c r="E152" s="7" t="str">
        <f>VLOOKUP(Table1[[#This Row],[Order No]],'State and cust type'!$A$3:$C$1039,3,FALSE)</f>
        <v>Home Office</v>
      </c>
      <c r="F152" s="7" t="str">
        <f>VLOOKUP(Table1[[#This Row],[Order No]],'Account, order priority and cat'!$A$2:$B$1038,2,FALSE)</f>
        <v>GREG BLACK</v>
      </c>
      <c r="G152" s="7" t="str">
        <f>VLOOKUP(Table1[[#This Row],[Order No]],'Account, order priority and cat'!$A$3:$C$1039,3,FALSE)</f>
        <v>Medium</v>
      </c>
      <c r="H152" s="7" t="str">
        <f>VLOOKUP(Table1[[#This Row],[Order No]],'Account, order priority and cat'!$A$3:$D$1039,4,FALSE)</f>
        <v>Technology</v>
      </c>
      <c r="I152" s="12" t="str">
        <f>VLOOKUP(Table1[[#This Row],[Order No]],'Cost and price details'!$A$2:$F$1038,Table!$I$3,FALSE)</f>
        <v>Express Air</v>
      </c>
      <c r="J152" s="13">
        <f>VLOOKUP(Table1[[#This Row],[Order No]],'Cost and price details'!$A$2:$F$1038,Table!$J$3,FALSE)</f>
        <v>41424</v>
      </c>
      <c r="K152" s="12">
        <f>VLOOKUP(Table1[[#This Row],[Order No]],'Cost and price details'!$A$2:$F$1038,Table!$K$3,FALSE)</f>
        <v>7.0400000000000009</v>
      </c>
      <c r="L152" s="12">
        <f>VLOOKUP(Table1[[#This Row],[Order No]],'Cost and price details'!$A$2:$F$1038,Table!$L$3,FALSE)</f>
        <v>32.010000000000005</v>
      </c>
      <c r="M152" s="14">
        <f>(Table1[[#This Row],[Retail Price]]-Table1[[#This Row],[Cost Price]])/Table1[[#This Row],[Cost Price]]</f>
        <v>3.5468750000000004</v>
      </c>
      <c r="N152" s="14">
        <f>VLOOKUP(Table1[[#This Row],[Retail Price]],'Tax and discount slab'!$A$17:$B$27,2,TRUE)</f>
        <v>0.2</v>
      </c>
      <c r="O152" s="7">
        <f>(1+Table1[[#This Row],[Tax]])*Table1[[#This Row],[Retail Price]]</f>
        <v>38.412000000000006</v>
      </c>
      <c r="P152" s="7" t="e">
        <f>VLOOKUP(Table1[[#This Row],[Order No]],'QTY &amp; shipping cost'!A148:B1184,2,FALSE)</f>
        <v>#N/A</v>
      </c>
      <c r="Q152" s="7" t="e">
        <f>(Table1[[#This Row],[Price including tax]]*Table1[[#This Row],[Order Quantity]])</f>
        <v>#N/A</v>
      </c>
      <c r="R152" s="14">
        <f>VLOOKUP(Table1[[#This Row],[Retail Price]],'Tax and discount slab'!$D$17:$E$27,2,TRUE)</f>
        <v>0.17</v>
      </c>
      <c r="S152" s="7" t="e">
        <f>Table1[[#This Row],[Sub Total]]*Table1[[#This Row],[Discount %]]</f>
        <v>#N/A</v>
      </c>
      <c r="T152" s="7">
        <f>VLOOKUP(Table1[[#This Row],[Order No]],'QTY &amp; shipping cost'!$A$2:$C$1038,3,FALSE)</f>
        <v>4.05</v>
      </c>
      <c r="U152" s="18" t="e">
        <f>(Table1[[#This Row],[Sub Total]]+Table1[[#This Row],[Shipping Cost]])-Table1[[#This Row],[Discount $]]</f>
        <v>#N/A</v>
      </c>
    </row>
    <row r="153" spans="1:21" x14ac:dyDescent="0.2">
      <c r="A153" s="17" t="s">
        <v>301</v>
      </c>
      <c r="B153" s="6">
        <f>VLOOKUP($A153,'Order date customer name'!$A$3:$B$1039,2,FALSE)</f>
        <v>41418</v>
      </c>
      <c r="C153" s="7" t="str">
        <f>VLOOKUP(Table1[[#This Row],[Order No]],'Order date customer name'!$A$2:$C$1038,3,FALSE)</f>
        <v>BRETT WEBB</v>
      </c>
      <c r="D153" s="7" t="str">
        <f>VLOOKUP(Table1[[#This Row],[Order No]],'State and cust type'!$A$2:$B$1038,2,FALSE)</f>
        <v>New York</v>
      </c>
      <c r="E153" s="7" t="str">
        <f>VLOOKUP(Table1[[#This Row],[Order No]],'State and cust type'!$A$3:$C$1039,3,FALSE)</f>
        <v>Small Business</v>
      </c>
      <c r="F153" s="7" t="str">
        <f>VLOOKUP(Table1[[#This Row],[Order No]],'Account, order priority and cat'!$A$2:$B$1038,2,FALSE)</f>
        <v>ROY COOK</v>
      </c>
      <c r="G153" s="7" t="str">
        <f>VLOOKUP(Table1[[#This Row],[Order No]],'Account, order priority and cat'!$A$3:$C$1039,3,FALSE)</f>
        <v>Critical</v>
      </c>
      <c r="H153" s="7" t="str">
        <f>VLOOKUP(Table1[[#This Row],[Order No]],'Account, order priority and cat'!$A$3:$D$1039,4,FALSE)</f>
        <v>Office Supplies</v>
      </c>
      <c r="I153" s="12" t="str">
        <f>VLOOKUP(Table1[[#This Row],[Order No]],'Cost and price details'!$A$2:$F$1038,Table!$I$3,FALSE)</f>
        <v>Regular Air</v>
      </c>
      <c r="J153" s="13">
        <f>VLOOKUP(Table1[[#This Row],[Order No]],'Cost and price details'!$A$2:$F$1038,Table!$J$3,FALSE)</f>
        <v>41425</v>
      </c>
      <c r="K153" s="12">
        <f>VLOOKUP(Table1[[#This Row],[Order No]],'Cost and price details'!$A$2:$F$1038,Table!$K$3,FALSE)</f>
        <v>4.2240000000000002</v>
      </c>
      <c r="L153" s="12">
        <f>VLOOKUP(Table1[[#This Row],[Order No]],'Cost and price details'!$A$2:$F$1038,Table!$L$3,FALSE)</f>
        <v>6.9300000000000006</v>
      </c>
      <c r="M153" s="14">
        <f>(Table1[[#This Row],[Retail Price]]-Table1[[#This Row],[Cost Price]])/Table1[[#This Row],[Cost Price]]</f>
        <v>0.64062500000000011</v>
      </c>
      <c r="N153" s="14">
        <f>VLOOKUP(Table1[[#This Row],[Retail Price]],'Tax and discount slab'!$A$17:$B$27,2,TRUE)</f>
        <v>0.05</v>
      </c>
      <c r="O153" s="7">
        <f>(1+Table1[[#This Row],[Tax]])*Table1[[#This Row],[Retail Price]]</f>
        <v>7.2765000000000013</v>
      </c>
      <c r="P153" s="7">
        <f>VLOOKUP(Table1[[#This Row],[Order No]],'QTY &amp; shipping cost'!A149:B1185,2,FALSE)</f>
        <v>44</v>
      </c>
      <c r="Q153" s="7">
        <f>(Table1[[#This Row],[Price including tax]]*Table1[[#This Row],[Order Quantity]])</f>
        <v>320.16600000000005</v>
      </c>
      <c r="R153" s="14">
        <f>VLOOKUP(Table1[[#This Row],[Retail Price]],'Tax and discount slab'!$D$17:$E$27,2,TRUE)</f>
        <v>0.02</v>
      </c>
      <c r="S153" s="7">
        <f>Table1[[#This Row],[Sub Total]]*Table1[[#This Row],[Discount %]]</f>
        <v>6.4033200000000008</v>
      </c>
      <c r="T153" s="7">
        <f>VLOOKUP(Table1[[#This Row],[Order No]],'QTY &amp; shipping cost'!$A$2:$C$1038,3,FALSE)</f>
        <v>0.55000000000000004</v>
      </c>
      <c r="U153" s="18">
        <f>(Table1[[#This Row],[Sub Total]]+Table1[[#This Row],[Shipping Cost]])-Table1[[#This Row],[Discount $]]</f>
        <v>314.31268000000006</v>
      </c>
    </row>
    <row r="154" spans="1:21" x14ac:dyDescent="0.2">
      <c r="A154" s="17" t="s">
        <v>303</v>
      </c>
      <c r="B154" s="6">
        <f>VLOOKUP($A154,'Order date customer name'!$A$3:$B$1039,2,FALSE)</f>
        <v>41419</v>
      </c>
      <c r="C154" s="7" t="str">
        <f>VLOOKUP(Table1[[#This Row],[Order No]],'Order date customer name'!$A$2:$C$1038,3,FALSE)</f>
        <v>WILLIE TUCKER</v>
      </c>
      <c r="D154" s="7" t="str">
        <f>VLOOKUP(Table1[[#This Row],[Order No]],'State and cust type'!$A$2:$B$1038,2,FALSE)</f>
        <v>New York</v>
      </c>
      <c r="E154" s="7" t="str">
        <f>VLOOKUP(Table1[[#This Row],[Order No]],'State and cust type'!$A$3:$C$1039,3,FALSE)</f>
        <v>Home Office</v>
      </c>
      <c r="F154" s="7" t="str">
        <f>VLOOKUP(Table1[[#This Row],[Order No]],'Account, order priority and cat'!$A$2:$B$1038,2,FALSE)</f>
        <v>GREG BLACK</v>
      </c>
      <c r="G154" s="7" t="str">
        <f>VLOOKUP(Table1[[#This Row],[Order No]],'Account, order priority and cat'!$A$3:$C$1039,3,FALSE)</f>
        <v>Medium</v>
      </c>
      <c r="H154" s="7" t="str">
        <f>VLOOKUP(Table1[[#This Row],[Order No]],'Account, order priority and cat'!$A$3:$D$1039,4,FALSE)</f>
        <v>Technology</v>
      </c>
      <c r="I154" s="12" t="str">
        <f>VLOOKUP(Table1[[#This Row],[Order No]],'Cost and price details'!$A$2:$F$1038,Table!$I$3,FALSE)</f>
        <v>Regular Air</v>
      </c>
      <c r="J154" s="13">
        <f>VLOOKUP(Table1[[#This Row],[Order No]],'Cost and price details'!$A$2:$F$1038,Table!$J$3,FALSE)</f>
        <v>41427</v>
      </c>
      <c r="K154" s="12">
        <f>VLOOKUP(Table1[[#This Row],[Order No]],'Cost and price details'!$A$2:$F$1038,Table!$K$3,FALSE)</f>
        <v>172.15</v>
      </c>
      <c r="L154" s="12">
        <f>VLOOKUP(Table1[[#This Row],[Order No]],'Cost and price details'!$A$2:$F$1038,Table!$L$3,FALSE)</f>
        <v>331.06700000000006</v>
      </c>
      <c r="M154" s="14">
        <f>(Table1[[#This Row],[Retail Price]]-Table1[[#This Row],[Cost Price]])/Table1[[#This Row],[Cost Price]]</f>
        <v>0.92313099041533575</v>
      </c>
      <c r="N154" s="14">
        <f>VLOOKUP(Table1[[#This Row],[Retail Price]],'Tax and discount slab'!$A$17:$B$27,2,TRUE)</f>
        <v>0.32000000000000006</v>
      </c>
      <c r="O154" s="7">
        <f>(1+Table1[[#This Row],[Tax]])*Table1[[#This Row],[Retail Price]]</f>
        <v>437.00844000000012</v>
      </c>
      <c r="P154" s="7">
        <f>VLOOKUP(Table1[[#This Row],[Order No]],'QTY &amp; shipping cost'!A150:B1186,2,FALSE)</f>
        <v>16</v>
      </c>
      <c r="Q154" s="7">
        <f>(Table1[[#This Row],[Price including tax]]*Table1[[#This Row],[Order Quantity]])</f>
        <v>6992.1350400000019</v>
      </c>
      <c r="R154" s="14">
        <f>VLOOKUP(Table1[[#This Row],[Retail Price]],'Tax and discount slab'!$D$17:$E$27,2,TRUE)</f>
        <v>0.47</v>
      </c>
      <c r="S154" s="7">
        <f>Table1[[#This Row],[Sub Total]]*Table1[[#This Row],[Discount %]]</f>
        <v>3286.3034688000007</v>
      </c>
      <c r="T154" s="7">
        <f>VLOOKUP(Table1[[#This Row],[Order No]],'QTY &amp; shipping cost'!$A$2:$C$1038,3,FALSE)</f>
        <v>7.2299999999999995</v>
      </c>
      <c r="U154" s="18">
        <f>(Table1[[#This Row],[Sub Total]]+Table1[[#This Row],[Shipping Cost]])-Table1[[#This Row],[Discount $]]</f>
        <v>3713.0615712000008</v>
      </c>
    </row>
    <row r="155" spans="1:21" x14ac:dyDescent="0.2">
      <c r="A155" s="17" t="s">
        <v>305</v>
      </c>
      <c r="B155" s="6">
        <f>VLOOKUP($A155,'Order date customer name'!$A$3:$B$1039,2,FALSE)</f>
        <v>41420</v>
      </c>
      <c r="C155" s="7" t="str">
        <f>VLOOKUP(Table1[[#This Row],[Order No]],'Order date customer name'!$A$2:$C$1038,3,FALSE)</f>
        <v>MIKE ARMSTRONG</v>
      </c>
      <c r="D155" s="7" t="str">
        <f>VLOOKUP(Table1[[#This Row],[Order No]],'State and cust type'!$A$2:$B$1038,2,FALSE)</f>
        <v>New York</v>
      </c>
      <c r="E155" s="7" t="str">
        <f>VLOOKUP(Table1[[#This Row],[Order No]],'State and cust type'!$A$3:$C$1039,3,FALSE)</f>
        <v>Corporate</v>
      </c>
      <c r="F155" s="7" t="str">
        <f>VLOOKUP(Table1[[#This Row],[Order No]],'Account, order priority and cat'!$A$2:$B$1038,2,FALSE)</f>
        <v>ROY COOK</v>
      </c>
      <c r="G155" s="7" t="str">
        <f>VLOOKUP(Table1[[#This Row],[Order No]],'Account, order priority and cat'!$A$3:$C$1039,3,FALSE)</f>
        <v>Low</v>
      </c>
      <c r="H155" s="7" t="str">
        <f>VLOOKUP(Table1[[#This Row],[Order No]],'Account, order priority and cat'!$A$3:$D$1039,4,FALSE)</f>
        <v>Office Supplies</v>
      </c>
      <c r="I155" s="12" t="str">
        <f>VLOOKUP(Table1[[#This Row],[Order No]],'Cost and price details'!$A$2:$F$1038,Table!$I$3,FALSE)</f>
        <v>Regular Air</v>
      </c>
      <c r="J155" s="13">
        <f>VLOOKUP(Table1[[#This Row],[Order No]],'Cost and price details'!$A$2:$F$1038,Table!$J$3,FALSE)</f>
        <v>41431</v>
      </c>
      <c r="K155" s="12">
        <f>VLOOKUP(Table1[[#This Row],[Order No]],'Cost and price details'!$A$2:$F$1038,Table!$K$3,FALSE)</f>
        <v>2.5190000000000001</v>
      </c>
      <c r="L155" s="12">
        <f>VLOOKUP(Table1[[#This Row],[Order No]],'Cost and price details'!$A$2:$F$1038,Table!$L$3,FALSE)</f>
        <v>3.9380000000000006</v>
      </c>
      <c r="M155" s="14">
        <f>(Table1[[#This Row],[Retail Price]]-Table1[[#This Row],[Cost Price]])/Table1[[#This Row],[Cost Price]]</f>
        <v>0.56331877729257662</v>
      </c>
      <c r="N155" s="14">
        <f>VLOOKUP(Table1[[#This Row],[Retail Price]],'Tax and discount slab'!$A$17:$B$27,2,TRUE)</f>
        <v>0.05</v>
      </c>
      <c r="O155" s="7">
        <f>(1+Table1[[#This Row],[Tax]])*Table1[[#This Row],[Retail Price]]</f>
        <v>4.1349000000000009</v>
      </c>
      <c r="P155" s="7" t="e">
        <f>VLOOKUP(Table1[[#This Row],[Order No]],'QTY &amp; shipping cost'!A151:B1187,2,FALSE)</f>
        <v>#N/A</v>
      </c>
      <c r="Q155" s="7" t="e">
        <f>(Table1[[#This Row],[Price including tax]]*Table1[[#This Row],[Order Quantity]])</f>
        <v>#N/A</v>
      </c>
      <c r="R155" s="14">
        <f>VLOOKUP(Table1[[#This Row],[Retail Price]],'Tax and discount slab'!$D$17:$E$27,2,TRUE)</f>
        <v>0.02</v>
      </c>
      <c r="S155" s="7" t="e">
        <f>Table1[[#This Row],[Sub Total]]*Table1[[#This Row],[Discount %]]</f>
        <v>#N/A</v>
      </c>
      <c r="T155" s="7">
        <f>VLOOKUP(Table1[[#This Row],[Order No]],'QTY &amp; shipping cost'!$A$2:$C$1038,3,FALSE)</f>
        <v>1.68</v>
      </c>
      <c r="U155" s="18" t="e">
        <f>(Table1[[#This Row],[Sub Total]]+Table1[[#This Row],[Shipping Cost]])-Table1[[#This Row],[Discount $]]</f>
        <v>#N/A</v>
      </c>
    </row>
    <row r="156" spans="1:21" x14ac:dyDescent="0.2">
      <c r="A156" s="17" t="s">
        <v>307</v>
      </c>
      <c r="B156" s="6">
        <f>VLOOKUP($A156,'Order date customer name'!$A$3:$B$1039,2,FALSE)</f>
        <v>41421</v>
      </c>
      <c r="C156" s="7" t="str">
        <f>VLOOKUP(Table1[[#This Row],[Order No]],'Order date customer name'!$A$2:$C$1038,3,FALSE)</f>
        <v>GABRIEL HAYES</v>
      </c>
      <c r="D156" s="7" t="str">
        <f>VLOOKUP(Table1[[#This Row],[Order No]],'State and cust type'!$A$2:$B$1038,2,FALSE)</f>
        <v>New York</v>
      </c>
      <c r="E156" s="7" t="str">
        <f>VLOOKUP(Table1[[#This Row],[Order No]],'State and cust type'!$A$3:$C$1039,3,FALSE)</f>
        <v>Home Office</v>
      </c>
      <c r="F156" s="7" t="str">
        <f>VLOOKUP(Table1[[#This Row],[Order No]],'Account, order priority and cat'!$A$2:$B$1038,2,FALSE)</f>
        <v>WILLIE STEWART</v>
      </c>
      <c r="G156" s="7" t="str">
        <f>VLOOKUP(Table1[[#This Row],[Order No]],'Account, order priority and cat'!$A$3:$C$1039,3,FALSE)</f>
        <v>High</v>
      </c>
      <c r="H156" s="7" t="str">
        <f>VLOOKUP(Table1[[#This Row],[Order No]],'Account, order priority and cat'!$A$3:$D$1039,4,FALSE)</f>
        <v>Office Supplies</v>
      </c>
      <c r="I156" s="12" t="str">
        <f>VLOOKUP(Table1[[#This Row],[Order No]],'Cost and price details'!$A$2:$F$1038,Table!$I$3,FALSE)</f>
        <v>Express Air</v>
      </c>
      <c r="J156" s="13">
        <f>VLOOKUP(Table1[[#This Row],[Order No]],'Cost and price details'!$A$2:$F$1038,Table!$J$3,FALSE)</f>
        <v>41428</v>
      </c>
      <c r="K156" s="12">
        <f>VLOOKUP(Table1[[#This Row],[Order No]],'Cost and price details'!$A$2:$F$1038,Table!$K$3,FALSE)</f>
        <v>2.4750000000000001</v>
      </c>
      <c r="L156" s="12">
        <f>VLOOKUP(Table1[[#This Row],[Order No]],'Cost and price details'!$A$2:$F$1038,Table!$L$3,FALSE)</f>
        <v>4.0590000000000002</v>
      </c>
      <c r="M156" s="14">
        <f>(Table1[[#This Row],[Retail Price]]-Table1[[#This Row],[Cost Price]])/Table1[[#This Row],[Cost Price]]</f>
        <v>0.64</v>
      </c>
      <c r="N156" s="14">
        <f>VLOOKUP(Table1[[#This Row],[Retail Price]],'Tax and discount slab'!$A$17:$B$27,2,TRUE)</f>
        <v>0.05</v>
      </c>
      <c r="O156" s="7">
        <f>(1+Table1[[#This Row],[Tax]])*Table1[[#This Row],[Retail Price]]</f>
        <v>4.2619500000000006</v>
      </c>
      <c r="P156" s="7" t="e">
        <f>VLOOKUP(Table1[[#This Row],[Order No]],'QTY &amp; shipping cost'!A152:B1188,2,FALSE)</f>
        <v>#N/A</v>
      </c>
      <c r="Q156" s="7" t="e">
        <f>(Table1[[#This Row],[Price including tax]]*Table1[[#This Row],[Order Quantity]])</f>
        <v>#N/A</v>
      </c>
      <c r="R156" s="14">
        <f>VLOOKUP(Table1[[#This Row],[Retail Price]],'Tax and discount slab'!$D$17:$E$27,2,TRUE)</f>
        <v>0.02</v>
      </c>
      <c r="S156" s="7" t="e">
        <f>Table1[[#This Row],[Sub Total]]*Table1[[#This Row],[Discount %]]</f>
        <v>#N/A</v>
      </c>
      <c r="T156" s="7">
        <f>VLOOKUP(Table1[[#This Row],[Order No]],'QTY &amp; shipping cost'!$A$2:$C$1038,3,FALSE)</f>
        <v>2.5499999999999998</v>
      </c>
      <c r="U156" s="18" t="e">
        <f>(Table1[[#This Row],[Sub Total]]+Table1[[#This Row],[Shipping Cost]])-Table1[[#This Row],[Discount $]]</f>
        <v>#N/A</v>
      </c>
    </row>
    <row r="157" spans="1:21" x14ac:dyDescent="0.2">
      <c r="A157" s="17" t="s">
        <v>308</v>
      </c>
      <c r="B157" s="6">
        <f>VLOOKUP($A157,'Order date customer name'!$A$3:$B$1039,2,FALSE)</f>
        <v>41421</v>
      </c>
      <c r="C157" s="7" t="str">
        <f>VLOOKUP(Table1[[#This Row],[Order No]],'Order date customer name'!$A$2:$C$1038,3,FALSE)</f>
        <v>RICK BENNETT</v>
      </c>
      <c r="D157" s="7" t="str">
        <f>VLOOKUP(Table1[[#This Row],[Order No]],'State and cust type'!$A$2:$B$1038,2,FALSE)</f>
        <v>New York</v>
      </c>
      <c r="E157" s="7" t="str">
        <f>VLOOKUP(Table1[[#This Row],[Order No]],'State and cust type'!$A$3:$C$1039,3,FALSE)</f>
        <v>Small Business</v>
      </c>
      <c r="F157" s="7" t="str">
        <f>VLOOKUP(Table1[[#This Row],[Order No]],'Account, order priority and cat'!$A$2:$B$1038,2,FALSE)</f>
        <v>WILLIE STEWART</v>
      </c>
      <c r="G157" s="7" t="str">
        <f>VLOOKUP(Table1[[#This Row],[Order No]],'Account, order priority and cat'!$A$3:$C$1039,3,FALSE)</f>
        <v>Medium</v>
      </c>
      <c r="H157" s="7" t="str">
        <f>VLOOKUP(Table1[[#This Row],[Order No]],'Account, order priority and cat'!$A$3:$D$1039,4,FALSE)</f>
        <v>Office Supplies</v>
      </c>
      <c r="I157" s="12" t="str">
        <f>VLOOKUP(Table1[[#This Row],[Order No]],'Cost and price details'!$A$2:$F$1038,Table!$I$3,FALSE)</f>
        <v>Express Air</v>
      </c>
      <c r="J157" s="13">
        <f>VLOOKUP(Table1[[#This Row],[Order No]],'Cost and price details'!$A$2:$F$1038,Table!$J$3,FALSE)</f>
        <v>41428</v>
      </c>
      <c r="K157" s="12">
        <f>VLOOKUP(Table1[[#This Row],[Order No]],'Cost and price details'!$A$2:$F$1038,Table!$K$3,FALSE)</f>
        <v>13.629000000000001</v>
      </c>
      <c r="L157" s="12">
        <f>VLOOKUP(Table1[[#This Row],[Order No]],'Cost and price details'!$A$2:$F$1038,Table!$L$3,FALSE)</f>
        <v>21.978000000000002</v>
      </c>
      <c r="M157" s="14">
        <f>(Table1[[#This Row],[Retail Price]]-Table1[[#This Row],[Cost Price]])/Table1[[#This Row],[Cost Price]]</f>
        <v>0.61259079903147695</v>
      </c>
      <c r="N157" s="14">
        <f>VLOOKUP(Table1[[#This Row],[Retail Price]],'Tax and discount slab'!$A$17:$B$27,2,TRUE)</f>
        <v>0.15000000000000002</v>
      </c>
      <c r="O157" s="7">
        <f>(1+Table1[[#This Row],[Tax]])*Table1[[#This Row],[Retail Price]]</f>
        <v>25.274699999999999</v>
      </c>
      <c r="P157" s="7">
        <f>VLOOKUP(Table1[[#This Row],[Order No]],'QTY &amp; shipping cost'!A153:B1189,2,FALSE)</f>
        <v>15</v>
      </c>
      <c r="Q157" s="7">
        <f>(Table1[[#This Row],[Price including tax]]*Table1[[#This Row],[Order Quantity]])</f>
        <v>379.12049999999999</v>
      </c>
      <c r="R157" s="14">
        <f>VLOOKUP(Table1[[#This Row],[Retail Price]],'Tax and discount slab'!$D$17:$E$27,2,TRUE)</f>
        <v>0.12000000000000001</v>
      </c>
      <c r="S157" s="7">
        <f>Table1[[#This Row],[Sub Total]]*Table1[[#This Row],[Discount %]]</f>
        <v>45.494460000000004</v>
      </c>
      <c r="T157" s="7">
        <f>VLOOKUP(Table1[[#This Row],[Order No]],'QTY &amp; shipping cost'!$A$2:$C$1038,3,FALSE)</f>
        <v>5.8199999999999994</v>
      </c>
      <c r="U157" s="18">
        <f>(Table1[[#This Row],[Sub Total]]+Table1[[#This Row],[Shipping Cost]])-Table1[[#This Row],[Discount $]]</f>
        <v>339.44603999999998</v>
      </c>
    </row>
    <row r="158" spans="1:21" x14ac:dyDescent="0.2">
      <c r="A158" s="17" t="s">
        <v>310</v>
      </c>
      <c r="B158" s="6">
        <f>VLOOKUP($A158,'Order date customer name'!$A$3:$B$1039,2,FALSE)</f>
        <v>41423</v>
      </c>
      <c r="C158" s="7" t="str">
        <f>VLOOKUP(Table1[[#This Row],[Order No]],'Order date customer name'!$A$2:$C$1038,3,FALSE)</f>
        <v>WALTER COLLINS</v>
      </c>
      <c r="D158" s="7" t="str">
        <f>VLOOKUP(Table1[[#This Row],[Order No]],'State and cust type'!$A$2:$B$1038,2,FALSE)</f>
        <v>New York</v>
      </c>
      <c r="E158" s="7" t="str">
        <f>VLOOKUP(Table1[[#This Row],[Order No]],'State and cust type'!$A$3:$C$1039,3,FALSE)</f>
        <v>Corporate</v>
      </c>
      <c r="F158" s="7" t="str">
        <f>VLOOKUP(Table1[[#This Row],[Order No]],'Account, order priority and cat'!$A$2:$B$1038,2,FALSE)</f>
        <v>BRYAN JENKINS</v>
      </c>
      <c r="G158" s="7" t="str">
        <f>VLOOKUP(Table1[[#This Row],[Order No]],'Account, order priority and cat'!$A$3:$C$1039,3,FALSE)</f>
        <v>Medium</v>
      </c>
      <c r="H158" s="7" t="str">
        <f>VLOOKUP(Table1[[#This Row],[Order No]],'Account, order priority and cat'!$A$3:$D$1039,4,FALSE)</f>
        <v>Office Supplies</v>
      </c>
      <c r="I158" s="12" t="str">
        <f>VLOOKUP(Table1[[#This Row],[Order No]],'Cost and price details'!$A$2:$F$1038,Table!$I$3,FALSE)</f>
        <v>Regular Air</v>
      </c>
      <c r="J158" s="13">
        <f>VLOOKUP(Table1[[#This Row],[Order No]],'Cost and price details'!$A$2:$F$1038,Table!$J$3,FALSE)</f>
        <v>41430</v>
      </c>
      <c r="K158" s="12">
        <f>VLOOKUP(Table1[[#This Row],[Order No]],'Cost and price details'!$A$2:$F$1038,Table!$K$3,FALSE)</f>
        <v>9.8120000000000012</v>
      </c>
      <c r="L158" s="12">
        <f>VLOOKUP(Table1[[#This Row],[Order No]],'Cost and price details'!$A$2:$F$1038,Table!$L$3,FALSE)</f>
        <v>32.713999999999999</v>
      </c>
      <c r="M158" s="14">
        <f>(Table1[[#This Row],[Retail Price]]-Table1[[#This Row],[Cost Price]])/Table1[[#This Row],[Cost Price]]</f>
        <v>2.3340807174887885</v>
      </c>
      <c r="N158" s="14">
        <f>VLOOKUP(Table1[[#This Row],[Retail Price]],'Tax and discount slab'!$A$17:$B$27,2,TRUE)</f>
        <v>0.2</v>
      </c>
      <c r="O158" s="7">
        <f>(1+Table1[[#This Row],[Tax]])*Table1[[#This Row],[Retail Price]]</f>
        <v>39.256799999999998</v>
      </c>
      <c r="P158" s="7" t="e">
        <f>VLOOKUP(Table1[[#This Row],[Order No]],'QTY &amp; shipping cost'!A154:B1190,2,FALSE)</f>
        <v>#N/A</v>
      </c>
      <c r="Q158" s="7" t="e">
        <f>(Table1[[#This Row],[Price including tax]]*Table1[[#This Row],[Order Quantity]])</f>
        <v>#N/A</v>
      </c>
      <c r="R158" s="14">
        <f>VLOOKUP(Table1[[#This Row],[Retail Price]],'Tax and discount slab'!$D$17:$E$27,2,TRUE)</f>
        <v>0.17</v>
      </c>
      <c r="S158" s="7" t="e">
        <f>Table1[[#This Row],[Sub Total]]*Table1[[#This Row],[Discount %]]</f>
        <v>#N/A</v>
      </c>
      <c r="T158" s="7">
        <f>VLOOKUP(Table1[[#This Row],[Order No]],'QTY &amp; shipping cost'!$A$2:$C$1038,3,FALSE)</f>
        <v>6.6899999999999995</v>
      </c>
      <c r="U158" s="18" t="e">
        <f>(Table1[[#This Row],[Sub Total]]+Table1[[#This Row],[Shipping Cost]])-Table1[[#This Row],[Discount $]]</f>
        <v>#N/A</v>
      </c>
    </row>
    <row r="159" spans="1:21" x14ac:dyDescent="0.2">
      <c r="A159" s="17" t="s">
        <v>312</v>
      </c>
      <c r="B159" s="6">
        <f>VLOOKUP($A159,'Order date customer name'!$A$3:$B$1039,2,FALSE)</f>
        <v>41423</v>
      </c>
      <c r="C159" s="7" t="str">
        <f>VLOOKUP(Table1[[#This Row],[Order No]],'Order date customer name'!$A$2:$C$1038,3,FALSE)</f>
        <v>ARNOLD HUDSON</v>
      </c>
      <c r="D159" s="7" t="str">
        <f>VLOOKUP(Table1[[#This Row],[Order No]],'State and cust type'!$A$2:$B$1038,2,FALSE)</f>
        <v>New York</v>
      </c>
      <c r="E159" s="7" t="str">
        <f>VLOOKUP(Table1[[#This Row],[Order No]],'State and cust type'!$A$3:$C$1039,3,FALSE)</f>
        <v>Small Business</v>
      </c>
      <c r="F159" s="7" t="str">
        <f>VLOOKUP(Table1[[#This Row],[Order No]],'Account, order priority and cat'!$A$2:$B$1038,2,FALSE)</f>
        <v>GREG BLACK</v>
      </c>
      <c r="G159" s="7" t="str">
        <f>VLOOKUP(Table1[[#This Row],[Order No]],'Account, order priority and cat'!$A$3:$C$1039,3,FALSE)</f>
        <v>Not Specified</v>
      </c>
      <c r="H159" s="7" t="str">
        <f>VLOOKUP(Table1[[#This Row],[Order No]],'Account, order priority and cat'!$A$3:$D$1039,4,FALSE)</f>
        <v>Technology</v>
      </c>
      <c r="I159" s="12" t="str">
        <f>VLOOKUP(Table1[[#This Row],[Order No]],'Cost and price details'!$A$2:$F$1038,Table!$I$3,FALSE)</f>
        <v>Regular Air</v>
      </c>
      <c r="J159" s="13">
        <f>VLOOKUP(Table1[[#This Row],[Order No]],'Cost and price details'!$A$2:$F$1038,Table!$J$3,FALSE)</f>
        <v>41432</v>
      </c>
      <c r="K159" s="12">
        <f>VLOOKUP(Table1[[#This Row],[Order No]],'Cost and price details'!$A$2:$F$1038,Table!$K$3,FALSE)</f>
        <v>66.649000000000015</v>
      </c>
      <c r="L159" s="12">
        <f>VLOOKUP(Table1[[#This Row],[Order No]],'Cost and price details'!$A$2:$F$1038,Table!$L$3,FALSE)</f>
        <v>111.07800000000002</v>
      </c>
      <c r="M159" s="14">
        <f>(Table1[[#This Row],[Retail Price]]-Table1[[#This Row],[Cost Price]])/Table1[[#This Row],[Cost Price]]</f>
        <v>0.66661165208780315</v>
      </c>
      <c r="N159" s="14">
        <f>VLOOKUP(Table1[[#This Row],[Retail Price]],'Tax and discount slab'!$A$17:$B$27,2,TRUE)</f>
        <v>0.32000000000000006</v>
      </c>
      <c r="O159" s="7">
        <f>(1+Table1[[#This Row],[Tax]])*Table1[[#This Row],[Retail Price]]</f>
        <v>146.62296000000003</v>
      </c>
      <c r="P159" s="7">
        <f>VLOOKUP(Table1[[#This Row],[Order No]],'QTY &amp; shipping cost'!A155:B1191,2,FALSE)</f>
        <v>35</v>
      </c>
      <c r="Q159" s="7">
        <f>(Table1[[#This Row],[Price including tax]]*Table1[[#This Row],[Order Quantity]])</f>
        <v>5131.8036000000011</v>
      </c>
      <c r="R159" s="14">
        <f>VLOOKUP(Table1[[#This Row],[Retail Price]],'Tax and discount slab'!$D$17:$E$27,2,TRUE)</f>
        <v>0.47</v>
      </c>
      <c r="S159" s="7">
        <f>Table1[[#This Row],[Sub Total]]*Table1[[#This Row],[Discount %]]</f>
        <v>2411.9476920000002</v>
      </c>
      <c r="T159" s="7">
        <f>VLOOKUP(Table1[[#This Row],[Order No]],'QTY &amp; shipping cost'!$A$2:$C$1038,3,FALSE)</f>
        <v>7.2299999999999995</v>
      </c>
      <c r="U159" s="18">
        <f>(Table1[[#This Row],[Sub Total]]+Table1[[#This Row],[Shipping Cost]])-Table1[[#This Row],[Discount $]]</f>
        <v>2727.0859080000005</v>
      </c>
    </row>
    <row r="160" spans="1:21" x14ac:dyDescent="0.2">
      <c r="A160" s="17" t="s">
        <v>314</v>
      </c>
      <c r="B160" s="6">
        <f>VLOOKUP($A160,'Order date customer name'!$A$3:$B$1039,2,FALSE)</f>
        <v>41423</v>
      </c>
      <c r="C160" s="7" t="str">
        <f>VLOOKUP(Table1[[#This Row],[Order No]],'Order date customer name'!$A$2:$C$1038,3,FALSE)</f>
        <v>ROBERT GREEN</v>
      </c>
      <c r="D160" s="7" t="str">
        <f>VLOOKUP(Table1[[#This Row],[Order No]],'State and cust type'!$A$2:$B$1038,2,FALSE)</f>
        <v>Illinois</v>
      </c>
      <c r="E160" s="7" t="str">
        <f>VLOOKUP(Table1[[#This Row],[Order No]],'State and cust type'!$A$3:$C$1039,3,FALSE)</f>
        <v>Consumer</v>
      </c>
      <c r="F160" s="7" t="str">
        <f>VLOOKUP(Table1[[#This Row],[Order No]],'Account, order priority and cat'!$A$2:$B$1038,2,FALSE)</f>
        <v>COREY MILLS</v>
      </c>
      <c r="G160" s="7" t="str">
        <f>VLOOKUP(Table1[[#This Row],[Order No]],'Account, order priority and cat'!$A$3:$C$1039,3,FALSE)</f>
        <v>Low</v>
      </c>
      <c r="H160" s="7" t="str">
        <f>VLOOKUP(Table1[[#This Row],[Order No]],'Account, order priority and cat'!$A$3:$D$1039,4,FALSE)</f>
        <v>Office Supplies</v>
      </c>
      <c r="I160" s="12" t="str">
        <f>VLOOKUP(Table1[[#This Row],[Order No]],'Cost and price details'!$A$2:$F$1038,Table!$I$3,FALSE)</f>
        <v>Regular Air</v>
      </c>
      <c r="J160" s="13">
        <f>VLOOKUP(Table1[[#This Row],[Order No]],'Cost and price details'!$A$2:$F$1038,Table!$J$3,FALSE)</f>
        <v>41434</v>
      </c>
      <c r="K160" s="12">
        <f>VLOOKUP(Table1[[#This Row],[Order No]],'Cost and price details'!$A$2:$F$1038,Table!$K$3,FALSE)</f>
        <v>3.8280000000000003</v>
      </c>
      <c r="L160" s="12">
        <f>VLOOKUP(Table1[[#This Row],[Order No]],'Cost and price details'!$A$2:$F$1038,Table!$L$3,FALSE)</f>
        <v>5.9729999999999999</v>
      </c>
      <c r="M160" s="14">
        <f>(Table1[[#This Row],[Retail Price]]-Table1[[#This Row],[Cost Price]])/Table1[[#This Row],[Cost Price]]</f>
        <v>0.56034482758620674</v>
      </c>
      <c r="N160" s="14">
        <f>VLOOKUP(Table1[[#This Row],[Retail Price]],'Tax and discount slab'!$A$17:$B$27,2,TRUE)</f>
        <v>0.05</v>
      </c>
      <c r="O160" s="7">
        <f>(1+Table1[[#This Row],[Tax]])*Table1[[#This Row],[Retail Price]]</f>
        <v>6.2716500000000002</v>
      </c>
      <c r="P160" s="7">
        <f>VLOOKUP(Table1[[#This Row],[Order No]],'QTY &amp; shipping cost'!A156:B1192,2,FALSE)</f>
        <v>31</v>
      </c>
      <c r="Q160" s="7">
        <f>(Table1[[#This Row],[Price including tax]]*Table1[[#This Row],[Order Quantity]])</f>
        <v>194.42115000000001</v>
      </c>
      <c r="R160" s="14">
        <f>VLOOKUP(Table1[[#This Row],[Retail Price]],'Tax and discount slab'!$D$17:$E$27,2,TRUE)</f>
        <v>0.02</v>
      </c>
      <c r="S160" s="7">
        <f>Table1[[#This Row],[Sub Total]]*Table1[[#This Row],[Discount %]]</f>
        <v>3.8884230000000004</v>
      </c>
      <c r="T160" s="7">
        <f>VLOOKUP(Table1[[#This Row],[Order No]],'QTY &amp; shipping cost'!$A$2:$C$1038,3,FALSE)</f>
        <v>1</v>
      </c>
      <c r="U160" s="18">
        <f>(Table1[[#This Row],[Sub Total]]+Table1[[#This Row],[Shipping Cost]])-Table1[[#This Row],[Discount $]]</f>
        <v>191.53272700000002</v>
      </c>
    </row>
    <row r="161" spans="1:21" x14ac:dyDescent="0.2">
      <c r="A161" s="17" t="s">
        <v>316</v>
      </c>
      <c r="B161" s="6">
        <f>VLOOKUP($A161,'Order date customer name'!$A$3:$B$1039,2,FALSE)</f>
        <v>41425</v>
      </c>
      <c r="C161" s="7" t="str">
        <f>VLOOKUP(Table1[[#This Row],[Order No]],'Order date customer name'!$A$2:$C$1038,3,FALSE)</f>
        <v>JESSIE PETERS</v>
      </c>
      <c r="D161" s="7" t="str">
        <f>VLOOKUP(Table1[[#This Row],[Order No]],'State and cust type'!$A$2:$B$1038,2,FALSE)</f>
        <v>New York</v>
      </c>
      <c r="E161" s="7" t="str">
        <f>VLOOKUP(Table1[[#This Row],[Order No]],'State and cust type'!$A$3:$C$1039,3,FALSE)</f>
        <v>Small Business</v>
      </c>
      <c r="F161" s="7" t="str">
        <f>VLOOKUP(Table1[[#This Row],[Order No]],'Account, order priority and cat'!$A$2:$B$1038,2,FALSE)</f>
        <v>BRYAN JENKINS</v>
      </c>
      <c r="G161" s="7" t="str">
        <f>VLOOKUP(Table1[[#This Row],[Order No]],'Account, order priority and cat'!$A$3:$C$1039,3,FALSE)</f>
        <v>Low</v>
      </c>
      <c r="H161" s="7" t="str">
        <f>VLOOKUP(Table1[[#This Row],[Order No]],'Account, order priority and cat'!$A$3:$D$1039,4,FALSE)</f>
        <v>Technology</v>
      </c>
      <c r="I161" s="12" t="str">
        <f>VLOOKUP(Table1[[#This Row],[Order No]],'Cost and price details'!$A$2:$F$1038,Table!$I$3,FALSE)</f>
        <v>Regular Air</v>
      </c>
      <c r="J161" s="13">
        <f>VLOOKUP(Table1[[#This Row],[Order No]],'Cost and price details'!$A$2:$F$1038,Table!$J$3,FALSE)</f>
        <v>41434</v>
      </c>
      <c r="K161" s="12">
        <f>VLOOKUP(Table1[[#This Row],[Order No]],'Cost and price details'!$A$2:$F$1038,Table!$K$3,FALSE)</f>
        <v>22.198</v>
      </c>
      <c r="L161" s="12">
        <f>VLOOKUP(Table1[[#This Row],[Order No]],'Cost and price details'!$A$2:$F$1038,Table!$L$3,FALSE)</f>
        <v>38.951000000000001</v>
      </c>
      <c r="M161" s="14">
        <f>(Table1[[#This Row],[Retail Price]]-Table1[[#This Row],[Cost Price]])/Table1[[#This Row],[Cost Price]]</f>
        <v>0.75470763131813678</v>
      </c>
      <c r="N161" s="14">
        <f>VLOOKUP(Table1[[#This Row],[Retail Price]],'Tax and discount slab'!$A$17:$B$27,2,TRUE)</f>
        <v>0.2</v>
      </c>
      <c r="O161" s="7">
        <f>(1+Table1[[#This Row],[Tax]])*Table1[[#This Row],[Retail Price]]</f>
        <v>46.741199999999999</v>
      </c>
      <c r="P161" s="7">
        <f>VLOOKUP(Table1[[#This Row],[Order No]],'QTY &amp; shipping cost'!A157:B1193,2,FALSE)</f>
        <v>40</v>
      </c>
      <c r="Q161" s="7">
        <f>(Table1[[#This Row],[Price including tax]]*Table1[[#This Row],[Order Quantity]])</f>
        <v>1869.6479999999999</v>
      </c>
      <c r="R161" s="14">
        <f>VLOOKUP(Table1[[#This Row],[Retail Price]],'Tax and discount slab'!$D$17:$E$27,2,TRUE)</f>
        <v>0.17</v>
      </c>
      <c r="S161" s="7">
        <f>Table1[[#This Row],[Sub Total]]*Table1[[#This Row],[Discount %]]</f>
        <v>317.84016000000003</v>
      </c>
      <c r="T161" s="7">
        <f>VLOOKUP(Table1[[#This Row],[Order No]],'QTY &amp; shipping cost'!$A$2:$C$1038,3,FALSE)</f>
        <v>2.04</v>
      </c>
      <c r="U161" s="18">
        <f>(Table1[[#This Row],[Sub Total]]+Table1[[#This Row],[Shipping Cost]])-Table1[[#This Row],[Discount $]]</f>
        <v>1553.8478399999999</v>
      </c>
    </row>
    <row r="162" spans="1:21" x14ac:dyDescent="0.2">
      <c r="A162" s="17" t="s">
        <v>318</v>
      </c>
      <c r="B162" s="6">
        <f>VLOOKUP($A162,'Order date customer name'!$A$3:$B$1039,2,FALSE)</f>
        <v>41427</v>
      </c>
      <c r="C162" s="7" t="str">
        <f>VLOOKUP(Table1[[#This Row],[Order No]],'Order date customer name'!$A$2:$C$1038,3,FALSE)</f>
        <v>VERNON PARKER</v>
      </c>
      <c r="D162" s="7" t="str">
        <f>VLOOKUP(Table1[[#This Row],[Order No]],'State and cust type'!$A$2:$B$1038,2,FALSE)</f>
        <v>New York</v>
      </c>
      <c r="E162" s="7" t="str">
        <f>VLOOKUP(Table1[[#This Row],[Order No]],'State and cust type'!$A$3:$C$1039,3,FALSE)</f>
        <v>Small Business</v>
      </c>
      <c r="F162" s="7" t="str">
        <f>VLOOKUP(Table1[[#This Row],[Order No]],'Account, order priority and cat'!$A$2:$B$1038,2,FALSE)</f>
        <v>EDDIE MURRAY</v>
      </c>
      <c r="G162" s="7" t="str">
        <f>VLOOKUP(Table1[[#This Row],[Order No]],'Account, order priority and cat'!$A$3:$C$1039,3,FALSE)</f>
        <v>Not Specified</v>
      </c>
      <c r="H162" s="7" t="str">
        <f>VLOOKUP(Table1[[#This Row],[Order No]],'Account, order priority and cat'!$A$3:$D$1039,4,FALSE)</f>
        <v>Office Supplies</v>
      </c>
      <c r="I162" s="12" t="str">
        <f>VLOOKUP(Table1[[#This Row],[Order No]],'Cost and price details'!$A$2:$F$1038,Table!$I$3,FALSE)</f>
        <v>Regular Air</v>
      </c>
      <c r="J162" s="13">
        <f>VLOOKUP(Table1[[#This Row],[Order No]],'Cost and price details'!$A$2:$F$1038,Table!$J$3,FALSE)</f>
        <v>41436</v>
      </c>
      <c r="K162" s="12">
        <f>VLOOKUP(Table1[[#This Row],[Order No]],'Cost and price details'!$A$2:$F$1038,Table!$K$3,FALSE)</f>
        <v>1.9360000000000002</v>
      </c>
      <c r="L162" s="12">
        <f>VLOOKUP(Table1[[#This Row],[Order No]],'Cost and price details'!$A$2:$F$1038,Table!$L$3,FALSE)</f>
        <v>3.718</v>
      </c>
      <c r="M162" s="14">
        <f>(Table1[[#This Row],[Retail Price]]-Table1[[#This Row],[Cost Price]])/Table1[[#This Row],[Cost Price]]</f>
        <v>0.9204545454545453</v>
      </c>
      <c r="N162" s="14">
        <f>VLOOKUP(Table1[[#This Row],[Retail Price]],'Tax and discount slab'!$A$17:$B$27,2,TRUE)</f>
        <v>0.05</v>
      </c>
      <c r="O162" s="7">
        <f>(1+Table1[[#This Row],[Tax]])*Table1[[#This Row],[Retail Price]]</f>
        <v>3.9039000000000001</v>
      </c>
      <c r="P162" s="7" t="e">
        <f>VLOOKUP(Table1[[#This Row],[Order No]],'QTY &amp; shipping cost'!A158:B1194,2,FALSE)</f>
        <v>#N/A</v>
      </c>
      <c r="Q162" s="7" t="e">
        <f>(Table1[[#This Row],[Price including tax]]*Table1[[#This Row],[Order Quantity]])</f>
        <v>#N/A</v>
      </c>
      <c r="R162" s="14">
        <f>VLOOKUP(Table1[[#This Row],[Retail Price]],'Tax and discount slab'!$D$17:$E$27,2,TRUE)</f>
        <v>0.02</v>
      </c>
      <c r="S162" s="7" t="e">
        <f>Table1[[#This Row],[Sub Total]]*Table1[[#This Row],[Discount %]]</f>
        <v>#N/A</v>
      </c>
      <c r="T162" s="7">
        <f>VLOOKUP(Table1[[#This Row],[Order No]],'QTY &amp; shipping cost'!$A$2:$C$1038,3,FALSE)</f>
        <v>0.9</v>
      </c>
      <c r="U162" s="18" t="e">
        <f>(Table1[[#This Row],[Sub Total]]+Table1[[#This Row],[Shipping Cost]])-Table1[[#This Row],[Discount $]]</f>
        <v>#N/A</v>
      </c>
    </row>
    <row r="163" spans="1:21" x14ac:dyDescent="0.2">
      <c r="A163" s="17" t="s">
        <v>320</v>
      </c>
      <c r="B163" s="6">
        <f>VLOOKUP($A163,'Order date customer name'!$A$3:$B$1039,2,FALSE)</f>
        <v>41428</v>
      </c>
      <c r="C163" s="7" t="str">
        <f>VLOOKUP(Table1[[#This Row],[Order No]],'Order date customer name'!$A$2:$C$1038,3,FALSE)</f>
        <v>JAY GIBSON</v>
      </c>
      <c r="D163" s="7" t="str">
        <f>VLOOKUP(Table1[[#This Row],[Order No]],'State and cust type'!$A$2:$B$1038,2,FALSE)</f>
        <v>New York</v>
      </c>
      <c r="E163" s="7" t="str">
        <f>VLOOKUP(Table1[[#This Row],[Order No]],'State and cust type'!$A$3:$C$1039,3,FALSE)</f>
        <v>Home Office</v>
      </c>
      <c r="F163" s="7" t="str">
        <f>VLOOKUP(Table1[[#This Row],[Order No]],'Account, order priority and cat'!$A$2:$B$1038,2,FALSE)</f>
        <v>GREG BLACK</v>
      </c>
      <c r="G163" s="7" t="str">
        <f>VLOOKUP(Table1[[#This Row],[Order No]],'Account, order priority and cat'!$A$3:$C$1039,3,FALSE)</f>
        <v>Critical</v>
      </c>
      <c r="H163" s="7" t="str">
        <f>VLOOKUP(Table1[[#This Row],[Order No]],'Account, order priority and cat'!$A$3:$D$1039,4,FALSE)</f>
        <v>Office Supplies</v>
      </c>
      <c r="I163" s="12" t="str">
        <f>VLOOKUP(Table1[[#This Row],[Order No]],'Cost and price details'!$A$2:$F$1038,Table!$I$3,FALSE)</f>
        <v>Express Air</v>
      </c>
      <c r="J163" s="13">
        <f>VLOOKUP(Table1[[#This Row],[Order No]],'Cost and price details'!$A$2:$F$1038,Table!$J$3,FALSE)</f>
        <v>41437</v>
      </c>
      <c r="K163" s="12">
        <f>VLOOKUP(Table1[[#This Row],[Order No]],'Cost and price details'!$A$2:$F$1038,Table!$K$3,FALSE)</f>
        <v>39.622000000000007</v>
      </c>
      <c r="L163" s="12">
        <f>VLOOKUP(Table1[[#This Row],[Order No]],'Cost and price details'!$A$2:$F$1038,Table!$L$3,FALSE)</f>
        <v>63.910000000000004</v>
      </c>
      <c r="M163" s="14">
        <f>(Table1[[#This Row],[Retail Price]]-Table1[[#This Row],[Cost Price]])/Table1[[#This Row],[Cost Price]]</f>
        <v>0.6129927817878954</v>
      </c>
      <c r="N163" s="14">
        <f>VLOOKUP(Table1[[#This Row],[Retail Price]],'Tax and discount slab'!$A$17:$B$27,2,TRUE)</f>
        <v>0.26</v>
      </c>
      <c r="O163" s="7">
        <f>(1+Table1[[#This Row],[Tax]])*Table1[[#This Row],[Retail Price]]</f>
        <v>80.526600000000002</v>
      </c>
      <c r="P163" s="7">
        <f>VLOOKUP(Table1[[#This Row],[Order No]],'QTY &amp; shipping cost'!A159:B1195,2,FALSE)</f>
        <v>12</v>
      </c>
      <c r="Q163" s="7">
        <f>(Table1[[#This Row],[Price including tax]]*Table1[[#This Row],[Order Quantity]])</f>
        <v>966.31920000000002</v>
      </c>
      <c r="R163" s="14">
        <f>VLOOKUP(Table1[[#This Row],[Retail Price]],'Tax and discount slab'!$D$17:$E$27,2,TRUE)</f>
        <v>0.32</v>
      </c>
      <c r="S163" s="7">
        <f>Table1[[#This Row],[Sub Total]]*Table1[[#This Row],[Discount %]]</f>
        <v>309.22214400000001</v>
      </c>
      <c r="T163" s="7">
        <f>VLOOKUP(Table1[[#This Row],[Order No]],'QTY &amp; shipping cost'!$A$2:$C$1038,3,FALSE)</f>
        <v>1.54</v>
      </c>
      <c r="U163" s="18">
        <f>(Table1[[#This Row],[Sub Total]]+Table1[[#This Row],[Shipping Cost]])-Table1[[#This Row],[Discount $]]</f>
        <v>658.63705600000003</v>
      </c>
    </row>
    <row r="164" spans="1:21" x14ac:dyDescent="0.2">
      <c r="A164" s="17" t="s">
        <v>322</v>
      </c>
      <c r="B164" s="6">
        <f>VLOOKUP($A164,'Order date customer name'!$A$3:$B$1039,2,FALSE)</f>
        <v>41428</v>
      </c>
      <c r="C164" s="7" t="str">
        <f>VLOOKUP(Table1[[#This Row],[Order No]],'Order date customer name'!$A$2:$C$1038,3,FALSE)</f>
        <v>WALTER WARD</v>
      </c>
      <c r="D164" s="7" t="str">
        <f>VLOOKUP(Table1[[#This Row],[Order No]],'State and cust type'!$A$2:$B$1038,2,FALSE)</f>
        <v>New York</v>
      </c>
      <c r="E164" s="7" t="str">
        <f>VLOOKUP(Table1[[#This Row],[Order No]],'State and cust type'!$A$3:$C$1039,3,FALSE)</f>
        <v>Corporate</v>
      </c>
      <c r="F164" s="7" t="str">
        <f>VLOOKUP(Table1[[#This Row],[Order No]],'Account, order priority and cat'!$A$2:$B$1038,2,FALSE)</f>
        <v>MARC ARNOLD</v>
      </c>
      <c r="G164" s="7" t="str">
        <f>VLOOKUP(Table1[[#This Row],[Order No]],'Account, order priority and cat'!$A$3:$C$1039,3,FALSE)</f>
        <v>Low</v>
      </c>
      <c r="H164" s="7" t="str">
        <f>VLOOKUP(Table1[[#This Row],[Order No]],'Account, order priority and cat'!$A$3:$D$1039,4,FALSE)</f>
        <v>Technology</v>
      </c>
      <c r="I164" s="12" t="str">
        <f>VLOOKUP(Table1[[#This Row],[Order No]],'Cost and price details'!$A$2:$F$1038,Table!$I$3,FALSE)</f>
        <v>Regular Air</v>
      </c>
      <c r="J164" s="13">
        <f>VLOOKUP(Table1[[#This Row],[Order No]],'Cost and price details'!$A$2:$F$1038,Table!$J$3,FALSE)</f>
        <v>41435</v>
      </c>
      <c r="K164" s="12">
        <f>VLOOKUP(Table1[[#This Row],[Order No]],'Cost and price details'!$A$2:$F$1038,Table!$K$3,FALSE)</f>
        <v>172.15</v>
      </c>
      <c r="L164" s="12">
        <f>VLOOKUP(Table1[[#This Row],[Order No]],'Cost and price details'!$A$2:$F$1038,Table!$L$3,FALSE)</f>
        <v>331.06700000000006</v>
      </c>
      <c r="M164" s="14">
        <f>(Table1[[#This Row],[Retail Price]]-Table1[[#This Row],[Cost Price]])/Table1[[#This Row],[Cost Price]]</f>
        <v>0.92313099041533575</v>
      </c>
      <c r="N164" s="14">
        <f>VLOOKUP(Table1[[#This Row],[Retail Price]],'Tax and discount slab'!$A$17:$B$27,2,TRUE)</f>
        <v>0.32000000000000006</v>
      </c>
      <c r="O164" s="7">
        <f>(1+Table1[[#This Row],[Tax]])*Table1[[#This Row],[Retail Price]]</f>
        <v>437.00844000000012</v>
      </c>
      <c r="P164" s="7">
        <f>VLOOKUP(Table1[[#This Row],[Order No]],'QTY &amp; shipping cost'!A160:B1196,2,FALSE)</f>
        <v>40</v>
      </c>
      <c r="Q164" s="7">
        <f>(Table1[[#This Row],[Price including tax]]*Table1[[#This Row],[Order Quantity]])</f>
        <v>17480.337600000006</v>
      </c>
      <c r="R164" s="14">
        <f>VLOOKUP(Table1[[#This Row],[Retail Price]],'Tax and discount slab'!$D$17:$E$27,2,TRUE)</f>
        <v>0.47</v>
      </c>
      <c r="S164" s="7">
        <f>Table1[[#This Row],[Sub Total]]*Table1[[#This Row],[Discount %]]</f>
        <v>8215.7586720000018</v>
      </c>
      <c r="T164" s="7">
        <f>VLOOKUP(Table1[[#This Row],[Order No]],'QTY &amp; shipping cost'!$A$2:$C$1038,3,FALSE)</f>
        <v>7.2299999999999995</v>
      </c>
      <c r="U164" s="18">
        <f>(Table1[[#This Row],[Sub Total]]+Table1[[#This Row],[Shipping Cost]])-Table1[[#This Row],[Discount $]]</f>
        <v>9271.808928000004</v>
      </c>
    </row>
    <row r="165" spans="1:21" x14ac:dyDescent="0.2">
      <c r="A165" s="17" t="s">
        <v>324</v>
      </c>
      <c r="B165" s="6">
        <f>VLOOKUP($A165,'Order date customer name'!$A$3:$B$1039,2,FALSE)</f>
        <v>41429</v>
      </c>
      <c r="C165" s="7" t="str">
        <f>VLOOKUP(Table1[[#This Row],[Order No]],'Order date customer name'!$A$2:$C$1038,3,FALSE)</f>
        <v>JOE HANSEN</v>
      </c>
      <c r="D165" s="7" t="str">
        <f>VLOOKUP(Table1[[#This Row],[Order No]],'State and cust type'!$A$2:$B$1038,2,FALSE)</f>
        <v>New York</v>
      </c>
      <c r="E165" s="7" t="str">
        <f>VLOOKUP(Table1[[#This Row],[Order No]],'State and cust type'!$A$3:$C$1039,3,FALSE)</f>
        <v>Small Business</v>
      </c>
      <c r="F165" s="7" t="str">
        <f>VLOOKUP(Table1[[#This Row],[Order No]],'Account, order priority and cat'!$A$2:$B$1038,2,FALSE)</f>
        <v>BRYAN JENKINS</v>
      </c>
      <c r="G165" s="7" t="str">
        <f>VLOOKUP(Table1[[#This Row],[Order No]],'Account, order priority and cat'!$A$3:$C$1039,3,FALSE)</f>
        <v>Medium</v>
      </c>
      <c r="H165" s="7" t="str">
        <f>VLOOKUP(Table1[[#This Row],[Order No]],'Account, order priority and cat'!$A$3:$D$1039,4,FALSE)</f>
        <v>Office Supplies</v>
      </c>
      <c r="I165" s="12" t="str">
        <f>VLOOKUP(Table1[[#This Row],[Order No]],'Cost and price details'!$A$2:$F$1038,Table!$I$3,FALSE)</f>
        <v>Regular Air</v>
      </c>
      <c r="J165" s="13">
        <f>VLOOKUP(Table1[[#This Row],[Order No]],'Cost and price details'!$A$2:$F$1038,Table!$J$3,FALSE)</f>
        <v>41438</v>
      </c>
      <c r="K165" s="12">
        <f>VLOOKUP(Table1[[#This Row],[Order No]],'Cost and price details'!$A$2:$F$1038,Table!$K$3,FALSE)</f>
        <v>3.762</v>
      </c>
      <c r="L165" s="12">
        <f>VLOOKUP(Table1[[#This Row],[Order No]],'Cost and price details'!$A$2:$F$1038,Table!$L$3,FALSE)</f>
        <v>9.1740000000000013</v>
      </c>
      <c r="M165" s="14">
        <f>(Table1[[#This Row],[Retail Price]]-Table1[[#This Row],[Cost Price]])/Table1[[#This Row],[Cost Price]]</f>
        <v>1.4385964912280704</v>
      </c>
      <c r="N165" s="14">
        <f>VLOOKUP(Table1[[#This Row],[Retail Price]],'Tax and discount slab'!$A$17:$B$27,2,TRUE)</f>
        <v>0.05</v>
      </c>
      <c r="O165" s="7">
        <f>(1+Table1[[#This Row],[Tax]])*Table1[[#This Row],[Retail Price]]</f>
        <v>9.6327000000000016</v>
      </c>
      <c r="P165" s="7" t="e">
        <f>VLOOKUP(Table1[[#This Row],[Order No]],'QTY &amp; shipping cost'!A161:B1197,2,FALSE)</f>
        <v>#N/A</v>
      </c>
      <c r="Q165" s="7" t="e">
        <f>(Table1[[#This Row],[Price including tax]]*Table1[[#This Row],[Order Quantity]])</f>
        <v>#N/A</v>
      </c>
      <c r="R165" s="14">
        <f>VLOOKUP(Table1[[#This Row],[Retail Price]],'Tax and discount slab'!$D$17:$E$27,2,TRUE)</f>
        <v>0.02</v>
      </c>
      <c r="S165" s="7" t="e">
        <f>Table1[[#This Row],[Sub Total]]*Table1[[#This Row],[Discount %]]</f>
        <v>#N/A</v>
      </c>
      <c r="T165" s="7">
        <f>VLOOKUP(Table1[[#This Row],[Order No]],'QTY &amp; shipping cost'!$A$2:$C$1038,3,FALSE)</f>
        <v>2.69</v>
      </c>
      <c r="U165" s="18" t="e">
        <f>(Table1[[#This Row],[Sub Total]]+Table1[[#This Row],[Shipping Cost]])-Table1[[#This Row],[Discount $]]</f>
        <v>#N/A</v>
      </c>
    </row>
    <row r="166" spans="1:21" x14ac:dyDescent="0.2">
      <c r="A166" s="17" t="s">
        <v>325</v>
      </c>
      <c r="B166" s="6">
        <f>VLOOKUP($A166,'Order date customer name'!$A$3:$B$1039,2,FALSE)</f>
        <v>41430</v>
      </c>
      <c r="C166" s="7" t="str">
        <f>VLOOKUP(Table1[[#This Row],[Order No]],'Order date customer name'!$A$2:$C$1038,3,FALSE)</f>
        <v>RONALD HENDERSON</v>
      </c>
      <c r="D166" s="7" t="str">
        <f>VLOOKUP(Table1[[#This Row],[Order No]],'State and cust type'!$A$2:$B$1038,2,FALSE)</f>
        <v>New York</v>
      </c>
      <c r="E166" s="7" t="str">
        <f>VLOOKUP(Table1[[#This Row],[Order No]],'State and cust type'!$A$3:$C$1039,3,FALSE)</f>
        <v>Corporate</v>
      </c>
      <c r="F166" s="7" t="str">
        <f>VLOOKUP(Table1[[#This Row],[Order No]],'Account, order priority and cat'!$A$2:$B$1038,2,FALSE)</f>
        <v>EDWIN AGUILAR</v>
      </c>
      <c r="G166" s="7" t="str">
        <f>VLOOKUP(Table1[[#This Row],[Order No]],'Account, order priority and cat'!$A$3:$C$1039,3,FALSE)</f>
        <v>Not Specified</v>
      </c>
      <c r="H166" s="7" t="str">
        <f>VLOOKUP(Table1[[#This Row],[Order No]],'Account, order priority and cat'!$A$3:$D$1039,4,FALSE)</f>
        <v>Technology</v>
      </c>
      <c r="I166" s="12" t="str">
        <f>VLOOKUP(Table1[[#This Row],[Order No]],'Cost and price details'!$A$2:$F$1038,Table!$I$3,FALSE)</f>
        <v>Regular Air</v>
      </c>
      <c r="J166" s="13">
        <f>VLOOKUP(Table1[[#This Row],[Order No]],'Cost and price details'!$A$2:$F$1038,Table!$J$3,FALSE)</f>
        <v>41438</v>
      </c>
      <c r="K166" s="12">
        <f>VLOOKUP(Table1[[#This Row],[Order No]],'Cost and price details'!$A$2:$F$1038,Table!$K$3,FALSE)</f>
        <v>66.649000000000015</v>
      </c>
      <c r="L166" s="12">
        <f>VLOOKUP(Table1[[#This Row],[Order No]],'Cost and price details'!$A$2:$F$1038,Table!$L$3,FALSE)</f>
        <v>111.07800000000002</v>
      </c>
      <c r="M166" s="14">
        <f>(Table1[[#This Row],[Retail Price]]-Table1[[#This Row],[Cost Price]])/Table1[[#This Row],[Cost Price]]</f>
        <v>0.66661165208780315</v>
      </c>
      <c r="N166" s="14">
        <f>VLOOKUP(Table1[[#This Row],[Retail Price]],'Tax and discount slab'!$A$17:$B$27,2,TRUE)</f>
        <v>0.32000000000000006</v>
      </c>
      <c r="O166" s="7">
        <f>(1+Table1[[#This Row],[Tax]])*Table1[[#This Row],[Retail Price]]</f>
        <v>146.62296000000003</v>
      </c>
      <c r="P166" s="7">
        <f>VLOOKUP(Table1[[#This Row],[Order No]],'QTY &amp; shipping cost'!A162:B1198,2,FALSE)</f>
        <v>31</v>
      </c>
      <c r="Q166" s="7">
        <f>(Table1[[#This Row],[Price including tax]]*Table1[[#This Row],[Order Quantity]])</f>
        <v>4545.3117600000014</v>
      </c>
      <c r="R166" s="14">
        <f>VLOOKUP(Table1[[#This Row],[Retail Price]],'Tax and discount slab'!$D$17:$E$27,2,TRUE)</f>
        <v>0.47</v>
      </c>
      <c r="S166" s="7">
        <f>Table1[[#This Row],[Sub Total]]*Table1[[#This Row],[Discount %]]</f>
        <v>2136.2965272000006</v>
      </c>
      <c r="T166" s="7">
        <f>VLOOKUP(Table1[[#This Row],[Order No]],'QTY &amp; shipping cost'!$A$2:$C$1038,3,FALSE)</f>
        <v>7.2299999999999995</v>
      </c>
      <c r="U166" s="18">
        <f>(Table1[[#This Row],[Sub Total]]+Table1[[#This Row],[Shipping Cost]])-Table1[[#This Row],[Discount $]]</f>
        <v>2416.2452328000004</v>
      </c>
    </row>
    <row r="167" spans="1:21" x14ac:dyDescent="0.2">
      <c r="A167" s="17" t="s">
        <v>327</v>
      </c>
      <c r="B167" s="6">
        <f>VLOOKUP($A167,'Order date customer name'!$A$3:$B$1039,2,FALSE)</f>
        <v>41432</v>
      </c>
      <c r="C167" s="7" t="str">
        <f>VLOOKUP(Table1[[#This Row],[Order No]],'Order date customer name'!$A$2:$C$1038,3,FALSE)</f>
        <v>THOMAS REYNOLDS</v>
      </c>
      <c r="D167" s="7" t="str">
        <f>VLOOKUP(Table1[[#This Row],[Order No]],'State and cust type'!$A$2:$B$1038,2,FALSE)</f>
        <v>New York</v>
      </c>
      <c r="E167" s="7" t="str">
        <f>VLOOKUP(Table1[[#This Row],[Order No]],'State and cust type'!$A$3:$C$1039,3,FALSE)</f>
        <v>Corporate</v>
      </c>
      <c r="F167" s="7" t="str">
        <f>VLOOKUP(Table1[[#This Row],[Order No]],'Account, order priority and cat'!$A$2:$B$1038,2,FALSE)</f>
        <v>WILLIE STEWART</v>
      </c>
      <c r="G167" s="7" t="str">
        <f>VLOOKUP(Table1[[#This Row],[Order No]],'Account, order priority and cat'!$A$3:$C$1039,3,FALSE)</f>
        <v>Not Specified</v>
      </c>
      <c r="H167" s="7" t="str">
        <f>VLOOKUP(Table1[[#This Row],[Order No]],'Account, order priority and cat'!$A$3:$D$1039,4,FALSE)</f>
        <v>Office Supplies</v>
      </c>
      <c r="I167" s="12" t="str">
        <f>VLOOKUP(Table1[[#This Row],[Order No]],'Cost and price details'!$A$2:$F$1038,Table!$I$3,FALSE)</f>
        <v>Regular Air</v>
      </c>
      <c r="J167" s="13">
        <f>VLOOKUP(Table1[[#This Row],[Order No]],'Cost and price details'!$A$2:$F$1038,Table!$J$3,FALSE)</f>
        <v>41439</v>
      </c>
      <c r="K167" s="12">
        <f>VLOOKUP(Table1[[#This Row],[Order No]],'Cost and price details'!$A$2:$F$1038,Table!$K$3,FALSE)</f>
        <v>196.71300000000002</v>
      </c>
      <c r="L167" s="12">
        <f>VLOOKUP(Table1[[#This Row],[Order No]],'Cost and price details'!$A$2:$F$1038,Table!$L$3,FALSE)</f>
        <v>457.46800000000002</v>
      </c>
      <c r="M167" s="14">
        <f>(Table1[[#This Row],[Retail Price]]-Table1[[#This Row],[Cost Price]])/Table1[[#This Row],[Cost Price]]</f>
        <v>1.3255605882681876</v>
      </c>
      <c r="N167" s="14">
        <f>VLOOKUP(Table1[[#This Row],[Retail Price]],'Tax and discount slab'!$A$17:$B$27,2,TRUE)</f>
        <v>0.32000000000000006</v>
      </c>
      <c r="O167" s="7">
        <f>(1+Table1[[#This Row],[Tax]])*Table1[[#This Row],[Retail Price]]</f>
        <v>603.8577600000001</v>
      </c>
      <c r="P167" s="7">
        <f>VLOOKUP(Table1[[#This Row],[Order No]],'QTY &amp; shipping cost'!A163:B1199,2,FALSE)</f>
        <v>4</v>
      </c>
      <c r="Q167" s="7">
        <f>(Table1[[#This Row],[Price including tax]]*Table1[[#This Row],[Order Quantity]])</f>
        <v>2415.4310400000004</v>
      </c>
      <c r="R167" s="14">
        <f>VLOOKUP(Table1[[#This Row],[Retail Price]],'Tax and discount slab'!$D$17:$E$27,2,TRUE)</f>
        <v>0.47</v>
      </c>
      <c r="S167" s="7">
        <f>Table1[[#This Row],[Sub Total]]*Table1[[#This Row],[Discount %]]</f>
        <v>1135.2525888</v>
      </c>
      <c r="T167" s="7">
        <f>VLOOKUP(Table1[[#This Row],[Order No]],'QTY &amp; shipping cost'!$A$2:$C$1038,3,FALSE)</f>
        <v>11.42</v>
      </c>
      <c r="U167" s="18">
        <f>(Table1[[#This Row],[Sub Total]]+Table1[[#This Row],[Shipping Cost]])-Table1[[#This Row],[Discount $]]</f>
        <v>1291.5984512000005</v>
      </c>
    </row>
    <row r="168" spans="1:21" x14ac:dyDescent="0.2">
      <c r="A168" s="17" t="s">
        <v>329</v>
      </c>
      <c r="B168" s="6">
        <f>VLOOKUP($A168,'Order date customer name'!$A$3:$B$1039,2,FALSE)</f>
        <v>41433</v>
      </c>
      <c r="C168" s="7" t="str">
        <f>VLOOKUP(Table1[[#This Row],[Order No]],'Order date customer name'!$A$2:$C$1038,3,FALSE)</f>
        <v>BRYAN WILSON</v>
      </c>
      <c r="D168" s="7" t="str">
        <f>VLOOKUP(Table1[[#This Row],[Order No]],'State and cust type'!$A$2:$B$1038,2,FALSE)</f>
        <v>New York</v>
      </c>
      <c r="E168" s="7" t="str">
        <f>VLOOKUP(Table1[[#This Row],[Order No]],'State and cust type'!$A$3:$C$1039,3,FALSE)</f>
        <v>Small Business</v>
      </c>
      <c r="F168" s="7" t="str">
        <f>VLOOKUP(Table1[[#This Row],[Order No]],'Account, order priority and cat'!$A$2:$B$1038,2,FALSE)</f>
        <v>WILLIE STEWART</v>
      </c>
      <c r="G168" s="7" t="str">
        <f>VLOOKUP(Table1[[#This Row],[Order No]],'Account, order priority and cat'!$A$3:$C$1039,3,FALSE)</f>
        <v>Medium</v>
      </c>
      <c r="H168" s="7" t="str">
        <f>VLOOKUP(Table1[[#This Row],[Order No]],'Account, order priority and cat'!$A$3:$D$1039,4,FALSE)</f>
        <v>Office Supplies</v>
      </c>
      <c r="I168" s="12" t="str">
        <f>VLOOKUP(Table1[[#This Row],[Order No]],'Cost and price details'!$A$2:$F$1038,Table!$I$3,FALSE)</f>
        <v>Regular Air</v>
      </c>
      <c r="J168" s="13">
        <f>VLOOKUP(Table1[[#This Row],[Order No]],'Cost and price details'!$A$2:$F$1038,Table!$J$3,FALSE)</f>
        <v>41442</v>
      </c>
      <c r="K168" s="12">
        <f>VLOOKUP(Table1[[#This Row],[Order No]],'Cost and price details'!$A$2:$F$1038,Table!$K$3,FALSE)</f>
        <v>2.7720000000000002</v>
      </c>
      <c r="L168" s="12">
        <f>VLOOKUP(Table1[[#This Row],[Order No]],'Cost and price details'!$A$2:$F$1038,Table!$L$3,FALSE)</f>
        <v>4.4000000000000004</v>
      </c>
      <c r="M168" s="14">
        <f>(Table1[[#This Row],[Retail Price]]-Table1[[#This Row],[Cost Price]])/Table1[[#This Row],[Cost Price]]</f>
        <v>0.58730158730158732</v>
      </c>
      <c r="N168" s="14">
        <f>VLOOKUP(Table1[[#This Row],[Retail Price]],'Tax and discount slab'!$A$17:$B$27,2,TRUE)</f>
        <v>0.05</v>
      </c>
      <c r="O168" s="7">
        <f>(1+Table1[[#This Row],[Tax]])*Table1[[#This Row],[Retail Price]]</f>
        <v>4.620000000000001</v>
      </c>
      <c r="P168" s="7">
        <f>VLOOKUP(Table1[[#This Row],[Order No]],'QTY &amp; shipping cost'!A164:B1200,2,FALSE)</f>
        <v>41</v>
      </c>
      <c r="Q168" s="7">
        <f>(Table1[[#This Row],[Price including tax]]*Table1[[#This Row],[Order Quantity]])</f>
        <v>189.42000000000004</v>
      </c>
      <c r="R168" s="14">
        <f>VLOOKUP(Table1[[#This Row],[Retail Price]],'Tax and discount slab'!$D$17:$E$27,2,TRUE)</f>
        <v>0.02</v>
      </c>
      <c r="S168" s="7">
        <f>Table1[[#This Row],[Sub Total]]*Table1[[#This Row],[Discount %]]</f>
        <v>3.7884000000000011</v>
      </c>
      <c r="T168" s="7">
        <f>VLOOKUP(Table1[[#This Row],[Order No]],'QTY &amp; shipping cost'!$A$2:$C$1038,3,FALSE)</f>
        <v>1.35</v>
      </c>
      <c r="U168" s="18">
        <f>(Table1[[#This Row],[Sub Total]]+Table1[[#This Row],[Shipping Cost]])-Table1[[#This Row],[Discount $]]</f>
        <v>186.98160000000004</v>
      </c>
    </row>
    <row r="169" spans="1:21" x14ac:dyDescent="0.2">
      <c r="A169" s="17" t="s">
        <v>331</v>
      </c>
      <c r="B169" s="6">
        <f>VLOOKUP($A169,'Order date customer name'!$A$3:$B$1039,2,FALSE)</f>
        <v>41434</v>
      </c>
      <c r="C169" s="7" t="str">
        <f>VLOOKUP(Table1[[#This Row],[Order No]],'Order date customer name'!$A$2:$C$1038,3,FALSE)</f>
        <v>ROGER PALMER</v>
      </c>
      <c r="D169" s="7" t="str">
        <f>VLOOKUP(Table1[[#This Row],[Order No]],'State and cust type'!$A$2:$B$1038,2,FALSE)</f>
        <v>New York</v>
      </c>
      <c r="E169" s="7" t="str">
        <f>VLOOKUP(Table1[[#This Row],[Order No]],'State and cust type'!$A$3:$C$1039,3,FALSE)</f>
        <v>Consumer</v>
      </c>
      <c r="F169" s="7" t="str">
        <f>VLOOKUP(Table1[[#This Row],[Order No]],'Account, order priority and cat'!$A$2:$B$1038,2,FALSE)</f>
        <v>WILLIE STEWART</v>
      </c>
      <c r="G169" s="7" t="str">
        <f>VLOOKUP(Table1[[#This Row],[Order No]],'Account, order priority and cat'!$A$3:$C$1039,3,FALSE)</f>
        <v>Low</v>
      </c>
      <c r="H169" s="7" t="str">
        <f>VLOOKUP(Table1[[#This Row],[Order No]],'Account, order priority and cat'!$A$3:$D$1039,4,FALSE)</f>
        <v>Office Supplies</v>
      </c>
      <c r="I169" s="12" t="str">
        <f>VLOOKUP(Table1[[#This Row],[Order No]],'Cost and price details'!$A$2:$F$1038,Table!$I$3,FALSE)</f>
        <v>Regular Air</v>
      </c>
      <c r="J169" s="13">
        <f>VLOOKUP(Table1[[#This Row],[Order No]],'Cost and price details'!$A$2:$F$1038,Table!$J$3,FALSE)</f>
        <v>41443</v>
      </c>
      <c r="K169" s="12">
        <f>VLOOKUP(Table1[[#This Row],[Order No]],'Cost and price details'!$A$2:$F$1038,Table!$K$3,FALSE)</f>
        <v>21.812999999999999</v>
      </c>
      <c r="L169" s="12">
        <f>VLOOKUP(Table1[[#This Row],[Order No]],'Cost and price details'!$A$2:$F$1038,Table!$L$3,FALSE)</f>
        <v>34.078000000000003</v>
      </c>
      <c r="M169" s="14">
        <f>(Table1[[#This Row],[Retail Price]]-Table1[[#This Row],[Cost Price]])/Table1[[#This Row],[Cost Price]]</f>
        <v>0.56227937468482114</v>
      </c>
      <c r="N169" s="14">
        <f>VLOOKUP(Table1[[#This Row],[Retail Price]],'Tax and discount slab'!$A$17:$B$27,2,TRUE)</f>
        <v>0.2</v>
      </c>
      <c r="O169" s="7">
        <f>(1+Table1[[#This Row],[Tax]])*Table1[[#This Row],[Retail Price]]</f>
        <v>40.893599999999999</v>
      </c>
      <c r="P169" s="7">
        <f>VLOOKUP(Table1[[#This Row],[Order No]],'QTY &amp; shipping cost'!A165:B1201,2,FALSE)</f>
        <v>51</v>
      </c>
      <c r="Q169" s="7">
        <f>(Table1[[#This Row],[Price including tax]]*Table1[[#This Row],[Order Quantity]])</f>
        <v>2085.5736000000002</v>
      </c>
      <c r="R169" s="14">
        <f>VLOOKUP(Table1[[#This Row],[Retail Price]],'Tax and discount slab'!$D$17:$E$27,2,TRUE)</f>
        <v>0.17</v>
      </c>
      <c r="S169" s="7">
        <f>Table1[[#This Row],[Sub Total]]*Table1[[#This Row],[Discount %]]</f>
        <v>354.54751200000004</v>
      </c>
      <c r="T169" s="7">
        <f>VLOOKUP(Table1[[#This Row],[Order No]],'QTY &amp; shipping cost'!$A$2:$C$1038,3,FALSE)</f>
        <v>19.560000000000002</v>
      </c>
      <c r="U169" s="18">
        <f>(Table1[[#This Row],[Sub Total]]+Table1[[#This Row],[Shipping Cost]])-Table1[[#This Row],[Discount $]]</f>
        <v>1750.586088</v>
      </c>
    </row>
    <row r="170" spans="1:21" x14ac:dyDescent="0.2">
      <c r="A170" s="17" t="s">
        <v>333</v>
      </c>
      <c r="B170" s="6">
        <f>VLOOKUP($A170,'Order date customer name'!$A$3:$B$1039,2,FALSE)</f>
        <v>41438</v>
      </c>
      <c r="C170" s="7" t="str">
        <f>VLOOKUP(Table1[[#This Row],[Order No]],'Order date customer name'!$A$2:$C$1038,3,FALSE)</f>
        <v>DANIEL MENDOZA</v>
      </c>
      <c r="D170" s="7" t="str">
        <f>VLOOKUP(Table1[[#This Row],[Order No]],'State and cust type'!$A$2:$B$1038,2,FALSE)</f>
        <v>New York</v>
      </c>
      <c r="E170" s="7" t="str">
        <f>VLOOKUP(Table1[[#This Row],[Order No]],'State and cust type'!$A$3:$C$1039,3,FALSE)</f>
        <v>Small Business</v>
      </c>
      <c r="F170" s="7" t="str">
        <f>VLOOKUP(Table1[[#This Row],[Order No]],'Account, order priority and cat'!$A$2:$B$1038,2,FALSE)</f>
        <v>BOBBY CHAVEZ</v>
      </c>
      <c r="G170" s="7" t="str">
        <f>VLOOKUP(Table1[[#This Row],[Order No]],'Account, order priority and cat'!$A$3:$C$1039,3,FALSE)</f>
        <v>Medium</v>
      </c>
      <c r="H170" s="7" t="str">
        <f>VLOOKUP(Table1[[#This Row],[Order No]],'Account, order priority and cat'!$A$3:$D$1039,4,FALSE)</f>
        <v>Technology</v>
      </c>
      <c r="I170" s="12" t="str">
        <f>VLOOKUP(Table1[[#This Row],[Order No]],'Cost and price details'!$A$2:$F$1038,Table!$I$3,FALSE)</f>
        <v>Regular Air</v>
      </c>
      <c r="J170" s="13">
        <f>VLOOKUP(Table1[[#This Row],[Order No]],'Cost and price details'!$A$2:$F$1038,Table!$J$3,FALSE)</f>
        <v>41447</v>
      </c>
      <c r="K170" s="12">
        <f>VLOOKUP(Table1[[#This Row],[Order No]],'Cost and price details'!$A$2:$F$1038,Table!$K$3,FALSE)</f>
        <v>172.15</v>
      </c>
      <c r="L170" s="12">
        <f>VLOOKUP(Table1[[#This Row],[Order No]],'Cost and price details'!$A$2:$F$1038,Table!$L$3,FALSE)</f>
        <v>331.06700000000006</v>
      </c>
      <c r="M170" s="14">
        <f>(Table1[[#This Row],[Retail Price]]-Table1[[#This Row],[Cost Price]])/Table1[[#This Row],[Cost Price]]</f>
        <v>0.92313099041533575</v>
      </c>
      <c r="N170" s="14">
        <f>VLOOKUP(Table1[[#This Row],[Retail Price]],'Tax and discount slab'!$A$17:$B$27,2,TRUE)</f>
        <v>0.32000000000000006</v>
      </c>
      <c r="O170" s="7">
        <f>(1+Table1[[#This Row],[Tax]])*Table1[[#This Row],[Retail Price]]</f>
        <v>437.00844000000012</v>
      </c>
      <c r="P170" s="7">
        <f>VLOOKUP(Table1[[#This Row],[Order No]],'QTY &amp; shipping cost'!A166:B1202,2,FALSE)</f>
        <v>7</v>
      </c>
      <c r="Q170" s="7">
        <f>(Table1[[#This Row],[Price including tax]]*Table1[[#This Row],[Order Quantity]])</f>
        <v>3059.0590800000009</v>
      </c>
      <c r="R170" s="14">
        <f>VLOOKUP(Table1[[#This Row],[Retail Price]],'Tax and discount slab'!$D$17:$E$27,2,TRUE)</f>
        <v>0.47</v>
      </c>
      <c r="S170" s="7">
        <f>Table1[[#This Row],[Sub Total]]*Table1[[#This Row],[Discount %]]</f>
        <v>1437.7577676000003</v>
      </c>
      <c r="T170" s="7">
        <f>VLOOKUP(Table1[[#This Row],[Order No]],'QTY &amp; shipping cost'!$A$2:$C$1038,3,FALSE)</f>
        <v>7.2299999999999995</v>
      </c>
      <c r="U170" s="18">
        <f>(Table1[[#This Row],[Sub Total]]+Table1[[#This Row],[Shipping Cost]])-Table1[[#This Row],[Discount $]]</f>
        <v>1628.5313124000006</v>
      </c>
    </row>
    <row r="171" spans="1:21" x14ac:dyDescent="0.2">
      <c r="A171" s="17" t="s">
        <v>335</v>
      </c>
      <c r="B171" s="6">
        <f>VLOOKUP($A171,'Order date customer name'!$A$3:$B$1039,2,FALSE)</f>
        <v>41438</v>
      </c>
      <c r="C171" s="7" t="str">
        <f>VLOOKUP(Table1[[#This Row],[Order No]],'Order date customer name'!$A$2:$C$1038,3,FALSE)</f>
        <v>ADRIAN OWENS</v>
      </c>
      <c r="D171" s="7" t="str">
        <f>VLOOKUP(Table1[[#This Row],[Order No]],'State and cust type'!$A$2:$B$1038,2,FALSE)</f>
        <v>Illinois</v>
      </c>
      <c r="E171" s="7" t="str">
        <f>VLOOKUP(Table1[[#This Row],[Order No]],'State and cust type'!$A$3:$C$1039,3,FALSE)</f>
        <v>Consumer</v>
      </c>
      <c r="F171" s="7" t="str">
        <f>VLOOKUP(Table1[[#This Row],[Order No]],'Account, order priority and cat'!$A$2:$B$1038,2,FALSE)</f>
        <v>MANUEL BARNES</v>
      </c>
      <c r="G171" s="7" t="str">
        <f>VLOOKUP(Table1[[#This Row],[Order No]],'Account, order priority and cat'!$A$3:$C$1039,3,FALSE)</f>
        <v>High</v>
      </c>
      <c r="H171" s="7" t="str">
        <f>VLOOKUP(Table1[[#This Row],[Order No]],'Account, order priority and cat'!$A$3:$D$1039,4,FALSE)</f>
        <v>Office Supplies</v>
      </c>
      <c r="I171" s="12" t="str">
        <f>VLOOKUP(Table1[[#This Row],[Order No]],'Cost and price details'!$A$2:$F$1038,Table!$I$3,FALSE)</f>
        <v>Express Air</v>
      </c>
      <c r="J171" s="13">
        <f>VLOOKUP(Table1[[#This Row],[Order No]],'Cost and price details'!$A$2:$F$1038,Table!$J$3,FALSE)</f>
        <v>41447</v>
      </c>
      <c r="K171" s="12">
        <f>VLOOKUP(Table1[[#This Row],[Order No]],'Cost and price details'!$A$2:$F$1038,Table!$K$3,FALSE)</f>
        <v>3.19</v>
      </c>
      <c r="L171" s="12">
        <f>VLOOKUP(Table1[[#This Row],[Order No]],'Cost and price details'!$A$2:$F$1038,Table!$L$3,FALSE)</f>
        <v>5.2359999999999998</v>
      </c>
      <c r="M171" s="14">
        <f>(Table1[[#This Row],[Retail Price]]-Table1[[#This Row],[Cost Price]])/Table1[[#This Row],[Cost Price]]</f>
        <v>0.64137931034482754</v>
      </c>
      <c r="N171" s="14">
        <f>VLOOKUP(Table1[[#This Row],[Retail Price]],'Tax and discount slab'!$A$17:$B$27,2,TRUE)</f>
        <v>0.05</v>
      </c>
      <c r="O171" s="7">
        <f>(1+Table1[[#This Row],[Tax]])*Table1[[#This Row],[Retail Price]]</f>
        <v>5.4977999999999998</v>
      </c>
      <c r="P171" s="7">
        <f>VLOOKUP(Table1[[#This Row],[Order No]],'QTY &amp; shipping cost'!A167:B1203,2,FALSE)</f>
        <v>29</v>
      </c>
      <c r="Q171" s="7">
        <f>(Table1[[#This Row],[Price including tax]]*Table1[[#This Row],[Order Quantity]])</f>
        <v>159.43619999999999</v>
      </c>
      <c r="R171" s="14">
        <f>VLOOKUP(Table1[[#This Row],[Retail Price]],'Tax and discount slab'!$D$17:$E$27,2,TRUE)</f>
        <v>0.02</v>
      </c>
      <c r="S171" s="7">
        <f>Table1[[#This Row],[Sub Total]]*Table1[[#This Row],[Discount %]]</f>
        <v>3.1887239999999997</v>
      </c>
      <c r="T171" s="7">
        <f>VLOOKUP(Table1[[#This Row],[Order No]],'QTY &amp; shipping cost'!$A$2:$C$1038,3,FALSE)</f>
        <v>0.93</v>
      </c>
      <c r="U171" s="18">
        <f>(Table1[[#This Row],[Sub Total]]+Table1[[#This Row],[Shipping Cost]])-Table1[[#This Row],[Discount $]]</f>
        <v>157.17747599999998</v>
      </c>
    </row>
    <row r="172" spans="1:21" x14ac:dyDescent="0.2">
      <c r="A172" s="17" t="s">
        <v>337</v>
      </c>
      <c r="B172" s="6">
        <f>VLOOKUP($A172,'Order date customer name'!$A$3:$B$1039,2,FALSE)</f>
        <v>41439</v>
      </c>
      <c r="C172" s="7" t="str">
        <f>VLOOKUP(Table1[[#This Row],[Order No]],'Order date customer name'!$A$2:$C$1038,3,FALSE)</f>
        <v>TOM MENDEZ</v>
      </c>
      <c r="D172" s="7" t="str">
        <f>VLOOKUP(Table1[[#This Row],[Order No]],'State and cust type'!$A$2:$B$1038,2,FALSE)</f>
        <v>Illinois</v>
      </c>
      <c r="E172" s="7" t="str">
        <f>VLOOKUP(Table1[[#This Row],[Order No]],'State and cust type'!$A$3:$C$1039,3,FALSE)</f>
        <v>Corporate</v>
      </c>
      <c r="F172" s="7" t="str">
        <f>VLOOKUP(Table1[[#This Row],[Order No]],'Account, order priority and cat'!$A$2:$B$1038,2,FALSE)</f>
        <v>MANUEL BARNES</v>
      </c>
      <c r="G172" s="7" t="str">
        <f>VLOOKUP(Table1[[#This Row],[Order No]],'Account, order priority and cat'!$A$3:$C$1039,3,FALSE)</f>
        <v>Low</v>
      </c>
      <c r="H172" s="7" t="str">
        <f>VLOOKUP(Table1[[#This Row],[Order No]],'Account, order priority and cat'!$A$3:$D$1039,4,FALSE)</f>
        <v>Technology</v>
      </c>
      <c r="I172" s="12" t="str">
        <f>VLOOKUP(Table1[[#This Row],[Order No]],'Cost and price details'!$A$2:$F$1038,Table!$I$3,FALSE)</f>
        <v>Regular Air</v>
      </c>
      <c r="J172" s="13">
        <f>VLOOKUP(Table1[[#This Row],[Order No]],'Cost and price details'!$A$2:$F$1038,Table!$J$3,FALSE)</f>
        <v>41446</v>
      </c>
      <c r="K172" s="12">
        <f>VLOOKUP(Table1[[#This Row],[Order No]],'Cost and price details'!$A$2:$F$1038,Table!$K$3,FALSE)</f>
        <v>172.15</v>
      </c>
      <c r="L172" s="12">
        <f>VLOOKUP(Table1[[#This Row],[Order No]],'Cost and price details'!$A$2:$F$1038,Table!$L$3,FALSE)</f>
        <v>331.06700000000006</v>
      </c>
      <c r="M172" s="14">
        <f>(Table1[[#This Row],[Retail Price]]-Table1[[#This Row],[Cost Price]])/Table1[[#This Row],[Cost Price]]</f>
        <v>0.92313099041533575</v>
      </c>
      <c r="N172" s="14">
        <f>VLOOKUP(Table1[[#This Row],[Retail Price]],'Tax and discount slab'!$A$17:$B$27,2,TRUE)</f>
        <v>0.32000000000000006</v>
      </c>
      <c r="O172" s="7">
        <f>(1+Table1[[#This Row],[Tax]])*Table1[[#This Row],[Retail Price]]</f>
        <v>437.00844000000012</v>
      </c>
      <c r="P172" s="7">
        <f>VLOOKUP(Table1[[#This Row],[Order No]],'QTY &amp; shipping cost'!A168:B1204,2,FALSE)</f>
        <v>3</v>
      </c>
      <c r="Q172" s="7">
        <f>(Table1[[#This Row],[Price including tax]]*Table1[[#This Row],[Order Quantity]])</f>
        <v>1311.0253200000004</v>
      </c>
      <c r="R172" s="14">
        <f>VLOOKUP(Table1[[#This Row],[Retail Price]],'Tax and discount slab'!$D$17:$E$27,2,TRUE)</f>
        <v>0.47</v>
      </c>
      <c r="S172" s="7">
        <f>Table1[[#This Row],[Sub Total]]*Table1[[#This Row],[Discount %]]</f>
        <v>616.18190040000013</v>
      </c>
      <c r="T172" s="7">
        <f>VLOOKUP(Table1[[#This Row],[Order No]],'QTY &amp; shipping cost'!$A$2:$C$1038,3,FALSE)</f>
        <v>7.2299999999999995</v>
      </c>
      <c r="U172" s="18">
        <f>(Table1[[#This Row],[Sub Total]]+Table1[[#This Row],[Shipping Cost]])-Table1[[#This Row],[Discount $]]</f>
        <v>702.07341960000031</v>
      </c>
    </row>
    <row r="173" spans="1:21" x14ac:dyDescent="0.2">
      <c r="A173" s="17" t="s">
        <v>339</v>
      </c>
      <c r="B173" s="6">
        <f>VLOOKUP($A173,'Order date customer name'!$A$3:$B$1039,2,FALSE)</f>
        <v>41443</v>
      </c>
      <c r="C173" s="7" t="str">
        <f>VLOOKUP(Table1[[#This Row],[Order No]],'Order date customer name'!$A$2:$C$1038,3,FALSE)</f>
        <v>ZACHARY TURNER</v>
      </c>
      <c r="D173" s="7" t="str">
        <f>VLOOKUP(Table1[[#This Row],[Order No]],'State and cust type'!$A$2:$B$1038,2,FALSE)</f>
        <v>New York</v>
      </c>
      <c r="E173" s="7" t="str">
        <f>VLOOKUP(Table1[[#This Row],[Order No]],'State and cust type'!$A$3:$C$1039,3,FALSE)</f>
        <v>Small Business</v>
      </c>
      <c r="F173" s="7" t="str">
        <f>VLOOKUP(Table1[[#This Row],[Order No]],'Account, order priority and cat'!$A$2:$B$1038,2,FALSE)</f>
        <v>BRYAN JENKINS</v>
      </c>
      <c r="G173" s="7" t="str">
        <f>VLOOKUP(Table1[[#This Row],[Order No]],'Account, order priority and cat'!$A$3:$C$1039,3,FALSE)</f>
        <v>Medium</v>
      </c>
      <c r="H173" s="7" t="str">
        <f>VLOOKUP(Table1[[#This Row],[Order No]],'Account, order priority and cat'!$A$3:$D$1039,4,FALSE)</f>
        <v>Office Supplies</v>
      </c>
      <c r="I173" s="12" t="str">
        <f>VLOOKUP(Table1[[#This Row],[Order No]],'Cost and price details'!$A$2:$F$1038,Table!$I$3,FALSE)</f>
        <v>Regular Air</v>
      </c>
      <c r="J173" s="13">
        <f>VLOOKUP(Table1[[#This Row],[Order No]],'Cost and price details'!$A$2:$F$1038,Table!$J$3,FALSE)</f>
        <v>41451</v>
      </c>
      <c r="K173" s="12">
        <f>VLOOKUP(Table1[[#This Row],[Order No]],'Cost and price details'!$A$2:$F$1038,Table!$K$3,FALSE)</f>
        <v>2.5190000000000001</v>
      </c>
      <c r="L173" s="12">
        <f>VLOOKUP(Table1[[#This Row],[Order No]],'Cost and price details'!$A$2:$F$1038,Table!$L$3,FALSE)</f>
        <v>3.9380000000000006</v>
      </c>
      <c r="M173" s="14">
        <f>(Table1[[#This Row],[Retail Price]]-Table1[[#This Row],[Cost Price]])/Table1[[#This Row],[Cost Price]]</f>
        <v>0.56331877729257662</v>
      </c>
      <c r="N173" s="14">
        <f>VLOOKUP(Table1[[#This Row],[Retail Price]],'Tax and discount slab'!$A$17:$B$27,2,TRUE)</f>
        <v>0.05</v>
      </c>
      <c r="O173" s="7">
        <f>(1+Table1[[#This Row],[Tax]])*Table1[[#This Row],[Retail Price]]</f>
        <v>4.1349000000000009</v>
      </c>
      <c r="P173" s="7">
        <f>VLOOKUP(Table1[[#This Row],[Order No]],'QTY &amp; shipping cost'!A169:B1205,2,FALSE)</f>
        <v>12</v>
      </c>
      <c r="Q173" s="7">
        <f>(Table1[[#This Row],[Price including tax]]*Table1[[#This Row],[Order Quantity]])</f>
        <v>49.618800000000007</v>
      </c>
      <c r="R173" s="14">
        <f>VLOOKUP(Table1[[#This Row],[Retail Price]],'Tax and discount slab'!$D$17:$E$27,2,TRUE)</f>
        <v>0.02</v>
      </c>
      <c r="S173" s="7">
        <f>Table1[[#This Row],[Sub Total]]*Table1[[#This Row],[Discount %]]</f>
        <v>0.99237600000000015</v>
      </c>
      <c r="T173" s="7">
        <f>VLOOKUP(Table1[[#This Row],[Order No]],'QTY &amp; shipping cost'!$A$2:$C$1038,3,FALSE)</f>
        <v>1.68</v>
      </c>
      <c r="U173" s="18">
        <f>(Table1[[#This Row],[Sub Total]]+Table1[[#This Row],[Shipping Cost]])-Table1[[#This Row],[Discount $]]</f>
        <v>50.306424000000007</v>
      </c>
    </row>
    <row r="174" spans="1:21" x14ac:dyDescent="0.2">
      <c r="A174" s="17" t="s">
        <v>340</v>
      </c>
      <c r="B174" s="6">
        <f>VLOOKUP($A174,'Order date customer name'!$A$3:$B$1039,2,FALSE)</f>
        <v>41444</v>
      </c>
      <c r="C174" s="7" t="str">
        <f>VLOOKUP(Table1[[#This Row],[Order No]],'Order date customer name'!$A$2:$C$1038,3,FALSE)</f>
        <v>CHARLIE CHAVEZ</v>
      </c>
      <c r="D174" s="7" t="str">
        <f>VLOOKUP(Table1[[#This Row],[Order No]],'State and cust type'!$A$2:$B$1038,2,FALSE)</f>
        <v>New York</v>
      </c>
      <c r="E174" s="7" t="str">
        <f>VLOOKUP(Table1[[#This Row],[Order No]],'State and cust type'!$A$3:$C$1039,3,FALSE)</f>
        <v>Corporate</v>
      </c>
      <c r="F174" s="7" t="str">
        <f>VLOOKUP(Table1[[#This Row],[Order No]],'Account, order priority and cat'!$A$2:$B$1038,2,FALSE)</f>
        <v>GREG BLACK</v>
      </c>
      <c r="G174" s="7" t="str">
        <f>VLOOKUP(Table1[[#This Row],[Order No]],'Account, order priority and cat'!$A$3:$C$1039,3,FALSE)</f>
        <v>Medium</v>
      </c>
      <c r="H174" s="7" t="str">
        <f>VLOOKUP(Table1[[#This Row],[Order No]],'Account, order priority and cat'!$A$3:$D$1039,4,FALSE)</f>
        <v>Office Supplies</v>
      </c>
      <c r="I174" s="12" t="str">
        <f>VLOOKUP(Table1[[#This Row],[Order No]],'Cost and price details'!$A$2:$F$1038,Table!$I$3,FALSE)</f>
        <v>Regular Air</v>
      </c>
      <c r="J174" s="13">
        <f>VLOOKUP(Table1[[#This Row],[Order No]],'Cost and price details'!$A$2:$F$1038,Table!$J$3,FALSE)</f>
        <v>41452</v>
      </c>
      <c r="K174" s="12">
        <f>VLOOKUP(Table1[[#This Row],[Order No]],'Cost and price details'!$A$2:$F$1038,Table!$K$3,FALSE)</f>
        <v>109.32900000000001</v>
      </c>
      <c r="L174" s="12">
        <f>VLOOKUP(Table1[[#This Row],[Order No]],'Cost and price details'!$A$2:$F$1038,Table!$L$3,FALSE)</f>
        <v>179.22300000000001</v>
      </c>
      <c r="M174" s="14">
        <f>(Table1[[#This Row],[Retail Price]]-Table1[[#This Row],[Cost Price]])/Table1[[#This Row],[Cost Price]]</f>
        <v>0.63929972834289162</v>
      </c>
      <c r="N174" s="14">
        <f>VLOOKUP(Table1[[#This Row],[Retail Price]],'Tax and discount slab'!$A$17:$B$27,2,TRUE)</f>
        <v>0.32000000000000006</v>
      </c>
      <c r="O174" s="7">
        <f>(1+Table1[[#This Row],[Tax]])*Table1[[#This Row],[Retail Price]]</f>
        <v>236.57436000000004</v>
      </c>
      <c r="P174" s="7">
        <f>VLOOKUP(Table1[[#This Row],[Order No]],'QTY &amp; shipping cost'!A170:B1206,2,FALSE)</f>
        <v>9</v>
      </c>
      <c r="Q174" s="7">
        <f>(Table1[[#This Row],[Price including tax]]*Table1[[#This Row],[Order Quantity]])</f>
        <v>2129.1692400000002</v>
      </c>
      <c r="R174" s="14">
        <f>VLOOKUP(Table1[[#This Row],[Retail Price]],'Tax and discount slab'!$D$17:$E$27,2,TRUE)</f>
        <v>0.47</v>
      </c>
      <c r="S174" s="7">
        <f>Table1[[#This Row],[Sub Total]]*Table1[[#This Row],[Discount %]]</f>
        <v>1000.7095428</v>
      </c>
      <c r="T174" s="7">
        <f>VLOOKUP(Table1[[#This Row],[Order No]],'QTY &amp; shipping cost'!$A$2:$C$1038,3,FALSE)</f>
        <v>20.04</v>
      </c>
      <c r="U174" s="18">
        <f>(Table1[[#This Row],[Sub Total]]+Table1[[#This Row],[Shipping Cost]])-Table1[[#This Row],[Discount $]]</f>
        <v>1148.4996972000001</v>
      </c>
    </row>
    <row r="175" spans="1:21" x14ac:dyDescent="0.2">
      <c r="A175" s="17" t="s">
        <v>342</v>
      </c>
      <c r="B175" s="6">
        <f>VLOOKUP($A175,'Order date customer name'!$A$3:$B$1039,2,FALSE)</f>
        <v>41444</v>
      </c>
      <c r="C175" s="7" t="str">
        <f>VLOOKUP(Table1[[#This Row],[Order No]],'Order date customer name'!$A$2:$C$1038,3,FALSE)</f>
        <v>VERNON FLORES</v>
      </c>
      <c r="D175" s="7" t="str">
        <f>VLOOKUP(Table1[[#This Row],[Order No]],'State and cust type'!$A$2:$B$1038,2,FALSE)</f>
        <v>Illinois</v>
      </c>
      <c r="E175" s="7" t="str">
        <f>VLOOKUP(Table1[[#This Row],[Order No]],'State and cust type'!$A$3:$C$1039,3,FALSE)</f>
        <v>Small Business</v>
      </c>
      <c r="F175" s="7" t="str">
        <f>VLOOKUP(Table1[[#This Row],[Order No]],'Account, order priority and cat'!$A$2:$B$1038,2,FALSE)</f>
        <v>MANUEL BARNES</v>
      </c>
      <c r="G175" s="7" t="str">
        <f>VLOOKUP(Table1[[#This Row],[Order No]],'Account, order priority and cat'!$A$3:$C$1039,3,FALSE)</f>
        <v>High</v>
      </c>
      <c r="H175" s="7" t="str">
        <f>VLOOKUP(Table1[[#This Row],[Order No]],'Account, order priority and cat'!$A$3:$D$1039,4,FALSE)</f>
        <v>Office Supplies</v>
      </c>
      <c r="I175" s="12" t="str">
        <f>VLOOKUP(Table1[[#This Row],[Order No]],'Cost and price details'!$A$2:$F$1038,Table!$I$3,FALSE)</f>
        <v>Express Air</v>
      </c>
      <c r="J175" s="13">
        <f>VLOOKUP(Table1[[#This Row],[Order No]],'Cost and price details'!$A$2:$F$1038,Table!$J$3,FALSE)</f>
        <v>41453</v>
      </c>
      <c r="K175" s="12">
        <f>VLOOKUP(Table1[[#This Row],[Order No]],'Cost and price details'!$A$2:$F$1038,Table!$K$3,FALSE)</f>
        <v>1.7600000000000002</v>
      </c>
      <c r="L175" s="12">
        <f>VLOOKUP(Table1[[#This Row],[Order No]],'Cost and price details'!$A$2:$F$1038,Table!$L$3,FALSE)</f>
        <v>2.8820000000000006</v>
      </c>
      <c r="M175" s="14">
        <f>(Table1[[#This Row],[Retail Price]]-Table1[[#This Row],[Cost Price]])/Table1[[#This Row],[Cost Price]]</f>
        <v>0.63750000000000007</v>
      </c>
      <c r="N175" s="14">
        <f>VLOOKUP(Table1[[#This Row],[Retail Price]],'Tax and discount slab'!$A$17:$B$27,2,TRUE)</f>
        <v>0.05</v>
      </c>
      <c r="O175" s="7">
        <f>(1+Table1[[#This Row],[Tax]])*Table1[[#This Row],[Retail Price]]</f>
        <v>3.0261000000000009</v>
      </c>
      <c r="P175" s="7">
        <f>VLOOKUP(Table1[[#This Row],[Order No]],'QTY &amp; shipping cost'!A171:B1207,2,FALSE)</f>
        <v>36</v>
      </c>
      <c r="Q175" s="7">
        <f>(Table1[[#This Row],[Price including tax]]*Table1[[#This Row],[Order Quantity]])</f>
        <v>108.93960000000003</v>
      </c>
      <c r="R175" s="14">
        <f>VLOOKUP(Table1[[#This Row],[Retail Price]],'Tax and discount slab'!$D$17:$E$27,2,TRUE)</f>
        <v>0.02</v>
      </c>
      <c r="S175" s="7">
        <f>Table1[[#This Row],[Sub Total]]*Table1[[#This Row],[Discount %]]</f>
        <v>2.1787920000000005</v>
      </c>
      <c r="T175" s="7">
        <f>VLOOKUP(Table1[[#This Row],[Order No]],'QTY &amp; shipping cost'!$A$2:$C$1038,3,FALSE)</f>
        <v>0.85000000000000009</v>
      </c>
      <c r="U175" s="18">
        <f>(Table1[[#This Row],[Sub Total]]+Table1[[#This Row],[Shipping Cost]])-Table1[[#This Row],[Discount $]]</f>
        <v>107.61080800000002</v>
      </c>
    </row>
    <row r="176" spans="1:21" x14ac:dyDescent="0.2">
      <c r="A176" s="17" t="s">
        <v>344</v>
      </c>
      <c r="B176" s="6">
        <f>VLOOKUP($A176,'Order date customer name'!$A$3:$B$1039,2,FALSE)</f>
        <v>41447</v>
      </c>
      <c r="C176" s="7" t="str">
        <f>VLOOKUP(Table1[[#This Row],[Order No]],'Order date customer name'!$A$2:$C$1038,3,FALSE)</f>
        <v>ROGER TORRES</v>
      </c>
      <c r="D176" s="7" t="str">
        <f>VLOOKUP(Table1[[#This Row],[Order No]],'State and cust type'!$A$2:$B$1038,2,FALSE)</f>
        <v>New York</v>
      </c>
      <c r="E176" s="7" t="str">
        <f>VLOOKUP(Table1[[#This Row],[Order No]],'State and cust type'!$A$3:$C$1039,3,FALSE)</f>
        <v>Corporate</v>
      </c>
      <c r="F176" s="7" t="str">
        <f>VLOOKUP(Table1[[#This Row],[Order No]],'Account, order priority and cat'!$A$2:$B$1038,2,FALSE)</f>
        <v>BOBBY CHAVEZ</v>
      </c>
      <c r="G176" s="7" t="str">
        <f>VLOOKUP(Table1[[#This Row],[Order No]],'Account, order priority and cat'!$A$3:$C$1039,3,FALSE)</f>
        <v>High</v>
      </c>
      <c r="H176" s="7" t="str">
        <f>VLOOKUP(Table1[[#This Row],[Order No]],'Account, order priority and cat'!$A$3:$D$1039,4,FALSE)</f>
        <v>Office Supplies</v>
      </c>
      <c r="I176" s="12" t="str">
        <f>VLOOKUP(Table1[[#This Row],[Order No]],'Cost and price details'!$A$2:$F$1038,Table!$I$3,FALSE)</f>
        <v>Regular Air</v>
      </c>
      <c r="J176" s="13">
        <f>VLOOKUP(Table1[[#This Row],[Order No]],'Cost and price details'!$A$2:$F$1038,Table!$J$3,FALSE)</f>
        <v>41455</v>
      </c>
      <c r="K176" s="12">
        <f>VLOOKUP(Table1[[#This Row],[Order No]],'Cost and price details'!$A$2:$F$1038,Table!$K$3,FALSE)</f>
        <v>3.74</v>
      </c>
      <c r="L176" s="12">
        <f>VLOOKUP(Table1[[#This Row],[Order No]],'Cost and price details'!$A$2:$F$1038,Table!$L$3,FALSE)</f>
        <v>5.9400000000000013</v>
      </c>
      <c r="M176" s="14">
        <f>(Table1[[#This Row],[Retail Price]]-Table1[[#This Row],[Cost Price]])/Table1[[#This Row],[Cost Price]]</f>
        <v>0.5882352941176473</v>
      </c>
      <c r="N176" s="14">
        <f>VLOOKUP(Table1[[#This Row],[Retail Price]],'Tax and discount slab'!$A$17:$B$27,2,TRUE)</f>
        <v>0.05</v>
      </c>
      <c r="O176" s="7">
        <f>(1+Table1[[#This Row],[Tax]])*Table1[[#This Row],[Retail Price]]</f>
        <v>6.2370000000000019</v>
      </c>
      <c r="P176" s="7">
        <f>VLOOKUP(Table1[[#This Row],[Order No]],'QTY &amp; shipping cost'!A172:B1208,2,FALSE)</f>
        <v>27</v>
      </c>
      <c r="Q176" s="7">
        <f>(Table1[[#This Row],[Price including tax]]*Table1[[#This Row],[Order Quantity]])</f>
        <v>168.39900000000006</v>
      </c>
      <c r="R176" s="14">
        <f>VLOOKUP(Table1[[#This Row],[Retail Price]],'Tax and discount slab'!$D$17:$E$27,2,TRUE)</f>
        <v>0.02</v>
      </c>
      <c r="S176" s="7">
        <f>Table1[[#This Row],[Sub Total]]*Table1[[#This Row],[Discount %]]</f>
        <v>3.3679800000000011</v>
      </c>
      <c r="T176" s="7">
        <f>VLOOKUP(Table1[[#This Row],[Order No]],'QTY &amp; shipping cost'!$A$2:$C$1038,3,FALSE)</f>
        <v>7.83</v>
      </c>
      <c r="U176" s="18">
        <f>(Table1[[#This Row],[Sub Total]]+Table1[[#This Row],[Shipping Cost]])-Table1[[#This Row],[Discount $]]</f>
        <v>172.86102000000008</v>
      </c>
    </row>
    <row r="177" spans="1:21" x14ac:dyDescent="0.2">
      <c r="A177" s="17" t="s">
        <v>346</v>
      </c>
      <c r="B177" s="6">
        <f>VLOOKUP($A177,'Order date customer name'!$A$3:$B$1039,2,FALSE)</f>
        <v>41448</v>
      </c>
      <c r="C177" s="7" t="str">
        <f>VLOOKUP(Table1[[#This Row],[Order No]],'Order date customer name'!$A$2:$C$1038,3,FALSE)</f>
        <v>GREG SALAZAR</v>
      </c>
      <c r="D177" s="7" t="str">
        <f>VLOOKUP(Table1[[#This Row],[Order No]],'State and cust type'!$A$2:$B$1038,2,FALSE)</f>
        <v>New York</v>
      </c>
      <c r="E177" s="7" t="str">
        <f>VLOOKUP(Table1[[#This Row],[Order No]],'State and cust type'!$A$3:$C$1039,3,FALSE)</f>
        <v>Home Office</v>
      </c>
      <c r="F177" s="7" t="str">
        <f>VLOOKUP(Table1[[#This Row],[Order No]],'Account, order priority and cat'!$A$2:$B$1038,2,FALSE)</f>
        <v>GREG BLACK</v>
      </c>
      <c r="G177" s="7" t="str">
        <f>VLOOKUP(Table1[[#This Row],[Order No]],'Account, order priority and cat'!$A$3:$C$1039,3,FALSE)</f>
        <v>High</v>
      </c>
      <c r="H177" s="7" t="str">
        <f>VLOOKUP(Table1[[#This Row],[Order No]],'Account, order priority and cat'!$A$3:$D$1039,4,FALSE)</f>
        <v>Office Supplies</v>
      </c>
      <c r="I177" s="12" t="str">
        <f>VLOOKUP(Table1[[#This Row],[Order No]],'Cost and price details'!$A$2:$F$1038,Table!$I$3,FALSE)</f>
        <v>Regular Air</v>
      </c>
      <c r="J177" s="13">
        <f>VLOOKUP(Table1[[#This Row],[Order No]],'Cost and price details'!$A$2:$F$1038,Table!$J$3,FALSE)</f>
        <v>41456</v>
      </c>
      <c r="K177" s="12">
        <f>VLOOKUP(Table1[[#This Row],[Order No]],'Cost and price details'!$A$2:$F$1038,Table!$K$3,FALSE)</f>
        <v>12.221</v>
      </c>
      <c r="L177" s="12">
        <f>VLOOKUP(Table1[[#This Row],[Order No]],'Cost and price details'!$A$2:$F$1038,Table!$L$3,FALSE)</f>
        <v>21.824000000000002</v>
      </c>
      <c r="M177" s="14">
        <f>(Table1[[#This Row],[Retail Price]]-Table1[[#This Row],[Cost Price]])/Table1[[#This Row],[Cost Price]]</f>
        <v>0.78577857785778593</v>
      </c>
      <c r="N177" s="14">
        <f>VLOOKUP(Table1[[#This Row],[Retail Price]],'Tax and discount slab'!$A$17:$B$27,2,TRUE)</f>
        <v>0.15000000000000002</v>
      </c>
      <c r="O177" s="7">
        <f>(1+Table1[[#This Row],[Tax]])*Table1[[#This Row],[Retail Price]]</f>
        <v>25.0976</v>
      </c>
      <c r="P177" s="7">
        <f>VLOOKUP(Table1[[#This Row],[Order No]],'QTY &amp; shipping cost'!A173:B1209,2,FALSE)</f>
        <v>28</v>
      </c>
      <c r="Q177" s="7">
        <f>(Table1[[#This Row],[Price including tax]]*Table1[[#This Row],[Order Quantity]])</f>
        <v>702.7328</v>
      </c>
      <c r="R177" s="14">
        <f>VLOOKUP(Table1[[#This Row],[Retail Price]],'Tax and discount slab'!$D$17:$E$27,2,TRUE)</f>
        <v>0.12000000000000001</v>
      </c>
      <c r="S177" s="7">
        <f>Table1[[#This Row],[Sub Total]]*Table1[[#This Row],[Discount %]]</f>
        <v>84.327936000000008</v>
      </c>
      <c r="T177" s="7">
        <f>VLOOKUP(Table1[[#This Row],[Order No]],'QTY &amp; shipping cost'!$A$2:$C$1038,3,FALSE)</f>
        <v>4.1499999999999995</v>
      </c>
      <c r="U177" s="18">
        <f>(Table1[[#This Row],[Sub Total]]+Table1[[#This Row],[Shipping Cost]])-Table1[[#This Row],[Discount $]]</f>
        <v>622.55486399999995</v>
      </c>
    </row>
    <row r="178" spans="1:21" x14ac:dyDescent="0.2">
      <c r="A178" s="17" t="s">
        <v>348</v>
      </c>
      <c r="B178" s="6">
        <f>VLOOKUP($A178,'Order date customer name'!$A$3:$B$1039,2,FALSE)</f>
        <v>41449</v>
      </c>
      <c r="C178" s="7" t="str">
        <f>VLOOKUP(Table1[[#This Row],[Order No]],'Order date customer name'!$A$2:$C$1038,3,FALSE)</f>
        <v>ARNOLD HAWKINS</v>
      </c>
      <c r="D178" s="7" t="str">
        <f>VLOOKUP(Table1[[#This Row],[Order No]],'State and cust type'!$A$2:$B$1038,2,FALSE)</f>
        <v>New York</v>
      </c>
      <c r="E178" s="7" t="str">
        <f>VLOOKUP(Table1[[#This Row],[Order No]],'State and cust type'!$A$3:$C$1039,3,FALSE)</f>
        <v>Corporate</v>
      </c>
      <c r="F178" s="7" t="str">
        <f>VLOOKUP(Table1[[#This Row],[Order No]],'Account, order priority and cat'!$A$2:$B$1038,2,FALSE)</f>
        <v>VINCENT JORDAN</v>
      </c>
      <c r="G178" s="7" t="str">
        <f>VLOOKUP(Table1[[#This Row],[Order No]],'Account, order priority and cat'!$A$3:$C$1039,3,FALSE)</f>
        <v>Critical</v>
      </c>
      <c r="H178" s="7" t="str">
        <f>VLOOKUP(Table1[[#This Row],[Order No]],'Account, order priority and cat'!$A$3:$D$1039,4,FALSE)</f>
        <v>Office Supplies</v>
      </c>
      <c r="I178" s="12" t="str">
        <f>VLOOKUP(Table1[[#This Row],[Order No]],'Cost and price details'!$A$2:$F$1038,Table!$I$3,FALSE)</f>
        <v>Regular Air</v>
      </c>
      <c r="J178" s="13">
        <f>VLOOKUP(Table1[[#This Row],[Order No]],'Cost and price details'!$A$2:$F$1038,Table!$J$3,FALSE)</f>
        <v>41457</v>
      </c>
      <c r="K178" s="12">
        <f>VLOOKUP(Table1[[#This Row],[Order No]],'Cost and price details'!$A$2:$F$1038,Table!$K$3,FALSE)</f>
        <v>2.0020000000000002</v>
      </c>
      <c r="L178" s="12">
        <f>VLOOKUP(Table1[[#This Row],[Order No]],'Cost and price details'!$A$2:$F$1038,Table!$L$3,FALSE)</f>
        <v>3.278</v>
      </c>
      <c r="M178" s="14">
        <f>(Table1[[#This Row],[Retail Price]]-Table1[[#This Row],[Cost Price]])/Table1[[#This Row],[Cost Price]]</f>
        <v>0.63736263736263721</v>
      </c>
      <c r="N178" s="14">
        <f>VLOOKUP(Table1[[#This Row],[Retail Price]],'Tax and discount slab'!$A$17:$B$27,2,TRUE)</f>
        <v>0.05</v>
      </c>
      <c r="O178" s="7">
        <f>(1+Table1[[#This Row],[Tax]])*Table1[[#This Row],[Retail Price]]</f>
        <v>3.4419</v>
      </c>
      <c r="P178" s="7">
        <f>VLOOKUP(Table1[[#This Row],[Order No]],'QTY &amp; shipping cost'!A174:B1210,2,FALSE)</f>
        <v>5</v>
      </c>
      <c r="Q178" s="7">
        <f>(Table1[[#This Row],[Price including tax]]*Table1[[#This Row],[Order Quantity]])</f>
        <v>17.209499999999998</v>
      </c>
      <c r="R178" s="14">
        <f>VLOOKUP(Table1[[#This Row],[Retail Price]],'Tax and discount slab'!$D$17:$E$27,2,TRUE)</f>
        <v>0.02</v>
      </c>
      <c r="S178" s="7">
        <f>Table1[[#This Row],[Sub Total]]*Table1[[#This Row],[Discount %]]</f>
        <v>0.34419</v>
      </c>
      <c r="T178" s="7">
        <f>VLOOKUP(Table1[[#This Row],[Order No]],'QTY &amp; shipping cost'!$A$2:$C$1038,3,FALSE)</f>
        <v>1.6300000000000001</v>
      </c>
      <c r="U178" s="18">
        <f>(Table1[[#This Row],[Sub Total]]+Table1[[#This Row],[Shipping Cost]])-Table1[[#This Row],[Discount $]]</f>
        <v>18.495309999999996</v>
      </c>
    </row>
    <row r="179" spans="1:21" x14ac:dyDescent="0.2">
      <c r="A179" s="17" t="s">
        <v>349</v>
      </c>
      <c r="B179" s="6">
        <f>VLOOKUP($A179,'Order date customer name'!$A$3:$B$1039,2,FALSE)</f>
        <v>41452</v>
      </c>
      <c r="C179" s="7" t="str">
        <f>VLOOKUP(Table1[[#This Row],[Order No]],'Order date customer name'!$A$2:$C$1038,3,FALSE)</f>
        <v>EDDIE LEWIS</v>
      </c>
      <c r="D179" s="7" t="str">
        <f>VLOOKUP(Table1[[#This Row],[Order No]],'State and cust type'!$A$2:$B$1038,2,FALSE)</f>
        <v>Illinois</v>
      </c>
      <c r="E179" s="7" t="str">
        <f>VLOOKUP(Table1[[#This Row],[Order No]],'State and cust type'!$A$3:$C$1039,3,FALSE)</f>
        <v>Home Office</v>
      </c>
      <c r="F179" s="7" t="str">
        <f>VLOOKUP(Table1[[#This Row],[Order No]],'Account, order priority and cat'!$A$2:$B$1038,2,FALSE)</f>
        <v>COREY MILLS</v>
      </c>
      <c r="G179" s="7" t="str">
        <f>VLOOKUP(Table1[[#This Row],[Order No]],'Account, order priority and cat'!$A$3:$C$1039,3,FALSE)</f>
        <v>Medium</v>
      </c>
      <c r="H179" s="7" t="str">
        <f>VLOOKUP(Table1[[#This Row],[Order No]],'Account, order priority and cat'!$A$3:$D$1039,4,FALSE)</f>
        <v>Office Supplies</v>
      </c>
      <c r="I179" s="12" t="str">
        <f>VLOOKUP(Table1[[#This Row],[Order No]],'Cost and price details'!$A$2:$F$1038,Table!$I$3,FALSE)</f>
        <v>Regular Air</v>
      </c>
      <c r="J179" s="13">
        <f>VLOOKUP(Table1[[#This Row],[Order No]],'Cost and price details'!$A$2:$F$1038,Table!$J$3,FALSE)</f>
        <v>41461</v>
      </c>
      <c r="K179" s="12">
        <f>VLOOKUP(Table1[[#This Row],[Order No]],'Cost and price details'!$A$2:$F$1038,Table!$K$3,FALSE)</f>
        <v>1.4630000000000003</v>
      </c>
      <c r="L179" s="12">
        <f>VLOOKUP(Table1[[#This Row],[Order No]],'Cost and price details'!$A$2:$F$1038,Table!$L$3,FALSE)</f>
        <v>2.2880000000000003</v>
      </c>
      <c r="M179" s="14">
        <f>(Table1[[#This Row],[Retail Price]]-Table1[[#This Row],[Cost Price]])/Table1[[#This Row],[Cost Price]]</f>
        <v>0.56390977443609003</v>
      </c>
      <c r="N179" s="14">
        <f>VLOOKUP(Table1[[#This Row],[Retail Price]],'Tax and discount slab'!$A$17:$B$27,2,TRUE)</f>
        <v>0.05</v>
      </c>
      <c r="O179" s="7">
        <f>(1+Table1[[#This Row],[Tax]])*Table1[[#This Row],[Retail Price]]</f>
        <v>2.4024000000000005</v>
      </c>
      <c r="P179" s="7">
        <f>VLOOKUP(Table1[[#This Row],[Order No]],'QTY &amp; shipping cost'!A175:B1211,2,FALSE)</f>
        <v>46</v>
      </c>
      <c r="Q179" s="7">
        <f>(Table1[[#This Row],[Price including tax]]*Table1[[#This Row],[Order Quantity]])</f>
        <v>110.51040000000002</v>
      </c>
      <c r="R179" s="14">
        <f>VLOOKUP(Table1[[#This Row],[Retail Price]],'Tax and discount slab'!$D$17:$E$27,2,TRUE)</f>
        <v>0.02</v>
      </c>
      <c r="S179" s="7">
        <f>Table1[[#This Row],[Sub Total]]*Table1[[#This Row],[Discount %]]</f>
        <v>2.2102080000000006</v>
      </c>
      <c r="T179" s="7">
        <f>VLOOKUP(Table1[[#This Row],[Order No]],'QTY &amp; shipping cost'!$A$2:$C$1038,3,FALSE)</f>
        <v>1.54</v>
      </c>
      <c r="U179" s="18">
        <f>(Table1[[#This Row],[Sub Total]]+Table1[[#This Row],[Shipping Cost]])-Table1[[#This Row],[Discount $]]</f>
        <v>109.84019200000003</v>
      </c>
    </row>
    <row r="180" spans="1:21" x14ac:dyDescent="0.2">
      <c r="A180" s="17" t="s">
        <v>351</v>
      </c>
      <c r="B180" s="6">
        <f>VLOOKUP($A180,'Order date customer name'!$A$3:$B$1039,2,FALSE)</f>
        <v>41452</v>
      </c>
      <c r="C180" s="7" t="str">
        <f>VLOOKUP(Table1[[#This Row],[Order No]],'Order date customer name'!$A$2:$C$1038,3,FALSE)</f>
        <v>ROBERTO GEORGE</v>
      </c>
      <c r="D180" s="7" t="str">
        <f>VLOOKUP(Table1[[#This Row],[Order No]],'State and cust type'!$A$2:$B$1038,2,FALSE)</f>
        <v>New York</v>
      </c>
      <c r="E180" s="7" t="str">
        <f>VLOOKUP(Table1[[#This Row],[Order No]],'State and cust type'!$A$3:$C$1039,3,FALSE)</f>
        <v>Small Business</v>
      </c>
      <c r="F180" s="7" t="str">
        <f>VLOOKUP(Table1[[#This Row],[Order No]],'Account, order priority and cat'!$A$2:$B$1038,2,FALSE)</f>
        <v>BOBBY CHAVEZ</v>
      </c>
      <c r="G180" s="7" t="str">
        <f>VLOOKUP(Table1[[#This Row],[Order No]],'Account, order priority and cat'!$A$3:$C$1039,3,FALSE)</f>
        <v>Not Specified</v>
      </c>
      <c r="H180" s="7" t="str">
        <f>VLOOKUP(Table1[[#This Row],[Order No]],'Account, order priority and cat'!$A$3:$D$1039,4,FALSE)</f>
        <v>Technology</v>
      </c>
      <c r="I180" s="12" t="str">
        <f>VLOOKUP(Table1[[#This Row],[Order No]],'Cost and price details'!$A$2:$F$1038,Table!$I$3,FALSE)</f>
        <v>Regular Air</v>
      </c>
      <c r="J180" s="13">
        <f>VLOOKUP(Table1[[#This Row],[Order No]],'Cost and price details'!$A$2:$F$1038,Table!$J$3,FALSE)</f>
        <v>41461</v>
      </c>
      <c r="K180" s="12">
        <f>VLOOKUP(Table1[[#This Row],[Order No]],'Cost and price details'!$A$2:$F$1038,Table!$K$3,FALSE)</f>
        <v>8.7119999999999997</v>
      </c>
      <c r="L180" s="12">
        <f>VLOOKUP(Table1[[#This Row],[Order No]],'Cost and price details'!$A$2:$F$1038,Table!$L$3,FALSE)</f>
        <v>14.289000000000001</v>
      </c>
      <c r="M180" s="14">
        <f>(Table1[[#This Row],[Retail Price]]-Table1[[#This Row],[Cost Price]])/Table1[[#This Row],[Cost Price]]</f>
        <v>0.64015151515151536</v>
      </c>
      <c r="N180" s="14">
        <f>VLOOKUP(Table1[[#This Row],[Retail Price]],'Tax and discount slab'!$A$17:$B$27,2,TRUE)</f>
        <v>0.1</v>
      </c>
      <c r="O180" s="7">
        <f>(1+Table1[[#This Row],[Tax]])*Table1[[#This Row],[Retail Price]]</f>
        <v>15.717900000000004</v>
      </c>
      <c r="P180" s="7">
        <f>VLOOKUP(Table1[[#This Row],[Order No]],'QTY &amp; shipping cost'!A176:B1212,2,FALSE)</f>
        <v>51</v>
      </c>
      <c r="Q180" s="7">
        <f>(Table1[[#This Row],[Price including tax]]*Table1[[#This Row],[Order Quantity]])</f>
        <v>801.6129000000002</v>
      </c>
      <c r="R180" s="14">
        <f>VLOOKUP(Table1[[#This Row],[Retail Price]],'Tax and discount slab'!$D$17:$E$27,2,TRUE)</f>
        <v>7.0000000000000007E-2</v>
      </c>
      <c r="S180" s="7">
        <f>Table1[[#This Row],[Sub Total]]*Table1[[#This Row],[Discount %]]</f>
        <v>56.112903000000017</v>
      </c>
      <c r="T180" s="7">
        <f>VLOOKUP(Table1[[#This Row],[Order No]],'QTY &amp; shipping cost'!$A$2:$C$1038,3,FALSE)</f>
        <v>9.49</v>
      </c>
      <c r="U180" s="18">
        <f>(Table1[[#This Row],[Sub Total]]+Table1[[#This Row],[Shipping Cost]])-Table1[[#This Row],[Discount $]]</f>
        <v>754.98999700000013</v>
      </c>
    </row>
    <row r="181" spans="1:21" x14ac:dyDescent="0.2">
      <c r="A181" s="17" t="s">
        <v>353</v>
      </c>
      <c r="B181" s="6">
        <f>VLOOKUP($A181,'Order date customer name'!$A$3:$B$1039,2,FALSE)</f>
        <v>41453</v>
      </c>
      <c r="C181" s="7" t="str">
        <f>VLOOKUP(Table1[[#This Row],[Order No]],'Order date customer name'!$A$2:$C$1038,3,FALSE)</f>
        <v>GORDON LEWIS</v>
      </c>
      <c r="D181" s="7" t="str">
        <f>VLOOKUP(Table1[[#This Row],[Order No]],'State and cust type'!$A$2:$B$1038,2,FALSE)</f>
        <v>New York</v>
      </c>
      <c r="E181" s="7" t="str">
        <f>VLOOKUP(Table1[[#This Row],[Order No]],'State and cust type'!$A$3:$C$1039,3,FALSE)</f>
        <v>Small Business</v>
      </c>
      <c r="F181" s="7" t="str">
        <f>VLOOKUP(Table1[[#This Row],[Order No]],'Account, order priority and cat'!$A$2:$B$1038,2,FALSE)</f>
        <v>WILLIE STEWART</v>
      </c>
      <c r="G181" s="7" t="str">
        <f>VLOOKUP(Table1[[#This Row],[Order No]],'Account, order priority and cat'!$A$3:$C$1039,3,FALSE)</f>
        <v>Low</v>
      </c>
      <c r="H181" s="7" t="str">
        <f>VLOOKUP(Table1[[#This Row],[Order No]],'Account, order priority and cat'!$A$3:$D$1039,4,FALSE)</f>
        <v>Technology</v>
      </c>
      <c r="I181" s="12" t="str">
        <f>VLOOKUP(Table1[[#This Row],[Order No]],'Cost and price details'!$A$2:$F$1038,Table!$I$3,FALSE)</f>
        <v>Regular Air</v>
      </c>
      <c r="J181" s="13">
        <f>VLOOKUP(Table1[[#This Row],[Order No]],'Cost and price details'!$A$2:$F$1038,Table!$J$3,FALSE)</f>
        <v>41464</v>
      </c>
      <c r="K181" s="12">
        <f>VLOOKUP(Table1[[#This Row],[Order No]],'Cost and price details'!$A$2:$F$1038,Table!$K$3,FALSE)</f>
        <v>7.0289999999999999</v>
      </c>
      <c r="L181" s="12">
        <f>VLOOKUP(Table1[[#This Row],[Order No]],'Cost and price details'!$A$2:$F$1038,Table!$L$3,FALSE)</f>
        <v>21.978000000000002</v>
      </c>
      <c r="M181" s="14">
        <f>(Table1[[#This Row],[Retail Price]]-Table1[[#This Row],[Cost Price]])/Table1[[#This Row],[Cost Price]]</f>
        <v>2.126760563380282</v>
      </c>
      <c r="N181" s="14">
        <f>VLOOKUP(Table1[[#This Row],[Retail Price]],'Tax and discount slab'!$A$17:$B$27,2,TRUE)</f>
        <v>0.15000000000000002</v>
      </c>
      <c r="O181" s="7">
        <f>(1+Table1[[#This Row],[Tax]])*Table1[[#This Row],[Retail Price]]</f>
        <v>25.274699999999999</v>
      </c>
      <c r="P181" s="7">
        <f>VLOOKUP(Table1[[#This Row],[Order No]],'QTY &amp; shipping cost'!A177:B1213,2,FALSE)</f>
        <v>21</v>
      </c>
      <c r="Q181" s="7">
        <f>(Table1[[#This Row],[Price including tax]]*Table1[[#This Row],[Order Quantity]])</f>
        <v>530.76869999999997</v>
      </c>
      <c r="R181" s="14">
        <f>VLOOKUP(Table1[[#This Row],[Retail Price]],'Tax and discount slab'!$D$17:$E$27,2,TRUE)</f>
        <v>0.12000000000000001</v>
      </c>
      <c r="S181" s="7">
        <f>Table1[[#This Row],[Sub Total]]*Table1[[#This Row],[Discount %]]</f>
        <v>63.692244000000002</v>
      </c>
      <c r="T181" s="7">
        <f>VLOOKUP(Table1[[#This Row],[Order No]],'QTY &amp; shipping cost'!$A$2:$C$1038,3,FALSE)</f>
        <v>4.05</v>
      </c>
      <c r="U181" s="18">
        <f>(Table1[[#This Row],[Sub Total]]+Table1[[#This Row],[Shipping Cost]])-Table1[[#This Row],[Discount $]]</f>
        <v>471.12645599999991</v>
      </c>
    </row>
    <row r="182" spans="1:21" x14ac:dyDescent="0.2">
      <c r="A182" s="17" t="s">
        <v>355</v>
      </c>
      <c r="B182" s="6">
        <f>VLOOKUP($A182,'Order date customer name'!$A$3:$B$1039,2,FALSE)</f>
        <v>41455</v>
      </c>
      <c r="C182" s="7" t="str">
        <f>VLOOKUP(Table1[[#This Row],[Order No]],'Order date customer name'!$A$2:$C$1038,3,FALSE)</f>
        <v>CARLOS SILVA</v>
      </c>
      <c r="D182" s="7" t="str">
        <f>VLOOKUP(Table1[[#This Row],[Order No]],'State and cust type'!$A$2:$B$1038,2,FALSE)</f>
        <v>New York</v>
      </c>
      <c r="E182" s="7" t="str">
        <f>VLOOKUP(Table1[[#This Row],[Order No]],'State and cust type'!$A$3:$C$1039,3,FALSE)</f>
        <v>Consumer</v>
      </c>
      <c r="F182" s="7" t="str">
        <f>VLOOKUP(Table1[[#This Row],[Order No]],'Account, order priority and cat'!$A$2:$B$1038,2,FALSE)</f>
        <v>TONY PERRY</v>
      </c>
      <c r="G182" s="7" t="str">
        <f>VLOOKUP(Table1[[#This Row],[Order No]],'Account, order priority and cat'!$A$3:$C$1039,3,FALSE)</f>
        <v>High</v>
      </c>
      <c r="H182" s="7" t="str">
        <f>VLOOKUP(Table1[[#This Row],[Order No]],'Account, order priority and cat'!$A$3:$D$1039,4,FALSE)</f>
        <v>Technology</v>
      </c>
      <c r="I182" s="12" t="str">
        <f>VLOOKUP(Table1[[#This Row],[Order No]],'Cost and price details'!$A$2:$F$1038,Table!$I$3,FALSE)</f>
        <v>Express Air</v>
      </c>
      <c r="J182" s="13">
        <f>VLOOKUP(Table1[[#This Row],[Order No]],'Cost and price details'!$A$2:$F$1038,Table!$J$3,FALSE)</f>
        <v>41463</v>
      </c>
      <c r="K182" s="12">
        <f>VLOOKUP(Table1[[#This Row],[Order No]],'Cost and price details'!$A$2:$F$1038,Table!$K$3,FALSE)</f>
        <v>2.0570000000000004</v>
      </c>
      <c r="L182" s="12">
        <f>VLOOKUP(Table1[[#This Row],[Order No]],'Cost and price details'!$A$2:$F$1038,Table!$L$3,FALSE)</f>
        <v>8.9320000000000004</v>
      </c>
      <c r="M182" s="14">
        <f>(Table1[[#This Row],[Retail Price]]-Table1[[#This Row],[Cost Price]])/Table1[[#This Row],[Cost Price]]</f>
        <v>3.3422459893048124</v>
      </c>
      <c r="N182" s="14">
        <f>VLOOKUP(Table1[[#This Row],[Retail Price]],'Tax and discount slab'!$A$17:$B$27,2,TRUE)</f>
        <v>0.05</v>
      </c>
      <c r="O182" s="7">
        <f>(1+Table1[[#This Row],[Tax]])*Table1[[#This Row],[Retail Price]]</f>
        <v>9.3786000000000005</v>
      </c>
      <c r="P182" s="7">
        <f>VLOOKUP(Table1[[#This Row],[Order No]],'QTY &amp; shipping cost'!A178:B1214,2,FALSE)</f>
        <v>34</v>
      </c>
      <c r="Q182" s="7">
        <f>(Table1[[#This Row],[Price including tax]]*Table1[[#This Row],[Order Quantity]])</f>
        <v>318.87240000000003</v>
      </c>
      <c r="R182" s="14">
        <f>VLOOKUP(Table1[[#This Row],[Retail Price]],'Tax and discount slab'!$D$17:$E$27,2,TRUE)</f>
        <v>0.02</v>
      </c>
      <c r="S182" s="7">
        <f>Table1[[#This Row],[Sub Total]]*Table1[[#This Row],[Discount %]]</f>
        <v>6.3774480000000011</v>
      </c>
      <c r="T182" s="7">
        <f>VLOOKUP(Table1[[#This Row],[Order No]],'QTY &amp; shipping cost'!$A$2:$C$1038,3,FALSE)</f>
        <v>2.88</v>
      </c>
      <c r="U182" s="18">
        <f>(Table1[[#This Row],[Sub Total]]+Table1[[#This Row],[Shipping Cost]])-Table1[[#This Row],[Discount $]]</f>
        <v>315.37495200000001</v>
      </c>
    </row>
    <row r="183" spans="1:21" x14ac:dyDescent="0.2">
      <c r="A183" s="17" t="s">
        <v>357</v>
      </c>
      <c r="B183" s="6">
        <f>VLOOKUP($A183,'Order date customer name'!$A$3:$B$1039,2,FALSE)</f>
        <v>41456</v>
      </c>
      <c r="C183" s="7" t="str">
        <f>VLOOKUP(Table1[[#This Row],[Order No]],'Order date customer name'!$A$2:$C$1038,3,FALSE)</f>
        <v>DUSTIN ROGERS</v>
      </c>
      <c r="D183" s="7" t="str">
        <f>VLOOKUP(Table1[[#This Row],[Order No]],'State and cust type'!$A$2:$B$1038,2,FALSE)</f>
        <v>Illinois</v>
      </c>
      <c r="E183" s="7" t="str">
        <f>VLOOKUP(Table1[[#This Row],[Order No]],'State and cust type'!$A$3:$C$1039,3,FALSE)</f>
        <v>Home Office</v>
      </c>
      <c r="F183" s="7" t="str">
        <f>VLOOKUP(Table1[[#This Row],[Order No]],'Account, order priority and cat'!$A$2:$B$1038,2,FALSE)</f>
        <v>MANUEL BARNES</v>
      </c>
      <c r="G183" s="7" t="str">
        <f>VLOOKUP(Table1[[#This Row],[Order No]],'Account, order priority and cat'!$A$3:$C$1039,3,FALSE)</f>
        <v>High</v>
      </c>
      <c r="H183" s="7" t="str">
        <f>VLOOKUP(Table1[[#This Row],[Order No]],'Account, order priority and cat'!$A$3:$D$1039,4,FALSE)</f>
        <v>Office Supplies</v>
      </c>
      <c r="I183" s="12" t="str">
        <f>VLOOKUP(Table1[[#This Row],[Order No]],'Cost and price details'!$A$2:$F$1038,Table!$I$3,FALSE)</f>
        <v>Regular Air</v>
      </c>
      <c r="J183" s="13">
        <f>VLOOKUP(Table1[[#This Row],[Order No]],'Cost and price details'!$A$2:$F$1038,Table!$J$3,FALSE)</f>
        <v>41465</v>
      </c>
      <c r="K183" s="12">
        <f>VLOOKUP(Table1[[#This Row],[Order No]],'Cost and price details'!$A$2:$F$1038,Table!$K$3,FALSE)</f>
        <v>2.1779999999999999</v>
      </c>
      <c r="L183" s="12">
        <f>VLOOKUP(Table1[[#This Row],[Order No]],'Cost and price details'!$A$2:$F$1038,Table!$L$3,FALSE)</f>
        <v>3.4650000000000003</v>
      </c>
      <c r="M183" s="14">
        <f>(Table1[[#This Row],[Retail Price]]-Table1[[#This Row],[Cost Price]])/Table1[[#This Row],[Cost Price]]</f>
        <v>0.59090909090909105</v>
      </c>
      <c r="N183" s="14">
        <f>VLOOKUP(Table1[[#This Row],[Retail Price]],'Tax and discount slab'!$A$17:$B$27,2,TRUE)</f>
        <v>0.05</v>
      </c>
      <c r="O183" s="7">
        <f>(1+Table1[[#This Row],[Tax]])*Table1[[#This Row],[Retail Price]]</f>
        <v>3.6382500000000007</v>
      </c>
      <c r="P183" s="7" t="e">
        <f>VLOOKUP(Table1[[#This Row],[Order No]],'QTY &amp; shipping cost'!A179:B1215,2,FALSE)</f>
        <v>#N/A</v>
      </c>
      <c r="Q183" s="7" t="e">
        <f>(Table1[[#This Row],[Price including tax]]*Table1[[#This Row],[Order Quantity]])</f>
        <v>#N/A</v>
      </c>
      <c r="R183" s="14">
        <f>VLOOKUP(Table1[[#This Row],[Retail Price]],'Tax and discount slab'!$D$17:$E$27,2,TRUE)</f>
        <v>0.02</v>
      </c>
      <c r="S183" s="7" t="e">
        <f>Table1[[#This Row],[Sub Total]]*Table1[[#This Row],[Discount %]]</f>
        <v>#N/A</v>
      </c>
      <c r="T183" s="7">
        <f>VLOOKUP(Table1[[#This Row],[Order No]],'QTY &amp; shipping cost'!$A$2:$C$1038,3,FALSE)</f>
        <v>0.54</v>
      </c>
      <c r="U183" s="18" t="e">
        <f>(Table1[[#This Row],[Sub Total]]+Table1[[#This Row],[Shipping Cost]])-Table1[[#This Row],[Discount $]]</f>
        <v>#N/A</v>
      </c>
    </row>
    <row r="184" spans="1:21" x14ac:dyDescent="0.2">
      <c r="A184" s="17" t="s">
        <v>359</v>
      </c>
      <c r="B184" s="6">
        <f>VLOOKUP($A184,'Order date customer name'!$A$3:$B$1039,2,FALSE)</f>
        <v>41456</v>
      </c>
      <c r="C184" s="7" t="str">
        <f>VLOOKUP(Table1[[#This Row],[Order No]],'Order date customer name'!$A$2:$C$1038,3,FALSE)</f>
        <v>JESSE MENDEZ</v>
      </c>
      <c r="D184" s="7" t="str">
        <f>VLOOKUP(Table1[[#This Row],[Order No]],'State and cust type'!$A$2:$B$1038,2,FALSE)</f>
        <v>New York</v>
      </c>
      <c r="E184" s="7" t="str">
        <f>VLOOKUP(Table1[[#This Row],[Order No]],'State and cust type'!$A$3:$C$1039,3,FALSE)</f>
        <v>Corporate</v>
      </c>
      <c r="F184" s="7" t="str">
        <f>VLOOKUP(Table1[[#This Row],[Order No]],'Account, order priority and cat'!$A$2:$B$1038,2,FALSE)</f>
        <v>GREG BLACK</v>
      </c>
      <c r="G184" s="7" t="str">
        <f>VLOOKUP(Table1[[#This Row],[Order No]],'Account, order priority and cat'!$A$3:$C$1039,3,FALSE)</f>
        <v>Not Specified</v>
      </c>
      <c r="H184" s="7" t="str">
        <f>VLOOKUP(Table1[[#This Row],[Order No]],'Account, order priority and cat'!$A$3:$D$1039,4,FALSE)</f>
        <v>Office Supplies</v>
      </c>
      <c r="I184" s="12" t="str">
        <f>VLOOKUP(Table1[[#This Row],[Order No]],'Cost and price details'!$A$2:$F$1038,Table!$I$3,FALSE)</f>
        <v>Regular Air</v>
      </c>
      <c r="J184" s="13">
        <f>VLOOKUP(Table1[[#This Row],[Order No]],'Cost and price details'!$A$2:$F$1038,Table!$J$3,FALSE)</f>
        <v>41465</v>
      </c>
      <c r="K184" s="12">
        <f>VLOOKUP(Table1[[#This Row],[Order No]],'Cost and price details'!$A$2:$F$1038,Table!$K$3,FALSE)</f>
        <v>18.535000000000004</v>
      </c>
      <c r="L184" s="12">
        <f>VLOOKUP(Table1[[#This Row],[Order No]],'Cost and price details'!$A$2:$F$1038,Table!$L$3,FALSE)</f>
        <v>29.898000000000003</v>
      </c>
      <c r="M184" s="14">
        <f>(Table1[[#This Row],[Retail Price]]-Table1[[#This Row],[Cost Price]])/Table1[[#This Row],[Cost Price]]</f>
        <v>0.61305637982195826</v>
      </c>
      <c r="N184" s="14">
        <f>VLOOKUP(Table1[[#This Row],[Retail Price]],'Tax and discount slab'!$A$17:$B$27,2,TRUE)</f>
        <v>0.15000000000000002</v>
      </c>
      <c r="O184" s="7">
        <f>(1+Table1[[#This Row],[Tax]])*Table1[[#This Row],[Retail Price]]</f>
        <v>34.3827</v>
      </c>
      <c r="P184" s="7">
        <f>VLOOKUP(Table1[[#This Row],[Order No]],'QTY &amp; shipping cost'!A180:B1216,2,FALSE)</f>
        <v>36</v>
      </c>
      <c r="Q184" s="7">
        <f>(Table1[[#This Row],[Price including tax]]*Table1[[#This Row],[Order Quantity]])</f>
        <v>1237.7772</v>
      </c>
      <c r="R184" s="14">
        <f>VLOOKUP(Table1[[#This Row],[Retail Price]],'Tax and discount slab'!$D$17:$E$27,2,TRUE)</f>
        <v>0.12000000000000001</v>
      </c>
      <c r="S184" s="7">
        <f>Table1[[#This Row],[Sub Total]]*Table1[[#This Row],[Discount %]]</f>
        <v>148.533264</v>
      </c>
      <c r="T184" s="7">
        <f>VLOOKUP(Table1[[#This Row],[Order No]],'QTY &amp; shipping cost'!$A$2:$C$1038,3,FALSE)</f>
        <v>8.2800000000000011</v>
      </c>
      <c r="U184" s="18">
        <f>(Table1[[#This Row],[Sub Total]]+Table1[[#This Row],[Shipping Cost]])-Table1[[#This Row],[Discount $]]</f>
        <v>1097.523936</v>
      </c>
    </row>
    <row r="185" spans="1:21" x14ac:dyDescent="0.2">
      <c r="A185" s="17" t="s">
        <v>361</v>
      </c>
      <c r="B185" s="6">
        <f>VLOOKUP($A185,'Order date customer name'!$A$3:$B$1039,2,FALSE)</f>
        <v>41457</v>
      </c>
      <c r="C185" s="7" t="str">
        <f>VLOOKUP(Table1[[#This Row],[Order No]],'Order date customer name'!$A$2:$C$1038,3,FALSE)</f>
        <v>THOMAS STEPHENS</v>
      </c>
      <c r="D185" s="7" t="str">
        <f>VLOOKUP(Table1[[#This Row],[Order No]],'State and cust type'!$A$2:$B$1038,2,FALSE)</f>
        <v>Illinois</v>
      </c>
      <c r="E185" s="7" t="str">
        <f>VLOOKUP(Table1[[#This Row],[Order No]],'State and cust type'!$A$3:$C$1039,3,FALSE)</f>
        <v>Small Business</v>
      </c>
      <c r="F185" s="7" t="str">
        <f>VLOOKUP(Table1[[#This Row],[Order No]],'Account, order priority and cat'!$A$2:$B$1038,2,FALSE)</f>
        <v>MANUEL BARNES</v>
      </c>
      <c r="G185" s="7" t="str">
        <f>VLOOKUP(Table1[[#This Row],[Order No]],'Account, order priority and cat'!$A$3:$C$1039,3,FALSE)</f>
        <v>Critical</v>
      </c>
      <c r="H185" s="7" t="str">
        <f>VLOOKUP(Table1[[#This Row],[Order No]],'Account, order priority and cat'!$A$3:$D$1039,4,FALSE)</f>
        <v>Office Supplies</v>
      </c>
      <c r="I185" s="12" t="str">
        <f>VLOOKUP(Table1[[#This Row],[Order No]],'Cost and price details'!$A$2:$F$1038,Table!$I$3,FALSE)</f>
        <v>Regular Air</v>
      </c>
      <c r="J185" s="13">
        <f>VLOOKUP(Table1[[#This Row],[Order No]],'Cost and price details'!$A$2:$F$1038,Table!$J$3,FALSE)</f>
        <v>41465</v>
      </c>
      <c r="K185" s="12">
        <f>VLOOKUP(Table1[[#This Row],[Order No]],'Cost and price details'!$A$2:$F$1038,Table!$K$3,FALSE)</f>
        <v>1.7600000000000002</v>
      </c>
      <c r="L185" s="12">
        <f>VLOOKUP(Table1[[#This Row],[Order No]],'Cost and price details'!$A$2:$F$1038,Table!$L$3,FALSE)</f>
        <v>2.8820000000000006</v>
      </c>
      <c r="M185" s="14">
        <f>(Table1[[#This Row],[Retail Price]]-Table1[[#This Row],[Cost Price]])/Table1[[#This Row],[Cost Price]]</f>
        <v>0.63750000000000007</v>
      </c>
      <c r="N185" s="14">
        <f>VLOOKUP(Table1[[#This Row],[Retail Price]],'Tax and discount slab'!$A$17:$B$27,2,TRUE)</f>
        <v>0.05</v>
      </c>
      <c r="O185" s="7">
        <f>(1+Table1[[#This Row],[Tax]])*Table1[[#This Row],[Retail Price]]</f>
        <v>3.0261000000000009</v>
      </c>
      <c r="P185" s="7">
        <f>VLOOKUP(Table1[[#This Row],[Order No]],'QTY &amp; shipping cost'!A181:B1217,2,FALSE)</f>
        <v>23</v>
      </c>
      <c r="Q185" s="7">
        <f>(Table1[[#This Row],[Price including tax]]*Table1[[#This Row],[Order Quantity]])</f>
        <v>69.600300000000018</v>
      </c>
      <c r="R185" s="14">
        <f>VLOOKUP(Table1[[#This Row],[Retail Price]],'Tax and discount slab'!$D$17:$E$27,2,TRUE)</f>
        <v>0.02</v>
      </c>
      <c r="S185" s="7">
        <f>Table1[[#This Row],[Sub Total]]*Table1[[#This Row],[Discount %]]</f>
        <v>1.3920060000000003</v>
      </c>
      <c r="T185" s="7">
        <f>VLOOKUP(Table1[[#This Row],[Order No]],'QTY &amp; shipping cost'!$A$2:$C$1038,3,FALSE)</f>
        <v>0.85000000000000009</v>
      </c>
      <c r="U185" s="18">
        <f>(Table1[[#This Row],[Sub Total]]+Table1[[#This Row],[Shipping Cost]])-Table1[[#This Row],[Discount $]]</f>
        <v>69.058294000000018</v>
      </c>
    </row>
    <row r="186" spans="1:21" x14ac:dyDescent="0.2">
      <c r="A186" s="17" t="s">
        <v>363</v>
      </c>
      <c r="B186" s="6">
        <f>VLOOKUP($A186,'Order date customer name'!$A$3:$B$1039,2,FALSE)</f>
        <v>41459</v>
      </c>
      <c r="C186" s="7" t="str">
        <f>VLOOKUP(Table1[[#This Row],[Order No]],'Order date customer name'!$A$2:$C$1038,3,FALSE)</f>
        <v>ZACHARY TURNER</v>
      </c>
      <c r="D186" s="7" t="str">
        <f>VLOOKUP(Table1[[#This Row],[Order No]],'State and cust type'!$A$2:$B$1038,2,FALSE)</f>
        <v>New York</v>
      </c>
      <c r="E186" s="7" t="str">
        <f>VLOOKUP(Table1[[#This Row],[Order No]],'State and cust type'!$A$3:$C$1039,3,FALSE)</f>
        <v>Small Business</v>
      </c>
      <c r="F186" s="7" t="str">
        <f>VLOOKUP(Table1[[#This Row],[Order No]],'Account, order priority and cat'!$A$2:$B$1038,2,FALSE)</f>
        <v>BRYAN JENKINS</v>
      </c>
      <c r="G186" s="7" t="str">
        <f>VLOOKUP(Table1[[#This Row],[Order No]],'Account, order priority and cat'!$A$3:$C$1039,3,FALSE)</f>
        <v>Medium</v>
      </c>
      <c r="H186" s="7" t="str">
        <f>VLOOKUP(Table1[[#This Row],[Order No]],'Account, order priority and cat'!$A$3:$D$1039,4,FALSE)</f>
        <v>Office Supplies</v>
      </c>
      <c r="I186" s="12" t="str">
        <f>VLOOKUP(Table1[[#This Row],[Order No]],'Cost and price details'!$A$2:$F$1038,Table!$I$3,FALSE)</f>
        <v>Regular Air</v>
      </c>
      <c r="J186" s="13">
        <f>VLOOKUP(Table1[[#This Row],[Order No]],'Cost and price details'!$A$2:$F$1038,Table!$J$3,FALSE)</f>
        <v>41466</v>
      </c>
      <c r="K186" s="12">
        <f>VLOOKUP(Table1[[#This Row],[Order No]],'Cost and price details'!$A$2:$F$1038,Table!$K$3,FALSE)</f>
        <v>23.716000000000001</v>
      </c>
      <c r="L186" s="12">
        <f>VLOOKUP(Table1[[#This Row],[Order No]],'Cost and price details'!$A$2:$F$1038,Table!$L$3,FALSE)</f>
        <v>39.533999999999999</v>
      </c>
      <c r="M186" s="14">
        <f>(Table1[[#This Row],[Retail Price]]-Table1[[#This Row],[Cost Price]])/Table1[[#This Row],[Cost Price]]</f>
        <v>0.66697588126159546</v>
      </c>
      <c r="N186" s="14">
        <f>VLOOKUP(Table1[[#This Row],[Retail Price]],'Tax and discount slab'!$A$17:$B$27,2,TRUE)</f>
        <v>0.2</v>
      </c>
      <c r="O186" s="7">
        <f>(1+Table1[[#This Row],[Tax]])*Table1[[#This Row],[Retail Price]]</f>
        <v>47.440799999999996</v>
      </c>
      <c r="P186" s="7" t="e">
        <f>VLOOKUP(Table1[[#This Row],[Order No]],'QTY &amp; shipping cost'!A182:B1218,2,FALSE)</f>
        <v>#N/A</v>
      </c>
      <c r="Q186" s="7" t="e">
        <f>(Table1[[#This Row],[Price including tax]]*Table1[[#This Row],[Order Quantity]])</f>
        <v>#N/A</v>
      </c>
      <c r="R186" s="14">
        <f>VLOOKUP(Table1[[#This Row],[Retail Price]],'Tax and discount slab'!$D$17:$E$27,2,TRUE)</f>
        <v>0.17</v>
      </c>
      <c r="S186" s="7" t="e">
        <f>Table1[[#This Row],[Sub Total]]*Table1[[#This Row],[Discount %]]</f>
        <v>#N/A</v>
      </c>
      <c r="T186" s="7">
        <f>VLOOKUP(Table1[[#This Row],[Order No]],'QTY &amp; shipping cost'!$A$2:$C$1038,3,FALSE)</f>
        <v>6.71</v>
      </c>
      <c r="U186" s="18" t="e">
        <f>(Table1[[#This Row],[Sub Total]]+Table1[[#This Row],[Shipping Cost]])-Table1[[#This Row],[Discount $]]</f>
        <v>#N/A</v>
      </c>
    </row>
    <row r="187" spans="1:21" x14ac:dyDescent="0.2">
      <c r="A187" s="17" t="s">
        <v>364</v>
      </c>
      <c r="B187" s="6">
        <f>VLOOKUP($A187,'Order date customer name'!$A$3:$B$1039,2,FALSE)</f>
        <v>41463</v>
      </c>
      <c r="C187" s="7" t="str">
        <f>VLOOKUP(Table1[[#This Row],[Order No]],'Order date customer name'!$A$2:$C$1038,3,FALSE)</f>
        <v>TODD ROSE</v>
      </c>
      <c r="D187" s="7" t="str">
        <f>VLOOKUP(Table1[[#This Row],[Order No]],'State and cust type'!$A$2:$B$1038,2,FALSE)</f>
        <v>New York</v>
      </c>
      <c r="E187" s="7" t="str">
        <f>VLOOKUP(Table1[[#This Row],[Order No]],'State and cust type'!$A$3:$C$1039,3,FALSE)</f>
        <v>Corporate</v>
      </c>
      <c r="F187" s="7" t="str">
        <f>VLOOKUP(Table1[[#This Row],[Order No]],'Account, order priority and cat'!$A$2:$B$1038,2,FALSE)</f>
        <v>BRYAN JENKINS</v>
      </c>
      <c r="G187" s="7" t="str">
        <f>VLOOKUP(Table1[[#This Row],[Order No]],'Account, order priority and cat'!$A$3:$C$1039,3,FALSE)</f>
        <v>Critical</v>
      </c>
      <c r="H187" s="7" t="str">
        <f>VLOOKUP(Table1[[#This Row],[Order No]],'Account, order priority and cat'!$A$3:$D$1039,4,FALSE)</f>
        <v>Office Supplies</v>
      </c>
      <c r="I187" s="12" t="str">
        <f>VLOOKUP(Table1[[#This Row],[Order No]],'Cost and price details'!$A$2:$F$1038,Table!$I$3,FALSE)</f>
        <v>Regular Air</v>
      </c>
      <c r="J187" s="13">
        <f>VLOOKUP(Table1[[#This Row],[Order No]],'Cost and price details'!$A$2:$F$1038,Table!$J$3,FALSE)</f>
        <v>41470</v>
      </c>
      <c r="K187" s="12">
        <f>VLOOKUP(Table1[[#This Row],[Order No]],'Cost and price details'!$A$2:$F$1038,Table!$K$3,FALSE)</f>
        <v>3.0140000000000007</v>
      </c>
      <c r="L187" s="12">
        <f>VLOOKUP(Table1[[#This Row],[Order No]],'Cost and price details'!$A$2:$F$1038,Table!$L$3,FALSE)</f>
        <v>4.9390000000000009</v>
      </c>
      <c r="M187" s="14">
        <f>(Table1[[#This Row],[Retail Price]]-Table1[[#This Row],[Cost Price]])/Table1[[#This Row],[Cost Price]]</f>
        <v>0.63868613138686126</v>
      </c>
      <c r="N187" s="14">
        <f>VLOOKUP(Table1[[#This Row],[Retail Price]],'Tax and discount slab'!$A$17:$B$27,2,TRUE)</f>
        <v>0.05</v>
      </c>
      <c r="O187" s="7">
        <f>(1+Table1[[#This Row],[Tax]])*Table1[[#This Row],[Retail Price]]</f>
        <v>5.1859500000000009</v>
      </c>
      <c r="P187" s="7">
        <f>VLOOKUP(Table1[[#This Row],[Order No]],'QTY &amp; shipping cost'!A183:B1219,2,FALSE)</f>
        <v>13</v>
      </c>
      <c r="Q187" s="7">
        <f>(Table1[[#This Row],[Price including tax]]*Table1[[#This Row],[Order Quantity]])</f>
        <v>67.417350000000013</v>
      </c>
      <c r="R187" s="14">
        <f>VLOOKUP(Table1[[#This Row],[Retail Price]],'Tax and discount slab'!$D$17:$E$27,2,TRUE)</f>
        <v>0.02</v>
      </c>
      <c r="S187" s="7">
        <f>Table1[[#This Row],[Sub Total]]*Table1[[#This Row],[Discount %]]</f>
        <v>1.3483470000000002</v>
      </c>
      <c r="T187" s="7">
        <f>VLOOKUP(Table1[[#This Row],[Order No]],'QTY &amp; shipping cost'!$A$2:$C$1038,3,FALSE)</f>
        <v>1.54</v>
      </c>
      <c r="U187" s="18">
        <f>(Table1[[#This Row],[Sub Total]]+Table1[[#This Row],[Shipping Cost]])-Table1[[#This Row],[Discount $]]</f>
        <v>67.609003000000016</v>
      </c>
    </row>
    <row r="188" spans="1:21" x14ac:dyDescent="0.2">
      <c r="A188" s="17" t="s">
        <v>366</v>
      </c>
      <c r="B188" s="6">
        <f>VLOOKUP($A188,'Order date customer name'!$A$3:$B$1039,2,FALSE)</f>
        <v>41463</v>
      </c>
      <c r="C188" s="7" t="str">
        <f>VLOOKUP(Table1[[#This Row],[Order No]],'Order date customer name'!$A$2:$C$1038,3,FALSE)</f>
        <v>ARTHUR REED</v>
      </c>
      <c r="D188" s="7" t="str">
        <f>VLOOKUP(Table1[[#This Row],[Order No]],'State and cust type'!$A$2:$B$1038,2,FALSE)</f>
        <v>Illinois</v>
      </c>
      <c r="E188" s="7" t="str">
        <f>VLOOKUP(Table1[[#This Row],[Order No]],'State and cust type'!$A$3:$C$1039,3,FALSE)</f>
        <v>Corporate</v>
      </c>
      <c r="F188" s="7" t="str">
        <f>VLOOKUP(Table1[[#This Row],[Order No]],'Account, order priority and cat'!$A$2:$B$1038,2,FALSE)</f>
        <v>MANUEL BARNES</v>
      </c>
      <c r="G188" s="7" t="str">
        <f>VLOOKUP(Table1[[#This Row],[Order No]],'Account, order priority and cat'!$A$3:$C$1039,3,FALSE)</f>
        <v>Not Specified</v>
      </c>
      <c r="H188" s="7" t="str">
        <f>VLOOKUP(Table1[[#This Row],[Order No]],'Account, order priority and cat'!$A$3:$D$1039,4,FALSE)</f>
        <v>Office Supplies</v>
      </c>
      <c r="I188" s="12" t="str">
        <f>VLOOKUP(Table1[[#This Row],[Order No]],'Cost and price details'!$A$2:$F$1038,Table!$I$3,FALSE)</f>
        <v>Regular Air</v>
      </c>
      <c r="J188" s="13">
        <f>VLOOKUP(Table1[[#This Row],[Order No]],'Cost and price details'!$A$2:$F$1038,Table!$J$3,FALSE)</f>
        <v>41473</v>
      </c>
      <c r="K188" s="12">
        <f>VLOOKUP(Table1[[#This Row],[Order No]],'Cost and price details'!$A$2:$F$1038,Table!$K$3,FALSE)</f>
        <v>4.8070000000000004</v>
      </c>
      <c r="L188" s="12">
        <f>VLOOKUP(Table1[[#This Row],[Order No]],'Cost and price details'!$A$2:$F$1038,Table!$L$3,FALSE)</f>
        <v>10.021000000000001</v>
      </c>
      <c r="M188" s="14">
        <f>(Table1[[#This Row],[Retail Price]]-Table1[[#This Row],[Cost Price]])/Table1[[#This Row],[Cost Price]]</f>
        <v>1.0846681922196797</v>
      </c>
      <c r="N188" s="14">
        <f>VLOOKUP(Table1[[#This Row],[Retail Price]],'Tax and discount slab'!$A$17:$B$27,2,TRUE)</f>
        <v>0.1</v>
      </c>
      <c r="O188" s="7">
        <f>(1+Table1[[#This Row],[Tax]])*Table1[[#This Row],[Retail Price]]</f>
        <v>11.023100000000001</v>
      </c>
      <c r="P188" s="7">
        <f>VLOOKUP(Table1[[#This Row],[Order No]],'QTY &amp; shipping cost'!A184:B1220,2,FALSE)</f>
        <v>8</v>
      </c>
      <c r="Q188" s="7">
        <f>(Table1[[#This Row],[Price including tax]]*Table1[[#This Row],[Order Quantity]])</f>
        <v>88.18480000000001</v>
      </c>
      <c r="R188" s="14">
        <f>VLOOKUP(Table1[[#This Row],[Retail Price]],'Tax and discount slab'!$D$17:$E$27,2,TRUE)</f>
        <v>7.0000000000000007E-2</v>
      </c>
      <c r="S188" s="7">
        <f>Table1[[#This Row],[Sub Total]]*Table1[[#This Row],[Discount %]]</f>
        <v>6.1729360000000009</v>
      </c>
      <c r="T188" s="7">
        <f>VLOOKUP(Table1[[#This Row],[Order No]],'QTY &amp; shipping cost'!$A$2:$C$1038,3,FALSE)</f>
        <v>2.2999999999999998</v>
      </c>
      <c r="U188" s="18">
        <f>(Table1[[#This Row],[Sub Total]]+Table1[[#This Row],[Shipping Cost]])-Table1[[#This Row],[Discount $]]</f>
        <v>84.311864</v>
      </c>
    </row>
    <row r="189" spans="1:21" x14ac:dyDescent="0.2">
      <c r="A189" s="17" t="s">
        <v>367</v>
      </c>
      <c r="B189" s="6">
        <f>VLOOKUP($A189,'Order date customer name'!$A$3:$B$1039,2,FALSE)</f>
        <v>41469</v>
      </c>
      <c r="C189" s="7" t="str">
        <f>VLOOKUP(Table1[[#This Row],[Order No]],'Order date customer name'!$A$2:$C$1038,3,FALSE)</f>
        <v>DAN GRANT</v>
      </c>
      <c r="D189" s="7" t="str">
        <f>VLOOKUP(Table1[[#This Row],[Order No]],'State and cust type'!$A$2:$B$1038,2,FALSE)</f>
        <v>New York</v>
      </c>
      <c r="E189" s="7" t="str">
        <f>VLOOKUP(Table1[[#This Row],[Order No]],'State and cust type'!$A$3:$C$1039,3,FALSE)</f>
        <v>Home Office</v>
      </c>
      <c r="F189" s="7" t="str">
        <f>VLOOKUP(Table1[[#This Row],[Order No]],'Account, order priority and cat'!$A$2:$B$1038,2,FALSE)</f>
        <v>MARC ARNOLD</v>
      </c>
      <c r="G189" s="7" t="str">
        <f>VLOOKUP(Table1[[#This Row],[Order No]],'Account, order priority and cat'!$A$3:$C$1039,3,FALSE)</f>
        <v>Critical</v>
      </c>
      <c r="H189" s="7" t="str">
        <f>VLOOKUP(Table1[[#This Row],[Order No]],'Account, order priority and cat'!$A$3:$D$1039,4,FALSE)</f>
        <v>Office Supplies</v>
      </c>
      <c r="I189" s="12" t="str">
        <f>VLOOKUP(Table1[[#This Row],[Order No]],'Cost and price details'!$A$2:$F$1038,Table!$I$3,FALSE)</f>
        <v>Regular Air</v>
      </c>
      <c r="J189" s="13">
        <f>VLOOKUP(Table1[[#This Row],[Order No]],'Cost and price details'!$A$2:$F$1038,Table!$J$3,FALSE)</f>
        <v>41477</v>
      </c>
      <c r="K189" s="12">
        <f>VLOOKUP(Table1[[#This Row],[Order No]],'Cost and price details'!$A$2:$F$1038,Table!$K$3,FALSE)</f>
        <v>0.26400000000000001</v>
      </c>
      <c r="L189" s="12">
        <f>VLOOKUP(Table1[[#This Row],[Order No]],'Cost and price details'!$A$2:$F$1038,Table!$L$3,FALSE)</f>
        <v>1.3860000000000001</v>
      </c>
      <c r="M189" s="14">
        <f>(Table1[[#This Row],[Retail Price]]-Table1[[#This Row],[Cost Price]])/Table1[[#This Row],[Cost Price]]</f>
        <v>4.25</v>
      </c>
      <c r="N189" s="14">
        <f>VLOOKUP(Table1[[#This Row],[Retail Price]],'Tax and discount slab'!$A$17:$B$27,2,TRUE)</f>
        <v>0.05</v>
      </c>
      <c r="O189" s="7">
        <f>(1+Table1[[#This Row],[Tax]])*Table1[[#This Row],[Retail Price]]</f>
        <v>1.4553000000000003</v>
      </c>
      <c r="P189" s="7">
        <f>VLOOKUP(Table1[[#This Row],[Order No]],'QTY &amp; shipping cost'!A185:B1221,2,FALSE)</f>
        <v>12</v>
      </c>
      <c r="Q189" s="7">
        <f>(Table1[[#This Row],[Price including tax]]*Table1[[#This Row],[Order Quantity]])</f>
        <v>17.463600000000003</v>
      </c>
      <c r="R189" s="14">
        <f>VLOOKUP(Table1[[#This Row],[Retail Price]],'Tax and discount slab'!$D$17:$E$27,2,TRUE)</f>
        <v>0.02</v>
      </c>
      <c r="S189" s="7">
        <f>Table1[[#This Row],[Sub Total]]*Table1[[#This Row],[Discount %]]</f>
        <v>0.34927200000000008</v>
      </c>
      <c r="T189" s="7">
        <f>VLOOKUP(Table1[[#This Row],[Order No]],'QTY &amp; shipping cost'!$A$2:$C$1038,3,FALSE)</f>
        <v>0.75</v>
      </c>
      <c r="U189" s="18">
        <f>(Table1[[#This Row],[Sub Total]]+Table1[[#This Row],[Shipping Cost]])-Table1[[#This Row],[Discount $]]</f>
        <v>17.864328000000004</v>
      </c>
    </row>
    <row r="190" spans="1:21" x14ac:dyDescent="0.2">
      <c r="A190" s="17" t="s">
        <v>369</v>
      </c>
      <c r="B190" s="6">
        <f>VLOOKUP($A190,'Order date customer name'!$A$3:$B$1039,2,FALSE)</f>
        <v>41469</v>
      </c>
      <c r="C190" s="7" t="str">
        <f>VLOOKUP(Table1[[#This Row],[Order No]],'Order date customer name'!$A$2:$C$1038,3,FALSE)</f>
        <v>PHILIP STEWART</v>
      </c>
      <c r="D190" s="7" t="str">
        <f>VLOOKUP(Table1[[#This Row],[Order No]],'State and cust type'!$A$2:$B$1038,2,FALSE)</f>
        <v>Illinois</v>
      </c>
      <c r="E190" s="7" t="str">
        <f>VLOOKUP(Table1[[#This Row],[Order No]],'State and cust type'!$A$3:$C$1039,3,FALSE)</f>
        <v>Corporate</v>
      </c>
      <c r="F190" s="7" t="str">
        <f>VLOOKUP(Table1[[#This Row],[Order No]],'Account, order priority and cat'!$A$2:$B$1038,2,FALSE)</f>
        <v>MANUEL BARNES</v>
      </c>
      <c r="G190" s="7" t="str">
        <f>VLOOKUP(Table1[[#This Row],[Order No]],'Account, order priority and cat'!$A$3:$C$1039,3,FALSE)</f>
        <v>High</v>
      </c>
      <c r="H190" s="7" t="str">
        <f>VLOOKUP(Table1[[#This Row],[Order No]],'Account, order priority and cat'!$A$3:$D$1039,4,FALSE)</f>
        <v>Office Supplies</v>
      </c>
      <c r="I190" s="12" t="str">
        <f>VLOOKUP(Table1[[#This Row],[Order No]],'Cost and price details'!$A$2:$F$1038,Table!$I$3,FALSE)</f>
        <v>Regular Air</v>
      </c>
      <c r="J190" s="13">
        <f>VLOOKUP(Table1[[#This Row],[Order No]],'Cost and price details'!$A$2:$F$1038,Table!$J$3,FALSE)</f>
        <v>41476</v>
      </c>
      <c r="K190" s="12">
        <f>VLOOKUP(Table1[[#This Row],[Order No]],'Cost and price details'!$A$2:$F$1038,Table!$K$3,FALSE)</f>
        <v>3.19</v>
      </c>
      <c r="L190" s="12">
        <f>VLOOKUP(Table1[[#This Row],[Order No]],'Cost and price details'!$A$2:$F$1038,Table!$L$3,FALSE)</f>
        <v>5.2359999999999998</v>
      </c>
      <c r="M190" s="14">
        <f>(Table1[[#This Row],[Retail Price]]-Table1[[#This Row],[Cost Price]])/Table1[[#This Row],[Cost Price]]</f>
        <v>0.64137931034482754</v>
      </c>
      <c r="N190" s="14">
        <f>VLOOKUP(Table1[[#This Row],[Retail Price]],'Tax and discount slab'!$A$17:$B$27,2,TRUE)</f>
        <v>0.05</v>
      </c>
      <c r="O190" s="7">
        <f>(1+Table1[[#This Row],[Tax]])*Table1[[#This Row],[Retail Price]]</f>
        <v>5.4977999999999998</v>
      </c>
      <c r="P190" s="7" t="e">
        <f>VLOOKUP(Table1[[#This Row],[Order No]],'QTY &amp; shipping cost'!A186:B1222,2,FALSE)</f>
        <v>#N/A</v>
      </c>
      <c r="Q190" s="7" t="e">
        <f>(Table1[[#This Row],[Price including tax]]*Table1[[#This Row],[Order Quantity]])</f>
        <v>#N/A</v>
      </c>
      <c r="R190" s="14">
        <f>VLOOKUP(Table1[[#This Row],[Retail Price]],'Tax and discount slab'!$D$17:$E$27,2,TRUE)</f>
        <v>0.02</v>
      </c>
      <c r="S190" s="7" t="e">
        <f>Table1[[#This Row],[Sub Total]]*Table1[[#This Row],[Discount %]]</f>
        <v>#N/A</v>
      </c>
      <c r="T190" s="7">
        <f>VLOOKUP(Table1[[#This Row],[Order No]],'QTY &amp; shipping cost'!$A$2:$C$1038,3,FALSE)</f>
        <v>0.93</v>
      </c>
      <c r="U190" s="18" t="e">
        <f>(Table1[[#This Row],[Sub Total]]+Table1[[#This Row],[Shipping Cost]])-Table1[[#This Row],[Discount $]]</f>
        <v>#N/A</v>
      </c>
    </row>
    <row r="191" spans="1:21" x14ac:dyDescent="0.2">
      <c r="A191" s="17" t="s">
        <v>370</v>
      </c>
      <c r="B191" s="6">
        <f>VLOOKUP($A191,'Order date customer name'!$A$3:$B$1039,2,FALSE)</f>
        <v>41470</v>
      </c>
      <c r="C191" s="7" t="str">
        <f>VLOOKUP(Table1[[#This Row],[Order No]],'Order date customer name'!$A$2:$C$1038,3,FALSE)</f>
        <v>PETER NELSON</v>
      </c>
      <c r="D191" s="7" t="str">
        <f>VLOOKUP(Table1[[#This Row],[Order No]],'State and cust type'!$A$2:$B$1038,2,FALSE)</f>
        <v>Illinois</v>
      </c>
      <c r="E191" s="7" t="str">
        <f>VLOOKUP(Table1[[#This Row],[Order No]],'State and cust type'!$A$3:$C$1039,3,FALSE)</f>
        <v>Consumer</v>
      </c>
      <c r="F191" s="7" t="str">
        <f>VLOOKUP(Table1[[#This Row],[Order No]],'Account, order priority and cat'!$A$2:$B$1038,2,FALSE)</f>
        <v>COREY MILLS</v>
      </c>
      <c r="G191" s="7" t="str">
        <f>VLOOKUP(Table1[[#This Row],[Order No]],'Account, order priority and cat'!$A$3:$C$1039,3,FALSE)</f>
        <v>Low</v>
      </c>
      <c r="H191" s="7" t="str">
        <f>VLOOKUP(Table1[[#This Row],[Order No]],'Account, order priority and cat'!$A$3:$D$1039,4,FALSE)</f>
        <v>Technology</v>
      </c>
      <c r="I191" s="12" t="str">
        <f>VLOOKUP(Table1[[#This Row],[Order No]],'Cost and price details'!$A$2:$F$1038,Table!$I$3,FALSE)</f>
        <v>Express Air</v>
      </c>
      <c r="J191" s="13">
        <f>VLOOKUP(Table1[[#This Row],[Order No]],'Cost and price details'!$A$2:$F$1038,Table!$J$3,FALSE)</f>
        <v>41477</v>
      </c>
      <c r="K191" s="12">
        <f>VLOOKUP(Table1[[#This Row],[Order No]],'Cost and price details'!$A$2:$F$1038,Table!$K$3,FALSE)</f>
        <v>59.972000000000008</v>
      </c>
      <c r="L191" s="12">
        <f>VLOOKUP(Table1[[#This Row],[Order No]],'Cost and price details'!$A$2:$F$1038,Table!$L$3,FALSE)</f>
        <v>111.06700000000001</v>
      </c>
      <c r="M191" s="14">
        <f>(Table1[[#This Row],[Retail Price]]-Table1[[#This Row],[Cost Price]])/Table1[[#This Row],[Cost Price]]</f>
        <v>0.85198092443140117</v>
      </c>
      <c r="N191" s="14">
        <f>VLOOKUP(Table1[[#This Row],[Retail Price]],'Tax and discount slab'!$A$17:$B$27,2,TRUE)</f>
        <v>0.32000000000000006</v>
      </c>
      <c r="O191" s="7">
        <f>(1+Table1[[#This Row],[Tax]])*Table1[[#This Row],[Retail Price]]</f>
        <v>146.60844000000003</v>
      </c>
      <c r="P191" s="7">
        <f>VLOOKUP(Table1[[#This Row],[Order No]],'QTY &amp; shipping cost'!A187:B1223,2,FALSE)</f>
        <v>37</v>
      </c>
      <c r="Q191" s="7">
        <f>(Table1[[#This Row],[Price including tax]]*Table1[[#This Row],[Order Quantity]])</f>
        <v>5424.5122800000008</v>
      </c>
      <c r="R191" s="14">
        <f>VLOOKUP(Table1[[#This Row],[Retail Price]],'Tax and discount slab'!$D$17:$E$27,2,TRUE)</f>
        <v>0.47</v>
      </c>
      <c r="S191" s="7">
        <f>Table1[[#This Row],[Sub Total]]*Table1[[#This Row],[Discount %]]</f>
        <v>2549.5207716000004</v>
      </c>
      <c r="T191" s="7">
        <f>VLOOKUP(Table1[[#This Row],[Order No]],'QTY &amp; shipping cost'!$A$2:$C$1038,3,FALSE)</f>
        <v>7.2299999999999995</v>
      </c>
      <c r="U191" s="18">
        <f>(Table1[[#This Row],[Sub Total]]+Table1[[#This Row],[Shipping Cost]])-Table1[[#This Row],[Discount $]]</f>
        <v>2882.2215083999999</v>
      </c>
    </row>
    <row r="192" spans="1:21" x14ac:dyDescent="0.2">
      <c r="A192" s="17" t="s">
        <v>372</v>
      </c>
      <c r="B192" s="6">
        <f>VLOOKUP($A192,'Order date customer name'!$A$3:$B$1039,2,FALSE)</f>
        <v>41471</v>
      </c>
      <c r="C192" s="7" t="str">
        <f>VLOOKUP(Table1[[#This Row],[Order No]],'Order date customer name'!$A$2:$C$1038,3,FALSE)</f>
        <v>DEAN RICHARDS</v>
      </c>
      <c r="D192" s="7" t="str">
        <f>VLOOKUP(Table1[[#This Row],[Order No]],'State and cust type'!$A$2:$B$1038,2,FALSE)</f>
        <v>Illinois</v>
      </c>
      <c r="E192" s="7" t="str">
        <f>VLOOKUP(Table1[[#This Row],[Order No]],'State and cust type'!$A$3:$C$1039,3,FALSE)</f>
        <v>Home Office</v>
      </c>
      <c r="F192" s="7" t="str">
        <f>VLOOKUP(Table1[[#This Row],[Order No]],'Account, order priority and cat'!$A$2:$B$1038,2,FALSE)</f>
        <v>COREY MILLS</v>
      </c>
      <c r="G192" s="7" t="str">
        <f>VLOOKUP(Table1[[#This Row],[Order No]],'Account, order priority and cat'!$A$3:$C$1039,3,FALSE)</f>
        <v>Critical</v>
      </c>
      <c r="H192" s="7" t="str">
        <f>VLOOKUP(Table1[[#This Row],[Order No]],'Account, order priority and cat'!$A$3:$D$1039,4,FALSE)</f>
        <v>Office Supplies</v>
      </c>
      <c r="I192" s="12" t="str">
        <f>VLOOKUP(Table1[[#This Row],[Order No]],'Cost and price details'!$A$2:$F$1038,Table!$I$3,FALSE)</f>
        <v>Express Air</v>
      </c>
      <c r="J192" s="13">
        <f>VLOOKUP(Table1[[#This Row],[Order No]],'Cost and price details'!$A$2:$F$1038,Table!$J$3,FALSE)</f>
        <v>41480</v>
      </c>
      <c r="K192" s="12">
        <f>VLOOKUP(Table1[[#This Row],[Order No]],'Cost and price details'!$A$2:$F$1038,Table!$K$3,FALSE)</f>
        <v>3.762</v>
      </c>
      <c r="L192" s="12">
        <f>VLOOKUP(Table1[[#This Row],[Order No]],'Cost and price details'!$A$2:$F$1038,Table!$L$3,FALSE)</f>
        <v>9.1740000000000013</v>
      </c>
      <c r="M192" s="14">
        <f>(Table1[[#This Row],[Retail Price]]-Table1[[#This Row],[Cost Price]])/Table1[[#This Row],[Cost Price]]</f>
        <v>1.4385964912280704</v>
      </c>
      <c r="N192" s="14">
        <f>VLOOKUP(Table1[[#This Row],[Retail Price]],'Tax and discount slab'!$A$17:$B$27,2,TRUE)</f>
        <v>0.05</v>
      </c>
      <c r="O192" s="7">
        <f>(1+Table1[[#This Row],[Tax]])*Table1[[#This Row],[Retail Price]]</f>
        <v>9.6327000000000016</v>
      </c>
      <c r="P192" s="7">
        <f>VLOOKUP(Table1[[#This Row],[Order No]],'QTY &amp; shipping cost'!A188:B1224,2,FALSE)</f>
        <v>17</v>
      </c>
      <c r="Q192" s="7">
        <f>(Table1[[#This Row],[Price including tax]]*Table1[[#This Row],[Order Quantity]])</f>
        <v>163.75590000000003</v>
      </c>
      <c r="R192" s="14">
        <f>VLOOKUP(Table1[[#This Row],[Retail Price]],'Tax and discount slab'!$D$17:$E$27,2,TRUE)</f>
        <v>0.02</v>
      </c>
      <c r="S192" s="7">
        <f>Table1[[#This Row],[Sub Total]]*Table1[[#This Row],[Discount %]]</f>
        <v>3.2751180000000004</v>
      </c>
      <c r="T192" s="7">
        <f>VLOOKUP(Table1[[#This Row],[Order No]],'QTY &amp; shipping cost'!$A$2:$C$1038,3,FALSE)</f>
        <v>2.69</v>
      </c>
      <c r="U192" s="18">
        <f>(Table1[[#This Row],[Sub Total]]+Table1[[#This Row],[Shipping Cost]])-Table1[[#This Row],[Discount $]]</f>
        <v>163.17078200000003</v>
      </c>
    </row>
    <row r="193" spans="1:21" x14ac:dyDescent="0.2">
      <c r="A193" s="17" t="s">
        <v>374</v>
      </c>
      <c r="B193" s="6">
        <f>VLOOKUP($A193,'Order date customer name'!$A$3:$B$1039,2,FALSE)</f>
        <v>41473</v>
      </c>
      <c r="C193" s="7" t="str">
        <f>VLOOKUP(Table1[[#This Row],[Order No]],'Order date customer name'!$A$2:$C$1038,3,FALSE)</f>
        <v>VERNON FLORES</v>
      </c>
      <c r="D193" s="7" t="str">
        <f>VLOOKUP(Table1[[#This Row],[Order No]],'State and cust type'!$A$2:$B$1038,2,FALSE)</f>
        <v>Illinois</v>
      </c>
      <c r="E193" s="7" t="str">
        <f>VLOOKUP(Table1[[#This Row],[Order No]],'State and cust type'!$A$3:$C$1039,3,FALSE)</f>
        <v>Small Business</v>
      </c>
      <c r="F193" s="7" t="str">
        <f>VLOOKUP(Table1[[#This Row],[Order No]],'Account, order priority and cat'!$A$2:$B$1038,2,FALSE)</f>
        <v>MANUEL BARNES</v>
      </c>
      <c r="G193" s="7" t="str">
        <f>VLOOKUP(Table1[[#This Row],[Order No]],'Account, order priority and cat'!$A$3:$C$1039,3,FALSE)</f>
        <v>Critical</v>
      </c>
      <c r="H193" s="7" t="str">
        <f>VLOOKUP(Table1[[#This Row],[Order No]],'Account, order priority and cat'!$A$3:$D$1039,4,FALSE)</f>
        <v>Office Supplies</v>
      </c>
      <c r="I193" s="12" t="str">
        <f>VLOOKUP(Table1[[#This Row],[Order No]],'Cost and price details'!$A$2:$F$1038,Table!$I$3,FALSE)</f>
        <v>Express Air</v>
      </c>
      <c r="J193" s="13">
        <f>VLOOKUP(Table1[[#This Row],[Order No]],'Cost and price details'!$A$2:$F$1038,Table!$J$3,FALSE)</f>
        <v>41482</v>
      </c>
      <c r="K193" s="12">
        <f>VLOOKUP(Table1[[#This Row],[Order No]],'Cost and price details'!$A$2:$F$1038,Table!$K$3,FALSE)</f>
        <v>5.8630000000000004</v>
      </c>
      <c r="L193" s="12">
        <f>VLOOKUP(Table1[[#This Row],[Order No]],'Cost and price details'!$A$2:$F$1038,Table!$L$3,FALSE)</f>
        <v>9.4600000000000009</v>
      </c>
      <c r="M193" s="14">
        <f>(Table1[[#This Row],[Retail Price]]-Table1[[#This Row],[Cost Price]])/Table1[[#This Row],[Cost Price]]</f>
        <v>0.61350844277673544</v>
      </c>
      <c r="N193" s="14">
        <f>VLOOKUP(Table1[[#This Row],[Retail Price]],'Tax and discount slab'!$A$17:$B$27,2,TRUE)</f>
        <v>0.05</v>
      </c>
      <c r="O193" s="7">
        <f>(1+Table1[[#This Row],[Tax]])*Table1[[#This Row],[Retail Price]]</f>
        <v>9.9330000000000016</v>
      </c>
      <c r="P193" s="7">
        <f>VLOOKUP(Table1[[#This Row],[Order No]],'QTY &amp; shipping cost'!A189:B1225,2,FALSE)</f>
        <v>25</v>
      </c>
      <c r="Q193" s="7">
        <f>(Table1[[#This Row],[Price including tax]]*Table1[[#This Row],[Order Quantity]])</f>
        <v>248.32500000000005</v>
      </c>
      <c r="R193" s="14">
        <f>VLOOKUP(Table1[[#This Row],[Retail Price]],'Tax and discount slab'!$D$17:$E$27,2,TRUE)</f>
        <v>0.02</v>
      </c>
      <c r="S193" s="7">
        <f>Table1[[#This Row],[Sub Total]]*Table1[[#This Row],[Discount %]]</f>
        <v>4.9665000000000008</v>
      </c>
      <c r="T193" s="7">
        <f>VLOOKUP(Table1[[#This Row],[Order No]],'QTY &amp; shipping cost'!$A$2:$C$1038,3,FALSE)</f>
        <v>6.24</v>
      </c>
      <c r="U193" s="18">
        <f>(Table1[[#This Row],[Sub Total]]+Table1[[#This Row],[Shipping Cost]])-Table1[[#This Row],[Discount $]]</f>
        <v>249.59850000000006</v>
      </c>
    </row>
    <row r="194" spans="1:21" x14ac:dyDescent="0.2">
      <c r="A194" s="17" t="s">
        <v>375</v>
      </c>
      <c r="B194" s="6">
        <f>VLOOKUP($A194,'Order date customer name'!$A$3:$B$1039,2,FALSE)</f>
        <v>41474</v>
      </c>
      <c r="C194" s="7" t="str">
        <f>VLOOKUP(Table1[[#This Row],[Order No]],'Order date customer name'!$A$2:$C$1038,3,FALSE)</f>
        <v>JAMES BLACK</v>
      </c>
      <c r="D194" s="7" t="str">
        <f>VLOOKUP(Table1[[#This Row],[Order No]],'State and cust type'!$A$2:$B$1038,2,FALSE)</f>
        <v>New York</v>
      </c>
      <c r="E194" s="7" t="str">
        <f>VLOOKUP(Table1[[#This Row],[Order No]],'State and cust type'!$A$3:$C$1039,3,FALSE)</f>
        <v>Corporate</v>
      </c>
      <c r="F194" s="7" t="str">
        <f>VLOOKUP(Table1[[#This Row],[Order No]],'Account, order priority and cat'!$A$2:$B$1038,2,FALSE)</f>
        <v>GERALD EDWARDS</v>
      </c>
      <c r="G194" s="7" t="str">
        <f>VLOOKUP(Table1[[#This Row],[Order No]],'Account, order priority and cat'!$A$3:$C$1039,3,FALSE)</f>
        <v>High</v>
      </c>
      <c r="H194" s="7" t="str">
        <f>VLOOKUP(Table1[[#This Row],[Order No]],'Account, order priority and cat'!$A$3:$D$1039,4,FALSE)</f>
        <v>Technology</v>
      </c>
      <c r="I194" s="12" t="str">
        <f>VLOOKUP(Table1[[#This Row],[Order No]],'Cost and price details'!$A$2:$F$1038,Table!$I$3,FALSE)</f>
        <v>Delivery Truck</v>
      </c>
      <c r="J194" s="13">
        <f>VLOOKUP(Table1[[#This Row],[Order No]],'Cost and price details'!$A$2:$F$1038,Table!$J$3,FALSE)</f>
        <v>41483</v>
      </c>
      <c r="K194" s="12">
        <f>VLOOKUP(Table1[[#This Row],[Order No]],'Cost and price details'!$A$2:$F$1038,Table!$K$3,FALSE)</f>
        <v>306.88900000000001</v>
      </c>
      <c r="L194" s="12">
        <f>VLOOKUP(Table1[[#This Row],[Order No]],'Cost and price details'!$A$2:$F$1038,Table!$L$3,FALSE)</f>
        <v>494.98900000000003</v>
      </c>
      <c r="M194" s="14">
        <f>(Table1[[#This Row],[Retail Price]]-Table1[[#This Row],[Cost Price]])/Table1[[#This Row],[Cost Price]]</f>
        <v>0.61292519445141413</v>
      </c>
      <c r="N194" s="14">
        <f>VLOOKUP(Table1[[#This Row],[Retail Price]],'Tax and discount slab'!$A$17:$B$27,2,TRUE)</f>
        <v>0.32000000000000006</v>
      </c>
      <c r="O194" s="7">
        <f>(1+Table1[[#This Row],[Tax]])*Table1[[#This Row],[Retail Price]]</f>
        <v>653.38548000000003</v>
      </c>
      <c r="P194" s="7">
        <f>VLOOKUP(Table1[[#This Row],[Order No]],'QTY &amp; shipping cost'!A190:B1226,2,FALSE)</f>
        <v>14</v>
      </c>
      <c r="Q194" s="7">
        <f>(Table1[[#This Row],[Price including tax]]*Table1[[#This Row],[Order Quantity]])</f>
        <v>9147.3967200000006</v>
      </c>
      <c r="R194" s="14">
        <f>VLOOKUP(Table1[[#This Row],[Retail Price]],'Tax and discount slab'!$D$17:$E$27,2,TRUE)</f>
        <v>0.47</v>
      </c>
      <c r="S194" s="7">
        <f>Table1[[#This Row],[Sub Total]]*Table1[[#This Row],[Discount %]]</f>
        <v>4299.2764583999997</v>
      </c>
      <c r="T194" s="7">
        <f>VLOOKUP(Table1[[#This Row],[Order No]],'QTY &amp; shipping cost'!$A$2:$C$1038,3,FALSE)</f>
        <v>49.05</v>
      </c>
      <c r="U194" s="18">
        <f>(Table1[[#This Row],[Sub Total]]+Table1[[#This Row],[Shipping Cost]])-Table1[[#This Row],[Discount $]]</f>
        <v>4897.1702616000002</v>
      </c>
    </row>
    <row r="195" spans="1:21" x14ac:dyDescent="0.2">
      <c r="A195" s="17" t="s">
        <v>377</v>
      </c>
      <c r="B195" s="6">
        <f>VLOOKUP($A195,'Order date customer name'!$A$3:$B$1039,2,FALSE)</f>
        <v>41475</v>
      </c>
      <c r="C195" s="7" t="str">
        <f>VLOOKUP(Table1[[#This Row],[Order No]],'Order date customer name'!$A$2:$C$1038,3,FALSE)</f>
        <v>BRETT PARKER</v>
      </c>
      <c r="D195" s="7" t="str">
        <f>VLOOKUP(Table1[[#This Row],[Order No]],'State and cust type'!$A$2:$B$1038,2,FALSE)</f>
        <v>New York</v>
      </c>
      <c r="E195" s="7" t="str">
        <f>VLOOKUP(Table1[[#This Row],[Order No]],'State and cust type'!$A$3:$C$1039,3,FALSE)</f>
        <v>Corporate</v>
      </c>
      <c r="F195" s="7" t="str">
        <f>VLOOKUP(Table1[[#This Row],[Order No]],'Account, order priority and cat'!$A$2:$B$1038,2,FALSE)</f>
        <v>BRYAN JENKINS</v>
      </c>
      <c r="G195" s="7" t="str">
        <f>VLOOKUP(Table1[[#This Row],[Order No]],'Account, order priority and cat'!$A$3:$C$1039,3,FALSE)</f>
        <v>High</v>
      </c>
      <c r="H195" s="7" t="str">
        <f>VLOOKUP(Table1[[#This Row],[Order No]],'Account, order priority and cat'!$A$3:$D$1039,4,FALSE)</f>
        <v>Office Supplies</v>
      </c>
      <c r="I195" s="12" t="str">
        <f>VLOOKUP(Table1[[#This Row],[Order No]],'Cost and price details'!$A$2:$F$1038,Table!$I$3,FALSE)</f>
        <v>Express Air</v>
      </c>
      <c r="J195" s="13">
        <f>VLOOKUP(Table1[[#This Row],[Order No]],'Cost and price details'!$A$2:$F$1038,Table!$J$3,FALSE)</f>
        <v>41483</v>
      </c>
      <c r="K195" s="12">
        <f>VLOOKUP(Table1[[#This Row],[Order No]],'Cost and price details'!$A$2:$F$1038,Table!$K$3,FALSE)</f>
        <v>1.4630000000000003</v>
      </c>
      <c r="L195" s="12">
        <f>VLOOKUP(Table1[[#This Row],[Order No]],'Cost and price details'!$A$2:$F$1038,Table!$L$3,FALSE)</f>
        <v>2.2880000000000003</v>
      </c>
      <c r="M195" s="14">
        <f>(Table1[[#This Row],[Retail Price]]-Table1[[#This Row],[Cost Price]])/Table1[[#This Row],[Cost Price]]</f>
        <v>0.56390977443609003</v>
      </c>
      <c r="N195" s="14">
        <f>VLOOKUP(Table1[[#This Row],[Retail Price]],'Tax and discount slab'!$A$17:$B$27,2,TRUE)</f>
        <v>0.05</v>
      </c>
      <c r="O195" s="7">
        <f>(1+Table1[[#This Row],[Tax]])*Table1[[#This Row],[Retail Price]]</f>
        <v>2.4024000000000005</v>
      </c>
      <c r="P195" s="7" t="e">
        <f>VLOOKUP(Table1[[#This Row],[Order No]],'QTY &amp; shipping cost'!A191:B1227,2,FALSE)</f>
        <v>#N/A</v>
      </c>
      <c r="Q195" s="7" t="e">
        <f>(Table1[[#This Row],[Price including tax]]*Table1[[#This Row],[Order Quantity]])</f>
        <v>#N/A</v>
      </c>
      <c r="R195" s="14">
        <f>VLOOKUP(Table1[[#This Row],[Retail Price]],'Tax and discount slab'!$D$17:$E$27,2,TRUE)</f>
        <v>0.02</v>
      </c>
      <c r="S195" s="7" t="e">
        <f>Table1[[#This Row],[Sub Total]]*Table1[[#This Row],[Discount %]]</f>
        <v>#N/A</v>
      </c>
      <c r="T195" s="7">
        <f>VLOOKUP(Table1[[#This Row],[Order No]],'QTY &amp; shipping cost'!$A$2:$C$1038,3,FALSE)</f>
        <v>1.54</v>
      </c>
      <c r="U195" s="18" t="e">
        <f>(Table1[[#This Row],[Sub Total]]+Table1[[#This Row],[Shipping Cost]])-Table1[[#This Row],[Discount $]]</f>
        <v>#N/A</v>
      </c>
    </row>
    <row r="196" spans="1:21" x14ac:dyDescent="0.2">
      <c r="A196" s="17" t="s">
        <v>379</v>
      </c>
      <c r="B196" s="6">
        <f>VLOOKUP($A196,'Order date customer name'!$A$3:$B$1039,2,FALSE)</f>
        <v>41475</v>
      </c>
      <c r="C196" s="7" t="str">
        <f>VLOOKUP(Table1[[#This Row],[Order No]],'Order date customer name'!$A$2:$C$1038,3,FALSE)</f>
        <v>VINCENT MARTIN</v>
      </c>
      <c r="D196" s="7" t="str">
        <f>VLOOKUP(Table1[[#This Row],[Order No]],'State and cust type'!$A$2:$B$1038,2,FALSE)</f>
        <v>New York</v>
      </c>
      <c r="E196" s="7" t="str">
        <f>VLOOKUP(Table1[[#This Row],[Order No]],'State and cust type'!$A$3:$C$1039,3,FALSE)</f>
        <v>Corporate</v>
      </c>
      <c r="F196" s="7" t="str">
        <f>VLOOKUP(Table1[[#This Row],[Order No]],'Account, order priority and cat'!$A$2:$B$1038,2,FALSE)</f>
        <v>MARC ARNOLD</v>
      </c>
      <c r="G196" s="7" t="str">
        <f>VLOOKUP(Table1[[#This Row],[Order No]],'Account, order priority and cat'!$A$3:$C$1039,3,FALSE)</f>
        <v>Low</v>
      </c>
      <c r="H196" s="7" t="str">
        <f>VLOOKUP(Table1[[#This Row],[Order No]],'Account, order priority and cat'!$A$3:$D$1039,4,FALSE)</f>
        <v>Technology</v>
      </c>
      <c r="I196" s="12" t="str">
        <f>VLOOKUP(Table1[[#This Row],[Order No]],'Cost and price details'!$A$2:$F$1038,Table!$I$3,FALSE)</f>
        <v>Regular Air</v>
      </c>
      <c r="J196" s="13">
        <f>VLOOKUP(Table1[[#This Row],[Order No]],'Cost and price details'!$A$2:$F$1038,Table!$J$3,FALSE)</f>
        <v>41486</v>
      </c>
      <c r="K196" s="12">
        <f>VLOOKUP(Table1[[#This Row],[Order No]],'Cost and price details'!$A$2:$F$1038,Table!$K$3,FALSE)</f>
        <v>7.1610000000000005</v>
      </c>
      <c r="L196" s="12">
        <f>VLOOKUP(Table1[[#This Row],[Order No]],'Cost and price details'!$A$2:$F$1038,Table!$L$3,FALSE)</f>
        <v>34.078000000000003</v>
      </c>
      <c r="M196" s="14">
        <f>(Table1[[#This Row],[Retail Price]]-Table1[[#This Row],[Cost Price]])/Table1[[#This Row],[Cost Price]]</f>
        <v>3.7588325652841781</v>
      </c>
      <c r="N196" s="14">
        <f>VLOOKUP(Table1[[#This Row],[Retail Price]],'Tax and discount slab'!$A$17:$B$27,2,TRUE)</f>
        <v>0.2</v>
      </c>
      <c r="O196" s="7">
        <f>(1+Table1[[#This Row],[Tax]])*Table1[[#This Row],[Retail Price]]</f>
        <v>40.893599999999999</v>
      </c>
      <c r="P196" s="7">
        <f>VLOOKUP(Table1[[#This Row],[Order No]],'QTY &amp; shipping cost'!A192:B1228,2,FALSE)</f>
        <v>31</v>
      </c>
      <c r="Q196" s="7">
        <f>(Table1[[#This Row],[Price including tax]]*Table1[[#This Row],[Order Quantity]])</f>
        <v>1267.7015999999999</v>
      </c>
      <c r="R196" s="14">
        <f>VLOOKUP(Table1[[#This Row],[Retail Price]],'Tax and discount slab'!$D$17:$E$27,2,TRUE)</f>
        <v>0.17</v>
      </c>
      <c r="S196" s="7">
        <f>Table1[[#This Row],[Sub Total]]*Table1[[#This Row],[Discount %]]</f>
        <v>215.50927199999998</v>
      </c>
      <c r="T196" s="7">
        <f>VLOOKUP(Table1[[#This Row],[Order No]],'QTY &amp; shipping cost'!$A$2:$C$1038,3,FALSE)</f>
        <v>6.55</v>
      </c>
      <c r="U196" s="18">
        <f>(Table1[[#This Row],[Sub Total]]+Table1[[#This Row],[Shipping Cost]])-Table1[[#This Row],[Discount $]]</f>
        <v>1058.7423279999998</v>
      </c>
    </row>
    <row r="197" spans="1:21" x14ac:dyDescent="0.2">
      <c r="A197" s="17" t="s">
        <v>380</v>
      </c>
      <c r="B197" s="6">
        <f>VLOOKUP($A197,'Order date customer name'!$A$3:$B$1039,2,FALSE)</f>
        <v>41476</v>
      </c>
      <c r="C197" s="7" t="str">
        <f>VLOOKUP(Table1[[#This Row],[Order No]],'Order date customer name'!$A$2:$C$1038,3,FALSE)</f>
        <v>JOSEPH CARTER</v>
      </c>
      <c r="D197" s="7" t="str">
        <f>VLOOKUP(Table1[[#This Row],[Order No]],'State and cust type'!$A$2:$B$1038,2,FALSE)</f>
        <v>Illinois</v>
      </c>
      <c r="E197" s="7" t="str">
        <f>VLOOKUP(Table1[[#This Row],[Order No]],'State and cust type'!$A$3:$C$1039,3,FALSE)</f>
        <v>Corporate</v>
      </c>
      <c r="F197" s="7" t="str">
        <f>VLOOKUP(Table1[[#This Row],[Order No]],'Account, order priority and cat'!$A$2:$B$1038,2,FALSE)</f>
        <v>COREY MILLS</v>
      </c>
      <c r="G197" s="7" t="str">
        <f>VLOOKUP(Table1[[#This Row],[Order No]],'Account, order priority and cat'!$A$3:$C$1039,3,FALSE)</f>
        <v>Not Specified</v>
      </c>
      <c r="H197" s="7" t="str">
        <f>VLOOKUP(Table1[[#This Row],[Order No]],'Account, order priority and cat'!$A$3:$D$1039,4,FALSE)</f>
        <v>Office Supplies</v>
      </c>
      <c r="I197" s="12" t="str">
        <f>VLOOKUP(Table1[[#This Row],[Order No]],'Cost and price details'!$A$2:$F$1038,Table!$I$3,FALSE)</f>
        <v>Regular Air</v>
      </c>
      <c r="J197" s="13">
        <f>VLOOKUP(Table1[[#This Row],[Order No]],'Cost and price details'!$A$2:$F$1038,Table!$J$3,FALSE)</f>
        <v>41485</v>
      </c>
      <c r="K197" s="12">
        <f>VLOOKUP(Table1[[#This Row],[Order No]],'Cost and price details'!$A$2:$F$1038,Table!$K$3,FALSE)</f>
        <v>3.278</v>
      </c>
      <c r="L197" s="12">
        <f>VLOOKUP(Table1[[#This Row],[Order No]],'Cost and price details'!$A$2:$F$1038,Table!$L$3,FALSE)</f>
        <v>6.4240000000000004</v>
      </c>
      <c r="M197" s="14">
        <f>(Table1[[#This Row],[Retail Price]]-Table1[[#This Row],[Cost Price]])/Table1[[#This Row],[Cost Price]]</f>
        <v>0.95973154362416113</v>
      </c>
      <c r="N197" s="14">
        <f>VLOOKUP(Table1[[#This Row],[Retail Price]],'Tax and discount slab'!$A$17:$B$27,2,TRUE)</f>
        <v>0.05</v>
      </c>
      <c r="O197" s="7">
        <f>(1+Table1[[#This Row],[Tax]])*Table1[[#This Row],[Retail Price]]</f>
        <v>6.7452000000000005</v>
      </c>
      <c r="P197" s="7" t="e">
        <f>VLOOKUP(Table1[[#This Row],[Order No]],'QTY &amp; shipping cost'!A193:B1229,2,FALSE)</f>
        <v>#N/A</v>
      </c>
      <c r="Q197" s="7" t="e">
        <f>(Table1[[#This Row],[Price including tax]]*Table1[[#This Row],[Order Quantity]])</f>
        <v>#N/A</v>
      </c>
      <c r="R197" s="14">
        <f>VLOOKUP(Table1[[#This Row],[Retail Price]],'Tax and discount slab'!$D$17:$E$27,2,TRUE)</f>
        <v>0.02</v>
      </c>
      <c r="S197" s="7" t="e">
        <f>Table1[[#This Row],[Sub Total]]*Table1[[#This Row],[Discount %]]</f>
        <v>#N/A</v>
      </c>
      <c r="T197" s="7">
        <f>VLOOKUP(Table1[[#This Row],[Order No]],'QTY &amp; shipping cost'!$A$2:$C$1038,3,FALSE)</f>
        <v>0.88</v>
      </c>
      <c r="U197" s="18" t="e">
        <f>(Table1[[#This Row],[Sub Total]]+Table1[[#This Row],[Shipping Cost]])-Table1[[#This Row],[Discount $]]</f>
        <v>#N/A</v>
      </c>
    </row>
    <row r="198" spans="1:21" x14ac:dyDescent="0.2">
      <c r="A198" s="17" t="s">
        <v>381</v>
      </c>
      <c r="B198" s="6">
        <f>VLOOKUP($A198,'Order date customer name'!$A$3:$B$1039,2,FALSE)</f>
        <v>41477</v>
      </c>
      <c r="C198" s="7" t="str">
        <f>VLOOKUP(Table1[[#This Row],[Order No]],'Order date customer name'!$A$2:$C$1038,3,FALSE)</f>
        <v>HARRY JOHNSTON</v>
      </c>
      <c r="D198" s="7" t="str">
        <f>VLOOKUP(Table1[[#This Row],[Order No]],'State and cust type'!$A$2:$B$1038,2,FALSE)</f>
        <v>New York</v>
      </c>
      <c r="E198" s="7" t="str">
        <f>VLOOKUP(Table1[[#This Row],[Order No]],'State and cust type'!$A$3:$C$1039,3,FALSE)</f>
        <v>Home Office</v>
      </c>
      <c r="F198" s="7" t="str">
        <f>VLOOKUP(Table1[[#This Row],[Order No]],'Account, order priority and cat'!$A$2:$B$1038,2,FALSE)</f>
        <v>GREG BLACK</v>
      </c>
      <c r="G198" s="7" t="str">
        <f>VLOOKUP(Table1[[#This Row],[Order No]],'Account, order priority and cat'!$A$3:$C$1039,3,FALSE)</f>
        <v>Critical</v>
      </c>
      <c r="H198" s="7" t="str">
        <f>VLOOKUP(Table1[[#This Row],[Order No]],'Account, order priority and cat'!$A$3:$D$1039,4,FALSE)</f>
        <v>Office Supplies</v>
      </c>
      <c r="I198" s="12" t="str">
        <f>VLOOKUP(Table1[[#This Row],[Order No]],'Cost and price details'!$A$2:$F$1038,Table!$I$3,FALSE)</f>
        <v>Regular Air</v>
      </c>
      <c r="J198" s="13">
        <f>VLOOKUP(Table1[[#This Row],[Order No]],'Cost and price details'!$A$2:$F$1038,Table!$J$3,FALSE)</f>
        <v>41486</v>
      </c>
      <c r="K198" s="12">
        <f>VLOOKUP(Table1[[#This Row],[Order No]],'Cost and price details'!$A$2:$F$1038,Table!$K$3,FALSE)</f>
        <v>4.0150000000000006</v>
      </c>
      <c r="L198" s="12">
        <f>VLOOKUP(Table1[[#This Row],[Order No]],'Cost and price details'!$A$2:$F$1038,Table!$L$3,FALSE)</f>
        <v>6.5780000000000012</v>
      </c>
      <c r="M198" s="14">
        <f>(Table1[[#This Row],[Retail Price]]-Table1[[#This Row],[Cost Price]])/Table1[[#This Row],[Cost Price]]</f>
        <v>0.63835616438356169</v>
      </c>
      <c r="N198" s="14">
        <f>VLOOKUP(Table1[[#This Row],[Retail Price]],'Tax and discount slab'!$A$17:$B$27,2,TRUE)</f>
        <v>0.05</v>
      </c>
      <c r="O198" s="7">
        <f>(1+Table1[[#This Row],[Tax]])*Table1[[#This Row],[Retail Price]]</f>
        <v>6.9069000000000011</v>
      </c>
      <c r="P198" s="7">
        <f>VLOOKUP(Table1[[#This Row],[Order No]],'QTY &amp; shipping cost'!A194:B1230,2,FALSE)</f>
        <v>16</v>
      </c>
      <c r="Q198" s="7">
        <f>(Table1[[#This Row],[Price including tax]]*Table1[[#This Row],[Order Quantity]])</f>
        <v>110.51040000000002</v>
      </c>
      <c r="R198" s="14">
        <f>VLOOKUP(Table1[[#This Row],[Retail Price]],'Tax and discount slab'!$D$17:$E$27,2,TRUE)</f>
        <v>0.02</v>
      </c>
      <c r="S198" s="7">
        <f>Table1[[#This Row],[Sub Total]]*Table1[[#This Row],[Discount %]]</f>
        <v>2.2102080000000006</v>
      </c>
      <c r="T198" s="7">
        <f>VLOOKUP(Table1[[#This Row],[Order No]],'QTY &amp; shipping cost'!$A$2:$C$1038,3,FALSE)</f>
        <v>1.54</v>
      </c>
      <c r="U198" s="18">
        <f>(Table1[[#This Row],[Sub Total]]+Table1[[#This Row],[Shipping Cost]])-Table1[[#This Row],[Discount $]]</f>
        <v>109.84019200000003</v>
      </c>
    </row>
    <row r="199" spans="1:21" x14ac:dyDescent="0.2">
      <c r="A199" s="17" t="s">
        <v>383</v>
      </c>
      <c r="B199" s="6">
        <f>VLOOKUP($A199,'Order date customer name'!$A$3:$B$1039,2,FALSE)</f>
        <v>41479</v>
      </c>
      <c r="C199" s="7" t="str">
        <f>VLOOKUP(Table1[[#This Row],[Order No]],'Order date customer name'!$A$2:$C$1038,3,FALSE)</f>
        <v>GARY JAMES</v>
      </c>
      <c r="D199" s="7" t="str">
        <f>VLOOKUP(Table1[[#This Row],[Order No]],'State and cust type'!$A$2:$B$1038,2,FALSE)</f>
        <v>New York</v>
      </c>
      <c r="E199" s="7" t="str">
        <f>VLOOKUP(Table1[[#This Row],[Order No]],'State and cust type'!$A$3:$C$1039,3,FALSE)</f>
        <v>Consumer</v>
      </c>
      <c r="F199" s="7" t="str">
        <f>VLOOKUP(Table1[[#This Row],[Order No]],'Account, order priority and cat'!$A$2:$B$1038,2,FALSE)</f>
        <v>TONY PERRY</v>
      </c>
      <c r="G199" s="7" t="str">
        <f>VLOOKUP(Table1[[#This Row],[Order No]],'Account, order priority and cat'!$A$3:$C$1039,3,FALSE)</f>
        <v>Low</v>
      </c>
      <c r="H199" s="7" t="str">
        <f>VLOOKUP(Table1[[#This Row],[Order No]],'Account, order priority and cat'!$A$3:$D$1039,4,FALSE)</f>
        <v>Office Supplies</v>
      </c>
      <c r="I199" s="12" t="str">
        <f>VLOOKUP(Table1[[#This Row],[Order No]],'Cost and price details'!$A$2:$F$1038,Table!$I$3,FALSE)</f>
        <v>Regular Air</v>
      </c>
      <c r="J199" s="13">
        <f>VLOOKUP(Table1[[#This Row],[Order No]],'Cost and price details'!$A$2:$F$1038,Table!$J$3,FALSE)</f>
        <v>41491</v>
      </c>
      <c r="K199" s="12">
        <f>VLOOKUP(Table1[[#This Row],[Order No]],'Cost and price details'!$A$2:$F$1038,Table!$K$3,FALSE)</f>
        <v>4.9060000000000006</v>
      </c>
      <c r="L199" s="12">
        <f>VLOOKUP(Table1[[#This Row],[Order No]],'Cost and price details'!$A$2:$F$1038,Table!$L$3,FALSE)</f>
        <v>11.979000000000001</v>
      </c>
      <c r="M199" s="14">
        <f>(Table1[[#This Row],[Retail Price]]-Table1[[#This Row],[Cost Price]])/Table1[[#This Row],[Cost Price]]</f>
        <v>1.4417040358744393</v>
      </c>
      <c r="N199" s="14">
        <f>VLOOKUP(Table1[[#This Row],[Retail Price]],'Tax and discount slab'!$A$17:$B$27,2,TRUE)</f>
        <v>0.1</v>
      </c>
      <c r="O199" s="7">
        <f>(1+Table1[[#This Row],[Tax]])*Table1[[#This Row],[Retail Price]]</f>
        <v>13.176900000000002</v>
      </c>
      <c r="P199" s="7">
        <f>VLOOKUP(Table1[[#This Row],[Order No]],'QTY &amp; shipping cost'!A195:B1231,2,FALSE)</f>
        <v>39</v>
      </c>
      <c r="Q199" s="7">
        <f>(Table1[[#This Row],[Price including tax]]*Table1[[#This Row],[Order Quantity]])</f>
        <v>513.89910000000009</v>
      </c>
      <c r="R199" s="14">
        <f>VLOOKUP(Table1[[#This Row],[Retail Price]],'Tax and discount slab'!$D$17:$E$27,2,TRUE)</f>
        <v>7.0000000000000007E-2</v>
      </c>
      <c r="S199" s="7">
        <f>Table1[[#This Row],[Sub Total]]*Table1[[#This Row],[Discount %]]</f>
        <v>35.972937000000009</v>
      </c>
      <c r="T199" s="7">
        <f>VLOOKUP(Table1[[#This Row],[Order No]],'QTY &amp; shipping cost'!$A$2:$C$1038,3,FALSE)</f>
        <v>4.55</v>
      </c>
      <c r="U199" s="18">
        <f>(Table1[[#This Row],[Sub Total]]+Table1[[#This Row],[Shipping Cost]])-Table1[[#This Row],[Discount $]]</f>
        <v>482.47616300000004</v>
      </c>
    </row>
    <row r="200" spans="1:21" x14ac:dyDescent="0.2">
      <c r="A200" s="17" t="s">
        <v>385</v>
      </c>
      <c r="B200" s="6">
        <f>VLOOKUP($A200,'Order date customer name'!$A$3:$B$1039,2,FALSE)</f>
        <v>41479</v>
      </c>
      <c r="C200" s="7" t="str">
        <f>VLOOKUP(Table1[[#This Row],[Order No]],'Order date customer name'!$A$2:$C$1038,3,FALSE)</f>
        <v>RICARDO HOFFMAN</v>
      </c>
      <c r="D200" s="7" t="str">
        <f>VLOOKUP(Table1[[#This Row],[Order No]],'State and cust type'!$A$2:$B$1038,2,FALSE)</f>
        <v>Illinois</v>
      </c>
      <c r="E200" s="7" t="str">
        <f>VLOOKUP(Table1[[#This Row],[Order No]],'State and cust type'!$A$3:$C$1039,3,FALSE)</f>
        <v>Corporate</v>
      </c>
      <c r="F200" s="7" t="str">
        <f>VLOOKUP(Table1[[#This Row],[Order No]],'Account, order priority and cat'!$A$2:$B$1038,2,FALSE)</f>
        <v>MANUEL BARNES</v>
      </c>
      <c r="G200" s="7" t="str">
        <f>VLOOKUP(Table1[[#This Row],[Order No]],'Account, order priority and cat'!$A$3:$C$1039,3,FALSE)</f>
        <v>Low</v>
      </c>
      <c r="H200" s="7" t="str">
        <f>VLOOKUP(Table1[[#This Row],[Order No]],'Account, order priority and cat'!$A$3:$D$1039,4,FALSE)</f>
        <v>Technology</v>
      </c>
      <c r="I200" s="12" t="str">
        <f>VLOOKUP(Table1[[#This Row],[Order No]],'Cost and price details'!$A$2:$F$1038,Table!$I$3,FALSE)</f>
        <v>Regular Air</v>
      </c>
      <c r="J200" s="13">
        <f>VLOOKUP(Table1[[#This Row],[Order No]],'Cost and price details'!$A$2:$F$1038,Table!$J$3,FALSE)</f>
        <v>41488</v>
      </c>
      <c r="K200" s="12">
        <f>VLOOKUP(Table1[[#This Row],[Order No]],'Cost and price details'!$A$2:$F$1038,Table!$K$3,FALSE)</f>
        <v>7.1610000000000005</v>
      </c>
      <c r="L200" s="12">
        <f>VLOOKUP(Table1[[#This Row],[Order No]],'Cost and price details'!$A$2:$F$1038,Table!$L$3,FALSE)</f>
        <v>34.078000000000003</v>
      </c>
      <c r="M200" s="14">
        <f>(Table1[[#This Row],[Retail Price]]-Table1[[#This Row],[Cost Price]])/Table1[[#This Row],[Cost Price]]</f>
        <v>3.7588325652841781</v>
      </c>
      <c r="N200" s="14">
        <f>VLOOKUP(Table1[[#This Row],[Retail Price]],'Tax and discount slab'!$A$17:$B$27,2,TRUE)</f>
        <v>0.2</v>
      </c>
      <c r="O200" s="7">
        <f>(1+Table1[[#This Row],[Tax]])*Table1[[#This Row],[Retail Price]]</f>
        <v>40.893599999999999</v>
      </c>
      <c r="P200" s="7">
        <f>VLOOKUP(Table1[[#This Row],[Order No]],'QTY &amp; shipping cost'!A196:B1232,2,FALSE)</f>
        <v>10</v>
      </c>
      <c r="Q200" s="7">
        <f>(Table1[[#This Row],[Price including tax]]*Table1[[#This Row],[Order Quantity]])</f>
        <v>408.93599999999998</v>
      </c>
      <c r="R200" s="14">
        <f>VLOOKUP(Table1[[#This Row],[Retail Price]],'Tax and discount slab'!$D$17:$E$27,2,TRUE)</f>
        <v>0.17</v>
      </c>
      <c r="S200" s="7">
        <f>Table1[[#This Row],[Sub Total]]*Table1[[#This Row],[Discount %]]</f>
        <v>69.519120000000001</v>
      </c>
      <c r="T200" s="7">
        <f>VLOOKUP(Table1[[#This Row],[Order No]],'QTY &amp; shipping cost'!$A$2:$C$1038,3,FALSE)</f>
        <v>6.55</v>
      </c>
      <c r="U200" s="18">
        <f>(Table1[[#This Row],[Sub Total]]+Table1[[#This Row],[Shipping Cost]])-Table1[[#This Row],[Discount $]]</f>
        <v>345.96688</v>
      </c>
    </row>
    <row r="201" spans="1:21" x14ac:dyDescent="0.2">
      <c r="A201" s="17" t="s">
        <v>387</v>
      </c>
      <c r="B201" s="6">
        <f>VLOOKUP($A201,'Order date customer name'!$A$3:$B$1039,2,FALSE)</f>
        <v>41480</v>
      </c>
      <c r="C201" s="7" t="str">
        <f>VLOOKUP(Table1[[#This Row],[Order No]],'Order date customer name'!$A$2:$C$1038,3,FALSE)</f>
        <v>JAMIE WOOD</v>
      </c>
      <c r="D201" s="7" t="str">
        <f>VLOOKUP(Table1[[#This Row],[Order No]],'State and cust type'!$A$2:$B$1038,2,FALSE)</f>
        <v>Illinois</v>
      </c>
      <c r="E201" s="7" t="str">
        <f>VLOOKUP(Table1[[#This Row],[Order No]],'State and cust type'!$A$3:$C$1039,3,FALSE)</f>
        <v>Small Business</v>
      </c>
      <c r="F201" s="7" t="str">
        <f>VLOOKUP(Table1[[#This Row],[Order No]],'Account, order priority and cat'!$A$2:$B$1038,2,FALSE)</f>
        <v>COREY MILLS</v>
      </c>
      <c r="G201" s="7" t="str">
        <f>VLOOKUP(Table1[[#This Row],[Order No]],'Account, order priority and cat'!$A$3:$C$1039,3,FALSE)</f>
        <v>Low</v>
      </c>
      <c r="H201" s="7" t="str">
        <f>VLOOKUP(Table1[[#This Row],[Order No]],'Account, order priority and cat'!$A$3:$D$1039,4,FALSE)</f>
        <v>Technology</v>
      </c>
      <c r="I201" s="12" t="str">
        <f>VLOOKUP(Table1[[#This Row],[Order No]],'Cost and price details'!$A$2:$F$1038,Table!$I$3,FALSE)</f>
        <v>Regular Air</v>
      </c>
      <c r="J201" s="13">
        <f>VLOOKUP(Table1[[#This Row],[Order No]],'Cost and price details'!$A$2:$F$1038,Table!$J$3,FALSE)</f>
        <v>41489</v>
      </c>
      <c r="K201" s="12">
        <f>VLOOKUP(Table1[[#This Row],[Order No]],'Cost and price details'!$A$2:$F$1038,Table!$K$3,FALSE)</f>
        <v>43.604000000000006</v>
      </c>
      <c r="L201" s="12">
        <f>VLOOKUP(Table1[[#This Row],[Order No]],'Cost and price details'!$A$2:$F$1038,Table!$L$3,FALSE)</f>
        <v>167.72800000000001</v>
      </c>
      <c r="M201" s="14">
        <f>(Table1[[#This Row],[Retail Price]]-Table1[[#This Row],[Cost Price]])/Table1[[#This Row],[Cost Price]]</f>
        <v>2.8466195761856703</v>
      </c>
      <c r="N201" s="14">
        <f>VLOOKUP(Table1[[#This Row],[Retail Price]],'Tax and discount slab'!$A$17:$B$27,2,TRUE)</f>
        <v>0.32000000000000006</v>
      </c>
      <c r="O201" s="7">
        <f>(1+Table1[[#This Row],[Tax]])*Table1[[#This Row],[Retail Price]]</f>
        <v>221.40096000000003</v>
      </c>
      <c r="P201" s="7" t="e">
        <f>VLOOKUP(Table1[[#This Row],[Order No]],'QTY &amp; shipping cost'!A197:B1233,2,FALSE)</f>
        <v>#N/A</v>
      </c>
      <c r="Q201" s="7" t="e">
        <f>(Table1[[#This Row],[Price including tax]]*Table1[[#This Row],[Order Quantity]])</f>
        <v>#N/A</v>
      </c>
      <c r="R201" s="14">
        <f>VLOOKUP(Table1[[#This Row],[Retail Price]],'Tax and discount slab'!$D$17:$E$27,2,TRUE)</f>
        <v>0.47</v>
      </c>
      <c r="S201" s="7" t="e">
        <f>Table1[[#This Row],[Sub Total]]*Table1[[#This Row],[Discount %]]</f>
        <v>#N/A</v>
      </c>
      <c r="T201" s="7">
        <f>VLOOKUP(Table1[[#This Row],[Order No]],'QTY &amp; shipping cost'!$A$2:$C$1038,3,FALSE)</f>
        <v>6.55</v>
      </c>
      <c r="U201" s="18" t="e">
        <f>(Table1[[#This Row],[Sub Total]]+Table1[[#This Row],[Shipping Cost]])-Table1[[#This Row],[Discount $]]</f>
        <v>#N/A</v>
      </c>
    </row>
    <row r="202" spans="1:21" x14ac:dyDescent="0.2">
      <c r="A202" s="17" t="s">
        <v>389</v>
      </c>
      <c r="B202" s="6">
        <f>VLOOKUP($A202,'Order date customer name'!$A$3:$B$1039,2,FALSE)</f>
        <v>41481</v>
      </c>
      <c r="C202" s="7" t="str">
        <f>VLOOKUP(Table1[[#This Row],[Order No]],'Order date customer name'!$A$2:$C$1038,3,FALSE)</f>
        <v>CRAIG PRICE</v>
      </c>
      <c r="D202" s="7" t="str">
        <f>VLOOKUP(Table1[[#This Row],[Order No]],'State and cust type'!$A$2:$B$1038,2,FALSE)</f>
        <v>New York</v>
      </c>
      <c r="E202" s="7" t="str">
        <f>VLOOKUP(Table1[[#This Row],[Order No]],'State and cust type'!$A$3:$C$1039,3,FALSE)</f>
        <v>Corporate</v>
      </c>
      <c r="F202" s="7" t="str">
        <f>VLOOKUP(Table1[[#This Row],[Order No]],'Account, order priority and cat'!$A$2:$B$1038,2,FALSE)</f>
        <v>GREG BLACK</v>
      </c>
      <c r="G202" s="7" t="str">
        <f>VLOOKUP(Table1[[#This Row],[Order No]],'Account, order priority and cat'!$A$3:$C$1039,3,FALSE)</f>
        <v>Not Specified</v>
      </c>
      <c r="H202" s="7" t="str">
        <f>VLOOKUP(Table1[[#This Row],[Order No]],'Account, order priority and cat'!$A$3:$D$1039,4,FALSE)</f>
        <v>Office Supplies</v>
      </c>
      <c r="I202" s="12" t="str">
        <f>VLOOKUP(Table1[[#This Row],[Order No]],'Cost and price details'!$A$2:$F$1038,Table!$I$3,FALSE)</f>
        <v>Regular Air</v>
      </c>
      <c r="J202" s="13">
        <f>VLOOKUP(Table1[[#This Row],[Order No]],'Cost and price details'!$A$2:$F$1038,Table!$J$3,FALSE)</f>
        <v>41490</v>
      </c>
      <c r="K202" s="12">
        <f>VLOOKUP(Table1[[#This Row],[Order No]],'Cost and price details'!$A$2:$F$1038,Table!$K$3,FALSE)</f>
        <v>2.145</v>
      </c>
      <c r="L202" s="12">
        <f>VLOOKUP(Table1[[#This Row],[Order No]],'Cost and price details'!$A$2:$F$1038,Table!$L$3,FALSE)</f>
        <v>4.3780000000000001</v>
      </c>
      <c r="M202" s="14">
        <f>(Table1[[#This Row],[Retail Price]]-Table1[[#This Row],[Cost Price]])/Table1[[#This Row],[Cost Price]]</f>
        <v>1.0410256410256411</v>
      </c>
      <c r="N202" s="14">
        <f>VLOOKUP(Table1[[#This Row],[Retail Price]],'Tax and discount slab'!$A$17:$B$27,2,TRUE)</f>
        <v>0.05</v>
      </c>
      <c r="O202" s="7">
        <f>(1+Table1[[#This Row],[Tax]])*Table1[[#This Row],[Retail Price]]</f>
        <v>4.5969000000000007</v>
      </c>
      <c r="P202" s="7">
        <f>VLOOKUP(Table1[[#This Row],[Order No]],'QTY &amp; shipping cost'!A198:B1234,2,FALSE)</f>
        <v>32</v>
      </c>
      <c r="Q202" s="7">
        <f>(Table1[[#This Row],[Price including tax]]*Table1[[#This Row],[Order Quantity]])</f>
        <v>147.10080000000002</v>
      </c>
      <c r="R202" s="14">
        <f>VLOOKUP(Table1[[#This Row],[Retail Price]],'Tax and discount slab'!$D$17:$E$27,2,TRUE)</f>
        <v>0.02</v>
      </c>
      <c r="S202" s="7">
        <f>Table1[[#This Row],[Sub Total]]*Table1[[#This Row],[Discount %]]</f>
        <v>2.9420160000000006</v>
      </c>
      <c r="T202" s="7">
        <f>VLOOKUP(Table1[[#This Row],[Order No]],'QTY &amp; shipping cost'!$A$2:$C$1038,3,FALSE)</f>
        <v>0.88</v>
      </c>
      <c r="U202" s="18">
        <f>(Table1[[#This Row],[Sub Total]]+Table1[[#This Row],[Shipping Cost]])-Table1[[#This Row],[Discount $]]</f>
        <v>145.03878400000002</v>
      </c>
    </row>
    <row r="203" spans="1:21" x14ac:dyDescent="0.2">
      <c r="A203" s="17" t="s">
        <v>390</v>
      </c>
      <c r="B203" s="6">
        <f>VLOOKUP($A203,'Order date customer name'!$A$3:$B$1039,2,FALSE)</f>
        <v>41482</v>
      </c>
      <c r="C203" s="7" t="str">
        <f>VLOOKUP(Table1[[#This Row],[Order No]],'Order date customer name'!$A$2:$C$1038,3,FALSE)</f>
        <v>HOWARD JOHNSON</v>
      </c>
      <c r="D203" s="7" t="str">
        <f>VLOOKUP(Table1[[#This Row],[Order No]],'State and cust type'!$A$2:$B$1038,2,FALSE)</f>
        <v>Illinois</v>
      </c>
      <c r="E203" s="7" t="str">
        <f>VLOOKUP(Table1[[#This Row],[Order No]],'State and cust type'!$A$3:$C$1039,3,FALSE)</f>
        <v>Small Business</v>
      </c>
      <c r="F203" s="7" t="str">
        <f>VLOOKUP(Table1[[#This Row],[Order No]],'Account, order priority and cat'!$A$2:$B$1038,2,FALSE)</f>
        <v>MANUEL BARNES</v>
      </c>
      <c r="G203" s="7" t="str">
        <f>VLOOKUP(Table1[[#This Row],[Order No]],'Account, order priority and cat'!$A$3:$C$1039,3,FALSE)</f>
        <v>Not Specified</v>
      </c>
      <c r="H203" s="7" t="str">
        <f>VLOOKUP(Table1[[#This Row],[Order No]],'Account, order priority and cat'!$A$3:$D$1039,4,FALSE)</f>
        <v>Office Supplies</v>
      </c>
      <c r="I203" s="12" t="str">
        <f>VLOOKUP(Table1[[#This Row],[Order No]],'Cost and price details'!$A$2:$F$1038,Table!$I$3,FALSE)</f>
        <v>Regular Air</v>
      </c>
      <c r="J203" s="13">
        <f>VLOOKUP(Table1[[#This Row],[Order No]],'Cost and price details'!$A$2:$F$1038,Table!$J$3,FALSE)</f>
        <v>41490</v>
      </c>
      <c r="K203" s="12">
        <f>VLOOKUP(Table1[[#This Row],[Order No]],'Cost and price details'!$A$2:$F$1038,Table!$K$3,FALSE)</f>
        <v>2.1339999999999999</v>
      </c>
      <c r="L203" s="12">
        <f>VLOOKUP(Table1[[#This Row],[Order No]],'Cost and price details'!$A$2:$F$1038,Table!$L$3,FALSE)</f>
        <v>3.3880000000000003</v>
      </c>
      <c r="M203" s="14">
        <f>(Table1[[#This Row],[Retail Price]]-Table1[[#This Row],[Cost Price]])/Table1[[#This Row],[Cost Price]]</f>
        <v>0.58762886597938169</v>
      </c>
      <c r="N203" s="14">
        <f>VLOOKUP(Table1[[#This Row],[Retail Price]],'Tax and discount slab'!$A$17:$B$27,2,TRUE)</f>
        <v>0.05</v>
      </c>
      <c r="O203" s="7">
        <f>(1+Table1[[#This Row],[Tax]])*Table1[[#This Row],[Retail Price]]</f>
        <v>3.5574000000000003</v>
      </c>
      <c r="P203" s="7">
        <f>VLOOKUP(Table1[[#This Row],[Order No]],'QTY &amp; shipping cost'!A199:B1235,2,FALSE)</f>
        <v>40</v>
      </c>
      <c r="Q203" s="7">
        <f>(Table1[[#This Row],[Price including tax]]*Table1[[#This Row],[Order Quantity]])</f>
        <v>142.29600000000002</v>
      </c>
      <c r="R203" s="14">
        <f>VLOOKUP(Table1[[#This Row],[Retail Price]],'Tax and discount slab'!$D$17:$E$27,2,TRUE)</f>
        <v>0.02</v>
      </c>
      <c r="S203" s="7">
        <f>Table1[[#This Row],[Sub Total]]*Table1[[#This Row],[Discount %]]</f>
        <v>2.8459200000000004</v>
      </c>
      <c r="T203" s="7">
        <f>VLOOKUP(Table1[[#This Row],[Order No]],'QTY &amp; shipping cost'!$A$2:$C$1038,3,FALSE)</f>
        <v>1.04</v>
      </c>
      <c r="U203" s="18">
        <f>(Table1[[#This Row],[Sub Total]]+Table1[[#This Row],[Shipping Cost]])-Table1[[#This Row],[Discount $]]</f>
        <v>140.49008000000001</v>
      </c>
    </row>
    <row r="204" spans="1:21" x14ac:dyDescent="0.2">
      <c r="A204" s="17" t="s">
        <v>392</v>
      </c>
      <c r="B204" s="6">
        <f>VLOOKUP($A204,'Order date customer name'!$A$3:$B$1039,2,FALSE)</f>
        <v>41483</v>
      </c>
      <c r="C204" s="7" t="str">
        <f>VLOOKUP(Table1[[#This Row],[Order No]],'Order date customer name'!$A$2:$C$1038,3,FALSE)</f>
        <v>JEFFERY PALMER</v>
      </c>
      <c r="D204" s="7" t="str">
        <f>VLOOKUP(Table1[[#This Row],[Order No]],'State and cust type'!$A$2:$B$1038,2,FALSE)</f>
        <v>New York</v>
      </c>
      <c r="E204" s="7" t="str">
        <f>VLOOKUP(Table1[[#This Row],[Order No]],'State and cust type'!$A$3:$C$1039,3,FALSE)</f>
        <v>Corporate</v>
      </c>
      <c r="F204" s="7" t="str">
        <f>VLOOKUP(Table1[[#This Row],[Order No]],'Account, order priority and cat'!$A$2:$B$1038,2,FALSE)</f>
        <v>BRYAN JENKINS</v>
      </c>
      <c r="G204" s="7" t="str">
        <f>VLOOKUP(Table1[[#This Row],[Order No]],'Account, order priority and cat'!$A$3:$C$1039,3,FALSE)</f>
        <v>Not Specified</v>
      </c>
      <c r="H204" s="7" t="str">
        <f>VLOOKUP(Table1[[#This Row],[Order No]],'Account, order priority and cat'!$A$3:$D$1039,4,FALSE)</f>
        <v>Technology</v>
      </c>
      <c r="I204" s="12" t="str">
        <f>VLOOKUP(Table1[[#This Row],[Order No]],'Cost and price details'!$A$2:$F$1038,Table!$I$3,FALSE)</f>
        <v>Delivery Truck</v>
      </c>
      <c r="J204" s="13">
        <f>VLOOKUP(Table1[[#This Row],[Order No]],'Cost and price details'!$A$2:$F$1038,Table!$J$3,FALSE)</f>
        <v>41491</v>
      </c>
      <c r="K204" s="12">
        <f>VLOOKUP(Table1[[#This Row],[Order No]],'Cost and price details'!$A$2:$F$1038,Table!$K$3,FALSE)</f>
        <v>84.469000000000008</v>
      </c>
      <c r="L204" s="12">
        <f>VLOOKUP(Table1[[#This Row],[Order No]],'Cost and price details'!$A$2:$F$1038,Table!$L$3,FALSE)</f>
        <v>131.989</v>
      </c>
      <c r="M204" s="14">
        <f>(Table1[[#This Row],[Retail Price]]-Table1[[#This Row],[Cost Price]])/Table1[[#This Row],[Cost Price]]</f>
        <v>0.562573251725485</v>
      </c>
      <c r="N204" s="14">
        <f>VLOOKUP(Table1[[#This Row],[Retail Price]],'Tax and discount slab'!$A$17:$B$27,2,TRUE)</f>
        <v>0.32000000000000006</v>
      </c>
      <c r="O204" s="7">
        <f>(1+Table1[[#This Row],[Tax]])*Table1[[#This Row],[Retail Price]]</f>
        <v>174.22548</v>
      </c>
      <c r="P204" s="7">
        <f>VLOOKUP(Table1[[#This Row],[Order No]],'QTY &amp; shipping cost'!A200:B1236,2,FALSE)</f>
        <v>26</v>
      </c>
      <c r="Q204" s="7">
        <f>(Table1[[#This Row],[Price including tax]]*Table1[[#This Row],[Order Quantity]])</f>
        <v>4529.8624799999998</v>
      </c>
      <c r="R204" s="14">
        <f>VLOOKUP(Table1[[#This Row],[Retail Price]],'Tax and discount slab'!$D$17:$E$27,2,TRUE)</f>
        <v>0.47</v>
      </c>
      <c r="S204" s="7">
        <f>Table1[[#This Row],[Sub Total]]*Table1[[#This Row],[Discount %]]</f>
        <v>2129.0353655999997</v>
      </c>
      <c r="T204" s="7">
        <f>VLOOKUP(Table1[[#This Row],[Order No]],'QTY &amp; shipping cost'!$A$2:$C$1038,3,FALSE)</f>
        <v>14.05</v>
      </c>
      <c r="U204" s="18">
        <f>(Table1[[#This Row],[Sub Total]]+Table1[[#This Row],[Shipping Cost]])-Table1[[#This Row],[Discount $]]</f>
        <v>2414.8771144000002</v>
      </c>
    </row>
    <row r="205" spans="1:21" x14ac:dyDescent="0.2">
      <c r="A205" s="17" t="s">
        <v>394</v>
      </c>
      <c r="B205" s="6">
        <f>VLOOKUP($A205,'Order date customer name'!$A$3:$B$1039,2,FALSE)</f>
        <v>41486</v>
      </c>
      <c r="C205" s="7" t="str">
        <f>VLOOKUP(Table1[[#This Row],[Order No]],'Order date customer name'!$A$2:$C$1038,3,FALSE)</f>
        <v>TOMMY PERRY</v>
      </c>
      <c r="D205" s="7" t="str">
        <f>VLOOKUP(Table1[[#This Row],[Order No]],'State and cust type'!$A$2:$B$1038,2,FALSE)</f>
        <v>New York</v>
      </c>
      <c r="E205" s="7" t="str">
        <f>VLOOKUP(Table1[[#This Row],[Order No]],'State and cust type'!$A$3:$C$1039,3,FALSE)</f>
        <v>Corporate</v>
      </c>
      <c r="F205" s="7" t="str">
        <f>VLOOKUP(Table1[[#This Row],[Order No]],'Account, order priority and cat'!$A$2:$B$1038,2,FALSE)</f>
        <v>ROY COOK</v>
      </c>
      <c r="G205" s="7" t="str">
        <f>VLOOKUP(Table1[[#This Row],[Order No]],'Account, order priority and cat'!$A$3:$C$1039,3,FALSE)</f>
        <v>Not Specified</v>
      </c>
      <c r="H205" s="7" t="str">
        <f>VLOOKUP(Table1[[#This Row],[Order No]],'Account, order priority and cat'!$A$3:$D$1039,4,FALSE)</f>
        <v>Office Supplies</v>
      </c>
      <c r="I205" s="12" t="str">
        <f>VLOOKUP(Table1[[#This Row],[Order No]],'Cost and price details'!$A$2:$F$1038,Table!$I$3,FALSE)</f>
        <v>Express Air</v>
      </c>
      <c r="J205" s="13">
        <f>VLOOKUP(Table1[[#This Row],[Order No]],'Cost and price details'!$A$2:$F$1038,Table!$J$3,FALSE)</f>
        <v>41495</v>
      </c>
      <c r="K205" s="12">
        <f>VLOOKUP(Table1[[#This Row],[Order No]],'Cost and price details'!$A$2:$F$1038,Table!$K$3,FALSE)</f>
        <v>1.6830000000000003</v>
      </c>
      <c r="L205" s="12">
        <f>VLOOKUP(Table1[[#This Row],[Order No]],'Cost and price details'!$A$2:$F$1038,Table!$L$3,FALSE)</f>
        <v>3.0579999999999998</v>
      </c>
      <c r="M205" s="14">
        <f>(Table1[[#This Row],[Retail Price]]-Table1[[#This Row],[Cost Price]])/Table1[[#This Row],[Cost Price]]</f>
        <v>0.81699346405228723</v>
      </c>
      <c r="N205" s="14">
        <f>VLOOKUP(Table1[[#This Row],[Retail Price]],'Tax and discount slab'!$A$17:$B$27,2,TRUE)</f>
        <v>0.05</v>
      </c>
      <c r="O205" s="7">
        <f>(1+Table1[[#This Row],[Tax]])*Table1[[#This Row],[Retail Price]]</f>
        <v>3.2109000000000001</v>
      </c>
      <c r="P205" s="7" t="e">
        <f>VLOOKUP(Table1[[#This Row],[Order No]],'QTY &amp; shipping cost'!A201:B1237,2,FALSE)</f>
        <v>#N/A</v>
      </c>
      <c r="Q205" s="7" t="e">
        <f>(Table1[[#This Row],[Price including tax]]*Table1[[#This Row],[Order Quantity]])</f>
        <v>#N/A</v>
      </c>
      <c r="R205" s="14">
        <f>VLOOKUP(Table1[[#This Row],[Retail Price]],'Tax and discount slab'!$D$17:$E$27,2,TRUE)</f>
        <v>0.02</v>
      </c>
      <c r="S205" s="7" t="e">
        <f>Table1[[#This Row],[Sub Total]]*Table1[[#This Row],[Discount %]]</f>
        <v>#N/A</v>
      </c>
      <c r="T205" s="7">
        <f>VLOOKUP(Table1[[#This Row],[Order No]],'QTY &amp; shipping cost'!$A$2:$C$1038,3,FALSE)</f>
        <v>1.3900000000000001</v>
      </c>
      <c r="U205" s="18" t="e">
        <f>(Table1[[#This Row],[Sub Total]]+Table1[[#This Row],[Shipping Cost]])-Table1[[#This Row],[Discount $]]</f>
        <v>#N/A</v>
      </c>
    </row>
    <row r="206" spans="1:21" x14ac:dyDescent="0.2">
      <c r="A206" s="17" t="s">
        <v>396</v>
      </c>
      <c r="B206" s="6">
        <f>VLOOKUP($A206,'Order date customer name'!$A$3:$B$1039,2,FALSE)</f>
        <v>41490</v>
      </c>
      <c r="C206" s="7" t="str">
        <f>VLOOKUP(Table1[[#This Row],[Order No]],'Order date customer name'!$A$2:$C$1038,3,FALSE)</f>
        <v>ALVIN WEST</v>
      </c>
      <c r="D206" s="7" t="str">
        <f>VLOOKUP(Table1[[#This Row],[Order No]],'State and cust type'!$A$2:$B$1038,2,FALSE)</f>
        <v>Illinois</v>
      </c>
      <c r="E206" s="7" t="str">
        <f>VLOOKUP(Table1[[#This Row],[Order No]],'State and cust type'!$A$3:$C$1039,3,FALSE)</f>
        <v>Home Office</v>
      </c>
      <c r="F206" s="7" t="str">
        <f>VLOOKUP(Table1[[#This Row],[Order No]],'Account, order priority and cat'!$A$2:$B$1038,2,FALSE)</f>
        <v>COREY MILLS</v>
      </c>
      <c r="G206" s="7" t="str">
        <f>VLOOKUP(Table1[[#This Row],[Order No]],'Account, order priority and cat'!$A$3:$C$1039,3,FALSE)</f>
        <v>Critical</v>
      </c>
      <c r="H206" s="7" t="str">
        <f>VLOOKUP(Table1[[#This Row],[Order No]],'Account, order priority and cat'!$A$3:$D$1039,4,FALSE)</f>
        <v>Office Supplies</v>
      </c>
      <c r="I206" s="12" t="str">
        <f>VLOOKUP(Table1[[#This Row],[Order No]],'Cost and price details'!$A$2:$F$1038,Table!$I$3,FALSE)</f>
        <v>Regular Air</v>
      </c>
      <c r="J206" s="13">
        <f>VLOOKUP(Table1[[#This Row],[Order No]],'Cost and price details'!$A$2:$F$1038,Table!$J$3,FALSE)</f>
        <v>41499</v>
      </c>
      <c r="K206" s="12">
        <f>VLOOKUP(Table1[[#This Row],[Order No]],'Cost and price details'!$A$2:$F$1038,Table!$K$3,FALSE)</f>
        <v>2.4859999999999998</v>
      </c>
      <c r="L206" s="12">
        <f>VLOOKUP(Table1[[#This Row],[Order No]],'Cost and price details'!$A$2:$F$1038,Table!$L$3,FALSE)</f>
        <v>3.9380000000000006</v>
      </c>
      <c r="M206" s="14">
        <f>(Table1[[#This Row],[Retail Price]]-Table1[[#This Row],[Cost Price]])/Table1[[#This Row],[Cost Price]]</f>
        <v>0.58407079646017734</v>
      </c>
      <c r="N206" s="14">
        <f>VLOOKUP(Table1[[#This Row],[Retail Price]],'Tax and discount slab'!$A$17:$B$27,2,TRUE)</f>
        <v>0.05</v>
      </c>
      <c r="O206" s="7">
        <f>(1+Table1[[#This Row],[Tax]])*Table1[[#This Row],[Retail Price]]</f>
        <v>4.1349000000000009</v>
      </c>
      <c r="P206" s="7">
        <f>VLOOKUP(Table1[[#This Row],[Order No]],'QTY &amp; shipping cost'!A202:B1238,2,FALSE)</f>
        <v>48</v>
      </c>
      <c r="Q206" s="7">
        <f>(Table1[[#This Row],[Price including tax]]*Table1[[#This Row],[Order Quantity]])</f>
        <v>198.47520000000003</v>
      </c>
      <c r="R206" s="14">
        <f>VLOOKUP(Table1[[#This Row],[Retail Price]],'Tax and discount slab'!$D$17:$E$27,2,TRUE)</f>
        <v>0.02</v>
      </c>
      <c r="S206" s="7">
        <f>Table1[[#This Row],[Sub Total]]*Table1[[#This Row],[Discount %]]</f>
        <v>3.9695040000000006</v>
      </c>
      <c r="T206" s="7">
        <f>VLOOKUP(Table1[[#This Row],[Order No]],'QTY &amp; shipping cost'!$A$2:$C$1038,3,FALSE)</f>
        <v>5.52</v>
      </c>
      <c r="U206" s="18">
        <f>(Table1[[#This Row],[Sub Total]]+Table1[[#This Row],[Shipping Cost]])-Table1[[#This Row],[Discount $]]</f>
        <v>200.02569600000004</v>
      </c>
    </row>
    <row r="207" spans="1:21" x14ac:dyDescent="0.2">
      <c r="A207" s="17" t="s">
        <v>398</v>
      </c>
      <c r="B207" s="6">
        <f>VLOOKUP($A207,'Order date customer name'!$A$3:$B$1039,2,FALSE)</f>
        <v>41491</v>
      </c>
      <c r="C207" s="7" t="str">
        <f>VLOOKUP(Table1[[#This Row],[Order No]],'Order date customer name'!$A$2:$C$1038,3,FALSE)</f>
        <v>WARREN KELLY</v>
      </c>
      <c r="D207" s="7" t="str">
        <f>VLOOKUP(Table1[[#This Row],[Order No]],'State and cust type'!$A$2:$B$1038,2,FALSE)</f>
        <v>Illinois</v>
      </c>
      <c r="E207" s="7" t="str">
        <f>VLOOKUP(Table1[[#This Row],[Order No]],'State and cust type'!$A$3:$C$1039,3,FALSE)</f>
        <v>Home Office</v>
      </c>
      <c r="F207" s="7" t="str">
        <f>VLOOKUP(Table1[[#This Row],[Order No]],'Account, order priority and cat'!$A$2:$B$1038,2,FALSE)</f>
        <v>COREY MILLS</v>
      </c>
      <c r="G207" s="7" t="str">
        <f>VLOOKUP(Table1[[#This Row],[Order No]],'Account, order priority and cat'!$A$3:$C$1039,3,FALSE)</f>
        <v>High</v>
      </c>
      <c r="H207" s="7" t="str">
        <f>VLOOKUP(Table1[[#This Row],[Order No]],'Account, order priority and cat'!$A$3:$D$1039,4,FALSE)</f>
        <v>Office Supplies</v>
      </c>
      <c r="I207" s="12" t="str">
        <f>VLOOKUP(Table1[[#This Row],[Order No]],'Cost and price details'!$A$2:$F$1038,Table!$I$3,FALSE)</f>
        <v>Regular Air</v>
      </c>
      <c r="J207" s="13">
        <f>VLOOKUP(Table1[[#This Row],[Order No]],'Cost and price details'!$A$2:$F$1038,Table!$J$3,FALSE)</f>
        <v>41500</v>
      </c>
      <c r="K207" s="12">
        <f>VLOOKUP(Table1[[#This Row],[Order No]],'Cost and price details'!$A$2:$F$1038,Table!$K$3,FALSE)</f>
        <v>1.6060000000000001</v>
      </c>
      <c r="L207" s="12">
        <f>VLOOKUP(Table1[[#This Row],[Order No]],'Cost and price details'!$A$2:$F$1038,Table!$L$3,FALSE)</f>
        <v>3.927</v>
      </c>
      <c r="M207" s="14">
        <f>(Table1[[#This Row],[Retail Price]]-Table1[[#This Row],[Cost Price]])/Table1[[#This Row],[Cost Price]]</f>
        <v>1.4452054794520546</v>
      </c>
      <c r="N207" s="14">
        <f>VLOOKUP(Table1[[#This Row],[Retail Price]],'Tax and discount slab'!$A$17:$B$27,2,TRUE)</f>
        <v>0.05</v>
      </c>
      <c r="O207" s="7">
        <f>(1+Table1[[#This Row],[Tax]])*Table1[[#This Row],[Retail Price]]</f>
        <v>4.1233500000000003</v>
      </c>
      <c r="P207" s="7">
        <f>VLOOKUP(Table1[[#This Row],[Order No]],'QTY &amp; shipping cost'!A203:B1239,2,FALSE)</f>
        <v>25</v>
      </c>
      <c r="Q207" s="7">
        <f>(Table1[[#This Row],[Price including tax]]*Table1[[#This Row],[Order Quantity]])</f>
        <v>103.08375000000001</v>
      </c>
      <c r="R207" s="14">
        <f>VLOOKUP(Table1[[#This Row],[Retail Price]],'Tax and discount slab'!$D$17:$E$27,2,TRUE)</f>
        <v>0.02</v>
      </c>
      <c r="S207" s="7">
        <f>Table1[[#This Row],[Sub Total]]*Table1[[#This Row],[Discount %]]</f>
        <v>2.0616750000000001</v>
      </c>
      <c r="T207" s="7">
        <f>VLOOKUP(Table1[[#This Row],[Order No]],'QTY &amp; shipping cost'!$A$2:$C$1038,3,FALSE)</f>
        <v>4.22</v>
      </c>
      <c r="U207" s="18">
        <f>(Table1[[#This Row],[Sub Total]]+Table1[[#This Row],[Shipping Cost]])-Table1[[#This Row],[Discount $]]</f>
        <v>105.24207500000001</v>
      </c>
    </row>
    <row r="208" spans="1:21" x14ac:dyDescent="0.2">
      <c r="A208" s="17" t="s">
        <v>400</v>
      </c>
      <c r="B208" s="6">
        <f>VLOOKUP($A208,'Order date customer name'!$A$3:$B$1039,2,FALSE)</f>
        <v>41492</v>
      </c>
      <c r="C208" s="7" t="str">
        <f>VLOOKUP(Table1[[#This Row],[Order No]],'Order date customer name'!$A$2:$C$1038,3,FALSE)</f>
        <v>CLYDE GUTIERREZ</v>
      </c>
      <c r="D208" s="7" t="str">
        <f>VLOOKUP(Table1[[#This Row],[Order No]],'State and cust type'!$A$2:$B$1038,2,FALSE)</f>
        <v>New York</v>
      </c>
      <c r="E208" s="7" t="str">
        <f>VLOOKUP(Table1[[#This Row],[Order No]],'State and cust type'!$A$3:$C$1039,3,FALSE)</f>
        <v>Home Office</v>
      </c>
      <c r="F208" s="7" t="str">
        <f>VLOOKUP(Table1[[#This Row],[Order No]],'Account, order priority and cat'!$A$2:$B$1038,2,FALSE)</f>
        <v>GREG BLACK</v>
      </c>
      <c r="G208" s="7" t="str">
        <f>VLOOKUP(Table1[[#This Row],[Order No]],'Account, order priority and cat'!$A$3:$C$1039,3,FALSE)</f>
        <v>Not Specified</v>
      </c>
      <c r="H208" s="7" t="str">
        <f>VLOOKUP(Table1[[#This Row],[Order No]],'Account, order priority and cat'!$A$3:$D$1039,4,FALSE)</f>
        <v>Technology</v>
      </c>
      <c r="I208" s="12" t="str">
        <f>VLOOKUP(Table1[[#This Row],[Order No]],'Cost and price details'!$A$2:$F$1038,Table!$I$3,FALSE)</f>
        <v>Express Air</v>
      </c>
      <c r="J208" s="13">
        <f>VLOOKUP(Table1[[#This Row],[Order No]],'Cost and price details'!$A$2:$F$1038,Table!$J$3,FALSE)</f>
        <v>41500</v>
      </c>
      <c r="K208" s="12">
        <f>VLOOKUP(Table1[[#This Row],[Order No]],'Cost and price details'!$A$2:$F$1038,Table!$K$3,FALSE)</f>
        <v>7.1610000000000005</v>
      </c>
      <c r="L208" s="12">
        <f>VLOOKUP(Table1[[#This Row],[Order No]],'Cost and price details'!$A$2:$F$1038,Table!$L$3,FALSE)</f>
        <v>34.078000000000003</v>
      </c>
      <c r="M208" s="14">
        <f>(Table1[[#This Row],[Retail Price]]-Table1[[#This Row],[Cost Price]])/Table1[[#This Row],[Cost Price]]</f>
        <v>3.7588325652841781</v>
      </c>
      <c r="N208" s="14">
        <f>VLOOKUP(Table1[[#This Row],[Retail Price]],'Tax and discount slab'!$A$17:$B$27,2,TRUE)</f>
        <v>0.2</v>
      </c>
      <c r="O208" s="7">
        <f>(1+Table1[[#This Row],[Tax]])*Table1[[#This Row],[Retail Price]]</f>
        <v>40.893599999999999</v>
      </c>
      <c r="P208" s="7">
        <f>VLOOKUP(Table1[[#This Row],[Order No]],'QTY &amp; shipping cost'!A204:B1240,2,FALSE)</f>
        <v>46</v>
      </c>
      <c r="Q208" s="7">
        <f>(Table1[[#This Row],[Price including tax]]*Table1[[#This Row],[Order Quantity]])</f>
        <v>1881.1055999999999</v>
      </c>
      <c r="R208" s="14">
        <f>VLOOKUP(Table1[[#This Row],[Retail Price]],'Tax and discount slab'!$D$17:$E$27,2,TRUE)</f>
        <v>0.17</v>
      </c>
      <c r="S208" s="7">
        <f>Table1[[#This Row],[Sub Total]]*Table1[[#This Row],[Discount %]]</f>
        <v>319.78795200000002</v>
      </c>
      <c r="T208" s="7">
        <f>VLOOKUP(Table1[[#This Row],[Order No]],'QTY &amp; shipping cost'!$A$2:$C$1038,3,FALSE)</f>
        <v>6.55</v>
      </c>
      <c r="U208" s="18">
        <f>(Table1[[#This Row],[Sub Total]]+Table1[[#This Row],[Shipping Cost]])-Table1[[#This Row],[Discount $]]</f>
        <v>1567.8676479999999</v>
      </c>
    </row>
    <row r="209" spans="1:21" x14ac:dyDescent="0.2">
      <c r="A209" s="17" t="s">
        <v>402</v>
      </c>
      <c r="B209" s="6">
        <f>VLOOKUP($A209,'Order date customer name'!$A$3:$B$1039,2,FALSE)</f>
        <v>41493</v>
      </c>
      <c r="C209" s="7" t="str">
        <f>VLOOKUP(Table1[[#This Row],[Order No]],'Order date customer name'!$A$2:$C$1038,3,FALSE)</f>
        <v>AARON FORD</v>
      </c>
      <c r="D209" s="7" t="str">
        <f>VLOOKUP(Table1[[#This Row],[Order No]],'State and cust type'!$A$2:$B$1038,2,FALSE)</f>
        <v>New York</v>
      </c>
      <c r="E209" s="7" t="str">
        <f>VLOOKUP(Table1[[#This Row],[Order No]],'State and cust type'!$A$3:$C$1039,3,FALSE)</f>
        <v>Home Office</v>
      </c>
      <c r="F209" s="7" t="str">
        <f>VLOOKUP(Table1[[#This Row],[Order No]],'Account, order priority and cat'!$A$2:$B$1038,2,FALSE)</f>
        <v>ROY COOK</v>
      </c>
      <c r="G209" s="7" t="str">
        <f>VLOOKUP(Table1[[#This Row],[Order No]],'Account, order priority and cat'!$A$3:$C$1039,3,FALSE)</f>
        <v>Not Specified</v>
      </c>
      <c r="H209" s="7" t="str">
        <f>VLOOKUP(Table1[[#This Row],[Order No]],'Account, order priority and cat'!$A$3:$D$1039,4,FALSE)</f>
        <v>Office Supplies</v>
      </c>
      <c r="I209" s="12" t="str">
        <f>VLOOKUP(Table1[[#This Row],[Order No]],'Cost and price details'!$A$2:$F$1038,Table!$I$3,FALSE)</f>
        <v>Regular Air</v>
      </c>
      <c r="J209" s="13">
        <f>VLOOKUP(Table1[[#This Row],[Order No]],'Cost and price details'!$A$2:$F$1038,Table!$J$3,FALSE)</f>
        <v>41501</v>
      </c>
      <c r="K209" s="12">
        <f>VLOOKUP(Table1[[#This Row],[Order No]],'Cost and price details'!$A$2:$F$1038,Table!$K$3,FALSE)</f>
        <v>20.218</v>
      </c>
      <c r="L209" s="12">
        <f>VLOOKUP(Table1[[#This Row],[Order No]],'Cost and price details'!$A$2:$F$1038,Table!$L$3,FALSE)</f>
        <v>32.087000000000003</v>
      </c>
      <c r="M209" s="14">
        <f>(Table1[[#This Row],[Retail Price]]-Table1[[#This Row],[Cost Price]])/Table1[[#This Row],[Cost Price]]</f>
        <v>0.58705114254624613</v>
      </c>
      <c r="N209" s="14">
        <f>VLOOKUP(Table1[[#This Row],[Retail Price]],'Tax and discount slab'!$A$17:$B$27,2,TRUE)</f>
        <v>0.2</v>
      </c>
      <c r="O209" s="7">
        <f>(1+Table1[[#This Row],[Tax]])*Table1[[#This Row],[Retail Price]]</f>
        <v>38.504400000000004</v>
      </c>
      <c r="P209" s="7">
        <f>VLOOKUP(Table1[[#This Row],[Order No]],'QTY &amp; shipping cost'!A205:B1241,2,FALSE)</f>
        <v>10</v>
      </c>
      <c r="Q209" s="7">
        <f>(Table1[[#This Row],[Price including tax]]*Table1[[#This Row],[Order Quantity]])</f>
        <v>385.04400000000004</v>
      </c>
      <c r="R209" s="14">
        <f>VLOOKUP(Table1[[#This Row],[Retail Price]],'Tax and discount slab'!$D$17:$E$27,2,TRUE)</f>
        <v>0.17</v>
      </c>
      <c r="S209" s="7">
        <f>Table1[[#This Row],[Sub Total]]*Table1[[#This Row],[Discount %]]</f>
        <v>65.457480000000018</v>
      </c>
      <c r="T209" s="7">
        <f>VLOOKUP(Table1[[#This Row],[Order No]],'QTY &amp; shipping cost'!$A$2:$C$1038,3,FALSE)</f>
        <v>6.3199999999999994</v>
      </c>
      <c r="U209" s="18">
        <f>(Table1[[#This Row],[Sub Total]]+Table1[[#This Row],[Shipping Cost]])-Table1[[#This Row],[Discount $]]</f>
        <v>325.90652</v>
      </c>
    </row>
    <row r="210" spans="1:21" x14ac:dyDescent="0.2">
      <c r="A210" s="17" t="s">
        <v>404</v>
      </c>
      <c r="B210" s="6">
        <f>VLOOKUP($A210,'Order date customer name'!$A$3:$B$1039,2,FALSE)</f>
        <v>41493</v>
      </c>
      <c r="C210" s="7" t="str">
        <f>VLOOKUP(Table1[[#This Row],[Order No]],'Order date customer name'!$A$2:$C$1038,3,FALSE)</f>
        <v>DARRELL HUNTER</v>
      </c>
      <c r="D210" s="7" t="str">
        <f>VLOOKUP(Table1[[#This Row],[Order No]],'State and cust type'!$A$2:$B$1038,2,FALSE)</f>
        <v>Illinois</v>
      </c>
      <c r="E210" s="7" t="str">
        <f>VLOOKUP(Table1[[#This Row],[Order No]],'State and cust type'!$A$3:$C$1039,3,FALSE)</f>
        <v>Small Business</v>
      </c>
      <c r="F210" s="7" t="str">
        <f>VLOOKUP(Table1[[#This Row],[Order No]],'Account, order priority and cat'!$A$2:$B$1038,2,FALSE)</f>
        <v>COREY MILLS</v>
      </c>
      <c r="G210" s="7" t="str">
        <f>VLOOKUP(Table1[[#This Row],[Order No]],'Account, order priority and cat'!$A$3:$C$1039,3,FALSE)</f>
        <v>Low</v>
      </c>
      <c r="H210" s="7" t="str">
        <f>VLOOKUP(Table1[[#This Row],[Order No]],'Account, order priority and cat'!$A$3:$D$1039,4,FALSE)</f>
        <v>Technology</v>
      </c>
      <c r="I210" s="12" t="str">
        <f>VLOOKUP(Table1[[#This Row],[Order No]],'Cost and price details'!$A$2:$F$1038,Table!$I$3,FALSE)</f>
        <v>Regular Air</v>
      </c>
      <c r="J210" s="13">
        <f>VLOOKUP(Table1[[#This Row],[Order No]],'Cost and price details'!$A$2:$F$1038,Table!$J$3,FALSE)</f>
        <v>41504</v>
      </c>
      <c r="K210" s="12">
        <f>VLOOKUP(Table1[[#This Row],[Order No]],'Cost and price details'!$A$2:$F$1038,Table!$K$3,FALSE)</f>
        <v>237.60000000000002</v>
      </c>
      <c r="L210" s="12">
        <f>VLOOKUP(Table1[[#This Row],[Order No]],'Cost and price details'!$A$2:$F$1038,Table!$L$3,FALSE)</f>
        <v>494.98900000000003</v>
      </c>
      <c r="M210" s="14">
        <f>(Table1[[#This Row],[Retail Price]]-Table1[[#This Row],[Cost Price]])/Table1[[#This Row],[Cost Price]]</f>
        <v>1.0832870370370369</v>
      </c>
      <c r="N210" s="14">
        <f>VLOOKUP(Table1[[#This Row],[Retail Price]],'Tax and discount slab'!$A$17:$B$27,2,TRUE)</f>
        <v>0.32000000000000006</v>
      </c>
      <c r="O210" s="7">
        <f>(1+Table1[[#This Row],[Tax]])*Table1[[#This Row],[Retail Price]]</f>
        <v>653.38548000000003</v>
      </c>
      <c r="P210" s="7">
        <f>VLOOKUP(Table1[[#This Row],[Order No]],'QTY &amp; shipping cost'!A206:B1242,2,FALSE)</f>
        <v>42</v>
      </c>
      <c r="Q210" s="7">
        <f>(Table1[[#This Row],[Price including tax]]*Table1[[#This Row],[Order Quantity]])</f>
        <v>27442.190160000002</v>
      </c>
      <c r="R210" s="14">
        <f>VLOOKUP(Table1[[#This Row],[Retail Price]],'Tax and discount slab'!$D$17:$E$27,2,TRUE)</f>
        <v>0.47</v>
      </c>
      <c r="S210" s="7">
        <f>Table1[[#This Row],[Sub Total]]*Table1[[#This Row],[Discount %]]</f>
        <v>12897.829375200001</v>
      </c>
      <c r="T210" s="7">
        <f>VLOOKUP(Table1[[#This Row],[Order No]],'QTY &amp; shipping cost'!$A$2:$C$1038,3,FALSE)</f>
        <v>24.54</v>
      </c>
      <c r="U210" s="18">
        <f>(Table1[[#This Row],[Sub Total]]+Table1[[#This Row],[Shipping Cost]])-Table1[[#This Row],[Discount $]]</f>
        <v>14568.900784800002</v>
      </c>
    </row>
    <row r="211" spans="1:21" x14ac:dyDescent="0.2">
      <c r="A211" s="17" t="s">
        <v>406</v>
      </c>
      <c r="B211" s="6">
        <f>VLOOKUP($A211,'Order date customer name'!$A$3:$B$1039,2,FALSE)</f>
        <v>41493</v>
      </c>
      <c r="C211" s="7" t="str">
        <f>VLOOKUP(Table1[[#This Row],[Order No]],'Order date customer name'!$A$2:$C$1038,3,FALSE)</f>
        <v>THOMAS CUNNINGHAM</v>
      </c>
      <c r="D211" s="7" t="str">
        <f>VLOOKUP(Table1[[#This Row],[Order No]],'State and cust type'!$A$2:$B$1038,2,FALSE)</f>
        <v>New York</v>
      </c>
      <c r="E211" s="7" t="str">
        <f>VLOOKUP(Table1[[#This Row],[Order No]],'State and cust type'!$A$3:$C$1039,3,FALSE)</f>
        <v>Corporate</v>
      </c>
      <c r="F211" s="7" t="str">
        <f>VLOOKUP(Table1[[#This Row],[Order No]],'Account, order priority and cat'!$A$2:$B$1038,2,FALSE)</f>
        <v>VINCENT JORDAN</v>
      </c>
      <c r="G211" s="7" t="str">
        <f>VLOOKUP(Table1[[#This Row],[Order No]],'Account, order priority and cat'!$A$3:$C$1039,3,FALSE)</f>
        <v>Low</v>
      </c>
      <c r="H211" s="7" t="str">
        <f>VLOOKUP(Table1[[#This Row],[Order No]],'Account, order priority and cat'!$A$3:$D$1039,4,FALSE)</f>
        <v>Technology</v>
      </c>
      <c r="I211" s="12" t="str">
        <f>VLOOKUP(Table1[[#This Row],[Order No]],'Cost and price details'!$A$2:$F$1038,Table!$I$3,FALSE)</f>
        <v>Delivery Truck</v>
      </c>
      <c r="J211" s="13">
        <f>VLOOKUP(Table1[[#This Row],[Order No]],'Cost and price details'!$A$2:$F$1038,Table!$J$3,FALSE)</f>
        <v>41507</v>
      </c>
      <c r="K211" s="12">
        <f>VLOOKUP(Table1[[#This Row],[Order No]],'Cost and price details'!$A$2:$F$1038,Table!$K$3,FALSE)</f>
        <v>82.5</v>
      </c>
      <c r="L211" s="12">
        <f>VLOOKUP(Table1[[#This Row],[Order No]],'Cost and price details'!$A$2:$F$1038,Table!$L$3,FALSE)</f>
        <v>133.06700000000001</v>
      </c>
      <c r="M211" s="14">
        <f>(Table1[[#This Row],[Retail Price]]-Table1[[#This Row],[Cost Price]])/Table1[[#This Row],[Cost Price]]</f>
        <v>0.61293333333333344</v>
      </c>
      <c r="N211" s="14">
        <f>VLOOKUP(Table1[[#This Row],[Retail Price]],'Tax and discount slab'!$A$17:$B$27,2,TRUE)</f>
        <v>0.32000000000000006</v>
      </c>
      <c r="O211" s="7">
        <f>(1+Table1[[#This Row],[Tax]])*Table1[[#This Row],[Retail Price]]</f>
        <v>175.64844000000002</v>
      </c>
      <c r="P211" s="7" t="e">
        <f>VLOOKUP(Table1[[#This Row],[Order No]],'QTY &amp; shipping cost'!A207:B1243,2,FALSE)</f>
        <v>#N/A</v>
      </c>
      <c r="Q211" s="7" t="e">
        <f>(Table1[[#This Row],[Price including tax]]*Table1[[#This Row],[Order Quantity]])</f>
        <v>#N/A</v>
      </c>
      <c r="R211" s="14">
        <f>VLOOKUP(Table1[[#This Row],[Retail Price]],'Tax and discount slab'!$D$17:$E$27,2,TRUE)</f>
        <v>0.47</v>
      </c>
      <c r="S211" s="7" t="e">
        <f>Table1[[#This Row],[Sub Total]]*Table1[[#This Row],[Discount %]]</f>
        <v>#N/A</v>
      </c>
      <c r="T211" s="7">
        <f>VLOOKUP(Table1[[#This Row],[Order No]],'QTY &amp; shipping cost'!$A$2:$C$1038,3,FALSE)</f>
        <v>26.35</v>
      </c>
      <c r="U211" s="18" t="e">
        <f>(Table1[[#This Row],[Sub Total]]+Table1[[#This Row],[Shipping Cost]])-Table1[[#This Row],[Discount $]]</f>
        <v>#N/A</v>
      </c>
    </row>
    <row r="212" spans="1:21" x14ac:dyDescent="0.2">
      <c r="A212" s="17" t="s">
        <v>408</v>
      </c>
      <c r="B212" s="6">
        <f>VLOOKUP($A212,'Order date customer name'!$A$3:$B$1039,2,FALSE)</f>
        <v>41494</v>
      </c>
      <c r="C212" s="7" t="str">
        <f>VLOOKUP(Table1[[#This Row],[Order No]],'Order date customer name'!$A$2:$C$1038,3,FALSE)</f>
        <v>HAROLD JOHNSON</v>
      </c>
      <c r="D212" s="7" t="str">
        <f>VLOOKUP(Table1[[#This Row],[Order No]],'State and cust type'!$A$2:$B$1038,2,FALSE)</f>
        <v>Illinois</v>
      </c>
      <c r="E212" s="7" t="str">
        <f>VLOOKUP(Table1[[#This Row],[Order No]],'State and cust type'!$A$3:$C$1039,3,FALSE)</f>
        <v>Consumer</v>
      </c>
      <c r="F212" s="7" t="str">
        <f>VLOOKUP(Table1[[#This Row],[Order No]],'Account, order priority and cat'!$A$2:$B$1038,2,FALSE)</f>
        <v>MANUEL BARNES</v>
      </c>
      <c r="G212" s="7" t="str">
        <f>VLOOKUP(Table1[[#This Row],[Order No]],'Account, order priority and cat'!$A$3:$C$1039,3,FALSE)</f>
        <v>High</v>
      </c>
      <c r="H212" s="7" t="str">
        <f>VLOOKUP(Table1[[#This Row],[Order No]],'Account, order priority and cat'!$A$3:$D$1039,4,FALSE)</f>
        <v>Office Supplies</v>
      </c>
      <c r="I212" s="12" t="str">
        <f>VLOOKUP(Table1[[#This Row],[Order No]],'Cost and price details'!$A$2:$F$1038,Table!$I$3,FALSE)</f>
        <v>Regular Air</v>
      </c>
      <c r="J212" s="13">
        <f>VLOOKUP(Table1[[#This Row],[Order No]],'Cost and price details'!$A$2:$F$1038,Table!$J$3,FALSE)</f>
        <v>41503</v>
      </c>
      <c r="K212" s="12">
        <f>VLOOKUP(Table1[[#This Row],[Order No]],'Cost and price details'!$A$2:$F$1038,Table!$K$3,FALSE)</f>
        <v>3.8500000000000005</v>
      </c>
      <c r="L212" s="12">
        <f>VLOOKUP(Table1[[#This Row],[Order No]],'Cost and price details'!$A$2:$F$1038,Table!$L$3,FALSE)</f>
        <v>6.3140000000000009</v>
      </c>
      <c r="M212" s="14">
        <f>(Table1[[#This Row],[Retail Price]]-Table1[[#This Row],[Cost Price]])/Table1[[#This Row],[Cost Price]]</f>
        <v>0.64</v>
      </c>
      <c r="N212" s="14">
        <f>VLOOKUP(Table1[[#This Row],[Retail Price]],'Tax and discount slab'!$A$17:$B$27,2,TRUE)</f>
        <v>0.05</v>
      </c>
      <c r="O212" s="7">
        <f>(1+Table1[[#This Row],[Tax]])*Table1[[#This Row],[Retail Price]]</f>
        <v>6.6297000000000015</v>
      </c>
      <c r="P212" s="7" t="e">
        <f>VLOOKUP(Table1[[#This Row],[Order No]],'QTY &amp; shipping cost'!A208:B1244,2,FALSE)</f>
        <v>#N/A</v>
      </c>
      <c r="Q212" s="7" t="e">
        <f>(Table1[[#This Row],[Price including tax]]*Table1[[#This Row],[Order Quantity]])</f>
        <v>#N/A</v>
      </c>
      <c r="R212" s="14">
        <f>VLOOKUP(Table1[[#This Row],[Retail Price]],'Tax and discount slab'!$D$17:$E$27,2,TRUE)</f>
        <v>0.02</v>
      </c>
      <c r="S212" s="7" t="e">
        <f>Table1[[#This Row],[Sub Total]]*Table1[[#This Row],[Discount %]]</f>
        <v>#N/A</v>
      </c>
      <c r="T212" s="7">
        <f>VLOOKUP(Table1[[#This Row],[Order No]],'QTY &amp; shipping cost'!$A$2:$C$1038,3,FALSE)</f>
        <v>5.0599999999999996</v>
      </c>
      <c r="U212" s="18" t="e">
        <f>(Table1[[#This Row],[Sub Total]]+Table1[[#This Row],[Shipping Cost]])-Table1[[#This Row],[Discount $]]</f>
        <v>#N/A</v>
      </c>
    </row>
    <row r="213" spans="1:21" x14ac:dyDescent="0.2">
      <c r="A213" s="17" t="s">
        <v>410</v>
      </c>
      <c r="B213" s="6">
        <f>VLOOKUP($A213,'Order date customer name'!$A$3:$B$1039,2,FALSE)</f>
        <v>41495</v>
      </c>
      <c r="C213" s="7" t="str">
        <f>VLOOKUP(Table1[[#This Row],[Order No]],'Order date customer name'!$A$2:$C$1038,3,FALSE)</f>
        <v>RYAN JENKINS</v>
      </c>
      <c r="D213" s="7" t="str">
        <f>VLOOKUP(Table1[[#This Row],[Order No]],'State and cust type'!$A$2:$B$1038,2,FALSE)</f>
        <v>Illinois</v>
      </c>
      <c r="E213" s="7" t="str">
        <f>VLOOKUP(Table1[[#This Row],[Order No]],'State and cust type'!$A$3:$C$1039,3,FALSE)</f>
        <v>Corporate</v>
      </c>
      <c r="F213" s="7" t="str">
        <f>VLOOKUP(Table1[[#This Row],[Order No]],'Account, order priority and cat'!$A$2:$B$1038,2,FALSE)</f>
        <v>COREY MILLS</v>
      </c>
      <c r="G213" s="7" t="str">
        <f>VLOOKUP(Table1[[#This Row],[Order No]],'Account, order priority and cat'!$A$3:$C$1039,3,FALSE)</f>
        <v>Low</v>
      </c>
      <c r="H213" s="7" t="str">
        <f>VLOOKUP(Table1[[#This Row],[Order No]],'Account, order priority and cat'!$A$3:$D$1039,4,FALSE)</f>
        <v>Office Supplies</v>
      </c>
      <c r="I213" s="12" t="str">
        <f>VLOOKUP(Table1[[#This Row],[Order No]],'Cost and price details'!$A$2:$F$1038,Table!$I$3,FALSE)</f>
        <v>Regular Air</v>
      </c>
      <c r="J213" s="13">
        <f>VLOOKUP(Table1[[#This Row],[Order No]],'Cost and price details'!$A$2:$F$1038,Table!$J$3,FALSE)</f>
        <v>41504</v>
      </c>
      <c r="K213" s="12">
        <f>VLOOKUP(Table1[[#This Row],[Order No]],'Cost and price details'!$A$2:$F$1038,Table!$K$3,FALSE)</f>
        <v>1.0230000000000001</v>
      </c>
      <c r="L213" s="12">
        <f>VLOOKUP(Table1[[#This Row],[Order No]],'Cost and price details'!$A$2:$F$1038,Table!$L$3,FALSE)</f>
        <v>1.6280000000000001</v>
      </c>
      <c r="M213" s="14">
        <f>(Table1[[#This Row],[Retail Price]]-Table1[[#This Row],[Cost Price]])/Table1[[#This Row],[Cost Price]]</f>
        <v>0.59139784946236551</v>
      </c>
      <c r="N213" s="14">
        <f>VLOOKUP(Table1[[#This Row],[Retail Price]],'Tax and discount slab'!$A$17:$B$27,2,TRUE)</f>
        <v>0.05</v>
      </c>
      <c r="O213" s="7">
        <f>(1+Table1[[#This Row],[Tax]])*Table1[[#This Row],[Retail Price]]</f>
        <v>1.7094000000000003</v>
      </c>
      <c r="P213" s="7">
        <f>VLOOKUP(Table1[[#This Row],[Order No]],'QTY &amp; shipping cost'!A209:B1245,2,FALSE)</f>
        <v>21</v>
      </c>
      <c r="Q213" s="7">
        <f>(Table1[[#This Row],[Price including tax]]*Table1[[#This Row],[Order Quantity]])</f>
        <v>35.897400000000005</v>
      </c>
      <c r="R213" s="14">
        <f>VLOOKUP(Table1[[#This Row],[Retail Price]],'Tax and discount slab'!$D$17:$E$27,2,TRUE)</f>
        <v>0.02</v>
      </c>
      <c r="S213" s="7">
        <f>Table1[[#This Row],[Sub Total]]*Table1[[#This Row],[Discount %]]</f>
        <v>0.71794800000000014</v>
      </c>
      <c r="T213" s="7">
        <f>VLOOKUP(Table1[[#This Row],[Order No]],'QTY &amp; shipping cost'!$A$2:$C$1038,3,FALSE)</f>
        <v>0.75</v>
      </c>
      <c r="U213" s="18">
        <f>(Table1[[#This Row],[Sub Total]]+Table1[[#This Row],[Shipping Cost]])-Table1[[#This Row],[Discount $]]</f>
        <v>35.929452000000005</v>
      </c>
    </row>
    <row r="214" spans="1:21" x14ac:dyDescent="0.2">
      <c r="A214" s="17" t="s">
        <v>412</v>
      </c>
      <c r="B214" s="6">
        <f>VLOOKUP($A214,'Order date customer name'!$A$3:$B$1039,2,FALSE)</f>
        <v>41496</v>
      </c>
      <c r="C214" s="7" t="str">
        <f>VLOOKUP(Table1[[#This Row],[Order No]],'Order date customer name'!$A$2:$C$1038,3,FALSE)</f>
        <v>NATHAN ARNOLD</v>
      </c>
      <c r="D214" s="7" t="str">
        <f>VLOOKUP(Table1[[#This Row],[Order No]],'State and cust type'!$A$2:$B$1038,2,FALSE)</f>
        <v>New York</v>
      </c>
      <c r="E214" s="7" t="str">
        <f>VLOOKUP(Table1[[#This Row],[Order No]],'State and cust type'!$A$3:$C$1039,3,FALSE)</f>
        <v>Small Business</v>
      </c>
      <c r="F214" s="7" t="str">
        <f>VLOOKUP(Table1[[#This Row],[Order No]],'Account, order priority and cat'!$A$2:$B$1038,2,FALSE)</f>
        <v>VINCENT JORDAN</v>
      </c>
      <c r="G214" s="7" t="str">
        <f>VLOOKUP(Table1[[#This Row],[Order No]],'Account, order priority and cat'!$A$3:$C$1039,3,FALSE)</f>
        <v>High</v>
      </c>
      <c r="H214" s="7" t="str">
        <f>VLOOKUP(Table1[[#This Row],[Order No]],'Account, order priority and cat'!$A$3:$D$1039,4,FALSE)</f>
        <v>Office Supplies</v>
      </c>
      <c r="I214" s="12" t="str">
        <f>VLOOKUP(Table1[[#This Row],[Order No]],'Cost and price details'!$A$2:$F$1038,Table!$I$3,FALSE)</f>
        <v>Express Air</v>
      </c>
      <c r="J214" s="13">
        <f>VLOOKUP(Table1[[#This Row],[Order No]],'Cost and price details'!$A$2:$F$1038,Table!$J$3,FALSE)</f>
        <v>41505</v>
      </c>
      <c r="K214" s="12">
        <f>VLOOKUP(Table1[[#This Row],[Order No]],'Cost and price details'!$A$2:$F$1038,Table!$K$3,FALSE)</f>
        <v>74.503000000000014</v>
      </c>
      <c r="L214" s="12">
        <f>VLOOKUP(Table1[[#This Row],[Order No]],'Cost and price details'!$A$2:$F$1038,Table!$L$3,FALSE)</f>
        <v>181.72</v>
      </c>
      <c r="M214" s="14">
        <f>(Table1[[#This Row],[Retail Price]]-Table1[[#This Row],[Cost Price]])/Table1[[#This Row],[Cost Price]]</f>
        <v>1.4390964122250105</v>
      </c>
      <c r="N214" s="14">
        <f>VLOOKUP(Table1[[#This Row],[Retail Price]],'Tax and discount slab'!$A$17:$B$27,2,TRUE)</f>
        <v>0.32000000000000006</v>
      </c>
      <c r="O214" s="7">
        <f>(1+Table1[[#This Row],[Tax]])*Table1[[#This Row],[Retail Price]]</f>
        <v>239.87040000000002</v>
      </c>
      <c r="P214" s="7">
        <f>VLOOKUP(Table1[[#This Row],[Order No]],'QTY &amp; shipping cost'!A210:B1246,2,FALSE)</f>
        <v>39</v>
      </c>
      <c r="Q214" s="7">
        <f>(Table1[[#This Row],[Price including tax]]*Table1[[#This Row],[Order Quantity]])</f>
        <v>9354.9456000000009</v>
      </c>
      <c r="R214" s="14">
        <f>VLOOKUP(Table1[[#This Row],[Retail Price]],'Tax and discount slab'!$D$17:$E$27,2,TRUE)</f>
        <v>0.47</v>
      </c>
      <c r="S214" s="7">
        <f>Table1[[#This Row],[Sub Total]]*Table1[[#This Row],[Discount %]]</f>
        <v>4396.8244320000003</v>
      </c>
      <c r="T214" s="7">
        <f>VLOOKUP(Table1[[#This Row],[Order No]],'QTY &amp; shipping cost'!$A$2:$C$1038,3,FALSE)</f>
        <v>20.04</v>
      </c>
      <c r="U214" s="18">
        <f>(Table1[[#This Row],[Sub Total]]+Table1[[#This Row],[Shipping Cost]])-Table1[[#This Row],[Discount $]]</f>
        <v>4978.1611680000015</v>
      </c>
    </row>
    <row r="215" spans="1:21" x14ac:dyDescent="0.2">
      <c r="A215" s="17" t="s">
        <v>414</v>
      </c>
      <c r="B215" s="6">
        <f>VLOOKUP($A215,'Order date customer name'!$A$3:$B$1039,2,FALSE)</f>
        <v>41498</v>
      </c>
      <c r="C215" s="7" t="str">
        <f>VLOOKUP(Table1[[#This Row],[Order No]],'Order date customer name'!$A$2:$C$1038,3,FALSE)</f>
        <v>TYLER ALVAREZ</v>
      </c>
      <c r="D215" s="7" t="str">
        <f>VLOOKUP(Table1[[#This Row],[Order No]],'State and cust type'!$A$2:$B$1038,2,FALSE)</f>
        <v>New York</v>
      </c>
      <c r="E215" s="7" t="str">
        <f>VLOOKUP(Table1[[#This Row],[Order No]],'State and cust type'!$A$3:$C$1039,3,FALSE)</f>
        <v>Corporate</v>
      </c>
      <c r="F215" s="7" t="str">
        <f>VLOOKUP(Table1[[#This Row],[Order No]],'Account, order priority and cat'!$A$2:$B$1038,2,FALSE)</f>
        <v>BRYAN JENKINS</v>
      </c>
      <c r="G215" s="7" t="str">
        <f>VLOOKUP(Table1[[#This Row],[Order No]],'Account, order priority and cat'!$A$3:$C$1039,3,FALSE)</f>
        <v>Low</v>
      </c>
      <c r="H215" s="7" t="str">
        <f>VLOOKUP(Table1[[#This Row],[Order No]],'Account, order priority and cat'!$A$3:$D$1039,4,FALSE)</f>
        <v>Office Supplies</v>
      </c>
      <c r="I215" s="12" t="str">
        <f>VLOOKUP(Table1[[#This Row],[Order No]],'Cost and price details'!$A$2:$F$1038,Table!$I$3,FALSE)</f>
        <v>Regular Air</v>
      </c>
      <c r="J215" s="13">
        <f>VLOOKUP(Table1[[#This Row],[Order No]],'Cost and price details'!$A$2:$F$1038,Table!$J$3,FALSE)</f>
        <v>41514</v>
      </c>
      <c r="K215" s="12">
        <f>VLOOKUP(Table1[[#This Row],[Order No]],'Cost and price details'!$A$2:$F$1038,Table!$K$3,FALSE)</f>
        <v>2.3980000000000006</v>
      </c>
      <c r="L215" s="12">
        <f>VLOOKUP(Table1[[#This Row],[Order No]],'Cost and price details'!$A$2:$F$1038,Table!$L$3,FALSE)</f>
        <v>3.8720000000000003</v>
      </c>
      <c r="M215" s="14">
        <f>(Table1[[#This Row],[Retail Price]]-Table1[[#This Row],[Cost Price]])/Table1[[#This Row],[Cost Price]]</f>
        <v>0.61467889908256856</v>
      </c>
      <c r="N215" s="14">
        <f>VLOOKUP(Table1[[#This Row],[Retail Price]],'Tax and discount slab'!$A$17:$B$27,2,TRUE)</f>
        <v>0.05</v>
      </c>
      <c r="O215" s="7">
        <f>(1+Table1[[#This Row],[Tax]])*Table1[[#This Row],[Retail Price]]</f>
        <v>4.0656000000000008</v>
      </c>
      <c r="P215" s="7">
        <f>VLOOKUP(Table1[[#This Row],[Order No]],'QTY &amp; shipping cost'!A211:B1247,2,FALSE)</f>
        <v>14</v>
      </c>
      <c r="Q215" s="7">
        <f>(Table1[[#This Row],[Price including tax]]*Table1[[#This Row],[Order Quantity]])</f>
        <v>56.918400000000013</v>
      </c>
      <c r="R215" s="14">
        <f>VLOOKUP(Table1[[#This Row],[Retail Price]],'Tax and discount slab'!$D$17:$E$27,2,TRUE)</f>
        <v>0.02</v>
      </c>
      <c r="S215" s="7">
        <f>Table1[[#This Row],[Sub Total]]*Table1[[#This Row],[Discount %]]</f>
        <v>1.1383680000000003</v>
      </c>
      <c r="T215" s="7">
        <f>VLOOKUP(Table1[[#This Row],[Order No]],'QTY &amp; shipping cost'!$A$2:$C$1038,3,FALSE)</f>
        <v>6.88</v>
      </c>
      <c r="U215" s="18">
        <f>(Table1[[#This Row],[Sub Total]]+Table1[[#This Row],[Shipping Cost]])-Table1[[#This Row],[Discount $]]</f>
        <v>62.660032000000015</v>
      </c>
    </row>
    <row r="216" spans="1:21" x14ac:dyDescent="0.2">
      <c r="A216" s="17" t="s">
        <v>415</v>
      </c>
      <c r="B216" s="6">
        <f>VLOOKUP($A216,'Order date customer name'!$A$3:$B$1039,2,FALSE)</f>
        <v>41499</v>
      </c>
      <c r="C216" s="7" t="str">
        <f>VLOOKUP(Table1[[#This Row],[Order No]],'Order date customer name'!$A$2:$C$1038,3,FALSE)</f>
        <v>THOMAS CUNNINGHAM</v>
      </c>
      <c r="D216" s="7" t="str">
        <f>VLOOKUP(Table1[[#This Row],[Order No]],'State and cust type'!$A$2:$B$1038,2,FALSE)</f>
        <v>New York</v>
      </c>
      <c r="E216" s="7" t="str">
        <f>VLOOKUP(Table1[[#This Row],[Order No]],'State and cust type'!$A$3:$C$1039,3,FALSE)</f>
        <v>Corporate</v>
      </c>
      <c r="F216" s="7" t="str">
        <f>VLOOKUP(Table1[[#This Row],[Order No]],'Account, order priority and cat'!$A$2:$B$1038,2,FALSE)</f>
        <v>VINCENT JORDAN</v>
      </c>
      <c r="G216" s="7" t="str">
        <f>VLOOKUP(Table1[[#This Row],[Order No]],'Account, order priority and cat'!$A$3:$C$1039,3,FALSE)</f>
        <v>High</v>
      </c>
      <c r="H216" s="7" t="str">
        <f>VLOOKUP(Table1[[#This Row],[Order No]],'Account, order priority and cat'!$A$3:$D$1039,4,FALSE)</f>
        <v>Office Supplies</v>
      </c>
      <c r="I216" s="12" t="str">
        <f>VLOOKUP(Table1[[#This Row],[Order No]],'Cost and price details'!$A$2:$F$1038,Table!$I$3,FALSE)</f>
        <v>Express Air</v>
      </c>
      <c r="J216" s="13">
        <f>VLOOKUP(Table1[[#This Row],[Order No]],'Cost and price details'!$A$2:$F$1038,Table!$J$3,FALSE)</f>
        <v>41507</v>
      </c>
      <c r="K216" s="12">
        <f>VLOOKUP(Table1[[#This Row],[Order No]],'Cost and price details'!$A$2:$F$1038,Table!$K$3,FALSE)</f>
        <v>1.4410000000000003</v>
      </c>
      <c r="L216" s="12">
        <f>VLOOKUP(Table1[[#This Row],[Order No]],'Cost and price details'!$A$2:$F$1038,Table!$L$3,FALSE)</f>
        <v>3.1240000000000001</v>
      </c>
      <c r="M216" s="14">
        <f>(Table1[[#This Row],[Retail Price]]-Table1[[#This Row],[Cost Price]])/Table1[[#This Row],[Cost Price]]</f>
        <v>1.1679389312977095</v>
      </c>
      <c r="N216" s="14">
        <f>VLOOKUP(Table1[[#This Row],[Retail Price]],'Tax and discount slab'!$A$17:$B$27,2,TRUE)</f>
        <v>0.05</v>
      </c>
      <c r="O216" s="7">
        <f>(1+Table1[[#This Row],[Tax]])*Table1[[#This Row],[Retail Price]]</f>
        <v>3.2802000000000002</v>
      </c>
      <c r="P216" s="7">
        <f>VLOOKUP(Table1[[#This Row],[Order No]],'QTY &amp; shipping cost'!A212:B1248,2,FALSE)</f>
        <v>15</v>
      </c>
      <c r="Q216" s="7">
        <f>(Table1[[#This Row],[Price including tax]]*Table1[[#This Row],[Order Quantity]])</f>
        <v>49.203000000000003</v>
      </c>
      <c r="R216" s="14">
        <f>VLOOKUP(Table1[[#This Row],[Retail Price]],'Tax and discount slab'!$D$17:$E$27,2,TRUE)</f>
        <v>0.02</v>
      </c>
      <c r="S216" s="7">
        <f>Table1[[#This Row],[Sub Total]]*Table1[[#This Row],[Discount %]]</f>
        <v>0.98406000000000005</v>
      </c>
      <c r="T216" s="7">
        <f>VLOOKUP(Table1[[#This Row],[Order No]],'QTY &amp; shipping cost'!$A$2:$C$1038,3,FALSE)</f>
        <v>0.98000000000000009</v>
      </c>
      <c r="U216" s="18">
        <f>(Table1[[#This Row],[Sub Total]]+Table1[[#This Row],[Shipping Cost]])-Table1[[#This Row],[Discount $]]</f>
        <v>49.19894</v>
      </c>
    </row>
    <row r="217" spans="1:21" x14ac:dyDescent="0.2">
      <c r="A217" s="17" t="s">
        <v>416</v>
      </c>
      <c r="B217" s="6">
        <f>VLOOKUP($A217,'Order date customer name'!$A$3:$B$1039,2,FALSE)</f>
        <v>41501</v>
      </c>
      <c r="C217" s="7" t="str">
        <f>VLOOKUP(Table1[[#This Row],[Order No]],'Order date customer name'!$A$2:$C$1038,3,FALSE)</f>
        <v>JESSIE MENDOZA</v>
      </c>
      <c r="D217" s="7" t="str">
        <f>VLOOKUP(Table1[[#This Row],[Order No]],'State and cust type'!$A$2:$B$1038,2,FALSE)</f>
        <v>New York</v>
      </c>
      <c r="E217" s="7" t="str">
        <f>VLOOKUP(Table1[[#This Row],[Order No]],'State and cust type'!$A$3:$C$1039,3,FALSE)</f>
        <v>Corporate</v>
      </c>
      <c r="F217" s="7" t="str">
        <f>VLOOKUP(Table1[[#This Row],[Order No]],'Account, order priority and cat'!$A$2:$B$1038,2,FALSE)</f>
        <v>GREG BLACK</v>
      </c>
      <c r="G217" s="7" t="str">
        <f>VLOOKUP(Table1[[#This Row],[Order No]],'Account, order priority and cat'!$A$3:$C$1039,3,FALSE)</f>
        <v>Not Specified</v>
      </c>
      <c r="H217" s="7" t="str">
        <f>VLOOKUP(Table1[[#This Row],[Order No]],'Account, order priority and cat'!$A$3:$D$1039,4,FALSE)</f>
        <v>Office Supplies</v>
      </c>
      <c r="I217" s="12" t="str">
        <f>VLOOKUP(Table1[[#This Row],[Order No]],'Cost and price details'!$A$2:$F$1038,Table!$I$3,FALSE)</f>
        <v>Regular Air</v>
      </c>
      <c r="J217" s="13">
        <f>VLOOKUP(Table1[[#This Row],[Order No]],'Cost and price details'!$A$2:$F$1038,Table!$J$3,FALSE)</f>
        <v>41508</v>
      </c>
      <c r="K217" s="12">
        <f>VLOOKUP(Table1[[#This Row],[Order No]],'Cost and price details'!$A$2:$F$1038,Table!$K$3,FALSE)</f>
        <v>2.7720000000000002</v>
      </c>
      <c r="L217" s="12">
        <f>VLOOKUP(Table1[[#This Row],[Order No]],'Cost and price details'!$A$2:$F$1038,Table!$L$3,FALSE)</f>
        <v>4.4000000000000004</v>
      </c>
      <c r="M217" s="14">
        <f>(Table1[[#This Row],[Retail Price]]-Table1[[#This Row],[Cost Price]])/Table1[[#This Row],[Cost Price]]</f>
        <v>0.58730158730158732</v>
      </c>
      <c r="N217" s="14">
        <f>VLOOKUP(Table1[[#This Row],[Retail Price]],'Tax and discount slab'!$A$17:$B$27,2,TRUE)</f>
        <v>0.05</v>
      </c>
      <c r="O217" s="7">
        <f>(1+Table1[[#This Row],[Tax]])*Table1[[#This Row],[Retail Price]]</f>
        <v>4.620000000000001</v>
      </c>
      <c r="P217" s="7">
        <f>VLOOKUP(Table1[[#This Row],[Order No]],'QTY &amp; shipping cost'!A213:B1249,2,FALSE)</f>
        <v>43</v>
      </c>
      <c r="Q217" s="7">
        <f>(Table1[[#This Row],[Price including tax]]*Table1[[#This Row],[Order Quantity]])</f>
        <v>198.66000000000005</v>
      </c>
      <c r="R217" s="14">
        <f>VLOOKUP(Table1[[#This Row],[Retail Price]],'Tax and discount slab'!$D$17:$E$27,2,TRUE)</f>
        <v>0.02</v>
      </c>
      <c r="S217" s="7">
        <f>Table1[[#This Row],[Sub Total]]*Table1[[#This Row],[Discount %]]</f>
        <v>3.9732000000000012</v>
      </c>
      <c r="T217" s="7">
        <f>VLOOKUP(Table1[[#This Row],[Order No]],'QTY &amp; shipping cost'!$A$2:$C$1038,3,FALSE)</f>
        <v>1.35</v>
      </c>
      <c r="U217" s="18">
        <f>(Table1[[#This Row],[Sub Total]]+Table1[[#This Row],[Shipping Cost]])-Table1[[#This Row],[Discount $]]</f>
        <v>196.03680000000006</v>
      </c>
    </row>
    <row r="218" spans="1:21" x14ac:dyDescent="0.2">
      <c r="A218" s="17" t="s">
        <v>418</v>
      </c>
      <c r="B218" s="6">
        <f>VLOOKUP($A218,'Order date customer name'!$A$3:$B$1039,2,FALSE)</f>
        <v>41504</v>
      </c>
      <c r="C218" s="7" t="str">
        <f>VLOOKUP(Table1[[#This Row],[Order No]],'Order date customer name'!$A$2:$C$1038,3,FALSE)</f>
        <v>MAURICE WOODS</v>
      </c>
      <c r="D218" s="7" t="str">
        <f>VLOOKUP(Table1[[#This Row],[Order No]],'State and cust type'!$A$2:$B$1038,2,FALSE)</f>
        <v>New York</v>
      </c>
      <c r="E218" s="7" t="str">
        <f>VLOOKUP(Table1[[#This Row],[Order No]],'State and cust type'!$A$3:$C$1039,3,FALSE)</f>
        <v>Home Office</v>
      </c>
      <c r="F218" s="7" t="str">
        <f>VLOOKUP(Table1[[#This Row],[Order No]],'Account, order priority and cat'!$A$2:$B$1038,2,FALSE)</f>
        <v>ROY COOK</v>
      </c>
      <c r="G218" s="7" t="str">
        <f>VLOOKUP(Table1[[#This Row],[Order No]],'Account, order priority and cat'!$A$3:$C$1039,3,FALSE)</f>
        <v>High</v>
      </c>
      <c r="H218" s="7" t="str">
        <f>VLOOKUP(Table1[[#This Row],[Order No]],'Account, order priority and cat'!$A$3:$D$1039,4,FALSE)</f>
        <v>Furniture</v>
      </c>
      <c r="I218" s="12" t="str">
        <f>VLOOKUP(Table1[[#This Row],[Order No]],'Cost and price details'!$A$2:$F$1038,Table!$I$3,FALSE)</f>
        <v>Express Air</v>
      </c>
      <c r="J218" s="13">
        <f>VLOOKUP(Table1[[#This Row],[Order No]],'Cost and price details'!$A$2:$F$1038,Table!$J$3,FALSE)</f>
        <v>41513</v>
      </c>
      <c r="K218" s="12">
        <f>VLOOKUP(Table1[[#This Row],[Order No]],'Cost and price details'!$A$2:$F$1038,Table!$K$3,FALSE)</f>
        <v>61.776000000000003</v>
      </c>
      <c r="L218" s="12">
        <f>VLOOKUP(Table1[[#This Row],[Order No]],'Cost and price details'!$A$2:$F$1038,Table!$L$3,FALSE)</f>
        <v>150.678</v>
      </c>
      <c r="M218" s="14">
        <f>(Table1[[#This Row],[Retail Price]]-Table1[[#This Row],[Cost Price]])/Table1[[#This Row],[Cost Price]]</f>
        <v>1.4391025641025639</v>
      </c>
      <c r="N218" s="14">
        <f>VLOOKUP(Table1[[#This Row],[Retail Price]],'Tax and discount slab'!$A$17:$B$27,2,TRUE)</f>
        <v>0.32000000000000006</v>
      </c>
      <c r="O218" s="7">
        <f>(1+Table1[[#This Row],[Tax]])*Table1[[#This Row],[Retail Price]]</f>
        <v>198.89496</v>
      </c>
      <c r="P218" s="7">
        <f>VLOOKUP(Table1[[#This Row],[Order No]],'QTY &amp; shipping cost'!A214:B1250,2,FALSE)</f>
        <v>43</v>
      </c>
      <c r="Q218" s="7">
        <f>(Table1[[#This Row],[Price including tax]]*Table1[[#This Row],[Order Quantity]])</f>
        <v>8552.4832800000004</v>
      </c>
      <c r="R218" s="14">
        <f>VLOOKUP(Table1[[#This Row],[Retail Price]],'Tax and discount slab'!$D$17:$E$27,2,TRUE)</f>
        <v>0.47</v>
      </c>
      <c r="S218" s="7">
        <f>Table1[[#This Row],[Sub Total]]*Table1[[#This Row],[Discount %]]</f>
        <v>4019.6671415999999</v>
      </c>
      <c r="T218" s="7">
        <f>VLOOKUP(Table1[[#This Row],[Order No]],'QTY &amp; shipping cost'!$A$2:$C$1038,3,FALSE)</f>
        <v>24.54</v>
      </c>
      <c r="U218" s="18">
        <f>(Table1[[#This Row],[Sub Total]]+Table1[[#This Row],[Shipping Cost]])-Table1[[#This Row],[Discount $]]</f>
        <v>4557.3561384000013</v>
      </c>
    </row>
    <row r="219" spans="1:21" x14ac:dyDescent="0.2">
      <c r="A219" s="17" t="s">
        <v>420</v>
      </c>
      <c r="B219" s="6">
        <f>VLOOKUP($A219,'Order date customer name'!$A$3:$B$1039,2,FALSE)</f>
        <v>41504</v>
      </c>
      <c r="C219" s="7" t="str">
        <f>VLOOKUP(Table1[[#This Row],[Order No]],'Order date customer name'!$A$2:$C$1038,3,FALSE)</f>
        <v>BRIAN LOPEZ</v>
      </c>
      <c r="D219" s="7" t="str">
        <f>VLOOKUP(Table1[[#This Row],[Order No]],'State and cust type'!$A$2:$B$1038,2,FALSE)</f>
        <v>New York</v>
      </c>
      <c r="E219" s="7" t="str">
        <f>VLOOKUP(Table1[[#This Row],[Order No]],'State and cust type'!$A$3:$C$1039,3,FALSE)</f>
        <v>Small Business</v>
      </c>
      <c r="F219" s="7" t="str">
        <f>VLOOKUP(Table1[[#This Row],[Order No]],'Account, order priority and cat'!$A$2:$B$1038,2,FALSE)</f>
        <v>GREG BLACK</v>
      </c>
      <c r="G219" s="7" t="str">
        <f>VLOOKUP(Table1[[#This Row],[Order No]],'Account, order priority and cat'!$A$3:$C$1039,3,FALSE)</f>
        <v>Low</v>
      </c>
      <c r="H219" s="7" t="str">
        <f>VLOOKUP(Table1[[#This Row],[Order No]],'Account, order priority and cat'!$A$3:$D$1039,4,FALSE)</f>
        <v>Office Supplies</v>
      </c>
      <c r="I219" s="12" t="str">
        <f>VLOOKUP(Table1[[#This Row],[Order No]],'Cost and price details'!$A$2:$F$1038,Table!$I$3,FALSE)</f>
        <v>Regular Air</v>
      </c>
      <c r="J219" s="13">
        <f>VLOOKUP(Table1[[#This Row],[Order No]],'Cost and price details'!$A$2:$F$1038,Table!$J$3,FALSE)</f>
        <v>41513</v>
      </c>
      <c r="K219" s="12">
        <f>VLOOKUP(Table1[[#This Row],[Order No]],'Cost and price details'!$A$2:$F$1038,Table!$K$3,FALSE)</f>
        <v>3.8170000000000006</v>
      </c>
      <c r="L219" s="12">
        <f>VLOOKUP(Table1[[#This Row],[Order No]],'Cost and price details'!$A$2:$F$1038,Table!$L$3,FALSE)</f>
        <v>7.3479999999999999</v>
      </c>
      <c r="M219" s="14">
        <f>(Table1[[#This Row],[Retail Price]]-Table1[[#This Row],[Cost Price]])/Table1[[#This Row],[Cost Price]]</f>
        <v>0.92507204610950977</v>
      </c>
      <c r="N219" s="14">
        <f>VLOOKUP(Table1[[#This Row],[Retail Price]],'Tax and discount slab'!$A$17:$B$27,2,TRUE)</f>
        <v>0.05</v>
      </c>
      <c r="O219" s="7">
        <f>(1+Table1[[#This Row],[Tax]])*Table1[[#This Row],[Retail Price]]</f>
        <v>7.7153999999999998</v>
      </c>
      <c r="P219" s="7">
        <f>VLOOKUP(Table1[[#This Row],[Order No]],'QTY &amp; shipping cost'!A215:B1251,2,FALSE)</f>
        <v>7</v>
      </c>
      <c r="Q219" s="7">
        <f>(Table1[[#This Row],[Price including tax]]*Table1[[#This Row],[Order Quantity]])</f>
        <v>54.007799999999996</v>
      </c>
      <c r="R219" s="14">
        <f>VLOOKUP(Table1[[#This Row],[Retail Price]],'Tax and discount slab'!$D$17:$E$27,2,TRUE)</f>
        <v>0.02</v>
      </c>
      <c r="S219" s="7">
        <f>Table1[[#This Row],[Sub Total]]*Table1[[#This Row],[Discount %]]</f>
        <v>1.0801559999999999</v>
      </c>
      <c r="T219" s="7">
        <f>VLOOKUP(Table1[[#This Row],[Order No]],'QTY &amp; shipping cost'!$A$2:$C$1038,3,FALSE)</f>
        <v>1.55</v>
      </c>
      <c r="U219" s="18">
        <f>(Table1[[#This Row],[Sub Total]]+Table1[[#This Row],[Shipping Cost]])-Table1[[#This Row],[Discount $]]</f>
        <v>54.477643999999991</v>
      </c>
    </row>
    <row r="220" spans="1:21" x14ac:dyDescent="0.2">
      <c r="A220" s="17" t="s">
        <v>422</v>
      </c>
      <c r="B220" s="6">
        <f>VLOOKUP($A220,'Order date customer name'!$A$3:$B$1039,2,FALSE)</f>
        <v>41506</v>
      </c>
      <c r="C220" s="7" t="str">
        <f>VLOOKUP(Table1[[#This Row],[Order No]],'Order date customer name'!$A$2:$C$1038,3,FALSE)</f>
        <v>ALEXANDER ROBINSON</v>
      </c>
      <c r="D220" s="7" t="str">
        <f>VLOOKUP(Table1[[#This Row],[Order No]],'State and cust type'!$A$2:$B$1038,2,FALSE)</f>
        <v>New York</v>
      </c>
      <c r="E220" s="7" t="str">
        <f>VLOOKUP(Table1[[#This Row],[Order No]],'State and cust type'!$A$3:$C$1039,3,FALSE)</f>
        <v>Small Business</v>
      </c>
      <c r="F220" s="7" t="str">
        <f>VLOOKUP(Table1[[#This Row],[Order No]],'Account, order priority and cat'!$A$2:$B$1038,2,FALSE)</f>
        <v>CLAUDE WILLIS</v>
      </c>
      <c r="G220" s="7" t="str">
        <f>VLOOKUP(Table1[[#This Row],[Order No]],'Account, order priority and cat'!$A$3:$C$1039,3,FALSE)</f>
        <v>Low</v>
      </c>
      <c r="H220" s="7" t="str">
        <f>VLOOKUP(Table1[[#This Row],[Order No]],'Account, order priority and cat'!$A$3:$D$1039,4,FALSE)</f>
        <v>Office Supplies</v>
      </c>
      <c r="I220" s="12" t="str">
        <f>VLOOKUP(Table1[[#This Row],[Order No]],'Cost and price details'!$A$2:$F$1038,Table!$I$3,FALSE)</f>
        <v>Regular Air</v>
      </c>
      <c r="J220" s="13">
        <f>VLOOKUP(Table1[[#This Row],[Order No]],'Cost and price details'!$A$2:$F$1038,Table!$J$3,FALSE)</f>
        <v>41515</v>
      </c>
      <c r="K220" s="12">
        <f>VLOOKUP(Table1[[#This Row],[Order No]],'Cost and price details'!$A$2:$F$1038,Table!$K$3,FALSE)</f>
        <v>74.503000000000014</v>
      </c>
      <c r="L220" s="12">
        <f>VLOOKUP(Table1[[#This Row],[Order No]],'Cost and price details'!$A$2:$F$1038,Table!$L$3,FALSE)</f>
        <v>181.72</v>
      </c>
      <c r="M220" s="14">
        <f>(Table1[[#This Row],[Retail Price]]-Table1[[#This Row],[Cost Price]])/Table1[[#This Row],[Cost Price]]</f>
        <v>1.4390964122250105</v>
      </c>
      <c r="N220" s="14">
        <f>VLOOKUP(Table1[[#This Row],[Retail Price]],'Tax and discount slab'!$A$17:$B$27,2,TRUE)</f>
        <v>0.32000000000000006</v>
      </c>
      <c r="O220" s="7">
        <f>(1+Table1[[#This Row],[Tax]])*Table1[[#This Row],[Retail Price]]</f>
        <v>239.87040000000002</v>
      </c>
      <c r="P220" s="7">
        <f>VLOOKUP(Table1[[#This Row],[Order No]],'QTY &amp; shipping cost'!A216:B1252,2,FALSE)</f>
        <v>25</v>
      </c>
      <c r="Q220" s="7">
        <f>(Table1[[#This Row],[Price including tax]]*Table1[[#This Row],[Order Quantity]])</f>
        <v>5996.76</v>
      </c>
      <c r="R220" s="14">
        <f>VLOOKUP(Table1[[#This Row],[Retail Price]],'Tax and discount slab'!$D$17:$E$27,2,TRUE)</f>
        <v>0.47</v>
      </c>
      <c r="S220" s="7">
        <f>Table1[[#This Row],[Sub Total]]*Table1[[#This Row],[Discount %]]</f>
        <v>2818.4771999999998</v>
      </c>
      <c r="T220" s="7">
        <f>VLOOKUP(Table1[[#This Row],[Order No]],'QTY &amp; shipping cost'!$A$2:$C$1038,3,FALSE)</f>
        <v>20.04</v>
      </c>
      <c r="U220" s="18">
        <f>(Table1[[#This Row],[Sub Total]]+Table1[[#This Row],[Shipping Cost]])-Table1[[#This Row],[Discount $]]</f>
        <v>3198.3228000000004</v>
      </c>
    </row>
    <row r="221" spans="1:21" x14ac:dyDescent="0.2">
      <c r="A221" s="17" t="s">
        <v>424</v>
      </c>
      <c r="B221" s="6">
        <f>VLOOKUP($A221,'Order date customer name'!$A$3:$B$1039,2,FALSE)</f>
        <v>41508</v>
      </c>
      <c r="C221" s="7" t="str">
        <f>VLOOKUP(Table1[[#This Row],[Order No]],'Order date customer name'!$A$2:$C$1038,3,FALSE)</f>
        <v>CARL JACKSON</v>
      </c>
      <c r="D221" s="7" t="str">
        <f>VLOOKUP(Table1[[#This Row],[Order No]],'State and cust type'!$A$2:$B$1038,2,FALSE)</f>
        <v>New York</v>
      </c>
      <c r="E221" s="7" t="str">
        <f>VLOOKUP(Table1[[#This Row],[Order No]],'State and cust type'!$A$3:$C$1039,3,FALSE)</f>
        <v>Home Office</v>
      </c>
      <c r="F221" s="7" t="str">
        <f>VLOOKUP(Table1[[#This Row],[Order No]],'Account, order priority and cat'!$A$2:$B$1038,2,FALSE)</f>
        <v>VINCENT JORDAN</v>
      </c>
      <c r="G221" s="7" t="str">
        <f>VLOOKUP(Table1[[#This Row],[Order No]],'Account, order priority and cat'!$A$3:$C$1039,3,FALSE)</f>
        <v>Not Specified</v>
      </c>
      <c r="H221" s="7" t="str">
        <f>VLOOKUP(Table1[[#This Row],[Order No]],'Account, order priority and cat'!$A$3:$D$1039,4,FALSE)</f>
        <v>Office Supplies</v>
      </c>
      <c r="I221" s="12" t="str">
        <f>VLOOKUP(Table1[[#This Row],[Order No]],'Cost and price details'!$A$2:$F$1038,Table!$I$3,FALSE)</f>
        <v>Regular Air</v>
      </c>
      <c r="J221" s="13">
        <f>VLOOKUP(Table1[[#This Row],[Order No]],'Cost and price details'!$A$2:$F$1038,Table!$J$3,FALSE)</f>
        <v>41518</v>
      </c>
      <c r="K221" s="12">
        <f>VLOOKUP(Table1[[#This Row],[Order No]],'Cost and price details'!$A$2:$F$1038,Table!$K$3,FALSE)</f>
        <v>5.7090000000000005</v>
      </c>
      <c r="L221" s="12">
        <f>VLOOKUP(Table1[[#This Row],[Order No]],'Cost and price details'!$A$2:$F$1038,Table!$L$3,FALSE)</f>
        <v>14.278000000000002</v>
      </c>
      <c r="M221" s="14">
        <f>(Table1[[#This Row],[Retail Price]]-Table1[[#This Row],[Cost Price]])/Table1[[#This Row],[Cost Price]]</f>
        <v>1.5009633911368019</v>
      </c>
      <c r="N221" s="14">
        <f>VLOOKUP(Table1[[#This Row],[Retail Price]],'Tax and discount slab'!$A$17:$B$27,2,TRUE)</f>
        <v>0.1</v>
      </c>
      <c r="O221" s="7">
        <f>(1+Table1[[#This Row],[Tax]])*Table1[[#This Row],[Retail Price]]</f>
        <v>15.705800000000004</v>
      </c>
      <c r="P221" s="7" t="e">
        <f>VLOOKUP(Table1[[#This Row],[Order No]],'QTY &amp; shipping cost'!A217:B1253,2,FALSE)</f>
        <v>#N/A</v>
      </c>
      <c r="Q221" s="7" t="e">
        <f>(Table1[[#This Row],[Price including tax]]*Table1[[#This Row],[Order Quantity]])</f>
        <v>#N/A</v>
      </c>
      <c r="R221" s="14">
        <f>VLOOKUP(Table1[[#This Row],[Retail Price]],'Tax and discount slab'!$D$17:$E$27,2,TRUE)</f>
        <v>7.0000000000000007E-2</v>
      </c>
      <c r="S221" s="7" t="e">
        <f>Table1[[#This Row],[Sub Total]]*Table1[[#This Row],[Discount %]]</f>
        <v>#N/A</v>
      </c>
      <c r="T221" s="7">
        <f>VLOOKUP(Table1[[#This Row],[Order No]],'QTY &amp; shipping cost'!$A$2:$C$1038,3,FALSE)</f>
        <v>3.19</v>
      </c>
      <c r="U221" s="18" t="e">
        <f>(Table1[[#This Row],[Sub Total]]+Table1[[#This Row],[Shipping Cost]])-Table1[[#This Row],[Discount $]]</f>
        <v>#N/A</v>
      </c>
    </row>
    <row r="222" spans="1:21" x14ac:dyDescent="0.2">
      <c r="A222" s="17" t="s">
        <v>426</v>
      </c>
      <c r="B222" s="6">
        <f>VLOOKUP($A222,'Order date customer name'!$A$3:$B$1039,2,FALSE)</f>
        <v>41509</v>
      </c>
      <c r="C222" s="7" t="str">
        <f>VLOOKUP(Table1[[#This Row],[Order No]],'Order date customer name'!$A$2:$C$1038,3,FALSE)</f>
        <v>DUANE MORENO</v>
      </c>
      <c r="D222" s="7" t="str">
        <f>VLOOKUP(Table1[[#This Row],[Order No]],'State and cust type'!$A$2:$B$1038,2,FALSE)</f>
        <v>New York</v>
      </c>
      <c r="E222" s="7" t="str">
        <f>VLOOKUP(Table1[[#This Row],[Order No]],'State and cust type'!$A$3:$C$1039,3,FALSE)</f>
        <v>Home Office</v>
      </c>
      <c r="F222" s="7" t="str">
        <f>VLOOKUP(Table1[[#This Row],[Order No]],'Account, order priority and cat'!$A$2:$B$1038,2,FALSE)</f>
        <v>MARC ARNOLD</v>
      </c>
      <c r="G222" s="7" t="str">
        <f>VLOOKUP(Table1[[#This Row],[Order No]],'Account, order priority and cat'!$A$3:$C$1039,3,FALSE)</f>
        <v>Not Specified</v>
      </c>
      <c r="H222" s="7" t="str">
        <f>VLOOKUP(Table1[[#This Row],[Order No]],'Account, order priority and cat'!$A$3:$D$1039,4,FALSE)</f>
        <v>Office Supplies</v>
      </c>
      <c r="I222" s="12" t="str">
        <f>VLOOKUP(Table1[[#This Row],[Order No]],'Cost and price details'!$A$2:$F$1038,Table!$I$3,FALSE)</f>
        <v>Regular Air</v>
      </c>
      <c r="J222" s="13">
        <f>VLOOKUP(Table1[[#This Row],[Order No]],'Cost and price details'!$A$2:$F$1038,Table!$J$3,FALSE)</f>
        <v>41517</v>
      </c>
      <c r="K222" s="12">
        <f>VLOOKUP(Table1[[#This Row],[Order No]],'Cost and price details'!$A$2:$F$1038,Table!$K$3,FALSE)</f>
        <v>1.298</v>
      </c>
      <c r="L222" s="12">
        <f>VLOOKUP(Table1[[#This Row],[Order No]],'Cost and price details'!$A$2:$F$1038,Table!$L$3,FALSE)</f>
        <v>2.0680000000000001</v>
      </c>
      <c r="M222" s="14">
        <f>(Table1[[#This Row],[Retail Price]]-Table1[[#This Row],[Cost Price]])/Table1[[#This Row],[Cost Price]]</f>
        <v>0.59322033898305082</v>
      </c>
      <c r="N222" s="14">
        <f>VLOOKUP(Table1[[#This Row],[Retail Price]],'Tax and discount slab'!$A$17:$B$27,2,TRUE)</f>
        <v>0.05</v>
      </c>
      <c r="O222" s="7">
        <f>(1+Table1[[#This Row],[Tax]])*Table1[[#This Row],[Retail Price]]</f>
        <v>2.1714000000000002</v>
      </c>
      <c r="P222" s="7" t="e">
        <f>VLOOKUP(Table1[[#This Row],[Order No]],'QTY &amp; shipping cost'!A218:B1254,2,FALSE)</f>
        <v>#N/A</v>
      </c>
      <c r="Q222" s="7" t="e">
        <f>(Table1[[#This Row],[Price including tax]]*Table1[[#This Row],[Order Quantity]])</f>
        <v>#N/A</v>
      </c>
      <c r="R222" s="14">
        <f>VLOOKUP(Table1[[#This Row],[Retail Price]],'Tax and discount slab'!$D$17:$E$27,2,TRUE)</f>
        <v>0.02</v>
      </c>
      <c r="S222" s="7" t="e">
        <f>Table1[[#This Row],[Sub Total]]*Table1[[#This Row],[Discount %]]</f>
        <v>#N/A</v>
      </c>
      <c r="T222" s="7">
        <f>VLOOKUP(Table1[[#This Row],[Order No]],'QTY &amp; shipping cost'!$A$2:$C$1038,3,FALSE)</f>
        <v>1.54</v>
      </c>
      <c r="U222" s="18" t="e">
        <f>(Table1[[#This Row],[Sub Total]]+Table1[[#This Row],[Shipping Cost]])-Table1[[#This Row],[Discount $]]</f>
        <v>#N/A</v>
      </c>
    </row>
    <row r="223" spans="1:21" x14ac:dyDescent="0.2">
      <c r="A223" s="17" t="s">
        <v>428</v>
      </c>
      <c r="B223" s="6">
        <f>VLOOKUP($A223,'Order date customer name'!$A$3:$B$1039,2,FALSE)</f>
        <v>41509</v>
      </c>
      <c r="C223" s="7" t="str">
        <f>VLOOKUP(Table1[[#This Row],[Order No]],'Order date customer name'!$A$2:$C$1038,3,FALSE)</f>
        <v>BARRY STEVENS</v>
      </c>
      <c r="D223" s="7" t="str">
        <f>VLOOKUP(Table1[[#This Row],[Order No]],'State and cust type'!$A$2:$B$1038,2,FALSE)</f>
        <v>New York</v>
      </c>
      <c r="E223" s="7" t="str">
        <f>VLOOKUP(Table1[[#This Row],[Order No]],'State and cust type'!$A$3:$C$1039,3,FALSE)</f>
        <v>Small Business</v>
      </c>
      <c r="F223" s="7" t="str">
        <f>VLOOKUP(Table1[[#This Row],[Order No]],'Account, order priority and cat'!$A$2:$B$1038,2,FALSE)</f>
        <v>VINCENT JORDAN</v>
      </c>
      <c r="G223" s="7" t="str">
        <f>VLOOKUP(Table1[[#This Row],[Order No]],'Account, order priority and cat'!$A$3:$C$1039,3,FALSE)</f>
        <v>Medium</v>
      </c>
      <c r="H223" s="7" t="str">
        <f>VLOOKUP(Table1[[#This Row],[Order No]],'Account, order priority and cat'!$A$3:$D$1039,4,FALSE)</f>
        <v>Office Supplies</v>
      </c>
      <c r="I223" s="12" t="str">
        <f>VLOOKUP(Table1[[#This Row],[Order No]],'Cost and price details'!$A$2:$F$1038,Table!$I$3,FALSE)</f>
        <v>Regular Air</v>
      </c>
      <c r="J223" s="13">
        <f>VLOOKUP(Table1[[#This Row],[Order No]],'Cost and price details'!$A$2:$F$1038,Table!$J$3,FALSE)</f>
        <v>41517</v>
      </c>
      <c r="K223" s="12">
        <f>VLOOKUP(Table1[[#This Row],[Order No]],'Cost and price details'!$A$2:$F$1038,Table!$K$3,FALSE)</f>
        <v>3.8720000000000003</v>
      </c>
      <c r="L223" s="12">
        <f>VLOOKUP(Table1[[#This Row],[Order No]],'Cost and price details'!$A$2:$F$1038,Table!$L$3,FALSE)</f>
        <v>6.2480000000000002</v>
      </c>
      <c r="M223" s="14">
        <f>(Table1[[#This Row],[Retail Price]]-Table1[[#This Row],[Cost Price]])/Table1[[#This Row],[Cost Price]]</f>
        <v>0.61363636363636354</v>
      </c>
      <c r="N223" s="14">
        <f>VLOOKUP(Table1[[#This Row],[Retail Price]],'Tax and discount slab'!$A$17:$B$27,2,TRUE)</f>
        <v>0.05</v>
      </c>
      <c r="O223" s="7">
        <f>(1+Table1[[#This Row],[Tax]])*Table1[[#This Row],[Retail Price]]</f>
        <v>6.5604000000000005</v>
      </c>
      <c r="P223" s="7">
        <f>VLOOKUP(Table1[[#This Row],[Order No]],'QTY &amp; shipping cost'!A219:B1255,2,FALSE)</f>
        <v>34</v>
      </c>
      <c r="Q223" s="7">
        <f>(Table1[[#This Row],[Price including tax]]*Table1[[#This Row],[Order Quantity]])</f>
        <v>223.05360000000002</v>
      </c>
      <c r="R223" s="14">
        <f>VLOOKUP(Table1[[#This Row],[Retail Price]],'Tax and discount slab'!$D$17:$E$27,2,TRUE)</f>
        <v>0.02</v>
      </c>
      <c r="S223" s="7">
        <f>Table1[[#This Row],[Sub Total]]*Table1[[#This Row],[Discount %]]</f>
        <v>4.4610720000000006</v>
      </c>
      <c r="T223" s="7">
        <f>VLOOKUP(Table1[[#This Row],[Order No]],'QTY &amp; shipping cost'!$A$2:$C$1038,3,FALSE)</f>
        <v>1.44</v>
      </c>
      <c r="U223" s="18">
        <f>(Table1[[#This Row],[Sub Total]]+Table1[[#This Row],[Shipping Cost]])-Table1[[#This Row],[Discount $]]</f>
        <v>220.03252800000001</v>
      </c>
    </row>
    <row r="224" spans="1:21" x14ac:dyDescent="0.2">
      <c r="A224" s="17" t="s">
        <v>430</v>
      </c>
      <c r="B224" s="6">
        <f>VLOOKUP($A224,'Order date customer name'!$A$3:$B$1039,2,FALSE)</f>
        <v>41512</v>
      </c>
      <c r="C224" s="7" t="str">
        <f>VLOOKUP(Table1[[#This Row],[Order No]],'Order date customer name'!$A$2:$C$1038,3,FALSE)</f>
        <v>DAVID ARMSTRONG</v>
      </c>
      <c r="D224" s="7" t="str">
        <f>VLOOKUP(Table1[[#This Row],[Order No]],'State and cust type'!$A$2:$B$1038,2,FALSE)</f>
        <v>New York</v>
      </c>
      <c r="E224" s="7" t="str">
        <f>VLOOKUP(Table1[[#This Row],[Order No]],'State and cust type'!$A$3:$C$1039,3,FALSE)</f>
        <v>Consumer</v>
      </c>
      <c r="F224" s="7" t="str">
        <f>VLOOKUP(Table1[[#This Row],[Order No]],'Account, order priority and cat'!$A$2:$B$1038,2,FALSE)</f>
        <v>ROY COOK</v>
      </c>
      <c r="G224" s="7" t="str">
        <f>VLOOKUP(Table1[[#This Row],[Order No]],'Account, order priority and cat'!$A$3:$C$1039,3,FALSE)</f>
        <v>Not Specified</v>
      </c>
      <c r="H224" s="7" t="str">
        <f>VLOOKUP(Table1[[#This Row],[Order No]],'Account, order priority and cat'!$A$3:$D$1039,4,FALSE)</f>
        <v>Office Supplies</v>
      </c>
      <c r="I224" s="12" t="str">
        <f>VLOOKUP(Table1[[#This Row],[Order No]],'Cost and price details'!$A$2:$F$1038,Table!$I$3,FALSE)</f>
        <v>Regular Air</v>
      </c>
      <c r="J224" s="13">
        <f>VLOOKUP(Table1[[#This Row],[Order No]],'Cost and price details'!$A$2:$F$1038,Table!$J$3,FALSE)</f>
        <v>41520</v>
      </c>
      <c r="K224" s="12">
        <f>VLOOKUP(Table1[[#This Row],[Order No]],'Cost and price details'!$A$2:$F$1038,Table!$K$3,FALSE)</f>
        <v>2.1339999999999999</v>
      </c>
      <c r="L224" s="12">
        <f>VLOOKUP(Table1[[#This Row],[Order No]],'Cost and price details'!$A$2:$F$1038,Table!$L$3,FALSE)</f>
        <v>3.3880000000000003</v>
      </c>
      <c r="M224" s="14">
        <f>(Table1[[#This Row],[Retail Price]]-Table1[[#This Row],[Cost Price]])/Table1[[#This Row],[Cost Price]]</f>
        <v>0.58762886597938169</v>
      </c>
      <c r="N224" s="14">
        <f>VLOOKUP(Table1[[#This Row],[Retail Price]],'Tax and discount slab'!$A$17:$B$27,2,TRUE)</f>
        <v>0.05</v>
      </c>
      <c r="O224" s="7">
        <f>(1+Table1[[#This Row],[Tax]])*Table1[[#This Row],[Retail Price]]</f>
        <v>3.5574000000000003</v>
      </c>
      <c r="P224" s="7">
        <f>VLOOKUP(Table1[[#This Row],[Order No]],'QTY &amp; shipping cost'!A220:B1256,2,FALSE)</f>
        <v>47</v>
      </c>
      <c r="Q224" s="7">
        <f>(Table1[[#This Row],[Price including tax]]*Table1[[#This Row],[Order Quantity]])</f>
        <v>167.19780000000003</v>
      </c>
      <c r="R224" s="14">
        <f>VLOOKUP(Table1[[#This Row],[Retail Price]],'Tax and discount slab'!$D$17:$E$27,2,TRUE)</f>
        <v>0.02</v>
      </c>
      <c r="S224" s="7">
        <f>Table1[[#This Row],[Sub Total]]*Table1[[#This Row],[Discount %]]</f>
        <v>3.3439560000000008</v>
      </c>
      <c r="T224" s="7">
        <f>VLOOKUP(Table1[[#This Row],[Order No]],'QTY &amp; shipping cost'!$A$2:$C$1038,3,FALSE)</f>
        <v>1.04</v>
      </c>
      <c r="U224" s="18">
        <f>(Table1[[#This Row],[Sub Total]]+Table1[[#This Row],[Shipping Cost]])-Table1[[#This Row],[Discount $]]</f>
        <v>164.89384400000003</v>
      </c>
    </row>
    <row r="225" spans="1:21" x14ac:dyDescent="0.2">
      <c r="A225" s="17" t="s">
        <v>432</v>
      </c>
      <c r="B225" s="6">
        <f>VLOOKUP($A225,'Order date customer name'!$A$3:$B$1039,2,FALSE)</f>
        <v>41513</v>
      </c>
      <c r="C225" s="7" t="str">
        <f>VLOOKUP(Table1[[#This Row],[Order No]],'Order date customer name'!$A$2:$C$1038,3,FALSE)</f>
        <v>BARRY STEVENS</v>
      </c>
      <c r="D225" s="7" t="str">
        <f>VLOOKUP(Table1[[#This Row],[Order No]],'State and cust type'!$A$2:$B$1038,2,FALSE)</f>
        <v>New York</v>
      </c>
      <c r="E225" s="7" t="str">
        <f>VLOOKUP(Table1[[#This Row],[Order No]],'State and cust type'!$A$3:$C$1039,3,FALSE)</f>
        <v>Consumer</v>
      </c>
      <c r="F225" s="7" t="str">
        <f>VLOOKUP(Table1[[#This Row],[Order No]],'Account, order priority and cat'!$A$2:$B$1038,2,FALSE)</f>
        <v>VINCENT JORDAN</v>
      </c>
      <c r="G225" s="7" t="str">
        <f>VLOOKUP(Table1[[#This Row],[Order No]],'Account, order priority and cat'!$A$3:$C$1039,3,FALSE)</f>
        <v>Not Specified</v>
      </c>
      <c r="H225" s="7" t="str">
        <f>VLOOKUP(Table1[[#This Row],[Order No]],'Account, order priority and cat'!$A$3:$D$1039,4,FALSE)</f>
        <v>Office Supplies</v>
      </c>
      <c r="I225" s="12" t="str">
        <f>VLOOKUP(Table1[[#This Row],[Order No]],'Cost and price details'!$A$2:$F$1038,Table!$I$3,FALSE)</f>
        <v>Regular Air</v>
      </c>
      <c r="J225" s="13">
        <f>VLOOKUP(Table1[[#This Row],[Order No]],'Cost and price details'!$A$2:$F$1038,Table!$J$3,FALSE)</f>
        <v>41521</v>
      </c>
      <c r="K225" s="12">
        <f>VLOOKUP(Table1[[#This Row],[Order No]],'Cost and price details'!$A$2:$F$1038,Table!$K$3,FALSE)</f>
        <v>9.5810000000000013</v>
      </c>
      <c r="L225" s="12">
        <f>VLOOKUP(Table1[[#This Row],[Order No]],'Cost and price details'!$A$2:$F$1038,Table!$L$3,FALSE)</f>
        <v>15.708</v>
      </c>
      <c r="M225" s="14">
        <f>(Table1[[#This Row],[Retail Price]]-Table1[[#This Row],[Cost Price]])/Table1[[#This Row],[Cost Price]]</f>
        <v>0.63949483352468406</v>
      </c>
      <c r="N225" s="14">
        <f>VLOOKUP(Table1[[#This Row],[Retail Price]],'Tax and discount slab'!$A$17:$B$27,2,TRUE)</f>
        <v>0.1</v>
      </c>
      <c r="O225" s="7">
        <f>(1+Table1[[#This Row],[Tax]])*Table1[[#This Row],[Retail Price]]</f>
        <v>17.2788</v>
      </c>
      <c r="P225" s="7">
        <f>VLOOKUP(Table1[[#This Row],[Order No]],'QTY &amp; shipping cost'!A221:B1257,2,FALSE)</f>
        <v>10</v>
      </c>
      <c r="Q225" s="7">
        <f>(Table1[[#This Row],[Price including tax]]*Table1[[#This Row],[Order Quantity]])</f>
        <v>172.78800000000001</v>
      </c>
      <c r="R225" s="14">
        <f>VLOOKUP(Table1[[#This Row],[Retail Price]],'Tax and discount slab'!$D$17:$E$27,2,TRUE)</f>
        <v>7.0000000000000007E-2</v>
      </c>
      <c r="S225" s="7">
        <f>Table1[[#This Row],[Sub Total]]*Table1[[#This Row],[Discount %]]</f>
        <v>12.095160000000002</v>
      </c>
      <c r="T225" s="7">
        <f>VLOOKUP(Table1[[#This Row],[Order No]],'QTY &amp; shipping cost'!$A$2:$C$1038,3,FALSE)</f>
        <v>3.04</v>
      </c>
      <c r="U225" s="18">
        <f>(Table1[[#This Row],[Sub Total]]+Table1[[#This Row],[Shipping Cost]])-Table1[[#This Row],[Discount $]]</f>
        <v>163.73284000000001</v>
      </c>
    </row>
    <row r="226" spans="1:21" x14ac:dyDescent="0.2">
      <c r="A226" s="17" t="s">
        <v>433</v>
      </c>
      <c r="B226" s="6">
        <f>VLOOKUP($A226,'Order date customer name'!$A$3:$B$1039,2,FALSE)</f>
        <v>41513</v>
      </c>
      <c r="C226" s="7" t="str">
        <f>VLOOKUP(Table1[[#This Row],[Order No]],'Order date customer name'!$A$2:$C$1038,3,FALSE)</f>
        <v>JOSE MILLS</v>
      </c>
      <c r="D226" s="7" t="str">
        <f>VLOOKUP(Table1[[#This Row],[Order No]],'State and cust type'!$A$2:$B$1038,2,FALSE)</f>
        <v>New York</v>
      </c>
      <c r="E226" s="7" t="str">
        <f>VLOOKUP(Table1[[#This Row],[Order No]],'State and cust type'!$A$3:$C$1039,3,FALSE)</f>
        <v>Home Office</v>
      </c>
      <c r="F226" s="7" t="str">
        <f>VLOOKUP(Table1[[#This Row],[Order No]],'Account, order priority and cat'!$A$2:$B$1038,2,FALSE)</f>
        <v>ROY COOK</v>
      </c>
      <c r="G226" s="7" t="str">
        <f>VLOOKUP(Table1[[#This Row],[Order No]],'Account, order priority and cat'!$A$3:$C$1039,3,FALSE)</f>
        <v>Low</v>
      </c>
      <c r="H226" s="7" t="str">
        <f>VLOOKUP(Table1[[#This Row],[Order No]],'Account, order priority and cat'!$A$3:$D$1039,4,FALSE)</f>
        <v>Technology</v>
      </c>
      <c r="I226" s="12" t="str">
        <f>VLOOKUP(Table1[[#This Row],[Order No]],'Cost and price details'!$A$2:$F$1038,Table!$I$3,FALSE)</f>
        <v>Regular Air</v>
      </c>
      <c r="J226" s="13">
        <f>VLOOKUP(Table1[[#This Row],[Order No]],'Cost and price details'!$A$2:$F$1038,Table!$J$3,FALSE)</f>
        <v>41525</v>
      </c>
      <c r="K226" s="12">
        <f>VLOOKUP(Table1[[#This Row],[Order No]],'Cost and price details'!$A$2:$F$1038,Table!$K$3,FALSE)</f>
        <v>66.649000000000015</v>
      </c>
      <c r="L226" s="12">
        <f>VLOOKUP(Table1[[#This Row],[Order No]],'Cost and price details'!$A$2:$F$1038,Table!$L$3,FALSE)</f>
        <v>111.07800000000002</v>
      </c>
      <c r="M226" s="14">
        <f>(Table1[[#This Row],[Retail Price]]-Table1[[#This Row],[Cost Price]])/Table1[[#This Row],[Cost Price]]</f>
        <v>0.66661165208780315</v>
      </c>
      <c r="N226" s="14">
        <f>VLOOKUP(Table1[[#This Row],[Retail Price]],'Tax and discount slab'!$A$17:$B$27,2,TRUE)</f>
        <v>0.32000000000000006</v>
      </c>
      <c r="O226" s="7">
        <f>(1+Table1[[#This Row],[Tax]])*Table1[[#This Row],[Retail Price]]</f>
        <v>146.62296000000003</v>
      </c>
      <c r="P226" s="7">
        <f>VLOOKUP(Table1[[#This Row],[Order No]],'QTY &amp; shipping cost'!A222:B1258,2,FALSE)</f>
        <v>14</v>
      </c>
      <c r="Q226" s="7">
        <f>(Table1[[#This Row],[Price including tax]]*Table1[[#This Row],[Order Quantity]])</f>
        <v>2052.7214400000003</v>
      </c>
      <c r="R226" s="14">
        <f>VLOOKUP(Table1[[#This Row],[Retail Price]],'Tax and discount slab'!$D$17:$E$27,2,TRUE)</f>
        <v>0.47</v>
      </c>
      <c r="S226" s="7">
        <f>Table1[[#This Row],[Sub Total]]*Table1[[#This Row],[Discount %]]</f>
        <v>964.7790768000001</v>
      </c>
      <c r="T226" s="7">
        <f>VLOOKUP(Table1[[#This Row],[Order No]],'QTY &amp; shipping cost'!$A$2:$C$1038,3,FALSE)</f>
        <v>7.2299999999999995</v>
      </c>
      <c r="U226" s="18">
        <f>(Table1[[#This Row],[Sub Total]]+Table1[[#This Row],[Shipping Cost]])-Table1[[#This Row],[Discount $]]</f>
        <v>1095.1723632000003</v>
      </c>
    </row>
    <row r="227" spans="1:21" x14ac:dyDescent="0.2">
      <c r="A227" s="17" t="s">
        <v>435</v>
      </c>
      <c r="B227" s="6">
        <f>VLOOKUP($A227,'Order date customer name'!$A$3:$B$1039,2,FALSE)</f>
        <v>41514</v>
      </c>
      <c r="C227" s="7" t="str">
        <f>VLOOKUP(Table1[[#This Row],[Order No]],'Order date customer name'!$A$2:$C$1038,3,FALSE)</f>
        <v>JOSE MILLS</v>
      </c>
      <c r="D227" s="7" t="str">
        <f>VLOOKUP(Table1[[#This Row],[Order No]],'State and cust type'!$A$2:$B$1038,2,FALSE)</f>
        <v>New York</v>
      </c>
      <c r="E227" s="7" t="str">
        <f>VLOOKUP(Table1[[#This Row],[Order No]],'State and cust type'!$A$3:$C$1039,3,FALSE)</f>
        <v>Home Office</v>
      </c>
      <c r="F227" s="7" t="str">
        <f>VLOOKUP(Table1[[#This Row],[Order No]],'Account, order priority and cat'!$A$2:$B$1038,2,FALSE)</f>
        <v>ROY COOK</v>
      </c>
      <c r="G227" s="7" t="str">
        <f>VLOOKUP(Table1[[#This Row],[Order No]],'Account, order priority and cat'!$A$3:$C$1039,3,FALSE)</f>
        <v>Medium</v>
      </c>
      <c r="H227" s="7" t="str">
        <f>VLOOKUP(Table1[[#This Row],[Order No]],'Account, order priority and cat'!$A$3:$D$1039,4,FALSE)</f>
        <v>Office Supplies</v>
      </c>
      <c r="I227" s="12" t="str">
        <f>VLOOKUP(Table1[[#This Row],[Order No]],'Cost and price details'!$A$2:$F$1038,Table!$I$3,FALSE)</f>
        <v>Express Air</v>
      </c>
      <c r="J227" s="13">
        <f>VLOOKUP(Table1[[#This Row],[Order No]],'Cost and price details'!$A$2:$F$1038,Table!$J$3,FALSE)</f>
        <v>41523</v>
      </c>
      <c r="K227" s="12">
        <f>VLOOKUP(Table1[[#This Row],[Order No]],'Cost and price details'!$A$2:$F$1038,Table!$K$3,FALSE)</f>
        <v>2.6950000000000003</v>
      </c>
      <c r="L227" s="12">
        <f>VLOOKUP(Table1[[#This Row],[Order No]],'Cost and price details'!$A$2:$F$1038,Table!$L$3,FALSE)</f>
        <v>4.2790000000000008</v>
      </c>
      <c r="M227" s="14">
        <f>(Table1[[#This Row],[Retail Price]]-Table1[[#This Row],[Cost Price]])/Table1[[#This Row],[Cost Price]]</f>
        <v>0.58775510204081649</v>
      </c>
      <c r="N227" s="14">
        <f>VLOOKUP(Table1[[#This Row],[Retail Price]],'Tax and discount slab'!$A$17:$B$27,2,TRUE)</f>
        <v>0.05</v>
      </c>
      <c r="O227" s="7">
        <f>(1+Table1[[#This Row],[Tax]])*Table1[[#This Row],[Retail Price]]</f>
        <v>4.4929500000000013</v>
      </c>
      <c r="P227" s="7">
        <f>VLOOKUP(Table1[[#This Row],[Order No]],'QTY &amp; shipping cost'!A223:B1259,2,FALSE)</f>
        <v>34</v>
      </c>
      <c r="Q227" s="7">
        <f>(Table1[[#This Row],[Price including tax]]*Table1[[#This Row],[Order Quantity]])</f>
        <v>152.76030000000006</v>
      </c>
      <c r="R227" s="14">
        <f>VLOOKUP(Table1[[#This Row],[Retail Price]],'Tax and discount slab'!$D$17:$E$27,2,TRUE)</f>
        <v>0.02</v>
      </c>
      <c r="S227" s="7">
        <f>Table1[[#This Row],[Sub Total]]*Table1[[#This Row],[Discount %]]</f>
        <v>3.0552060000000014</v>
      </c>
      <c r="T227" s="7">
        <f>VLOOKUP(Table1[[#This Row],[Order No]],'QTY &amp; shipping cost'!$A$2:$C$1038,3,FALSE)</f>
        <v>7.06</v>
      </c>
      <c r="U227" s="18">
        <f>(Table1[[#This Row],[Sub Total]]+Table1[[#This Row],[Shipping Cost]])-Table1[[#This Row],[Discount $]]</f>
        <v>156.76509400000006</v>
      </c>
    </row>
    <row r="228" spans="1:21" x14ac:dyDescent="0.2">
      <c r="A228" s="17" t="s">
        <v>436</v>
      </c>
      <c r="B228" s="6">
        <f>VLOOKUP($A228,'Order date customer name'!$A$3:$B$1039,2,FALSE)</f>
        <v>41516</v>
      </c>
      <c r="C228" s="7" t="str">
        <f>VLOOKUP(Table1[[#This Row],[Order No]],'Order date customer name'!$A$2:$C$1038,3,FALSE)</f>
        <v>JEFFREY MENDEZ</v>
      </c>
      <c r="D228" s="7" t="str">
        <f>VLOOKUP(Table1[[#This Row],[Order No]],'State and cust type'!$A$2:$B$1038,2,FALSE)</f>
        <v>New York</v>
      </c>
      <c r="E228" s="7" t="str">
        <f>VLOOKUP(Table1[[#This Row],[Order No]],'State and cust type'!$A$3:$C$1039,3,FALSE)</f>
        <v>Home Office</v>
      </c>
      <c r="F228" s="7" t="str">
        <f>VLOOKUP(Table1[[#This Row],[Order No]],'Account, order priority and cat'!$A$2:$B$1038,2,FALSE)</f>
        <v>EDWIN AGUILAR</v>
      </c>
      <c r="G228" s="7" t="str">
        <f>VLOOKUP(Table1[[#This Row],[Order No]],'Account, order priority and cat'!$A$3:$C$1039,3,FALSE)</f>
        <v>Critical</v>
      </c>
      <c r="H228" s="7" t="str">
        <f>VLOOKUP(Table1[[#This Row],[Order No]],'Account, order priority and cat'!$A$3:$D$1039,4,FALSE)</f>
        <v>Office Supplies</v>
      </c>
      <c r="I228" s="12" t="str">
        <f>VLOOKUP(Table1[[#This Row],[Order No]],'Cost and price details'!$A$2:$F$1038,Table!$I$3,FALSE)</f>
        <v>Regular Air</v>
      </c>
      <c r="J228" s="13">
        <f>VLOOKUP(Table1[[#This Row],[Order No]],'Cost and price details'!$A$2:$F$1038,Table!$J$3,FALSE)</f>
        <v>41524</v>
      </c>
      <c r="K228" s="12">
        <f>VLOOKUP(Table1[[#This Row],[Order No]],'Cost and price details'!$A$2:$F$1038,Table!$K$3,FALSE)</f>
        <v>1.298</v>
      </c>
      <c r="L228" s="12">
        <f>VLOOKUP(Table1[[#This Row],[Order No]],'Cost and price details'!$A$2:$F$1038,Table!$L$3,FALSE)</f>
        <v>2.0680000000000001</v>
      </c>
      <c r="M228" s="14">
        <f>(Table1[[#This Row],[Retail Price]]-Table1[[#This Row],[Cost Price]])/Table1[[#This Row],[Cost Price]]</f>
        <v>0.59322033898305082</v>
      </c>
      <c r="N228" s="14">
        <f>VLOOKUP(Table1[[#This Row],[Retail Price]],'Tax and discount slab'!$A$17:$B$27,2,TRUE)</f>
        <v>0.05</v>
      </c>
      <c r="O228" s="7">
        <f>(1+Table1[[#This Row],[Tax]])*Table1[[#This Row],[Retail Price]]</f>
        <v>2.1714000000000002</v>
      </c>
      <c r="P228" s="7">
        <f>VLOOKUP(Table1[[#This Row],[Order No]],'QTY &amp; shipping cost'!A224:B1260,2,FALSE)</f>
        <v>45</v>
      </c>
      <c r="Q228" s="7">
        <f>(Table1[[#This Row],[Price including tax]]*Table1[[#This Row],[Order Quantity]])</f>
        <v>97.713000000000008</v>
      </c>
      <c r="R228" s="14">
        <f>VLOOKUP(Table1[[#This Row],[Retail Price]],'Tax and discount slab'!$D$17:$E$27,2,TRUE)</f>
        <v>0.02</v>
      </c>
      <c r="S228" s="7">
        <f>Table1[[#This Row],[Sub Total]]*Table1[[#This Row],[Discount %]]</f>
        <v>1.9542600000000001</v>
      </c>
      <c r="T228" s="7">
        <f>VLOOKUP(Table1[[#This Row],[Order No]],'QTY &amp; shipping cost'!$A$2:$C$1038,3,FALSE)</f>
        <v>1.54</v>
      </c>
      <c r="U228" s="18">
        <f>(Table1[[#This Row],[Sub Total]]+Table1[[#This Row],[Shipping Cost]])-Table1[[#This Row],[Discount $]]</f>
        <v>97.298740000000009</v>
      </c>
    </row>
    <row r="229" spans="1:21" x14ac:dyDescent="0.2">
      <c r="A229" s="17" t="s">
        <v>438</v>
      </c>
      <c r="B229" s="6">
        <f>VLOOKUP($A229,'Order date customer name'!$A$3:$B$1039,2,FALSE)</f>
        <v>41517</v>
      </c>
      <c r="C229" s="7" t="str">
        <f>VLOOKUP(Table1[[#This Row],[Order No]],'Order date customer name'!$A$2:$C$1038,3,FALSE)</f>
        <v>TONY COLLINS</v>
      </c>
      <c r="D229" s="7" t="str">
        <f>VLOOKUP(Table1[[#This Row],[Order No]],'State and cust type'!$A$2:$B$1038,2,FALSE)</f>
        <v>New York</v>
      </c>
      <c r="E229" s="7" t="str">
        <f>VLOOKUP(Table1[[#This Row],[Order No]],'State and cust type'!$A$3:$C$1039,3,FALSE)</f>
        <v>Corporate</v>
      </c>
      <c r="F229" s="7" t="str">
        <f>VLOOKUP(Table1[[#This Row],[Order No]],'Account, order priority and cat'!$A$2:$B$1038,2,FALSE)</f>
        <v>TONY PERRY</v>
      </c>
      <c r="G229" s="7" t="str">
        <f>VLOOKUP(Table1[[#This Row],[Order No]],'Account, order priority and cat'!$A$3:$C$1039,3,FALSE)</f>
        <v>High</v>
      </c>
      <c r="H229" s="7" t="str">
        <f>VLOOKUP(Table1[[#This Row],[Order No]],'Account, order priority and cat'!$A$3:$D$1039,4,FALSE)</f>
        <v>Office Supplies</v>
      </c>
      <c r="I229" s="12" t="str">
        <f>VLOOKUP(Table1[[#This Row],[Order No]],'Cost and price details'!$A$2:$F$1038,Table!$I$3,FALSE)</f>
        <v>Regular Air</v>
      </c>
      <c r="J229" s="13">
        <f>VLOOKUP(Table1[[#This Row],[Order No]],'Cost and price details'!$A$2:$F$1038,Table!$J$3,FALSE)</f>
        <v>41525</v>
      </c>
      <c r="K229" s="12">
        <f>VLOOKUP(Table1[[#This Row],[Order No]],'Cost and price details'!$A$2:$F$1038,Table!$K$3,FALSE)</f>
        <v>4.9060000000000006</v>
      </c>
      <c r="L229" s="12">
        <f>VLOOKUP(Table1[[#This Row],[Order No]],'Cost and price details'!$A$2:$F$1038,Table!$L$3,FALSE)</f>
        <v>11.979000000000001</v>
      </c>
      <c r="M229" s="14">
        <f>(Table1[[#This Row],[Retail Price]]-Table1[[#This Row],[Cost Price]])/Table1[[#This Row],[Cost Price]]</f>
        <v>1.4417040358744393</v>
      </c>
      <c r="N229" s="14">
        <f>VLOOKUP(Table1[[#This Row],[Retail Price]],'Tax and discount slab'!$A$17:$B$27,2,TRUE)</f>
        <v>0.1</v>
      </c>
      <c r="O229" s="7">
        <f>(1+Table1[[#This Row],[Tax]])*Table1[[#This Row],[Retail Price]]</f>
        <v>13.176900000000002</v>
      </c>
      <c r="P229" s="7">
        <f>VLOOKUP(Table1[[#This Row],[Order No]],'QTY &amp; shipping cost'!A225:B1261,2,FALSE)</f>
        <v>11</v>
      </c>
      <c r="Q229" s="7">
        <f>(Table1[[#This Row],[Price including tax]]*Table1[[#This Row],[Order Quantity]])</f>
        <v>144.94590000000002</v>
      </c>
      <c r="R229" s="14">
        <f>VLOOKUP(Table1[[#This Row],[Retail Price]],'Tax and discount slab'!$D$17:$E$27,2,TRUE)</f>
        <v>7.0000000000000007E-2</v>
      </c>
      <c r="S229" s="7">
        <f>Table1[[#This Row],[Sub Total]]*Table1[[#This Row],[Discount %]]</f>
        <v>10.146213000000003</v>
      </c>
      <c r="T229" s="7">
        <f>VLOOKUP(Table1[[#This Row],[Order No]],'QTY &amp; shipping cost'!$A$2:$C$1038,3,FALSE)</f>
        <v>4.55</v>
      </c>
      <c r="U229" s="18">
        <f>(Table1[[#This Row],[Sub Total]]+Table1[[#This Row],[Shipping Cost]])-Table1[[#This Row],[Discount $]]</f>
        <v>139.34968700000002</v>
      </c>
    </row>
    <row r="230" spans="1:21" x14ac:dyDescent="0.2">
      <c r="A230" s="17" t="s">
        <v>440</v>
      </c>
      <c r="B230" s="6">
        <f>VLOOKUP($A230,'Order date customer name'!$A$3:$B$1039,2,FALSE)</f>
        <v>41518</v>
      </c>
      <c r="C230" s="7" t="str">
        <f>VLOOKUP(Table1[[#This Row],[Order No]],'Order date customer name'!$A$2:$C$1038,3,FALSE)</f>
        <v>PHILIP STEWART</v>
      </c>
      <c r="D230" s="7" t="str">
        <f>VLOOKUP(Table1[[#This Row],[Order No]],'State and cust type'!$A$2:$B$1038,2,FALSE)</f>
        <v>Illinois</v>
      </c>
      <c r="E230" s="7" t="str">
        <f>VLOOKUP(Table1[[#This Row],[Order No]],'State and cust type'!$A$3:$C$1039,3,FALSE)</f>
        <v>Corporate</v>
      </c>
      <c r="F230" s="7" t="str">
        <f>VLOOKUP(Table1[[#This Row],[Order No]],'Account, order priority and cat'!$A$2:$B$1038,2,FALSE)</f>
        <v>MANUEL BARNES</v>
      </c>
      <c r="G230" s="7" t="str">
        <f>VLOOKUP(Table1[[#This Row],[Order No]],'Account, order priority and cat'!$A$3:$C$1039,3,FALSE)</f>
        <v>Low</v>
      </c>
      <c r="H230" s="7" t="str">
        <f>VLOOKUP(Table1[[#This Row],[Order No]],'Account, order priority and cat'!$A$3:$D$1039,4,FALSE)</f>
        <v>Office Supplies</v>
      </c>
      <c r="I230" s="12" t="str">
        <f>VLOOKUP(Table1[[#This Row],[Order No]],'Cost and price details'!$A$2:$F$1038,Table!$I$3,FALSE)</f>
        <v>Regular Air</v>
      </c>
      <c r="J230" s="13">
        <f>VLOOKUP(Table1[[#This Row],[Order No]],'Cost and price details'!$A$2:$F$1038,Table!$J$3,FALSE)</f>
        <v>41527</v>
      </c>
      <c r="K230" s="12">
        <f>VLOOKUP(Table1[[#This Row],[Order No]],'Cost and price details'!$A$2:$F$1038,Table!$K$3,FALSE)</f>
        <v>1.6060000000000001</v>
      </c>
      <c r="L230" s="12">
        <f>VLOOKUP(Table1[[#This Row],[Order No]],'Cost and price details'!$A$2:$F$1038,Table!$L$3,FALSE)</f>
        <v>3.927</v>
      </c>
      <c r="M230" s="14">
        <f>(Table1[[#This Row],[Retail Price]]-Table1[[#This Row],[Cost Price]])/Table1[[#This Row],[Cost Price]]</f>
        <v>1.4452054794520546</v>
      </c>
      <c r="N230" s="14">
        <f>VLOOKUP(Table1[[#This Row],[Retail Price]],'Tax and discount slab'!$A$17:$B$27,2,TRUE)</f>
        <v>0.05</v>
      </c>
      <c r="O230" s="7">
        <f>(1+Table1[[#This Row],[Tax]])*Table1[[#This Row],[Retail Price]]</f>
        <v>4.1233500000000003</v>
      </c>
      <c r="P230" s="7">
        <f>VLOOKUP(Table1[[#This Row],[Order No]],'QTY &amp; shipping cost'!A226:B1262,2,FALSE)</f>
        <v>28</v>
      </c>
      <c r="Q230" s="7">
        <f>(Table1[[#This Row],[Price including tax]]*Table1[[#This Row],[Order Quantity]])</f>
        <v>115.4538</v>
      </c>
      <c r="R230" s="14">
        <f>VLOOKUP(Table1[[#This Row],[Retail Price]],'Tax and discount slab'!$D$17:$E$27,2,TRUE)</f>
        <v>0.02</v>
      </c>
      <c r="S230" s="7">
        <f>Table1[[#This Row],[Sub Total]]*Table1[[#This Row],[Discount %]]</f>
        <v>2.3090760000000001</v>
      </c>
      <c r="T230" s="7">
        <f>VLOOKUP(Table1[[#This Row],[Order No]],'QTY &amp; shipping cost'!$A$2:$C$1038,3,FALSE)</f>
        <v>4.22</v>
      </c>
      <c r="U230" s="18">
        <f>(Table1[[#This Row],[Sub Total]]+Table1[[#This Row],[Shipping Cost]])-Table1[[#This Row],[Discount $]]</f>
        <v>117.364724</v>
      </c>
    </row>
    <row r="231" spans="1:21" x14ac:dyDescent="0.2">
      <c r="A231" s="17" t="s">
        <v>441</v>
      </c>
      <c r="B231" s="6">
        <f>VLOOKUP($A231,'Order date customer name'!$A$3:$B$1039,2,FALSE)</f>
        <v>41519</v>
      </c>
      <c r="C231" s="7" t="str">
        <f>VLOOKUP(Table1[[#This Row],[Order No]],'Order date customer name'!$A$2:$C$1038,3,FALSE)</f>
        <v>DUSTIN KING</v>
      </c>
      <c r="D231" s="7" t="str">
        <f>VLOOKUP(Table1[[#This Row],[Order No]],'State and cust type'!$A$2:$B$1038,2,FALSE)</f>
        <v>Illinois</v>
      </c>
      <c r="E231" s="7" t="str">
        <f>VLOOKUP(Table1[[#This Row],[Order No]],'State and cust type'!$A$3:$C$1039,3,FALSE)</f>
        <v>Small Business</v>
      </c>
      <c r="F231" s="7" t="str">
        <f>VLOOKUP(Table1[[#This Row],[Order No]],'Account, order priority and cat'!$A$2:$B$1038,2,FALSE)</f>
        <v>COREY MILLS</v>
      </c>
      <c r="G231" s="7" t="str">
        <f>VLOOKUP(Table1[[#This Row],[Order No]],'Account, order priority and cat'!$A$3:$C$1039,3,FALSE)</f>
        <v>Not Specified</v>
      </c>
      <c r="H231" s="7" t="str">
        <f>VLOOKUP(Table1[[#This Row],[Order No]],'Account, order priority and cat'!$A$3:$D$1039,4,FALSE)</f>
        <v>Office Supplies</v>
      </c>
      <c r="I231" s="12" t="str">
        <f>VLOOKUP(Table1[[#This Row],[Order No]],'Cost and price details'!$A$2:$F$1038,Table!$I$3,FALSE)</f>
        <v>Express Air</v>
      </c>
      <c r="J231" s="13">
        <f>VLOOKUP(Table1[[#This Row],[Order No]],'Cost and price details'!$A$2:$F$1038,Table!$J$3,FALSE)</f>
        <v>41528</v>
      </c>
      <c r="K231" s="12">
        <f>VLOOKUP(Table1[[#This Row],[Order No]],'Cost and price details'!$A$2:$F$1038,Table!$K$3,FALSE)</f>
        <v>3.6520000000000001</v>
      </c>
      <c r="L231" s="12">
        <f>VLOOKUP(Table1[[#This Row],[Order No]],'Cost and price details'!$A$2:$F$1038,Table!$L$3,FALSE)</f>
        <v>5.6980000000000004</v>
      </c>
      <c r="M231" s="14">
        <f>(Table1[[#This Row],[Retail Price]]-Table1[[#This Row],[Cost Price]])/Table1[[#This Row],[Cost Price]]</f>
        <v>0.56024096385542177</v>
      </c>
      <c r="N231" s="14">
        <f>VLOOKUP(Table1[[#This Row],[Retail Price]],'Tax and discount slab'!$A$17:$B$27,2,TRUE)</f>
        <v>0.05</v>
      </c>
      <c r="O231" s="7">
        <f>(1+Table1[[#This Row],[Tax]])*Table1[[#This Row],[Retail Price]]</f>
        <v>5.9829000000000008</v>
      </c>
      <c r="P231" s="7" t="e">
        <f>VLOOKUP(Table1[[#This Row],[Order No]],'QTY &amp; shipping cost'!A227:B1263,2,FALSE)</f>
        <v>#N/A</v>
      </c>
      <c r="Q231" s="7" t="e">
        <f>(Table1[[#This Row],[Price including tax]]*Table1[[#This Row],[Order Quantity]])</f>
        <v>#N/A</v>
      </c>
      <c r="R231" s="14">
        <f>VLOOKUP(Table1[[#This Row],[Retail Price]],'Tax and discount slab'!$D$17:$E$27,2,TRUE)</f>
        <v>0.02</v>
      </c>
      <c r="S231" s="7" t="e">
        <f>Table1[[#This Row],[Sub Total]]*Table1[[#This Row],[Discount %]]</f>
        <v>#N/A</v>
      </c>
      <c r="T231" s="7">
        <f>VLOOKUP(Table1[[#This Row],[Order No]],'QTY &amp; shipping cost'!$A$2:$C$1038,3,FALSE)</f>
        <v>2.09</v>
      </c>
      <c r="U231" s="18" t="e">
        <f>(Table1[[#This Row],[Sub Total]]+Table1[[#This Row],[Shipping Cost]])-Table1[[#This Row],[Discount $]]</f>
        <v>#N/A</v>
      </c>
    </row>
    <row r="232" spans="1:21" x14ac:dyDescent="0.2">
      <c r="A232" s="17" t="s">
        <v>443</v>
      </c>
      <c r="B232" s="6">
        <f>VLOOKUP($A232,'Order date customer name'!$A$3:$B$1039,2,FALSE)</f>
        <v>41519</v>
      </c>
      <c r="C232" s="7" t="str">
        <f>VLOOKUP(Table1[[#This Row],[Order No]],'Order date customer name'!$A$2:$C$1038,3,FALSE)</f>
        <v>KYLE PRICE</v>
      </c>
      <c r="D232" s="7" t="str">
        <f>VLOOKUP(Table1[[#This Row],[Order No]],'State and cust type'!$A$2:$B$1038,2,FALSE)</f>
        <v>New York</v>
      </c>
      <c r="E232" s="7" t="str">
        <f>VLOOKUP(Table1[[#This Row],[Order No]],'State and cust type'!$A$3:$C$1039,3,FALSE)</f>
        <v>Corporate</v>
      </c>
      <c r="F232" s="7" t="str">
        <f>VLOOKUP(Table1[[#This Row],[Order No]],'Account, order priority and cat'!$A$2:$B$1038,2,FALSE)</f>
        <v>BRYAN JENKINS</v>
      </c>
      <c r="G232" s="7" t="str">
        <f>VLOOKUP(Table1[[#This Row],[Order No]],'Account, order priority and cat'!$A$3:$C$1039,3,FALSE)</f>
        <v>Low</v>
      </c>
      <c r="H232" s="7" t="str">
        <f>VLOOKUP(Table1[[#This Row],[Order No]],'Account, order priority and cat'!$A$3:$D$1039,4,FALSE)</f>
        <v>Office Supplies</v>
      </c>
      <c r="I232" s="12" t="str">
        <f>VLOOKUP(Table1[[#This Row],[Order No]],'Cost and price details'!$A$2:$F$1038,Table!$I$3,FALSE)</f>
        <v>Regular Air</v>
      </c>
      <c r="J232" s="13">
        <f>VLOOKUP(Table1[[#This Row],[Order No]],'Cost and price details'!$A$2:$F$1038,Table!$J$3,FALSE)</f>
        <v>41531</v>
      </c>
      <c r="K232" s="12">
        <f>VLOOKUP(Table1[[#This Row],[Order No]],'Cost and price details'!$A$2:$F$1038,Table!$K$3,FALSE)</f>
        <v>4.2240000000000002</v>
      </c>
      <c r="L232" s="12">
        <f>VLOOKUP(Table1[[#This Row],[Order No]],'Cost and price details'!$A$2:$F$1038,Table!$L$3,FALSE)</f>
        <v>6.9300000000000006</v>
      </c>
      <c r="M232" s="14">
        <f>(Table1[[#This Row],[Retail Price]]-Table1[[#This Row],[Cost Price]])/Table1[[#This Row],[Cost Price]]</f>
        <v>0.64062500000000011</v>
      </c>
      <c r="N232" s="14">
        <f>VLOOKUP(Table1[[#This Row],[Retail Price]],'Tax and discount slab'!$A$17:$B$27,2,TRUE)</f>
        <v>0.05</v>
      </c>
      <c r="O232" s="7">
        <f>(1+Table1[[#This Row],[Tax]])*Table1[[#This Row],[Retail Price]]</f>
        <v>7.2765000000000013</v>
      </c>
      <c r="P232" s="7">
        <f>VLOOKUP(Table1[[#This Row],[Order No]],'QTY &amp; shipping cost'!A228:B1264,2,FALSE)</f>
        <v>41</v>
      </c>
      <c r="Q232" s="7">
        <f>(Table1[[#This Row],[Price including tax]]*Table1[[#This Row],[Order Quantity]])</f>
        <v>298.33650000000006</v>
      </c>
      <c r="R232" s="14">
        <f>VLOOKUP(Table1[[#This Row],[Retail Price]],'Tax and discount slab'!$D$17:$E$27,2,TRUE)</f>
        <v>0.02</v>
      </c>
      <c r="S232" s="7">
        <f>Table1[[#This Row],[Sub Total]]*Table1[[#This Row],[Discount %]]</f>
        <v>5.966730000000001</v>
      </c>
      <c r="T232" s="7">
        <f>VLOOKUP(Table1[[#This Row],[Order No]],'QTY &amp; shipping cost'!$A$2:$C$1038,3,FALSE)</f>
        <v>0.55000000000000004</v>
      </c>
      <c r="U232" s="18">
        <f>(Table1[[#This Row],[Sub Total]]+Table1[[#This Row],[Shipping Cost]])-Table1[[#This Row],[Discount $]]</f>
        <v>292.91977000000009</v>
      </c>
    </row>
    <row r="233" spans="1:21" x14ac:dyDescent="0.2">
      <c r="A233" s="17" t="s">
        <v>445</v>
      </c>
      <c r="B233" s="6">
        <f>VLOOKUP($A233,'Order date customer name'!$A$3:$B$1039,2,FALSE)</f>
        <v>41524</v>
      </c>
      <c r="C233" s="7" t="str">
        <f>VLOOKUP(Table1[[#This Row],[Order No]],'Order date customer name'!$A$2:$C$1038,3,FALSE)</f>
        <v>MICHAEL THOMAS</v>
      </c>
      <c r="D233" s="7" t="str">
        <f>VLOOKUP(Table1[[#This Row],[Order No]],'State and cust type'!$A$2:$B$1038,2,FALSE)</f>
        <v>New York</v>
      </c>
      <c r="E233" s="7" t="str">
        <f>VLOOKUP(Table1[[#This Row],[Order No]],'State and cust type'!$A$3:$C$1039,3,FALSE)</f>
        <v>Corporate</v>
      </c>
      <c r="F233" s="7" t="str">
        <f>VLOOKUP(Table1[[#This Row],[Order No]],'Account, order priority and cat'!$A$2:$B$1038,2,FALSE)</f>
        <v>TONY PERRY</v>
      </c>
      <c r="G233" s="7" t="str">
        <f>VLOOKUP(Table1[[#This Row],[Order No]],'Account, order priority and cat'!$A$3:$C$1039,3,FALSE)</f>
        <v>Not Specified</v>
      </c>
      <c r="H233" s="7" t="str">
        <f>VLOOKUP(Table1[[#This Row],[Order No]],'Account, order priority and cat'!$A$3:$D$1039,4,FALSE)</f>
        <v>Office Supplies</v>
      </c>
      <c r="I233" s="12" t="str">
        <f>VLOOKUP(Table1[[#This Row],[Order No]],'Cost and price details'!$A$2:$F$1038,Table!$I$3,FALSE)</f>
        <v>Regular Air</v>
      </c>
      <c r="J233" s="13">
        <f>VLOOKUP(Table1[[#This Row],[Order No]],'Cost and price details'!$A$2:$F$1038,Table!$J$3,FALSE)</f>
        <v>41532</v>
      </c>
      <c r="K233" s="12">
        <f>VLOOKUP(Table1[[#This Row],[Order No]],'Cost and price details'!$A$2:$F$1038,Table!$K$3,FALSE)</f>
        <v>2.1339999999999999</v>
      </c>
      <c r="L233" s="12">
        <f>VLOOKUP(Table1[[#This Row],[Order No]],'Cost and price details'!$A$2:$F$1038,Table!$L$3,FALSE)</f>
        <v>3.3880000000000003</v>
      </c>
      <c r="M233" s="14">
        <f>(Table1[[#This Row],[Retail Price]]-Table1[[#This Row],[Cost Price]])/Table1[[#This Row],[Cost Price]]</f>
        <v>0.58762886597938169</v>
      </c>
      <c r="N233" s="14">
        <f>VLOOKUP(Table1[[#This Row],[Retail Price]],'Tax and discount slab'!$A$17:$B$27,2,TRUE)</f>
        <v>0.05</v>
      </c>
      <c r="O233" s="7">
        <f>(1+Table1[[#This Row],[Tax]])*Table1[[#This Row],[Retail Price]]</f>
        <v>3.5574000000000003</v>
      </c>
      <c r="P233" s="7">
        <f>VLOOKUP(Table1[[#This Row],[Order No]],'QTY &amp; shipping cost'!A229:B1265,2,FALSE)</f>
        <v>26</v>
      </c>
      <c r="Q233" s="7">
        <f>(Table1[[#This Row],[Price including tax]]*Table1[[#This Row],[Order Quantity]])</f>
        <v>92.492400000000004</v>
      </c>
      <c r="R233" s="14">
        <f>VLOOKUP(Table1[[#This Row],[Retail Price]],'Tax and discount slab'!$D$17:$E$27,2,TRUE)</f>
        <v>0.02</v>
      </c>
      <c r="S233" s="7">
        <f>Table1[[#This Row],[Sub Total]]*Table1[[#This Row],[Discount %]]</f>
        <v>1.8498480000000002</v>
      </c>
      <c r="T233" s="7">
        <f>VLOOKUP(Table1[[#This Row],[Order No]],'QTY &amp; shipping cost'!$A$2:$C$1038,3,FALSE)</f>
        <v>1.04</v>
      </c>
      <c r="U233" s="18">
        <f>(Table1[[#This Row],[Sub Total]]+Table1[[#This Row],[Shipping Cost]])-Table1[[#This Row],[Discount $]]</f>
        <v>91.682552000000015</v>
      </c>
    </row>
    <row r="234" spans="1:21" x14ac:dyDescent="0.2">
      <c r="A234" s="17" t="s">
        <v>447</v>
      </c>
      <c r="B234" s="6">
        <f>VLOOKUP($A234,'Order date customer name'!$A$3:$B$1039,2,FALSE)</f>
        <v>41525</v>
      </c>
      <c r="C234" s="7" t="str">
        <f>VLOOKUP(Table1[[#This Row],[Order No]],'Order date customer name'!$A$2:$C$1038,3,FALSE)</f>
        <v>DOUGLAS BRADLEY</v>
      </c>
      <c r="D234" s="7" t="str">
        <f>VLOOKUP(Table1[[#This Row],[Order No]],'State and cust type'!$A$2:$B$1038,2,FALSE)</f>
        <v>New York</v>
      </c>
      <c r="E234" s="7" t="str">
        <f>VLOOKUP(Table1[[#This Row],[Order No]],'State and cust type'!$A$3:$C$1039,3,FALSE)</f>
        <v>Corporate</v>
      </c>
      <c r="F234" s="7" t="str">
        <f>VLOOKUP(Table1[[#This Row],[Order No]],'Account, order priority and cat'!$A$2:$B$1038,2,FALSE)</f>
        <v>VINCENT JORDAN</v>
      </c>
      <c r="G234" s="7" t="str">
        <f>VLOOKUP(Table1[[#This Row],[Order No]],'Account, order priority and cat'!$A$3:$C$1039,3,FALSE)</f>
        <v>Not Specified</v>
      </c>
      <c r="H234" s="7" t="str">
        <f>VLOOKUP(Table1[[#This Row],[Order No]],'Account, order priority and cat'!$A$3:$D$1039,4,FALSE)</f>
        <v>Office Supplies</v>
      </c>
      <c r="I234" s="12" t="str">
        <f>VLOOKUP(Table1[[#This Row],[Order No]],'Cost and price details'!$A$2:$F$1038,Table!$I$3,FALSE)</f>
        <v>Regular Air</v>
      </c>
      <c r="J234" s="13">
        <f>VLOOKUP(Table1[[#This Row],[Order No]],'Cost and price details'!$A$2:$F$1038,Table!$J$3,FALSE)</f>
        <v>41534</v>
      </c>
      <c r="K234" s="12">
        <f>VLOOKUP(Table1[[#This Row],[Order No]],'Cost and price details'!$A$2:$F$1038,Table!$K$3,FALSE)</f>
        <v>1.9360000000000002</v>
      </c>
      <c r="L234" s="12">
        <f>VLOOKUP(Table1[[#This Row],[Order No]],'Cost and price details'!$A$2:$F$1038,Table!$L$3,FALSE)</f>
        <v>3.718</v>
      </c>
      <c r="M234" s="14">
        <f>(Table1[[#This Row],[Retail Price]]-Table1[[#This Row],[Cost Price]])/Table1[[#This Row],[Cost Price]]</f>
        <v>0.9204545454545453</v>
      </c>
      <c r="N234" s="14">
        <f>VLOOKUP(Table1[[#This Row],[Retail Price]],'Tax and discount slab'!$A$17:$B$27,2,TRUE)</f>
        <v>0.05</v>
      </c>
      <c r="O234" s="7">
        <f>(1+Table1[[#This Row],[Tax]])*Table1[[#This Row],[Retail Price]]</f>
        <v>3.9039000000000001</v>
      </c>
      <c r="P234" s="7">
        <f>VLOOKUP(Table1[[#This Row],[Order No]],'QTY &amp; shipping cost'!A230:B1266,2,FALSE)</f>
        <v>29</v>
      </c>
      <c r="Q234" s="7">
        <f>(Table1[[#This Row],[Price including tax]]*Table1[[#This Row],[Order Quantity]])</f>
        <v>113.2131</v>
      </c>
      <c r="R234" s="14">
        <f>VLOOKUP(Table1[[#This Row],[Retail Price]],'Tax and discount slab'!$D$17:$E$27,2,TRUE)</f>
        <v>0.02</v>
      </c>
      <c r="S234" s="7">
        <f>Table1[[#This Row],[Sub Total]]*Table1[[#This Row],[Discount %]]</f>
        <v>2.264262</v>
      </c>
      <c r="T234" s="7">
        <f>VLOOKUP(Table1[[#This Row],[Order No]],'QTY &amp; shipping cost'!$A$2:$C$1038,3,FALSE)</f>
        <v>0.9</v>
      </c>
      <c r="U234" s="18">
        <f>(Table1[[#This Row],[Sub Total]]+Table1[[#This Row],[Shipping Cost]])-Table1[[#This Row],[Discount $]]</f>
        <v>111.848838</v>
      </c>
    </row>
    <row r="235" spans="1:21" x14ac:dyDescent="0.2">
      <c r="A235" s="17" t="s">
        <v>449</v>
      </c>
      <c r="B235" s="6">
        <f>VLOOKUP($A235,'Order date customer name'!$A$3:$B$1039,2,FALSE)</f>
        <v>41527</v>
      </c>
      <c r="C235" s="7" t="str">
        <f>VLOOKUP(Table1[[#This Row],[Order No]],'Order date customer name'!$A$2:$C$1038,3,FALSE)</f>
        <v>BILL JENKINS</v>
      </c>
      <c r="D235" s="7" t="str">
        <f>VLOOKUP(Table1[[#This Row],[Order No]],'State and cust type'!$A$2:$B$1038,2,FALSE)</f>
        <v>New York</v>
      </c>
      <c r="E235" s="7" t="str">
        <f>VLOOKUP(Table1[[#This Row],[Order No]],'State and cust type'!$A$3:$C$1039,3,FALSE)</f>
        <v>Small Business</v>
      </c>
      <c r="F235" s="7" t="str">
        <f>VLOOKUP(Table1[[#This Row],[Order No]],'Account, order priority and cat'!$A$2:$B$1038,2,FALSE)</f>
        <v>BRYAN JENKINS</v>
      </c>
      <c r="G235" s="7" t="str">
        <f>VLOOKUP(Table1[[#This Row],[Order No]],'Account, order priority and cat'!$A$3:$C$1039,3,FALSE)</f>
        <v>Critical</v>
      </c>
      <c r="H235" s="7" t="str">
        <f>VLOOKUP(Table1[[#This Row],[Order No]],'Account, order priority and cat'!$A$3:$D$1039,4,FALSE)</f>
        <v>Office Supplies</v>
      </c>
      <c r="I235" s="12" t="str">
        <f>VLOOKUP(Table1[[#This Row],[Order No]],'Cost and price details'!$A$2:$F$1038,Table!$I$3,FALSE)</f>
        <v>Regular Air</v>
      </c>
      <c r="J235" s="13">
        <f>VLOOKUP(Table1[[#This Row],[Order No]],'Cost and price details'!$A$2:$F$1038,Table!$J$3,FALSE)</f>
        <v>41536</v>
      </c>
      <c r="K235" s="12">
        <f>VLOOKUP(Table1[[#This Row],[Order No]],'Cost and price details'!$A$2:$F$1038,Table!$K$3,FALSE)</f>
        <v>4.9060000000000006</v>
      </c>
      <c r="L235" s="12">
        <f>VLOOKUP(Table1[[#This Row],[Order No]],'Cost and price details'!$A$2:$F$1038,Table!$L$3,FALSE)</f>
        <v>11.979000000000001</v>
      </c>
      <c r="M235" s="14">
        <f>(Table1[[#This Row],[Retail Price]]-Table1[[#This Row],[Cost Price]])/Table1[[#This Row],[Cost Price]]</f>
        <v>1.4417040358744393</v>
      </c>
      <c r="N235" s="14">
        <f>VLOOKUP(Table1[[#This Row],[Retail Price]],'Tax and discount slab'!$A$17:$B$27,2,TRUE)</f>
        <v>0.1</v>
      </c>
      <c r="O235" s="7">
        <f>(1+Table1[[#This Row],[Tax]])*Table1[[#This Row],[Retail Price]]</f>
        <v>13.176900000000002</v>
      </c>
      <c r="P235" s="7">
        <f>VLOOKUP(Table1[[#This Row],[Order No]],'QTY &amp; shipping cost'!A231:B1267,2,FALSE)</f>
        <v>39</v>
      </c>
      <c r="Q235" s="7">
        <f>(Table1[[#This Row],[Price including tax]]*Table1[[#This Row],[Order Quantity]])</f>
        <v>513.89910000000009</v>
      </c>
      <c r="R235" s="14">
        <f>VLOOKUP(Table1[[#This Row],[Retail Price]],'Tax and discount slab'!$D$17:$E$27,2,TRUE)</f>
        <v>7.0000000000000007E-2</v>
      </c>
      <c r="S235" s="7">
        <f>Table1[[#This Row],[Sub Total]]*Table1[[#This Row],[Discount %]]</f>
        <v>35.972937000000009</v>
      </c>
      <c r="T235" s="7">
        <f>VLOOKUP(Table1[[#This Row],[Order No]],'QTY &amp; shipping cost'!$A$2:$C$1038,3,FALSE)</f>
        <v>4.55</v>
      </c>
      <c r="U235" s="18">
        <f>(Table1[[#This Row],[Sub Total]]+Table1[[#This Row],[Shipping Cost]])-Table1[[#This Row],[Discount $]]</f>
        <v>482.47616300000004</v>
      </c>
    </row>
    <row r="236" spans="1:21" x14ac:dyDescent="0.2">
      <c r="A236" s="17" t="s">
        <v>451</v>
      </c>
      <c r="B236" s="6">
        <f>VLOOKUP($A236,'Order date customer name'!$A$3:$B$1039,2,FALSE)</f>
        <v>41527</v>
      </c>
      <c r="C236" s="7" t="str">
        <f>VLOOKUP(Table1[[#This Row],[Order No]],'Order date customer name'!$A$2:$C$1038,3,FALSE)</f>
        <v>MIGUEL HAMILTON</v>
      </c>
      <c r="D236" s="7" t="str">
        <f>VLOOKUP(Table1[[#This Row],[Order No]],'State and cust type'!$A$2:$B$1038,2,FALSE)</f>
        <v>New York</v>
      </c>
      <c r="E236" s="7" t="str">
        <f>VLOOKUP(Table1[[#This Row],[Order No]],'State and cust type'!$A$3:$C$1039,3,FALSE)</f>
        <v>Consumer</v>
      </c>
      <c r="F236" s="7" t="str">
        <f>VLOOKUP(Table1[[#This Row],[Order No]],'Account, order priority and cat'!$A$2:$B$1038,2,FALSE)</f>
        <v>ROY COOK</v>
      </c>
      <c r="G236" s="7" t="str">
        <f>VLOOKUP(Table1[[#This Row],[Order No]],'Account, order priority and cat'!$A$3:$C$1039,3,FALSE)</f>
        <v>Not Specified</v>
      </c>
      <c r="H236" s="7" t="str">
        <f>VLOOKUP(Table1[[#This Row],[Order No]],'Account, order priority and cat'!$A$3:$D$1039,4,FALSE)</f>
        <v>Office Supplies</v>
      </c>
      <c r="I236" s="12" t="str">
        <f>VLOOKUP(Table1[[#This Row],[Order No]],'Cost and price details'!$A$2:$F$1038,Table!$I$3,FALSE)</f>
        <v>Regular Air</v>
      </c>
      <c r="J236" s="13">
        <f>VLOOKUP(Table1[[#This Row],[Order No]],'Cost and price details'!$A$2:$F$1038,Table!$J$3,FALSE)</f>
        <v>41537</v>
      </c>
      <c r="K236" s="12">
        <f>VLOOKUP(Table1[[#This Row],[Order No]],'Cost and price details'!$A$2:$F$1038,Table!$K$3,FALSE)</f>
        <v>5.3790000000000004</v>
      </c>
      <c r="L236" s="12">
        <f>VLOOKUP(Table1[[#This Row],[Order No]],'Cost and price details'!$A$2:$F$1038,Table!$L$3,FALSE)</f>
        <v>8.4039999999999999</v>
      </c>
      <c r="M236" s="14">
        <f>(Table1[[#This Row],[Retail Price]]-Table1[[#This Row],[Cost Price]])/Table1[[#This Row],[Cost Price]]</f>
        <v>0.5623721881390592</v>
      </c>
      <c r="N236" s="14">
        <f>VLOOKUP(Table1[[#This Row],[Retail Price]],'Tax and discount slab'!$A$17:$B$27,2,TRUE)</f>
        <v>0.05</v>
      </c>
      <c r="O236" s="7">
        <f>(1+Table1[[#This Row],[Tax]])*Table1[[#This Row],[Retail Price]]</f>
        <v>8.8242000000000012</v>
      </c>
      <c r="P236" s="7">
        <f>VLOOKUP(Table1[[#This Row],[Order No]],'QTY &amp; shipping cost'!A232:B1268,2,FALSE)</f>
        <v>46</v>
      </c>
      <c r="Q236" s="7">
        <f>(Table1[[#This Row],[Price including tax]]*Table1[[#This Row],[Order Quantity]])</f>
        <v>405.91320000000007</v>
      </c>
      <c r="R236" s="14">
        <f>VLOOKUP(Table1[[#This Row],[Retail Price]],'Tax and discount slab'!$D$17:$E$27,2,TRUE)</f>
        <v>0.02</v>
      </c>
      <c r="S236" s="7">
        <f>Table1[[#This Row],[Sub Total]]*Table1[[#This Row],[Discount %]]</f>
        <v>8.1182640000000017</v>
      </c>
      <c r="T236" s="7">
        <f>VLOOKUP(Table1[[#This Row],[Order No]],'QTY &amp; shipping cost'!$A$2:$C$1038,3,FALSE)</f>
        <v>1.44</v>
      </c>
      <c r="U236" s="18">
        <f>(Table1[[#This Row],[Sub Total]]+Table1[[#This Row],[Shipping Cost]])-Table1[[#This Row],[Discount $]]</f>
        <v>399.23493600000006</v>
      </c>
    </row>
    <row r="237" spans="1:21" x14ac:dyDescent="0.2">
      <c r="A237" s="17" t="s">
        <v>453</v>
      </c>
      <c r="B237" s="6">
        <f>VLOOKUP($A237,'Order date customer name'!$A$3:$B$1039,2,FALSE)</f>
        <v>41527</v>
      </c>
      <c r="C237" s="7" t="str">
        <f>VLOOKUP(Table1[[#This Row],[Order No]],'Order date customer name'!$A$2:$C$1038,3,FALSE)</f>
        <v>ZACHARY CHEN</v>
      </c>
      <c r="D237" s="7" t="str">
        <f>VLOOKUP(Table1[[#This Row],[Order No]],'State and cust type'!$A$2:$B$1038,2,FALSE)</f>
        <v>New York</v>
      </c>
      <c r="E237" s="7" t="str">
        <f>VLOOKUP(Table1[[#This Row],[Order No]],'State and cust type'!$A$3:$C$1039,3,FALSE)</f>
        <v>Corporate</v>
      </c>
      <c r="F237" s="7" t="str">
        <f>VLOOKUP(Table1[[#This Row],[Order No]],'Account, order priority and cat'!$A$2:$B$1038,2,FALSE)</f>
        <v>TONY PERRY</v>
      </c>
      <c r="G237" s="7" t="str">
        <f>VLOOKUP(Table1[[#This Row],[Order No]],'Account, order priority and cat'!$A$3:$C$1039,3,FALSE)</f>
        <v>Medium</v>
      </c>
      <c r="H237" s="7" t="str">
        <f>VLOOKUP(Table1[[#This Row],[Order No]],'Account, order priority and cat'!$A$3:$D$1039,4,FALSE)</f>
        <v>Technology</v>
      </c>
      <c r="I237" s="12" t="str">
        <f>VLOOKUP(Table1[[#This Row],[Order No]],'Cost and price details'!$A$2:$F$1038,Table!$I$3,FALSE)</f>
        <v>Regular Air</v>
      </c>
      <c r="J237" s="13">
        <f>VLOOKUP(Table1[[#This Row],[Order No]],'Cost and price details'!$A$2:$F$1038,Table!$J$3,FALSE)</f>
        <v>41536</v>
      </c>
      <c r="K237" s="12">
        <f>VLOOKUP(Table1[[#This Row],[Order No]],'Cost and price details'!$A$2:$F$1038,Table!$K$3,FALSE)</f>
        <v>46.321000000000005</v>
      </c>
      <c r="L237" s="12">
        <f>VLOOKUP(Table1[[#This Row],[Order No]],'Cost and price details'!$A$2:$F$1038,Table!$L$3,FALSE)</f>
        <v>89.078000000000017</v>
      </c>
      <c r="M237" s="14">
        <f>(Table1[[#This Row],[Retail Price]]-Table1[[#This Row],[Cost Price]])/Table1[[#This Row],[Cost Price]]</f>
        <v>0.92305865590121128</v>
      </c>
      <c r="N237" s="14">
        <f>VLOOKUP(Table1[[#This Row],[Retail Price]],'Tax and discount slab'!$A$17:$B$27,2,TRUE)</f>
        <v>0.28000000000000003</v>
      </c>
      <c r="O237" s="7">
        <f>(1+Table1[[#This Row],[Tax]])*Table1[[#This Row],[Retail Price]]</f>
        <v>114.01984000000003</v>
      </c>
      <c r="P237" s="7" t="e">
        <f>VLOOKUP(Table1[[#This Row],[Order No]],'QTY &amp; shipping cost'!A233:B1269,2,FALSE)</f>
        <v>#N/A</v>
      </c>
      <c r="Q237" s="7" t="e">
        <f>(Table1[[#This Row],[Price including tax]]*Table1[[#This Row],[Order Quantity]])</f>
        <v>#N/A</v>
      </c>
      <c r="R237" s="14">
        <f>VLOOKUP(Table1[[#This Row],[Retail Price]],'Tax and discount slab'!$D$17:$E$27,2,TRUE)</f>
        <v>0.37</v>
      </c>
      <c r="S237" s="7" t="e">
        <f>Table1[[#This Row],[Sub Total]]*Table1[[#This Row],[Discount %]]</f>
        <v>#N/A</v>
      </c>
      <c r="T237" s="7">
        <f>VLOOKUP(Table1[[#This Row],[Order No]],'QTY &amp; shipping cost'!$A$2:$C$1038,3,FALSE)</f>
        <v>7.2299999999999995</v>
      </c>
      <c r="U237" s="18" t="e">
        <f>(Table1[[#This Row],[Sub Total]]+Table1[[#This Row],[Shipping Cost]])-Table1[[#This Row],[Discount $]]</f>
        <v>#N/A</v>
      </c>
    </row>
    <row r="238" spans="1:21" x14ac:dyDescent="0.2">
      <c r="A238" s="17" t="s">
        <v>455</v>
      </c>
      <c r="B238" s="6">
        <f>VLOOKUP($A238,'Order date customer name'!$A$3:$B$1039,2,FALSE)</f>
        <v>41529</v>
      </c>
      <c r="C238" s="7" t="str">
        <f>VLOOKUP(Table1[[#This Row],[Order No]],'Order date customer name'!$A$2:$C$1038,3,FALSE)</f>
        <v>CALVIN MURPHY</v>
      </c>
      <c r="D238" s="7" t="str">
        <f>VLOOKUP(Table1[[#This Row],[Order No]],'State and cust type'!$A$2:$B$1038,2,FALSE)</f>
        <v>New York</v>
      </c>
      <c r="E238" s="7" t="str">
        <f>VLOOKUP(Table1[[#This Row],[Order No]],'State and cust type'!$A$3:$C$1039,3,FALSE)</f>
        <v>Home Office</v>
      </c>
      <c r="F238" s="7" t="str">
        <f>VLOOKUP(Table1[[#This Row],[Order No]],'Account, order priority and cat'!$A$2:$B$1038,2,FALSE)</f>
        <v>EDWIN AGUILAR</v>
      </c>
      <c r="G238" s="7" t="str">
        <f>VLOOKUP(Table1[[#This Row],[Order No]],'Account, order priority and cat'!$A$3:$C$1039,3,FALSE)</f>
        <v>Low</v>
      </c>
      <c r="H238" s="7" t="str">
        <f>VLOOKUP(Table1[[#This Row],[Order No]],'Account, order priority and cat'!$A$3:$D$1039,4,FALSE)</f>
        <v>Office Supplies</v>
      </c>
      <c r="I238" s="12" t="str">
        <f>VLOOKUP(Table1[[#This Row],[Order No]],'Cost and price details'!$A$2:$F$1038,Table!$I$3,FALSE)</f>
        <v>Express Air</v>
      </c>
      <c r="J238" s="13">
        <f>VLOOKUP(Table1[[#This Row],[Order No]],'Cost and price details'!$A$2:$F$1038,Table!$J$3,FALSE)</f>
        <v>41540</v>
      </c>
      <c r="K238" s="12">
        <f>VLOOKUP(Table1[[#This Row],[Order No]],'Cost and price details'!$A$2:$F$1038,Table!$K$3,FALSE)</f>
        <v>2.75</v>
      </c>
      <c r="L238" s="12">
        <f>VLOOKUP(Table1[[#This Row],[Order No]],'Cost and price details'!$A$2:$F$1038,Table!$L$3,FALSE)</f>
        <v>6.2480000000000002</v>
      </c>
      <c r="M238" s="14">
        <f>(Table1[[#This Row],[Retail Price]]-Table1[[#This Row],[Cost Price]])/Table1[[#This Row],[Cost Price]]</f>
        <v>1.272</v>
      </c>
      <c r="N238" s="14">
        <f>VLOOKUP(Table1[[#This Row],[Retail Price]],'Tax and discount slab'!$A$17:$B$27,2,TRUE)</f>
        <v>0.05</v>
      </c>
      <c r="O238" s="7">
        <f>(1+Table1[[#This Row],[Tax]])*Table1[[#This Row],[Retail Price]]</f>
        <v>6.5604000000000005</v>
      </c>
      <c r="P238" s="7">
        <f>VLOOKUP(Table1[[#This Row],[Order No]],'QTY &amp; shipping cost'!A234:B1270,2,FALSE)</f>
        <v>48</v>
      </c>
      <c r="Q238" s="7">
        <f>(Table1[[#This Row],[Price including tax]]*Table1[[#This Row],[Order Quantity]])</f>
        <v>314.89920000000001</v>
      </c>
      <c r="R238" s="14">
        <f>VLOOKUP(Table1[[#This Row],[Retail Price]],'Tax and discount slab'!$D$17:$E$27,2,TRUE)</f>
        <v>0.02</v>
      </c>
      <c r="S238" s="7">
        <f>Table1[[#This Row],[Sub Total]]*Table1[[#This Row],[Discount %]]</f>
        <v>6.2979840000000005</v>
      </c>
      <c r="T238" s="7">
        <f>VLOOKUP(Table1[[#This Row],[Order No]],'QTY &amp; shipping cost'!$A$2:$C$1038,3,FALSE)</f>
        <v>3.65</v>
      </c>
      <c r="U238" s="18">
        <f>(Table1[[#This Row],[Sub Total]]+Table1[[#This Row],[Shipping Cost]])-Table1[[#This Row],[Discount $]]</f>
        <v>312.251216</v>
      </c>
    </row>
    <row r="239" spans="1:21" x14ac:dyDescent="0.2">
      <c r="A239" s="17" t="s">
        <v>456</v>
      </c>
      <c r="B239" s="6">
        <f>VLOOKUP($A239,'Order date customer name'!$A$3:$B$1039,2,FALSE)</f>
        <v>41532</v>
      </c>
      <c r="C239" s="7" t="str">
        <f>VLOOKUP(Table1[[#This Row],[Order No]],'Order date customer name'!$A$2:$C$1038,3,FALSE)</f>
        <v>NATHANIEL HUGHES</v>
      </c>
      <c r="D239" s="7" t="str">
        <f>VLOOKUP(Table1[[#This Row],[Order No]],'State and cust type'!$A$2:$B$1038,2,FALSE)</f>
        <v>New York</v>
      </c>
      <c r="E239" s="7" t="str">
        <f>VLOOKUP(Table1[[#This Row],[Order No]],'State and cust type'!$A$3:$C$1039,3,FALSE)</f>
        <v>Corporate</v>
      </c>
      <c r="F239" s="7" t="str">
        <f>VLOOKUP(Table1[[#This Row],[Order No]],'Account, order priority and cat'!$A$2:$B$1038,2,FALSE)</f>
        <v>GREG BLACK</v>
      </c>
      <c r="G239" s="7" t="str">
        <f>VLOOKUP(Table1[[#This Row],[Order No]],'Account, order priority and cat'!$A$3:$C$1039,3,FALSE)</f>
        <v>High</v>
      </c>
      <c r="H239" s="7" t="str">
        <f>VLOOKUP(Table1[[#This Row],[Order No]],'Account, order priority and cat'!$A$3:$D$1039,4,FALSE)</f>
        <v>Office Supplies</v>
      </c>
      <c r="I239" s="12" t="str">
        <f>VLOOKUP(Table1[[#This Row],[Order No]],'Cost and price details'!$A$2:$F$1038,Table!$I$3,FALSE)</f>
        <v>Regular Air</v>
      </c>
      <c r="J239" s="13">
        <f>VLOOKUP(Table1[[#This Row],[Order No]],'Cost and price details'!$A$2:$F$1038,Table!$J$3,FALSE)</f>
        <v>41541</v>
      </c>
      <c r="K239" s="12">
        <f>VLOOKUP(Table1[[#This Row],[Order No]],'Cost and price details'!$A$2:$F$1038,Table!$K$3,FALSE)</f>
        <v>3.8500000000000005</v>
      </c>
      <c r="L239" s="12">
        <f>VLOOKUP(Table1[[#This Row],[Order No]],'Cost and price details'!$A$2:$F$1038,Table!$L$3,FALSE)</f>
        <v>6.3140000000000009</v>
      </c>
      <c r="M239" s="14">
        <f>(Table1[[#This Row],[Retail Price]]-Table1[[#This Row],[Cost Price]])/Table1[[#This Row],[Cost Price]]</f>
        <v>0.64</v>
      </c>
      <c r="N239" s="14">
        <f>VLOOKUP(Table1[[#This Row],[Retail Price]],'Tax and discount slab'!$A$17:$B$27,2,TRUE)</f>
        <v>0.05</v>
      </c>
      <c r="O239" s="7">
        <f>(1+Table1[[#This Row],[Tax]])*Table1[[#This Row],[Retail Price]]</f>
        <v>6.6297000000000015</v>
      </c>
      <c r="P239" s="7">
        <f>VLOOKUP(Table1[[#This Row],[Order No]],'QTY &amp; shipping cost'!A235:B1271,2,FALSE)</f>
        <v>5</v>
      </c>
      <c r="Q239" s="7">
        <f>(Table1[[#This Row],[Price including tax]]*Table1[[#This Row],[Order Quantity]])</f>
        <v>33.148500000000006</v>
      </c>
      <c r="R239" s="14">
        <f>VLOOKUP(Table1[[#This Row],[Retail Price]],'Tax and discount slab'!$D$17:$E$27,2,TRUE)</f>
        <v>0.02</v>
      </c>
      <c r="S239" s="7">
        <f>Table1[[#This Row],[Sub Total]]*Table1[[#This Row],[Discount %]]</f>
        <v>0.66297000000000017</v>
      </c>
      <c r="T239" s="7">
        <f>VLOOKUP(Table1[[#This Row],[Order No]],'QTY &amp; shipping cost'!$A$2:$C$1038,3,FALSE)</f>
        <v>5.0599999999999996</v>
      </c>
      <c r="U239" s="18">
        <f>(Table1[[#This Row],[Sub Total]]+Table1[[#This Row],[Shipping Cost]])-Table1[[#This Row],[Discount $]]</f>
        <v>37.545530000000007</v>
      </c>
    </row>
    <row r="240" spans="1:21" x14ac:dyDescent="0.2">
      <c r="A240" s="17" t="s">
        <v>458</v>
      </c>
      <c r="B240" s="6">
        <f>VLOOKUP($A240,'Order date customer name'!$A$3:$B$1039,2,FALSE)</f>
        <v>41533</v>
      </c>
      <c r="C240" s="7" t="str">
        <f>VLOOKUP(Table1[[#This Row],[Order No]],'Order date customer name'!$A$2:$C$1038,3,FALSE)</f>
        <v>NICHOLAS TUCKER</v>
      </c>
      <c r="D240" s="7" t="str">
        <f>VLOOKUP(Table1[[#This Row],[Order No]],'State and cust type'!$A$2:$B$1038,2,FALSE)</f>
        <v>New York</v>
      </c>
      <c r="E240" s="7" t="str">
        <f>VLOOKUP(Table1[[#This Row],[Order No]],'State and cust type'!$A$3:$C$1039,3,FALSE)</f>
        <v>Home Office</v>
      </c>
      <c r="F240" s="7" t="str">
        <f>VLOOKUP(Table1[[#This Row],[Order No]],'Account, order priority and cat'!$A$2:$B$1038,2,FALSE)</f>
        <v>BOBBY CHAVEZ</v>
      </c>
      <c r="G240" s="7" t="str">
        <f>VLOOKUP(Table1[[#This Row],[Order No]],'Account, order priority and cat'!$A$3:$C$1039,3,FALSE)</f>
        <v>Low</v>
      </c>
      <c r="H240" s="7" t="str">
        <f>VLOOKUP(Table1[[#This Row],[Order No]],'Account, order priority and cat'!$A$3:$D$1039,4,FALSE)</f>
        <v>Office Supplies</v>
      </c>
      <c r="I240" s="12" t="str">
        <f>VLOOKUP(Table1[[#This Row],[Order No]],'Cost and price details'!$A$2:$F$1038,Table!$I$3,FALSE)</f>
        <v>Express Air</v>
      </c>
      <c r="J240" s="13">
        <f>VLOOKUP(Table1[[#This Row],[Order No]],'Cost and price details'!$A$2:$F$1038,Table!$J$3,FALSE)</f>
        <v>41547</v>
      </c>
      <c r="K240" s="12">
        <f>VLOOKUP(Table1[[#This Row],[Order No]],'Cost and price details'!$A$2:$F$1038,Table!$K$3,FALSE)</f>
        <v>15.268000000000002</v>
      </c>
      <c r="L240" s="12">
        <f>VLOOKUP(Table1[[#This Row],[Order No]],'Cost and price details'!$A$2:$F$1038,Table!$L$3,FALSE)</f>
        <v>24.618000000000002</v>
      </c>
      <c r="M240" s="14">
        <f>(Table1[[#This Row],[Retail Price]]-Table1[[#This Row],[Cost Price]])/Table1[[#This Row],[Cost Price]]</f>
        <v>0.61239193083573473</v>
      </c>
      <c r="N240" s="14">
        <f>VLOOKUP(Table1[[#This Row],[Retail Price]],'Tax and discount slab'!$A$17:$B$27,2,TRUE)</f>
        <v>0.15000000000000002</v>
      </c>
      <c r="O240" s="7">
        <f>(1+Table1[[#This Row],[Tax]])*Table1[[#This Row],[Retail Price]]</f>
        <v>28.310700000000001</v>
      </c>
      <c r="P240" s="7">
        <f>VLOOKUP(Table1[[#This Row],[Order No]],'QTY &amp; shipping cost'!A236:B1272,2,FALSE)</f>
        <v>18</v>
      </c>
      <c r="Q240" s="7">
        <f>(Table1[[#This Row],[Price including tax]]*Table1[[#This Row],[Order Quantity]])</f>
        <v>509.5926</v>
      </c>
      <c r="R240" s="14">
        <f>VLOOKUP(Table1[[#This Row],[Retail Price]],'Tax and discount slab'!$D$17:$E$27,2,TRUE)</f>
        <v>0.12000000000000001</v>
      </c>
      <c r="S240" s="7">
        <f>Table1[[#This Row],[Sub Total]]*Table1[[#This Row],[Discount %]]</f>
        <v>61.151112000000005</v>
      </c>
      <c r="T240" s="7">
        <f>VLOOKUP(Table1[[#This Row],[Order No]],'QTY &amp; shipping cost'!$A$2:$C$1038,3,FALSE)</f>
        <v>15.15</v>
      </c>
      <c r="U240" s="18">
        <f>(Table1[[#This Row],[Sub Total]]+Table1[[#This Row],[Shipping Cost]])-Table1[[#This Row],[Discount $]]</f>
        <v>463.59148800000003</v>
      </c>
    </row>
    <row r="241" spans="1:21" x14ac:dyDescent="0.2">
      <c r="A241" s="17" t="s">
        <v>460</v>
      </c>
      <c r="B241" s="6">
        <f>VLOOKUP($A241,'Order date customer name'!$A$3:$B$1039,2,FALSE)</f>
        <v>41535</v>
      </c>
      <c r="C241" s="7" t="str">
        <f>VLOOKUP(Table1[[#This Row],[Order No]],'Order date customer name'!$A$2:$C$1038,3,FALSE)</f>
        <v>GLENN KNIGHT</v>
      </c>
      <c r="D241" s="7" t="str">
        <f>VLOOKUP(Table1[[#This Row],[Order No]],'State and cust type'!$A$2:$B$1038,2,FALSE)</f>
        <v>New York</v>
      </c>
      <c r="E241" s="7" t="str">
        <f>VLOOKUP(Table1[[#This Row],[Order No]],'State and cust type'!$A$3:$C$1039,3,FALSE)</f>
        <v>Corporate</v>
      </c>
      <c r="F241" s="7" t="str">
        <f>VLOOKUP(Table1[[#This Row],[Order No]],'Account, order priority and cat'!$A$2:$B$1038,2,FALSE)</f>
        <v>EDDIE MURRAY</v>
      </c>
      <c r="G241" s="7" t="str">
        <f>VLOOKUP(Table1[[#This Row],[Order No]],'Account, order priority and cat'!$A$3:$C$1039,3,FALSE)</f>
        <v>High</v>
      </c>
      <c r="H241" s="7" t="str">
        <f>VLOOKUP(Table1[[#This Row],[Order No]],'Account, order priority and cat'!$A$3:$D$1039,4,FALSE)</f>
        <v>Office Supplies</v>
      </c>
      <c r="I241" s="12" t="str">
        <f>VLOOKUP(Table1[[#This Row],[Order No]],'Cost and price details'!$A$2:$F$1038,Table!$I$3,FALSE)</f>
        <v>Regular Air</v>
      </c>
      <c r="J241" s="13">
        <f>VLOOKUP(Table1[[#This Row],[Order No]],'Cost and price details'!$A$2:$F$1038,Table!$J$3,FALSE)</f>
        <v>41543</v>
      </c>
      <c r="K241" s="12">
        <f>VLOOKUP(Table1[[#This Row],[Order No]],'Cost and price details'!$A$2:$F$1038,Table!$K$3,FALSE)</f>
        <v>39.622000000000007</v>
      </c>
      <c r="L241" s="12">
        <f>VLOOKUP(Table1[[#This Row],[Order No]],'Cost and price details'!$A$2:$F$1038,Table!$L$3,FALSE)</f>
        <v>63.910000000000004</v>
      </c>
      <c r="M241" s="14">
        <f>(Table1[[#This Row],[Retail Price]]-Table1[[#This Row],[Cost Price]])/Table1[[#This Row],[Cost Price]]</f>
        <v>0.6129927817878954</v>
      </c>
      <c r="N241" s="14">
        <f>VLOOKUP(Table1[[#This Row],[Retail Price]],'Tax and discount slab'!$A$17:$B$27,2,TRUE)</f>
        <v>0.26</v>
      </c>
      <c r="O241" s="7">
        <f>(1+Table1[[#This Row],[Tax]])*Table1[[#This Row],[Retail Price]]</f>
        <v>80.526600000000002</v>
      </c>
      <c r="P241" s="7">
        <f>VLOOKUP(Table1[[#This Row],[Order No]],'QTY &amp; shipping cost'!A237:B1273,2,FALSE)</f>
        <v>9</v>
      </c>
      <c r="Q241" s="7">
        <f>(Table1[[#This Row],[Price including tax]]*Table1[[#This Row],[Order Quantity]])</f>
        <v>724.73940000000005</v>
      </c>
      <c r="R241" s="14">
        <f>VLOOKUP(Table1[[#This Row],[Retail Price]],'Tax and discount slab'!$D$17:$E$27,2,TRUE)</f>
        <v>0.32</v>
      </c>
      <c r="S241" s="7">
        <f>Table1[[#This Row],[Sub Total]]*Table1[[#This Row],[Discount %]]</f>
        <v>231.91660800000002</v>
      </c>
      <c r="T241" s="7">
        <f>VLOOKUP(Table1[[#This Row],[Order No]],'QTY &amp; shipping cost'!$A$2:$C$1038,3,FALSE)</f>
        <v>1.54</v>
      </c>
      <c r="U241" s="18">
        <f>(Table1[[#This Row],[Sub Total]]+Table1[[#This Row],[Shipping Cost]])-Table1[[#This Row],[Discount $]]</f>
        <v>494.36279200000001</v>
      </c>
    </row>
    <row r="242" spans="1:21" x14ac:dyDescent="0.2">
      <c r="A242" s="17" t="s">
        <v>462</v>
      </c>
      <c r="B242" s="6">
        <f>VLOOKUP($A242,'Order date customer name'!$A$3:$B$1039,2,FALSE)</f>
        <v>41537</v>
      </c>
      <c r="C242" s="7" t="str">
        <f>VLOOKUP(Table1[[#This Row],[Order No]],'Order date customer name'!$A$2:$C$1038,3,FALSE)</f>
        <v>CHRIS GARCIA</v>
      </c>
      <c r="D242" s="7" t="str">
        <f>VLOOKUP(Table1[[#This Row],[Order No]],'State and cust type'!$A$2:$B$1038,2,FALSE)</f>
        <v>New York</v>
      </c>
      <c r="E242" s="7" t="str">
        <f>VLOOKUP(Table1[[#This Row],[Order No]],'State and cust type'!$A$3:$C$1039,3,FALSE)</f>
        <v>Home Office</v>
      </c>
      <c r="F242" s="7" t="str">
        <f>VLOOKUP(Table1[[#This Row],[Order No]],'Account, order priority and cat'!$A$2:$B$1038,2,FALSE)</f>
        <v>GREG BLACK</v>
      </c>
      <c r="G242" s="7" t="str">
        <f>VLOOKUP(Table1[[#This Row],[Order No]],'Account, order priority and cat'!$A$3:$C$1039,3,FALSE)</f>
        <v>Critical</v>
      </c>
      <c r="H242" s="7" t="str">
        <f>VLOOKUP(Table1[[#This Row],[Order No]],'Account, order priority and cat'!$A$3:$D$1039,4,FALSE)</f>
        <v>Office Supplies</v>
      </c>
      <c r="I242" s="12" t="str">
        <f>VLOOKUP(Table1[[#This Row],[Order No]],'Cost and price details'!$A$2:$F$1038,Table!$I$3,FALSE)</f>
        <v>Regular Air</v>
      </c>
      <c r="J242" s="13">
        <f>VLOOKUP(Table1[[#This Row],[Order No]],'Cost and price details'!$A$2:$F$1038,Table!$J$3,FALSE)</f>
        <v>41546</v>
      </c>
      <c r="K242" s="12">
        <f>VLOOKUP(Table1[[#This Row],[Order No]],'Cost and price details'!$A$2:$F$1038,Table!$K$3,FALSE)</f>
        <v>1.034</v>
      </c>
      <c r="L242" s="12">
        <f>VLOOKUP(Table1[[#This Row],[Order No]],'Cost and price details'!$A$2:$F$1038,Table!$L$3,FALSE)</f>
        <v>2.2880000000000003</v>
      </c>
      <c r="M242" s="14">
        <f>(Table1[[#This Row],[Retail Price]]-Table1[[#This Row],[Cost Price]])/Table1[[#This Row],[Cost Price]]</f>
        <v>1.2127659574468086</v>
      </c>
      <c r="N242" s="14">
        <f>VLOOKUP(Table1[[#This Row],[Retail Price]],'Tax and discount slab'!$A$17:$B$27,2,TRUE)</f>
        <v>0.05</v>
      </c>
      <c r="O242" s="7">
        <f>(1+Table1[[#This Row],[Tax]])*Table1[[#This Row],[Retail Price]]</f>
        <v>2.4024000000000005</v>
      </c>
      <c r="P242" s="7" t="e">
        <f>VLOOKUP(Table1[[#This Row],[Order No]],'QTY &amp; shipping cost'!A238:B1274,2,FALSE)</f>
        <v>#N/A</v>
      </c>
      <c r="Q242" s="7" t="e">
        <f>(Table1[[#This Row],[Price including tax]]*Table1[[#This Row],[Order Quantity]])</f>
        <v>#N/A</v>
      </c>
      <c r="R242" s="14">
        <f>VLOOKUP(Table1[[#This Row],[Retail Price]],'Tax and discount slab'!$D$17:$E$27,2,TRUE)</f>
        <v>0.02</v>
      </c>
      <c r="S242" s="7" t="e">
        <f>Table1[[#This Row],[Sub Total]]*Table1[[#This Row],[Discount %]]</f>
        <v>#N/A</v>
      </c>
      <c r="T242" s="7">
        <f>VLOOKUP(Table1[[#This Row],[Order No]],'QTY &amp; shipping cost'!$A$2:$C$1038,3,FALSE)</f>
        <v>2.61</v>
      </c>
      <c r="U242" s="18" t="e">
        <f>(Table1[[#This Row],[Sub Total]]+Table1[[#This Row],[Shipping Cost]])-Table1[[#This Row],[Discount $]]</f>
        <v>#N/A</v>
      </c>
    </row>
    <row r="243" spans="1:21" x14ac:dyDescent="0.2">
      <c r="A243" s="17" t="s">
        <v>464</v>
      </c>
      <c r="B243" s="6">
        <f>VLOOKUP($A243,'Order date customer name'!$A$3:$B$1039,2,FALSE)</f>
        <v>41538</v>
      </c>
      <c r="C243" s="7" t="str">
        <f>VLOOKUP(Table1[[#This Row],[Order No]],'Order date customer name'!$A$2:$C$1038,3,FALSE)</f>
        <v>BERNARD NGUYEN</v>
      </c>
      <c r="D243" s="7" t="str">
        <f>VLOOKUP(Table1[[#This Row],[Order No]],'State and cust type'!$A$2:$B$1038,2,FALSE)</f>
        <v>New York</v>
      </c>
      <c r="E243" s="7" t="str">
        <f>VLOOKUP(Table1[[#This Row],[Order No]],'State and cust type'!$A$3:$C$1039,3,FALSE)</f>
        <v>Consumer</v>
      </c>
      <c r="F243" s="7" t="str">
        <f>VLOOKUP(Table1[[#This Row],[Order No]],'Account, order priority and cat'!$A$2:$B$1038,2,FALSE)</f>
        <v>GERALD EDWARDS</v>
      </c>
      <c r="G243" s="7" t="str">
        <f>VLOOKUP(Table1[[#This Row],[Order No]],'Account, order priority and cat'!$A$3:$C$1039,3,FALSE)</f>
        <v>Low</v>
      </c>
      <c r="H243" s="7" t="str">
        <f>VLOOKUP(Table1[[#This Row],[Order No]],'Account, order priority and cat'!$A$3:$D$1039,4,FALSE)</f>
        <v>Technology</v>
      </c>
      <c r="I243" s="12" t="str">
        <f>VLOOKUP(Table1[[#This Row],[Order No]],'Cost and price details'!$A$2:$F$1038,Table!$I$3,FALSE)</f>
        <v>Regular Air</v>
      </c>
      <c r="J243" s="13">
        <f>VLOOKUP(Table1[[#This Row],[Order No]],'Cost and price details'!$A$2:$F$1038,Table!$J$3,FALSE)</f>
        <v>41552</v>
      </c>
      <c r="K243" s="12">
        <f>VLOOKUP(Table1[[#This Row],[Order No]],'Cost and price details'!$A$2:$F$1038,Table!$K$3,FALSE)</f>
        <v>10.901000000000002</v>
      </c>
      <c r="L243" s="12">
        <f>VLOOKUP(Table1[[#This Row],[Order No]],'Cost and price details'!$A$2:$F$1038,Table!$L$3,FALSE)</f>
        <v>17.589000000000002</v>
      </c>
      <c r="M243" s="14">
        <f>(Table1[[#This Row],[Retail Price]]-Table1[[#This Row],[Cost Price]])/Table1[[#This Row],[Cost Price]]</f>
        <v>0.61352169525731581</v>
      </c>
      <c r="N243" s="14">
        <f>VLOOKUP(Table1[[#This Row],[Retail Price]],'Tax and discount slab'!$A$17:$B$27,2,TRUE)</f>
        <v>0.1</v>
      </c>
      <c r="O243" s="7">
        <f>(1+Table1[[#This Row],[Tax]])*Table1[[#This Row],[Retail Price]]</f>
        <v>19.347900000000003</v>
      </c>
      <c r="P243" s="7">
        <f>VLOOKUP(Table1[[#This Row],[Order No]],'QTY &amp; shipping cost'!A239:B1275,2,FALSE)</f>
        <v>29</v>
      </c>
      <c r="Q243" s="7">
        <f>(Table1[[#This Row],[Price including tax]]*Table1[[#This Row],[Order Quantity]])</f>
        <v>561.08910000000003</v>
      </c>
      <c r="R243" s="14">
        <f>VLOOKUP(Table1[[#This Row],[Retail Price]],'Tax and discount slab'!$D$17:$E$27,2,TRUE)</f>
        <v>7.0000000000000007E-2</v>
      </c>
      <c r="S243" s="7">
        <f>Table1[[#This Row],[Sub Total]]*Table1[[#This Row],[Discount %]]</f>
        <v>39.276237000000009</v>
      </c>
      <c r="T243" s="7">
        <f>VLOOKUP(Table1[[#This Row],[Order No]],'QTY &amp; shipping cost'!$A$2:$C$1038,3,FALSE)</f>
        <v>11.33</v>
      </c>
      <c r="U243" s="18">
        <f>(Table1[[#This Row],[Sub Total]]+Table1[[#This Row],[Shipping Cost]])-Table1[[#This Row],[Discount $]]</f>
        <v>533.14286300000003</v>
      </c>
    </row>
    <row r="244" spans="1:21" x14ac:dyDescent="0.2">
      <c r="A244" s="17" t="s">
        <v>466</v>
      </c>
      <c r="B244" s="6">
        <f>VLOOKUP($A244,'Order date customer name'!$A$3:$B$1039,2,FALSE)</f>
        <v>41541</v>
      </c>
      <c r="C244" s="7" t="str">
        <f>VLOOKUP(Table1[[#This Row],[Order No]],'Order date customer name'!$A$2:$C$1038,3,FALSE)</f>
        <v>GREG SALAZAR</v>
      </c>
      <c r="D244" s="7" t="str">
        <f>VLOOKUP(Table1[[#This Row],[Order No]],'State and cust type'!$A$2:$B$1038,2,FALSE)</f>
        <v>New York</v>
      </c>
      <c r="E244" s="7" t="str">
        <f>VLOOKUP(Table1[[#This Row],[Order No]],'State and cust type'!$A$3:$C$1039,3,FALSE)</f>
        <v>Home Office</v>
      </c>
      <c r="F244" s="7" t="str">
        <f>VLOOKUP(Table1[[#This Row],[Order No]],'Account, order priority and cat'!$A$2:$B$1038,2,FALSE)</f>
        <v>GREG BLACK</v>
      </c>
      <c r="G244" s="7" t="str">
        <f>VLOOKUP(Table1[[#This Row],[Order No]],'Account, order priority and cat'!$A$3:$C$1039,3,FALSE)</f>
        <v>Medium</v>
      </c>
      <c r="H244" s="7" t="str">
        <f>VLOOKUP(Table1[[#This Row],[Order No]],'Account, order priority and cat'!$A$3:$D$1039,4,FALSE)</f>
        <v>Office Supplies</v>
      </c>
      <c r="I244" s="12" t="str">
        <f>VLOOKUP(Table1[[#This Row],[Order No]],'Cost and price details'!$A$2:$F$1038,Table!$I$3,FALSE)</f>
        <v>Regular Air</v>
      </c>
      <c r="J244" s="13">
        <f>VLOOKUP(Table1[[#This Row],[Order No]],'Cost and price details'!$A$2:$F$1038,Table!$J$3,FALSE)</f>
        <v>41550</v>
      </c>
      <c r="K244" s="12">
        <f>VLOOKUP(Table1[[#This Row],[Order No]],'Cost and price details'!$A$2:$F$1038,Table!$K$3,FALSE)</f>
        <v>3.6520000000000001</v>
      </c>
      <c r="L244" s="12">
        <f>VLOOKUP(Table1[[#This Row],[Order No]],'Cost and price details'!$A$2:$F$1038,Table!$L$3,FALSE)</f>
        <v>5.6980000000000004</v>
      </c>
      <c r="M244" s="14">
        <f>(Table1[[#This Row],[Retail Price]]-Table1[[#This Row],[Cost Price]])/Table1[[#This Row],[Cost Price]]</f>
        <v>0.56024096385542177</v>
      </c>
      <c r="N244" s="14">
        <f>VLOOKUP(Table1[[#This Row],[Retail Price]],'Tax and discount slab'!$A$17:$B$27,2,TRUE)</f>
        <v>0.05</v>
      </c>
      <c r="O244" s="7">
        <f>(1+Table1[[#This Row],[Tax]])*Table1[[#This Row],[Retail Price]]</f>
        <v>5.9829000000000008</v>
      </c>
      <c r="P244" s="7">
        <f>VLOOKUP(Table1[[#This Row],[Order No]],'QTY &amp; shipping cost'!A240:B1276,2,FALSE)</f>
        <v>25</v>
      </c>
      <c r="Q244" s="7">
        <f>(Table1[[#This Row],[Price including tax]]*Table1[[#This Row],[Order Quantity]])</f>
        <v>149.57250000000002</v>
      </c>
      <c r="R244" s="14">
        <f>VLOOKUP(Table1[[#This Row],[Retail Price]],'Tax and discount slab'!$D$17:$E$27,2,TRUE)</f>
        <v>0.02</v>
      </c>
      <c r="S244" s="7">
        <f>Table1[[#This Row],[Sub Total]]*Table1[[#This Row],[Discount %]]</f>
        <v>2.9914500000000004</v>
      </c>
      <c r="T244" s="7">
        <f>VLOOKUP(Table1[[#This Row],[Order No]],'QTY &amp; shipping cost'!$A$2:$C$1038,3,FALSE)</f>
        <v>2.09</v>
      </c>
      <c r="U244" s="18">
        <f>(Table1[[#This Row],[Sub Total]]+Table1[[#This Row],[Shipping Cost]])-Table1[[#This Row],[Discount $]]</f>
        <v>148.67105000000004</v>
      </c>
    </row>
    <row r="245" spans="1:21" x14ac:dyDescent="0.2">
      <c r="A245" s="17" t="s">
        <v>467</v>
      </c>
      <c r="B245" s="6">
        <f>VLOOKUP($A245,'Order date customer name'!$A$3:$B$1039,2,FALSE)</f>
        <v>41541</v>
      </c>
      <c r="C245" s="7" t="str">
        <f>VLOOKUP(Table1[[#This Row],[Order No]],'Order date customer name'!$A$2:$C$1038,3,FALSE)</f>
        <v>JEREMY NELSON</v>
      </c>
      <c r="D245" s="7" t="str">
        <f>VLOOKUP(Table1[[#This Row],[Order No]],'State and cust type'!$A$2:$B$1038,2,FALSE)</f>
        <v>Illinois</v>
      </c>
      <c r="E245" s="7" t="str">
        <f>VLOOKUP(Table1[[#This Row],[Order No]],'State and cust type'!$A$3:$C$1039,3,FALSE)</f>
        <v>Home Office</v>
      </c>
      <c r="F245" s="7" t="str">
        <f>VLOOKUP(Table1[[#This Row],[Order No]],'Account, order priority and cat'!$A$2:$B$1038,2,FALSE)</f>
        <v>MANUEL BARNES</v>
      </c>
      <c r="G245" s="7" t="str">
        <f>VLOOKUP(Table1[[#This Row],[Order No]],'Account, order priority and cat'!$A$3:$C$1039,3,FALSE)</f>
        <v>High</v>
      </c>
      <c r="H245" s="7" t="str">
        <f>VLOOKUP(Table1[[#This Row],[Order No]],'Account, order priority and cat'!$A$3:$D$1039,4,FALSE)</f>
        <v>Office Supplies</v>
      </c>
      <c r="I245" s="12" t="str">
        <f>VLOOKUP(Table1[[#This Row],[Order No]],'Cost and price details'!$A$2:$F$1038,Table!$I$3,FALSE)</f>
        <v>Regular Air</v>
      </c>
      <c r="J245" s="13">
        <f>VLOOKUP(Table1[[#This Row],[Order No]],'Cost and price details'!$A$2:$F$1038,Table!$J$3,FALSE)</f>
        <v>41550</v>
      </c>
      <c r="K245" s="12">
        <f>VLOOKUP(Table1[[#This Row],[Order No]],'Cost and price details'!$A$2:$F$1038,Table!$K$3,FALSE)</f>
        <v>16.445</v>
      </c>
      <c r="L245" s="12">
        <f>VLOOKUP(Table1[[#This Row],[Order No]],'Cost and price details'!$A$2:$F$1038,Table!$L$3,FALSE)</f>
        <v>38.236000000000004</v>
      </c>
      <c r="M245" s="14">
        <f>(Table1[[#This Row],[Retail Price]]-Table1[[#This Row],[Cost Price]])/Table1[[#This Row],[Cost Price]]</f>
        <v>1.3250836120401339</v>
      </c>
      <c r="N245" s="14">
        <f>VLOOKUP(Table1[[#This Row],[Retail Price]],'Tax and discount slab'!$A$17:$B$27,2,TRUE)</f>
        <v>0.2</v>
      </c>
      <c r="O245" s="7">
        <f>(1+Table1[[#This Row],[Tax]])*Table1[[#This Row],[Retail Price]]</f>
        <v>45.883200000000002</v>
      </c>
      <c r="P245" s="7">
        <f>VLOOKUP(Table1[[#This Row],[Order No]],'QTY &amp; shipping cost'!A241:B1277,2,FALSE)</f>
        <v>17</v>
      </c>
      <c r="Q245" s="7">
        <f>(Table1[[#This Row],[Price including tax]]*Table1[[#This Row],[Order Quantity]])</f>
        <v>780.01440000000002</v>
      </c>
      <c r="R245" s="14">
        <f>VLOOKUP(Table1[[#This Row],[Retail Price]],'Tax and discount slab'!$D$17:$E$27,2,TRUE)</f>
        <v>0.17</v>
      </c>
      <c r="S245" s="7">
        <f>Table1[[#This Row],[Sub Total]]*Table1[[#This Row],[Discount %]]</f>
        <v>132.60244800000001</v>
      </c>
      <c r="T245" s="7">
        <f>VLOOKUP(Table1[[#This Row],[Order No]],'QTY &amp; shipping cost'!$A$2:$C$1038,3,FALSE)</f>
        <v>8.2700000000000014</v>
      </c>
      <c r="U245" s="18">
        <f>(Table1[[#This Row],[Sub Total]]+Table1[[#This Row],[Shipping Cost]])-Table1[[#This Row],[Discount $]]</f>
        <v>655.68195200000002</v>
      </c>
    </row>
    <row r="246" spans="1:21" x14ac:dyDescent="0.2">
      <c r="A246" s="17" t="s">
        <v>469</v>
      </c>
      <c r="B246" s="6">
        <f>VLOOKUP($A246,'Order date customer name'!$A$3:$B$1039,2,FALSE)</f>
        <v>41542</v>
      </c>
      <c r="C246" s="7" t="str">
        <f>VLOOKUP(Table1[[#This Row],[Order No]],'Order date customer name'!$A$2:$C$1038,3,FALSE)</f>
        <v>TOMMY ANDREWS</v>
      </c>
      <c r="D246" s="7" t="str">
        <f>VLOOKUP(Table1[[#This Row],[Order No]],'State and cust type'!$A$2:$B$1038,2,FALSE)</f>
        <v>New York</v>
      </c>
      <c r="E246" s="7" t="str">
        <f>VLOOKUP(Table1[[#This Row],[Order No]],'State and cust type'!$A$3:$C$1039,3,FALSE)</f>
        <v>Corporate</v>
      </c>
      <c r="F246" s="7" t="str">
        <f>VLOOKUP(Table1[[#This Row],[Order No]],'Account, order priority and cat'!$A$2:$B$1038,2,FALSE)</f>
        <v>VINCENT JORDAN</v>
      </c>
      <c r="G246" s="7" t="str">
        <f>VLOOKUP(Table1[[#This Row],[Order No]],'Account, order priority and cat'!$A$3:$C$1039,3,FALSE)</f>
        <v>Low</v>
      </c>
      <c r="H246" s="7" t="str">
        <f>VLOOKUP(Table1[[#This Row],[Order No]],'Account, order priority and cat'!$A$3:$D$1039,4,FALSE)</f>
        <v>Office Supplies</v>
      </c>
      <c r="I246" s="12" t="str">
        <f>VLOOKUP(Table1[[#This Row],[Order No]],'Cost and price details'!$A$2:$F$1038,Table!$I$3,FALSE)</f>
        <v>Regular Air</v>
      </c>
      <c r="J246" s="13">
        <f>VLOOKUP(Table1[[#This Row],[Order No]],'Cost and price details'!$A$2:$F$1038,Table!$J$3,FALSE)</f>
        <v>41554</v>
      </c>
      <c r="K246" s="12">
        <f>VLOOKUP(Table1[[#This Row],[Order No]],'Cost and price details'!$A$2:$F$1038,Table!$K$3,FALSE)</f>
        <v>24.398000000000003</v>
      </c>
      <c r="L246" s="12">
        <f>VLOOKUP(Table1[[#This Row],[Order No]],'Cost and price details'!$A$2:$F$1038,Table!$L$3,FALSE)</f>
        <v>59.510000000000005</v>
      </c>
      <c r="M246" s="14">
        <f>(Table1[[#This Row],[Retail Price]]-Table1[[#This Row],[Cost Price]])/Table1[[#This Row],[Cost Price]]</f>
        <v>1.4391343552750224</v>
      </c>
      <c r="N246" s="14">
        <f>VLOOKUP(Table1[[#This Row],[Retail Price]],'Tax and discount slab'!$A$17:$B$27,2,TRUE)</f>
        <v>0.24</v>
      </c>
      <c r="O246" s="7">
        <f>(1+Table1[[#This Row],[Tax]])*Table1[[#This Row],[Retail Price]]</f>
        <v>73.792400000000001</v>
      </c>
      <c r="P246" s="7">
        <f>VLOOKUP(Table1[[#This Row],[Order No]],'QTY &amp; shipping cost'!A242:B1278,2,FALSE)</f>
        <v>21</v>
      </c>
      <c r="Q246" s="7">
        <f>(Table1[[#This Row],[Price including tax]]*Table1[[#This Row],[Order Quantity]])</f>
        <v>1549.6404</v>
      </c>
      <c r="R246" s="14">
        <f>VLOOKUP(Table1[[#This Row],[Retail Price]],'Tax and discount slab'!$D$17:$E$27,2,TRUE)</f>
        <v>0.27</v>
      </c>
      <c r="S246" s="7">
        <f>Table1[[#This Row],[Sub Total]]*Table1[[#This Row],[Discount %]]</f>
        <v>418.40290800000002</v>
      </c>
      <c r="T246" s="7">
        <f>VLOOKUP(Table1[[#This Row],[Order No]],'QTY &amp; shipping cost'!$A$2:$C$1038,3,FALSE)</f>
        <v>20.04</v>
      </c>
      <c r="U246" s="18">
        <f>(Table1[[#This Row],[Sub Total]]+Table1[[#This Row],[Shipping Cost]])-Table1[[#This Row],[Discount $]]</f>
        <v>1151.2774919999999</v>
      </c>
    </row>
    <row r="247" spans="1:21" x14ac:dyDescent="0.2">
      <c r="A247" s="17" t="s">
        <v>470</v>
      </c>
      <c r="B247" s="6">
        <f>VLOOKUP($A247,'Order date customer name'!$A$3:$B$1039,2,FALSE)</f>
        <v>41545</v>
      </c>
      <c r="C247" s="7" t="str">
        <f>VLOOKUP(Table1[[#This Row],[Order No]],'Order date customer name'!$A$2:$C$1038,3,FALSE)</f>
        <v>BRIAN COLLINS</v>
      </c>
      <c r="D247" s="7" t="str">
        <f>VLOOKUP(Table1[[#This Row],[Order No]],'State and cust type'!$A$2:$B$1038,2,FALSE)</f>
        <v>New York</v>
      </c>
      <c r="E247" s="7" t="str">
        <f>VLOOKUP(Table1[[#This Row],[Order No]],'State and cust type'!$A$3:$C$1039,3,FALSE)</f>
        <v>Corporate</v>
      </c>
      <c r="F247" s="7" t="str">
        <f>VLOOKUP(Table1[[#This Row],[Order No]],'Account, order priority and cat'!$A$2:$B$1038,2,FALSE)</f>
        <v>VINCENT JORDAN</v>
      </c>
      <c r="G247" s="7" t="str">
        <f>VLOOKUP(Table1[[#This Row],[Order No]],'Account, order priority and cat'!$A$3:$C$1039,3,FALSE)</f>
        <v>Not Specified</v>
      </c>
      <c r="H247" s="7" t="str">
        <f>VLOOKUP(Table1[[#This Row],[Order No]],'Account, order priority and cat'!$A$3:$D$1039,4,FALSE)</f>
        <v>Office Supplies</v>
      </c>
      <c r="I247" s="12" t="str">
        <f>VLOOKUP(Table1[[#This Row],[Order No]],'Cost and price details'!$A$2:$F$1038,Table!$I$3,FALSE)</f>
        <v>Regular Air</v>
      </c>
      <c r="J247" s="13">
        <f>VLOOKUP(Table1[[#This Row],[Order No]],'Cost and price details'!$A$2:$F$1038,Table!$J$3,FALSE)</f>
        <v>41554</v>
      </c>
      <c r="K247" s="12">
        <f>VLOOKUP(Table1[[#This Row],[Order No]],'Cost and price details'!$A$2:$F$1038,Table!$K$3,FALSE)</f>
        <v>3.6520000000000001</v>
      </c>
      <c r="L247" s="12">
        <f>VLOOKUP(Table1[[#This Row],[Order No]],'Cost and price details'!$A$2:$F$1038,Table!$L$3,FALSE)</f>
        <v>5.6980000000000004</v>
      </c>
      <c r="M247" s="14">
        <f>(Table1[[#This Row],[Retail Price]]-Table1[[#This Row],[Cost Price]])/Table1[[#This Row],[Cost Price]]</f>
        <v>0.56024096385542177</v>
      </c>
      <c r="N247" s="14">
        <f>VLOOKUP(Table1[[#This Row],[Retail Price]],'Tax and discount slab'!$A$17:$B$27,2,TRUE)</f>
        <v>0.05</v>
      </c>
      <c r="O247" s="7">
        <f>(1+Table1[[#This Row],[Tax]])*Table1[[#This Row],[Retail Price]]</f>
        <v>5.9829000000000008</v>
      </c>
      <c r="P247" s="7">
        <f>VLOOKUP(Table1[[#This Row],[Order No]],'QTY &amp; shipping cost'!A243:B1279,2,FALSE)</f>
        <v>12</v>
      </c>
      <c r="Q247" s="7">
        <f>(Table1[[#This Row],[Price including tax]]*Table1[[#This Row],[Order Quantity]])</f>
        <v>71.794800000000009</v>
      </c>
      <c r="R247" s="14">
        <f>VLOOKUP(Table1[[#This Row],[Retail Price]],'Tax and discount slab'!$D$17:$E$27,2,TRUE)</f>
        <v>0.02</v>
      </c>
      <c r="S247" s="7">
        <f>Table1[[#This Row],[Sub Total]]*Table1[[#This Row],[Discount %]]</f>
        <v>1.4358960000000003</v>
      </c>
      <c r="T247" s="7">
        <f>VLOOKUP(Table1[[#This Row],[Order No]],'QTY &amp; shipping cost'!$A$2:$C$1038,3,FALSE)</f>
        <v>2.09</v>
      </c>
      <c r="U247" s="18">
        <f>(Table1[[#This Row],[Sub Total]]+Table1[[#This Row],[Shipping Cost]])-Table1[[#This Row],[Discount $]]</f>
        <v>72.448904000000013</v>
      </c>
    </row>
    <row r="248" spans="1:21" x14ac:dyDescent="0.2">
      <c r="A248" s="17" t="s">
        <v>472</v>
      </c>
      <c r="B248" s="6">
        <f>VLOOKUP($A248,'Order date customer name'!$A$3:$B$1039,2,FALSE)</f>
        <v>41546</v>
      </c>
      <c r="C248" s="7" t="str">
        <f>VLOOKUP(Table1[[#This Row],[Order No]],'Order date customer name'!$A$2:$C$1038,3,FALSE)</f>
        <v>KEITH HALL</v>
      </c>
      <c r="D248" s="7" t="str">
        <f>VLOOKUP(Table1[[#This Row],[Order No]],'State and cust type'!$A$2:$B$1038,2,FALSE)</f>
        <v>Illinois</v>
      </c>
      <c r="E248" s="7" t="str">
        <f>VLOOKUP(Table1[[#This Row],[Order No]],'State and cust type'!$A$3:$C$1039,3,FALSE)</f>
        <v>Corporate</v>
      </c>
      <c r="F248" s="7" t="str">
        <f>VLOOKUP(Table1[[#This Row],[Order No]],'Account, order priority and cat'!$A$2:$B$1038,2,FALSE)</f>
        <v>MANUEL BARNES</v>
      </c>
      <c r="G248" s="7" t="str">
        <f>VLOOKUP(Table1[[#This Row],[Order No]],'Account, order priority and cat'!$A$3:$C$1039,3,FALSE)</f>
        <v>Medium</v>
      </c>
      <c r="H248" s="7" t="str">
        <f>VLOOKUP(Table1[[#This Row],[Order No]],'Account, order priority and cat'!$A$3:$D$1039,4,FALSE)</f>
        <v>Technology</v>
      </c>
      <c r="I248" s="12" t="str">
        <f>VLOOKUP(Table1[[#This Row],[Order No]],'Cost and price details'!$A$2:$F$1038,Table!$I$3,FALSE)</f>
        <v>Express Air</v>
      </c>
      <c r="J248" s="13">
        <f>VLOOKUP(Table1[[#This Row],[Order No]],'Cost and price details'!$A$2:$F$1038,Table!$J$3,FALSE)</f>
        <v>41554</v>
      </c>
      <c r="K248" s="12">
        <f>VLOOKUP(Table1[[#This Row],[Order No]],'Cost and price details'!$A$2:$F$1038,Table!$K$3,FALSE)</f>
        <v>22.198</v>
      </c>
      <c r="L248" s="12">
        <f>VLOOKUP(Table1[[#This Row],[Order No]],'Cost and price details'!$A$2:$F$1038,Table!$L$3,FALSE)</f>
        <v>38.951000000000001</v>
      </c>
      <c r="M248" s="14">
        <f>(Table1[[#This Row],[Retail Price]]-Table1[[#This Row],[Cost Price]])/Table1[[#This Row],[Cost Price]]</f>
        <v>0.75470763131813678</v>
      </c>
      <c r="N248" s="14">
        <f>VLOOKUP(Table1[[#This Row],[Retail Price]],'Tax and discount slab'!$A$17:$B$27,2,TRUE)</f>
        <v>0.2</v>
      </c>
      <c r="O248" s="7">
        <f>(1+Table1[[#This Row],[Tax]])*Table1[[#This Row],[Retail Price]]</f>
        <v>46.741199999999999</v>
      </c>
      <c r="P248" s="7" t="e">
        <f>VLOOKUP(Table1[[#This Row],[Order No]],'QTY &amp; shipping cost'!A244:B1280,2,FALSE)</f>
        <v>#N/A</v>
      </c>
      <c r="Q248" s="7" t="e">
        <f>(Table1[[#This Row],[Price including tax]]*Table1[[#This Row],[Order Quantity]])</f>
        <v>#N/A</v>
      </c>
      <c r="R248" s="14">
        <f>VLOOKUP(Table1[[#This Row],[Retail Price]],'Tax and discount slab'!$D$17:$E$27,2,TRUE)</f>
        <v>0.17</v>
      </c>
      <c r="S248" s="7" t="e">
        <f>Table1[[#This Row],[Sub Total]]*Table1[[#This Row],[Discount %]]</f>
        <v>#N/A</v>
      </c>
      <c r="T248" s="7">
        <f>VLOOKUP(Table1[[#This Row],[Order No]],'QTY &amp; shipping cost'!$A$2:$C$1038,3,FALSE)</f>
        <v>2.04</v>
      </c>
      <c r="U248" s="18" t="e">
        <f>(Table1[[#This Row],[Sub Total]]+Table1[[#This Row],[Shipping Cost]])-Table1[[#This Row],[Discount $]]</f>
        <v>#N/A</v>
      </c>
    </row>
    <row r="249" spans="1:21" x14ac:dyDescent="0.2">
      <c r="A249" s="17" t="s">
        <v>474</v>
      </c>
      <c r="B249" s="6">
        <f>VLOOKUP($A249,'Order date customer name'!$A$3:$B$1039,2,FALSE)</f>
        <v>41548</v>
      </c>
      <c r="C249" s="7" t="str">
        <f>VLOOKUP(Table1[[#This Row],[Order No]],'Order date customer name'!$A$2:$C$1038,3,FALSE)</f>
        <v>GARY JAMES</v>
      </c>
      <c r="D249" s="7" t="str">
        <f>VLOOKUP(Table1[[#This Row],[Order No]],'State and cust type'!$A$2:$B$1038,2,FALSE)</f>
        <v>New York</v>
      </c>
      <c r="E249" s="7" t="str">
        <f>VLOOKUP(Table1[[#This Row],[Order No]],'State and cust type'!$A$3:$C$1039,3,FALSE)</f>
        <v>Consumer</v>
      </c>
      <c r="F249" s="7" t="str">
        <f>VLOOKUP(Table1[[#This Row],[Order No]],'Account, order priority and cat'!$A$2:$B$1038,2,FALSE)</f>
        <v>TONY PERRY</v>
      </c>
      <c r="G249" s="7" t="str">
        <f>VLOOKUP(Table1[[#This Row],[Order No]],'Account, order priority and cat'!$A$3:$C$1039,3,FALSE)</f>
        <v>High</v>
      </c>
      <c r="H249" s="7" t="str">
        <f>VLOOKUP(Table1[[#This Row],[Order No]],'Account, order priority and cat'!$A$3:$D$1039,4,FALSE)</f>
        <v>Office Supplies</v>
      </c>
      <c r="I249" s="12" t="str">
        <f>VLOOKUP(Table1[[#This Row],[Order No]],'Cost and price details'!$A$2:$F$1038,Table!$I$3,FALSE)</f>
        <v>Express Air</v>
      </c>
      <c r="J249" s="13">
        <f>VLOOKUP(Table1[[#This Row],[Order No]],'Cost and price details'!$A$2:$F$1038,Table!$J$3,FALSE)</f>
        <v>41556</v>
      </c>
      <c r="K249" s="12">
        <f>VLOOKUP(Table1[[#This Row],[Order No]],'Cost and price details'!$A$2:$F$1038,Table!$K$3,FALSE)</f>
        <v>23.716000000000001</v>
      </c>
      <c r="L249" s="12">
        <f>VLOOKUP(Table1[[#This Row],[Order No]],'Cost and price details'!$A$2:$F$1038,Table!$L$3,FALSE)</f>
        <v>40.204999999999998</v>
      </c>
      <c r="M249" s="14">
        <f>(Table1[[#This Row],[Retail Price]]-Table1[[#This Row],[Cost Price]])/Table1[[#This Row],[Cost Price]]</f>
        <v>0.695269016697588</v>
      </c>
      <c r="N249" s="14">
        <f>VLOOKUP(Table1[[#This Row],[Retail Price]],'Tax and discount slab'!$A$17:$B$27,2,TRUE)</f>
        <v>0.22</v>
      </c>
      <c r="O249" s="7">
        <f>(1+Table1[[#This Row],[Tax]])*Table1[[#This Row],[Retail Price]]</f>
        <v>49.050099999999993</v>
      </c>
      <c r="P249" s="7" t="e">
        <f>VLOOKUP(Table1[[#This Row],[Order No]],'QTY &amp; shipping cost'!A245:B1281,2,FALSE)</f>
        <v>#N/A</v>
      </c>
      <c r="Q249" s="7" t="e">
        <f>(Table1[[#This Row],[Price including tax]]*Table1[[#This Row],[Order Quantity]])</f>
        <v>#N/A</v>
      </c>
      <c r="R249" s="14">
        <f>VLOOKUP(Table1[[#This Row],[Retail Price]],'Tax and discount slab'!$D$17:$E$27,2,TRUE)</f>
        <v>0.22000000000000003</v>
      </c>
      <c r="S249" s="7" t="e">
        <f>Table1[[#This Row],[Sub Total]]*Table1[[#This Row],[Discount %]]</f>
        <v>#N/A</v>
      </c>
      <c r="T249" s="7">
        <f>VLOOKUP(Table1[[#This Row],[Order No]],'QTY &amp; shipping cost'!$A$2:$C$1038,3,FALSE)</f>
        <v>13.940000000000001</v>
      </c>
      <c r="U249" s="18" t="e">
        <f>(Table1[[#This Row],[Sub Total]]+Table1[[#This Row],[Shipping Cost]])-Table1[[#This Row],[Discount $]]</f>
        <v>#N/A</v>
      </c>
    </row>
    <row r="250" spans="1:21" x14ac:dyDescent="0.2">
      <c r="A250" s="17" t="s">
        <v>475</v>
      </c>
      <c r="B250" s="6">
        <f>VLOOKUP($A250,'Order date customer name'!$A$3:$B$1039,2,FALSE)</f>
        <v>41549</v>
      </c>
      <c r="C250" s="7" t="str">
        <f>VLOOKUP(Table1[[#This Row],[Order No]],'Order date customer name'!$A$2:$C$1038,3,FALSE)</f>
        <v>CARL RICE</v>
      </c>
      <c r="D250" s="7" t="str">
        <f>VLOOKUP(Table1[[#This Row],[Order No]],'State and cust type'!$A$2:$B$1038,2,FALSE)</f>
        <v>New York</v>
      </c>
      <c r="E250" s="7" t="str">
        <f>VLOOKUP(Table1[[#This Row],[Order No]],'State and cust type'!$A$3:$C$1039,3,FALSE)</f>
        <v>Corporate</v>
      </c>
      <c r="F250" s="7" t="str">
        <f>VLOOKUP(Table1[[#This Row],[Order No]],'Account, order priority and cat'!$A$2:$B$1038,2,FALSE)</f>
        <v>CLAUDE WILLIS</v>
      </c>
      <c r="G250" s="7" t="str">
        <f>VLOOKUP(Table1[[#This Row],[Order No]],'Account, order priority and cat'!$A$3:$C$1039,3,FALSE)</f>
        <v>High</v>
      </c>
      <c r="H250" s="7" t="str">
        <f>VLOOKUP(Table1[[#This Row],[Order No]],'Account, order priority and cat'!$A$3:$D$1039,4,FALSE)</f>
        <v>Office Supplies</v>
      </c>
      <c r="I250" s="12" t="str">
        <f>VLOOKUP(Table1[[#This Row],[Order No]],'Cost and price details'!$A$2:$F$1038,Table!$I$3,FALSE)</f>
        <v>Regular Air</v>
      </c>
      <c r="J250" s="13">
        <f>VLOOKUP(Table1[[#This Row],[Order No]],'Cost and price details'!$A$2:$F$1038,Table!$J$3,FALSE)</f>
        <v>41557</v>
      </c>
      <c r="K250" s="12">
        <f>VLOOKUP(Table1[[#This Row],[Order No]],'Cost and price details'!$A$2:$F$1038,Table!$K$3,FALSE)</f>
        <v>196.71300000000002</v>
      </c>
      <c r="L250" s="12">
        <f>VLOOKUP(Table1[[#This Row],[Order No]],'Cost and price details'!$A$2:$F$1038,Table!$L$3,FALSE)</f>
        <v>457.46800000000002</v>
      </c>
      <c r="M250" s="14">
        <f>(Table1[[#This Row],[Retail Price]]-Table1[[#This Row],[Cost Price]])/Table1[[#This Row],[Cost Price]]</f>
        <v>1.3255605882681876</v>
      </c>
      <c r="N250" s="14">
        <f>VLOOKUP(Table1[[#This Row],[Retail Price]],'Tax and discount slab'!$A$17:$B$27,2,TRUE)</f>
        <v>0.32000000000000006</v>
      </c>
      <c r="O250" s="7">
        <f>(1+Table1[[#This Row],[Tax]])*Table1[[#This Row],[Retail Price]]</f>
        <v>603.8577600000001</v>
      </c>
      <c r="P250" s="7" t="e">
        <f>VLOOKUP(Table1[[#This Row],[Order No]],'QTY &amp; shipping cost'!A246:B1282,2,FALSE)</f>
        <v>#N/A</v>
      </c>
      <c r="Q250" s="7" t="e">
        <f>(Table1[[#This Row],[Price including tax]]*Table1[[#This Row],[Order Quantity]])</f>
        <v>#N/A</v>
      </c>
      <c r="R250" s="14">
        <f>VLOOKUP(Table1[[#This Row],[Retail Price]],'Tax and discount slab'!$D$17:$E$27,2,TRUE)</f>
        <v>0.47</v>
      </c>
      <c r="S250" s="7" t="e">
        <f>Table1[[#This Row],[Sub Total]]*Table1[[#This Row],[Discount %]]</f>
        <v>#N/A</v>
      </c>
      <c r="T250" s="7">
        <f>VLOOKUP(Table1[[#This Row],[Order No]],'QTY &amp; shipping cost'!$A$2:$C$1038,3,FALSE)</f>
        <v>11.42</v>
      </c>
      <c r="U250" s="18" t="e">
        <f>(Table1[[#This Row],[Sub Total]]+Table1[[#This Row],[Shipping Cost]])-Table1[[#This Row],[Discount $]]</f>
        <v>#N/A</v>
      </c>
    </row>
    <row r="251" spans="1:21" x14ac:dyDescent="0.2">
      <c r="A251" s="17" t="s">
        <v>477</v>
      </c>
      <c r="B251" s="6">
        <f>VLOOKUP($A251,'Order date customer name'!$A$3:$B$1039,2,FALSE)</f>
        <v>41550</v>
      </c>
      <c r="C251" s="7" t="str">
        <f>VLOOKUP(Table1[[#This Row],[Order No]],'Order date customer name'!$A$2:$C$1038,3,FALSE)</f>
        <v>NICHOLAS HOLMES</v>
      </c>
      <c r="D251" s="7" t="str">
        <f>VLOOKUP(Table1[[#This Row],[Order No]],'State and cust type'!$A$2:$B$1038,2,FALSE)</f>
        <v>New York</v>
      </c>
      <c r="E251" s="7" t="str">
        <f>VLOOKUP(Table1[[#This Row],[Order No]],'State and cust type'!$A$3:$C$1039,3,FALSE)</f>
        <v>Consumer</v>
      </c>
      <c r="F251" s="7" t="str">
        <f>VLOOKUP(Table1[[#This Row],[Order No]],'Account, order priority and cat'!$A$2:$B$1038,2,FALSE)</f>
        <v>VINCENT JORDAN</v>
      </c>
      <c r="G251" s="7" t="str">
        <f>VLOOKUP(Table1[[#This Row],[Order No]],'Account, order priority and cat'!$A$3:$C$1039,3,FALSE)</f>
        <v>Low</v>
      </c>
      <c r="H251" s="7" t="str">
        <f>VLOOKUP(Table1[[#This Row],[Order No]],'Account, order priority and cat'!$A$3:$D$1039,4,FALSE)</f>
        <v>Technology</v>
      </c>
      <c r="I251" s="12" t="str">
        <f>VLOOKUP(Table1[[#This Row],[Order No]],'Cost and price details'!$A$2:$F$1038,Table!$I$3,FALSE)</f>
        <v>Regular Air</v>
      </c>
      <c r="J251" s="13">
        <f>VLOOKUP(Table1[[#This Row],[Order No]],'Cost and price details'!$A$2:$F$1038,Table!$J$3,FALSE)</f>
        <v>41564</v>
      </c>
      <c r="K251" s="12">
        <f>VLOOKUP(Table1[[#This Row],[Order No]],'Cost and price details'!$A$2:$F$1038,Table!$K$3,FALSE)</f>
        <v>45.408000000000008</v>
      </c>
      <c r="L251" s="12">
        <f>VLOOKUP(Table1[[#This Row],[Order No]],'Cost and price details'!$A$2:$F$1038,Table!$L$3,FALSE)</f>
        <v>105.589</v>
      </c>
      <c r="M251" s="14">
        <f>(Table1[[#This Row],[Retail Price]]-Table1[[#This Row],[Cost Price]])/Table1[[#This Row],[Cost Price]]</f>
        <v>1.3253391472868212</v>
      </c>
      <c r="N251" s="14">
        <f>VLOOKUP(Table1[[#This Row],[Retail Price]],'Tax and discount slab'!$A$17:$B$27,2,TRUE)</f>
        <v>0.32000000000000006</v>
      </c>
      <c r="O251" s="7">
        <f>(1+Table1[[#This Row],[Tax]])*Table1[[#This Row],[Retail Price]]</f>
        <v>139.37747999999999</v>
      </c>
      <c r="P251" s="7">
        <f>VLOOKUP(Table1[[#This Row],[Order No]],'QTY &amp; shipping cost'!A247:B1283,2,FALSE)</f>
        <v>19</v>
      </c>
      <c r="Q251" s="7">
        <f>(Table1[[#This Row],[Price including tax]]*Table1[[#This Row],[Order Quantity]])</f>
        <v>2648.1721199999997</v>
      </c>
      <c r="R251" s="14">
        <f>VLOOKUP(Table1[[#This Row],[Retail Price]],'Tax and discount slab'!$D$17:$E$27,2,TRUE)</f>
        <v>0.47</v>
      </c>
      <c r="S251" s="7">
        <f>Table1[[#This Row],[Sub Total]]*Table1[[#This Row],[Discount %]]</f>
        <v>1244.6408963999997</v>
      </c>
      <c r="T251" s="7">
        <f>VLOOKUP(Table1[[#This Row],[Order No]],'QTY &amp; shipping cost'!$A$2:$C$1038,3,FALSE)</f>
        <v>9.0400000000000009</v>
      </c>
      <c r="U251" s="18">
        <f>(Table1[[#This Row],[Sub Total]]+Table1[[#This Row],[Shipping Cost]])-Table1[[#This Row],[Discount $]]</f>
        <v>1412.5712235999999</v>
      </c>
    </row>
    <row r="252" spans="1:21" x14ac:dyDescent="0.2">
      <c r="A252" s="17" t="s">
        <v>479</v>
      </c>
      <c r="B252" s="6">
        <f>VLOOKUP($A252,'Order date customer name'!$A$3:$B$1039,2,FALSE)</f>
        <v>41550</v>
      </c>
      <c r="C252" s="7" t="str">
        <f>VLOOKUP(Table1[[#This Row],[Order No]],'Order date customer name'!$A$2:$C$1038,3,FALSE)</f>
        <v>JAY GIBSON</v>
      </c>
      <c r="D252" s="7" t="str">
        <f>VLOOKUP(Table1[[#This Row],[Order No]],'State and cust type'!$A$2:$B$1038,2,FALSE)</f>
        <v>New York</v>
      </c>
      <c r="E252" s="7" t="str">
        <f>VLOOKUP(Table1[[#This Row],[Order No]],'State and cust type'!$A$3:$C$1039,3,FALSE)</f>
        <v>Corporate</v>
      </c>
      <c r="F252" s="7" t="str">
        <f>VLOOKUP(Table1[[#This Row],[Order No]],'Account, order priority and cat'!$A$2:$B$1038,2,FALSE)</f>
        <v>GREG BLACK</v>
      </c>
      <c r="G252" s="7" t="str">
        <f>VLOOKUP(Table1[[#This Row],[Order No]],'Account, order priority and cat'!$A$3:$C$1039,3,FALSE)</f>
        <v>Medium</v>
      </c>
      <c r="H252" s="7" t="str">
        <f>VLOOKUP(Table1[[#This Row],[Order No]],'Account, order priority and cat'!$A$3:$D$1039,4,FALSE)</f>
        <v>Office Supplies</v>
      </c>
      <c r="I252" s="12" t="str">
        <f>VLOOKUP(Table1[[#This Row],[Order No]],'Cost and price details'!$A$2:$F$1038,Table!$I$3,FALSE)</f>
        <v>Regular Air</v>
      </c>
      <c r="J252" s="13">
        <f>VLOOKUP(Table1[[#This Row],[Order No]],'Cost and price details'!$A$2:$F$1038,Table!$J$3,FALSE)</f>
        <v>41559</v>
      </c>
      <c r="K252" s="12">
        <f>VLOOKUP(Table1[[#This Row],[Order No]],'Cost and price details'!$A$2:$F$1038,Table!$K$3,FALSE)</f>
        <v>1.4630000000000003</v>
      </c>
      <c r="L252" s="12">
        <f>VLOOKUP(Table1[[#This Row],[Order No]],'Cost and price details'!$A$2:$F$1038,Table!$L$3,FALSE)</f>
        <v>2.2880000000000003</v>
      </c>
      <c r="M252" s="14">
        <f>(Table1[[#This Row],[Retail Price]]-Table1[[#This Row],[Cost Price]])/Table1[[#This Row],[Cost Price]]</f>
        <v>0.56390977443609003</v>
      </c>
      <c r="N252" s="14">
        <f>VLOOKUP(Table1[[#This Row],[Retail Price]],'Tax and discount slab'!$A$17:$B$27,2,TRUE)</f>
        <v>0.05</v>
      </c>
      <c r="O252" s="7">
        <f>(1+Table1[[#This Row],[Tax]])*Table1[[#This Row],[Retail Price]]</f>
        <v>2.4024000000000005</v>
      </c>
      <c r="P252" s="7">
        <f>VLOOKUP(Table1[[#This Row],[Order No]],'QTY &amp; shipping cost'!A248:B1284,2,FALSE)</f>
        <v>18</v>
      </c>
      <c r="Q252" s="7">
        <f>(Table1[[#This Row],[Price including tax]]*Table1[[#This Row],[Order Quantity]])</f>
        <v>43.243200000000009</v>
      </c>
      <c r="R252" s="14">
        <f>VLOOKUP(Table1[[#This Row],[Retail Price]],'Tax and discount slab'!$D$17:$E$27,2,TRUE)</f>
        <v>0.02</v>
      </c>
      <c r="S252" s="7">
        <f>Table1[[#This Row],[Sub Total]]*Table1[[#This Row],[Discount %]]</f>
        <v>0.86486400000000019</v>
      </c>
      <c r="T252" s="7">
        <f>VLOOKUP(Table1[[#This Row],[Order No]],'QTY &amp; shipping cost'!$A$2:$C$1038,3,FALSE)</f>
        <v>1.54</v>
      </c>
      <c r="U252" s="18">
        <f>(Table1[[#This Row],[Sub Total]]+Table1[[#This Row],[Shipping Cost]])-Table1[[#This Row],[Discount $]]</f>
        <v>43.918336000000011</v>
      </c>
    </row>
    <row r="253" spans="1:21" x14ac:dyDescent="0.2">
      <c r="A253" s="17" t="s">
        <v>480</v>
      </c>
      <c r="B253" s="6">
        <f>VLOOKUP($A253,'Order date customer name'!$A$3:$B$1039,2,FALSE)</f>
        <v>41551</v>
      </c>
      <c r="C253" s="7" t="str">
        <f>VLOOKUP(Table1[[#This Row],[Order No]],'Order date customer name'!$A$2:$C$1038,3,FALSE)</f>
        <v>BRYAN LAWRENCE</v>
      </c>
      <c r="D253" s="7" t="str">
        <f>VLOOKUP(Table1[[#This Row],[Order No]],'State and cust type'!$A$2:$B$1038,2,FALSE)</f>
        <v>New York</v>
      </c>
      <c r="E253" s="7" t="str">
        <f>VLOOKUP(Table1[[#This Row],[Order No]],'State and cust type'!$A$3:$C$1039,3,FALSE)</f>
        <v>Corporate</v>
      </c>
      <c r="F253" s="7" t="str">
        <f>VLOOKUP(Table1[[#This Row],[Order No]],'Account, order priority and cat'!$A$2:$B$1038,2,FALSE)</f>
        <v>MARC ARNOLD</v>
      </c>
      <c r="G253" s="7" t="str">
        <f>VLOOKUP(Table1[[#This Row],[Order No]],'Account, order priority and cat'!$A$3:$C$1039,3,FALSE)</f>
        <v>Medium</v>
      </c>
      <c r="H253" s="7" t="str">
        <f>VLOOKUP(Table1[[#This Row],[Order No]],'Account, order priority and cat'!$A$3:$D$1039,4,FALSE)</f>
        <v>Technology</v>
      </c>
      <c r="I253" s="12" t="str">
        <f>VLOOKUP(Table1[[#This Row],[Order No]],'Cost and price details'!$A$2:$F$1038,Table!$I$3,FALSE)</f>
        <v>Regular Air</v>
      </c>
      <c r="J253" s="13">
        <f>VLOOKUP(Table1[[#This Row],[Order No]],'Cost and price details'!$A$2:$F$1038,Table!$J$3,FALSE)</f>
        <v>41559</v>
      </c>
      <c r="K253" s="12">
        <f>VLOOKUP(Table1[[#This Row],[Order No]],'Cost and price details'!$A$2:$F$1038,Table!$K$3,FALSE)</f>
        <v>9.7020000000000017</v>
      </c>
      <c r="L253" s="12">
        <f>VLOOKUP(Table1[[#This Row],[Order No]],'Cost and price details'!$A$2:$F$1038,Table!$L$3,FALSE)</f>
        <v>23.088999999999999</v>
      </c>
      <c r="M253" s="14">
        <f>(Table1[[#This Row],[Retail Price]]-Table1[[#This Row],[Cost Price]])/Table1[[#This Row],[Cost Price]]</f>
        <v>1.3798185941043077</v>
      </c>
      <c r="N253" s="14">
        <f>VLOOKUP(Table1[[#This Row],[Retail Price]],'Tax and discount slab'!$A$17:$B$27,2,TRUE)</f>
        <v>0.15000000000000002</v>
      </c>
      <c r="O253" s="7">
        <f>(1+Table1[[#This Row],[Tax]])*Table1[[#This Row],[Retail Price]]</f>
        <v>26.552349999999997</v>
      </c>
      <c r="P253" s="7">
        <f>VLOOKUP(Table1[[#This Row],[Order No]],'QTY &amp; shipping cost'!A249:B1285,2,FALSE)</f>
        <v>27</v>
      </c>
      <c r="Q253" s="7">
        <f>(Table1[[#This Row],[Price including tax]]*Table1[[#This Row],[Order Quantity]])</f>
        <v>716.9134499999999</v>
      </c>
      <c r="R253" s="14">
        <f>VLOOKUP(Table1[[#This Row],[Retail Price]],'Tax and discount slab'!$D$17:$E$27,2,TRUE)</f>
        <v>0.12000000000000001</v>
      </c>
      <c r="S253" s="7">
        <f>Table1[[#This Row],[Sub Total]]*Table1[[#This Row],[Discount %]]</f>
        <v>86.029613999999995</v>
      </c>
      <c r="T253" s="7">
        <f>VLOOKUP(Table1[[#This Row],[Order No]],'QTY &amp; shipping cost'!$A$2:$C$1038,3,FALSE)</f>
        <v>4.8599999999999994</v>
      </c>
      <c r="U253" s="18">
        <f>(Table1[[#This Row],[Sub Total]]+Table1[[#This Row],[Shipping Cost]])-Table1[[#This Row],[Discount $]]</f>
        <v>635.74383599999987</v>
      </c>
    </row>
    <row r="254" spans="1:21" x14ac:dyDescent="0.2">
      <c r="A254" s="17" t="s">
        <v>481</v>
      </c>
      <c r="B254" s="6">
        <f>VLOOKUP($A254,'Order date customer name'!$A$3:$B$1039,2,FALSE)</f>
        <v>41554</v>
      </c>
      <c r="C254" s="7" t="str">
        <f>VLOOKUP(Table1[[#This Row],[Order No]],'Order date customer name'!$A$2:$C$1038,3,FALSE)</f>
        <v>ADAM BROOKS</v>
      </c>
      <c r="D254" s="7" t="str">
        <f>VLOOKUP(Table1[[#This Row],[Order No]],'State and cust type'!$A$2:$B$1038,2,FALSE)</f>
        <v>New York</v>
      </c>
      <c r="E254" s="7" t="str">
        <f>VLOOKUP(Table1[[#This Row],[Order No]],'State and cust type'!$A$3:$C$1039,3,FALSE)</f>
        <v>Corporate</v>
      </c>
      <c r="F254" s="7" t="str">
        <f>VLOOKUP(Table1[[#This Row],[Order No]],'Account, order priority and cat'!$A$2:$B$1038,2,FALSE)</f>
        <v>EDWIN AGUILAR</v>
      </c>
      <c r="G254" s="7" t="str">
        <f>VLOOKUP(Table1[[#This Row],[Order No]],'Account, order priority and cat'!$A$3:$C$1039,3,FALSE)</f>
        <v>Medium</v>
      </c>
      <c r="H254" s="7" t="str">
        <f>VLOOKUP(Table1[[#This Row],[Order No]],'Account, order priority and cat'!$A$3:$D$1039,4,FALSE)</f>
        <v>Office Supplies</v>
      </c>
      <c r="I254" s="12" t="str">
        <f>VLOOKUP(Table1[[#This Row],[Order No]],'Cost and price details'!$A$2:$F$1038,Table!$I$3,FALSE)</f>
        <v>Regular Air</v>
      </c>
      <c r="J254" s="13">
        <f>VLOOKUP(Table1[[#This Row],[Order No]],'Cost and price details'!$A$2:$F$1038,Table!$J$3,FALSE)</f>
        <v>41563</v>
      </c>
      <c r="K254" s="12">
        <f>VLOOKUP(Table1[[#This Row],[Order No]],'Cost and price details'!$A$2:$F$1038,Table!$K$3,FALSE)</f>
        <v>1.6830000000000003</v>
      </c>
      <c r="L254" s="12">
        <f>VLOOKUP(Table1[[#This Row],[Order No]],'Cost and price details'!$A$2:$F$1038,Table!$L$3,FALSE)</f>
        <v>3.0579999999999998</v>
      </c>
      <c r="M254" s="14">
        <f>(Table1[[#This Row],[Retail Price]]-Table1[[#This Row],[Cost Price]])/Table1[[#This Row],[Cost Price]]</f>
        <v>0.81699346405228723</v>
      </c>
      <c r="N254" s="14">
        <f>VLOOKUP(Table1[[#This Row],[Retail Price]],'Tax and discount slab'!$A$17:$B$27,2,TRUE)</f>
        <v>0.05</v>
      </c>
      <c r="O254" s="7">
        <f>(1+Table1[[#This Row],[Tax]])*Table1[[#This Row],[Retail Price]]</f>
        <v>3.2109000000000001</v>
      </c>
      <c r="P254" s="7" t="e">
        <f>VLOOKUP(Table1[[#This Row],[Order No]],'QTY &amp; shipping cost'!A250:B1286,2,FALSE)</f>
        <v>#N/A</v>
      </c>
      <c r="Q254" s="7" t="e">
        <f>(Table1[[#This Row],[Price including tax]]*Table1[[#This Row],[Order Quantity]])</f>
        <v>#N/A</v>
      </c>
      <c r="R254" s="14">
        <f>VLOOKUP(Table1[[#This Row],[Retail Price]],'Tax and discount slab'!$D$17:$E$27,2,TRUE)</f>
        <v>0.02</v>
      </c>
      <c r="S254" s="7" t="e">
        <f>Table1[[#This Row],[Sub Total]]*Table1[[#This Row],[Discount %]]</f>
        <v>#N/A</v>
      </c>
      <c r="T254" s="7">
        <f>VLOOKUP(Table1[[#This Row],[Order No]],'QTY &amp; shipping cost'!$A$2:$C$1038,3,FALSE)</f>
        <v>1.3900000000000001</v>
      </c>
      <c r="U254" s="18" t="e">
        <f>(Table1[[#This Row],[Sub Total]]+Table1[[#This Row],[Shipping Cost]])-Table1[[#This Row],[Discount $]]</f>
        <v>#N/A</v>
      </c>
    </row>
    <row r="255" spans="1:21" x14ac:dyDescent="0.2">
      <c r="A255" s="17" t="s">
        <v>483</v>
      </c>
      <c r="B255" s="6">
        <f>VLOOKUP($A255,'Order date customer name'!$A$3:$B$1039,2,FALSE)</f>
        <v>41556</v>
      </c>
      <c r="C255" s="7" t="str">
        <f>VLOOKUP(Table1[[#This Row],[Order No]],'Order date customer name'!$A$2:$C$1038,3,FALSE)</f>
        <v>MARTIN WEBB</v>
      </c>
      <c r="D255" s="7" t="str">
        <f>VLOOKUP(Table1[[#This Row],[Order No]],'State and cust type'!$A$2:$B$1038,2,FALSE)</f>
        <v>New York</v>
      </c>
      <c r="E255" s="7" t="str">
        <f>VLOOKUP(Table1[[#This Row],[Order No]],'State and cust type'!$A$3:$C$1039,3,FALSE)</f>
        <v>Small Business</v>
      </c>
      <c r="F255" s="7" t="str">
        <f>VLOOKUP(Table1[[#This Row],[Order No]],'Account, order priority and cat'!$A$2:$B$1038,2,FALSE)</f>
        <v>ROY COOK</v>
      </c>
      <c r="G255" s="7" t="str">
        <f>VLOOKUP(Table1[[#This Row],[Order No]],'Account, order priority and cat'!$A$3:$C$1039,3,FALSE)</f>
        <v>Critical</v>
      </c>
      <c r="H255" s="7" t="str">
        <f>VLOOKUP(Table1[[#This Row],[Order No]],'Account, order priority and cat'!$A$3:$D$1039,4,FALSE)</f>
        <v>Office Supplies</v>
      </c>
      <c r="I255" s="12" t="str">
        <f>VLOOKUP(Table1[[#This Row],[Order No]],'Cost and price details'!$A$2:$F$1038,Table!$I$3,FALSE)</f>
        <v>Regular Air</v>
      </c>
      <c r="J255" s="13">
        <f>VLOOKUP(Table1[[#This Row],[Order No]],'Cost and price details'!$A$2:$F$1038,Table!$J$3,FALSE)</f>
        <v>41564</v>
      </c>
      <c r="K255" s="12">
        <f>VLOOKUP(Table1[[#This Row],[Order No]],'Cost and price details'!$A$2:$F$1038,Table!$K$3,FALSE)</f>
        <v>1.1990000000000003</v>
      </c>
      <c r="L255" s="12">
        <f>VLOOKUP(Table1[[#This Row],[Order No]],'Cost and price details'!$A$2:$F$1038,Table!$L$3,FALSE)</f>
        <v>1.8480000000000001</v>
      </c>
      <c r="M255" s="14">
        <f>(Table1[[#This Row],[Retail Price]]-Table1[[#This Row],[Cost Price]])/Table1[[#This Row],[Cost Price]]</f>
        <v>0.54128440366972452</v>
      </c>
      <c r="N255" s="14">
        <f>VLOOKUP(Table1[[#This Row],[Retail Price]],'Tax and discount slab'!$A$17:$B$27,2,TRUE)</f>
        <v>0.05</v>
      </c>
      <c r="O255" s="7">
        <f>(1+Table1[[#This Row],[Tax]])*Table1[[#This Row],[Retail Price]]</f>
        <v>1.9404000000000001</v>
      </c>
      <c r="P255" s="7">
        <f>VLOOKUP(Table1[[#This Row],[Order No]],'QTY &amp; shipping cost'!A251:B1287,2,FALSE)</f>
        <v>40</v>
      </c>
      <c r="Q255" s="7">
        <f>(Table1[[#This Row],[Price including tax]]*Table1[[#This Row],[Order Quantity]])</f>
        <v>77.616</v>
      </c>
      <c r="R255" s="14">
        <f>VLOOKUP(Table1[[#This Row],[Retail Price]],'Tax and discount slab'!$D$17:$E$27,2,TRUE)</f>
        <v>0.02</v>
      </c>
      <c r="S255" s="7">
        <f>Table1[[#This Row],[Sub Total]]*Table1[[#This Row],[Discount %]]</f>
        <v>1.5523199999999999</v>
      </c>
      <c r="T255" s="7">
        <f>VLOOKUP(Table1[[#This Row],[Order No]],'QTY &amp; shipping cost'!$A$2:$C$1038,3,FALSE)</f>
        <v>1.05</v>
      </c>
      <c r="U255" s="18">
        <f>(Table1[[#This Row],[Sub Total]]+Table1[[#This Row],[Shipping Cost]])-Table1[[#This Row],[Discount $]]</f>
        <v>77.113680000000002</v>
      </c>
    </row>
    <row r="256" spans="1:21" x14ac:dyDescent="0.2">
      <c r="A256" s="17" t="s">
        <v>485</v>
      </c>
      <c r="B256" s="6">
        <f>VLOOKUP($A256,'Order date customer name'!$A$3:$B$1039,2,FALSE)</f>
        <v>41565</v>
      </c>
      <c r="C256" s="7" t="str">
        <f>VLOOKUP(Table1[[#This Row],[Order No]],'Order date customer name'!$A$2:$C$1038,3,FALSE)</f>
        <v>TOMMY JOHNSON</v>
      </c>
      <c r="D256" s="7" t="str">
        <f>VLOOKUP(Table1[[#This Row],[Order No]],'State and cust type'!$A$2:$B$1038,2,FALSE)</f>
        <v>Illinois</v>
      </c>
      <c r="E256" s="7" t="str">
        <f>VLOOKUP(Table1[[#This Row],[Order No]],'State and cust type'!$A$3:$C$1039,3,FALSE)</f>
        <v>Corporate</v>
      </c>
      <c r="F256" s="7" t="str">
        <f>VLOOKUP(Table1[[#This Row],[Order No]],'Account, order priority and cat'!$A$2:$B$1038,2,FALSE)</f>
        <v>COREY MILLS</v>
      </c>
      <c r="G256" s="7" t="str">
        <f>VLOOKUP(Table1[[#This Row],[Order No]],'Account, order priority and cat'!$A$3:$C$1039,3,FALSE)</f>
        <v>Critical</v>
      </c>
      <c r="H256" s="7" t="str">
        <f>VLOOKUP(Table1[[#This Row],[Order No]],'Account, order priority and cat'!$A$3:$D$1039,4,FALSE)</f>
        <v>Office Supplies</v>
      </c>
      <c r="I256" s="12" t="str">
        <f>VLOOKUP(Table1[[#This Row],[Order No]],'Cost and price details'!$A$2:$F$1038,Table!$I$3,FALSE)</f>
        <v>Regular Air</v>
      </c>
      <c r="J256" s="13">
        <f>VLOOKUP(Table1[[#This Row],[Order No]],'Cost and price details'!$A$2:$F$1038,Table!$J$3,FALSE)</f>
        <v>41574</v>
      </c>
      <c r="K256" s="12">
        <f>VLOOKUP(Table1[[#This Row],[Order No]],'Cost and price details'!$A$2:$F$1038,Table!$K$3,FALSE)</f>
        <v>1.1990000000000003</v>
      </c>
      <c r="L256" s="12">
        <f>VLOOKUP(Table1[[#This Row],[Order No]],'Cost and price details'!$A$2:$F$1038,Table!$L$3,FALSE)</f>
        <v>2.8600000000000003</v>
      </c>
      <c r="M256" s="14">
        <f>(Table1[[#This Row],[Retail Price]]-Table1[[#This Row],[Cost Price]])/Table1[[#This Row],[Cost Price]]</f>
        <v>1.3853211009174309</v>
      </c>
      <c r="N256" s="14">
        <f>VLOOKUP(Table1[[#This Row],[Retail Price]],'Tax and discount slab'!$A$17:$B$27,2,TRUE)</f>
        <v>0.05</v>
      </c>
      <c r="O256" s="7">
        <f>(1+Table1[[#This Row],[Tax]])*Table1[[#This Row],[Retail Price]]</f>
        <v>3.0030000000000006</v>
      </c>
      <c r="P256" s="7" t="e">
        <f>VLOOKUP(Table1[[#This Row],[Order No]],'QTY &amp; shipping cost'!A252:B1288,2,FALSE)</f>
        <v>#N/A</v>
      </c>
      <c r="Q256" s="7" t="e">
        <f>(Table1[[#This Row],[Price including tax]]*Table1[[#This Row],[Order Quantity]])</f>
        <v>#N/A</v>
      </c>
      <c r="R256" s="14">
        <f>VLOOKUP(Table1[[#This Row],[Retail Price]],'Tax and discount slab'!$D$17:$E$27,2,TRUE)</f>
        <v>0.02</v>
      </c>
      <c r="S256" s="7" t="e">
        <f>Table1[[#This Row],[Sub Total]]*Table1[[#This Row],[Discount %]]</f>
        <v>#N/A</v>
      </c>
      <c r="T256" s="7">
        <f>VLOOKUP(Table1[[#This Row],[Order No]],'QTY &amp; shipping cost'!$A$2:$C$1038,3,FALSE)</f>
        <v>2.4499999999999997</v>
      </c>
      <c r="U256" s="18" t="e">
        <f>(Table1[[#This Row],[Sub Total]]+Table1[[#This Row],[Shipping Cost]])-Table1[[#This Row],[Discount $]]</f>
        <v>#N/A</v>
      </c>
    </row>
    <row r="257" spans="1:21" x14ac:dyDescent="0.2">
      <c r="A257" s="17" t="s">
        <v>487</v>
      </c>
      <c r="B257" s="6">
        <f>VLOOKUP($A257,'Order date customer name'!$A$3:$B$1039,2,FALSE)</f>
        <v>41565</v>
      </c>
      <c r="C257" s="7" t="str">
        <f>VLOOKUP(Table1[[#This Row],[Order No]],'Order date customer name'!$A$2:$C$1038,3,FALSE)</f>
        <v>LESTER SCOTT</v>
      </c>
      <c r="D257" s="7" t="str">
        <f>VLOOKUP(Table1[[#This Row],[Order No]],'State and cust type'!$A$2:$B$1038,2,FALSE)</f>
        <v>New York</v>
      </c>
      <c r="E257" s="7" t="str">
        <f>VLOOKUP(Table1[[#This Row],[Order No]],'State and cust type'!$A$3:$C$1039,3,FALSE)</f>
        <v>Corporate</v>
      </c>
      <c r="F257" s="7" t="str">
        <f>VLOOKUP(Table1[[#This Row],[Order No]],'Account, order priority and cat'!$A$2:$B$1038,2,FALSE)</f>
        <v>BOBBY CHAVEZ</v>
      </c>
      <c r="G257" s="7" t="str">
        <f>VLOOKUP(Table1[[#This Row],[Order No]],'Account, order priority and cat'!$A$3:$C$1039,3,FALSE)</f>
        <v>Critical</v>
      </c>
      <c r="H257" s="7" t="str">
        <f>VLOOKUP(Table1[[#This Row],[Order No]],'Account, order priority and cat'!$A$3:$D$1039,4,FALSE)</f>
        <v>Office Supplies</v>
      </c>
      <c r="I257" s="12" t="str">
        <f>VLOOKUP(Table1[[#This Row],[Order No]],'Cost and price details'!$A$2:$F$1038,Table!$I$3,FALSE)</f>
        <v>Express Air</v>
      </c>
      <c r="J257" s="13">
        <f>VLOOKUP(Table1[[#This Row],[Order No]],'Cost and price details'!$A$2:$F$1038,Table!$J$3,FALSE)</f>
        <v>41572</v>
      </c>
      <c r="K257" s="12">
        <f>VLOOKUP(Table1[[#This Row],[Order No]],'Cost and price details'!$A$2:$F$1038,Table!$K$3,FALSE)</f>
        <v>1.7490000000000003</v>
      </c>
      <c r="L257" s="12">
        <f>VLOOKUP(Table1[[#This Row],[Order No]],'Cost and price details'!$A$2:$F$1038,Table!$L$3,FALSE)</f>
        <v>2.871</v>
      </c>
      <c r="M257" s="14">
        <f>(Table1[[#This Row],[Retail Price]]-Table1[[#This Row],[Cost Price]])/Table1[[#This Row],[Cost Price]]</f>
        <v>0.64150943396226379</v>
      </c>
      <c r="N257" s="14">
        <f>VLOOKUP(Table1[[#This Row],[Retail Price]],'Tax and discount slab'!$A$17:$B$27,2,TRUE)</f>
        <v>0.05</v>
      </c>
      <c r="O257" s="7">
        <f>(1+Table1[[#This Row],[Tax]])*Table1[[#This Row],[Retail Price]]</f>
        <v>3.0145500000000003</v>
      </c>
      <c r="P257" s="7" t="e">
        <f>VLOOKUP(Table1[[#This Row],[Order No]],'QTY &amp; shipping cost'!A253:B1289,2,FALSE)</f>
        <v>#N/A</v>
      </c>
      <c r="Q257" s="7" t="e">
        <f>(Table1[[#This Row],[Price including tax]]*Table1[[#This Row],[Order Quantity]])</f>
        <v>#N/A</v>
      </c>
      <c r="R257" s="14">
        <f>VLOOKUP(Table1[[#This Row],[Retail Price]],'Tax and discount slab'!$D$17:$E$27,2,TRUE)</f>
        <v>0.02</v>
      </c>
      <c r="S257" s="7" t="e">
        <f>Table1[[#This Row],[Sub Total]]*Table1[[#This Row],[Discount %]]</f>
        <v>#N/A</v>
      </c>
      <c r="T257" s="7">
        <f>VLOOKUP(Table1[[#This Row],[Order No]],'QTY &amp; shipping cost'!$A$2:$C$1038,3,FALSE)</f>
        <v>0.55000000000000004</v>
      </c>
      <c r="U257" s="18" t="e">
        <f>(Table1[[#This Row],[Sub Total]]+Table1[[#This Row],[Shipping Cost]])-Table1[[#This Row],[Discount $]]</f>
        <v>#N/A</v>
      </c>
    </row>
    <row r="258" spans="1:21" x14ac:dyDescent="0.2">
      <c r="A258" s="17" t="s">
        <v>489</v>
      </c>
      <c r="B258" s="6">
        <f>VLOOKUP($A258,'Order date customer name'!$A$3:$B$1039,2,FALSE)</f>
        <v>41565</v>
      </c>
      <c r="C258" s="7" t="str">
        <f>VLOOKUP(Table1[[#This Row],[Order No]],'Order date customer name'!$A$2:$C$1038,3,FALSE)</f>
        <v>WAYNE TORRES</v>
      </c>
      <c r="D258" s="7" t="str">
        <f>VLOOKUP(Table1[[#This Row],[Order No]],'State and cust type'!$A$2:$B$1038,2,FALSE)</f>
        <v>New York</v>
      </c>
      <c r="E258" s="7" t="str">
        <f>VLOOKUP(Table1[[#This Row],[Order No]],'State and cust type'!$A$3:$C$1039,3,FALSE)</f>
        <v>Corporate</v>
      </c>
      <c r="F258" s="7" t="str">
        <f>VLOOKUP(Table1[[#This Row],[Order No]],'Account, order priority and cat'!$A$2:$B$1038,2,FALSE)</f>
        <v>TONY PERRY</v>
      </c>
      <c r="G258" s="7" t="str">
        <f>VLOOKUP(Table1[[#This Row],[Order No]],'Account, order priority and cat'!$A$3:$C$1039,3,FALSE)</f>
        <v>Medium</v>
      </c>
      <c r="H258" s="7" t="str">
        <f>VLOOKUP(Table1[[#This Row],[Order No]],'Account, order priority and cat'!$A$3:$D$1039,4,FALSE)</f>
        <v>Office Supplies</v>
      </c>
      <c r="I258" s="12" t="str">
        <f>VLOOKUP(Table1[[#This Row],[Order No]],'Cost and price details'!$A$2:$F$1038,Table!$I$3,FALSE)</f>
        <v>Regular Air</v>
      </c>
      <c r="J258" s="13">
        <f>VLOOKUP(Table1[[#This Row],[Order No]],'Cost and price details'!$A$2:$F$1038,Table!$J$3,FALSE)</f>
        <v>41573</v>
      </c>
      <c r="K258" s="12">
        <f>VLOOKUP(Table1[[#This Row],[Order No]],'Cost and price details'!$A$2:$F$1038,Table!$K$3,FALSE)</f>
        <v>4.0150000000000006</v>
      </c>
      <c r="L258" s="12">
        <f>VLOOKUP(Table1[[#This Row],[Order No]],'Cost and price details'!$A$2:$F$1038,Table!$L$3,FALSE)</f>
        <v>6.5780000000000012</v>
      </c>
      <c r="M258" s="14">
        <f>(Table1[[#This Row],[Retail Price]]-Table1[[#This Row],[Cost Price]])/Table1[[#This Row],[Cost Price]]</f>
        <v>0.63835616438356169</v>
      </c>
      <c r="N258" s="14">
        <f>VLOOKUP(Table1[[#This Row],[Retail Price]],'Tax and discount slab'!$A$17:$B$27,2,TRUE)</f>
        <v>0.05</v>
      </c>
      <c r="O258" s="7">
        <f>(1+Table1[[#This Row],[Tax]])*Table1[[#This Row],[Retail Price]]</f>
        <v>6.9069000000000011</v>
      </c>
      <c r="P258" s="7" t="e">
        <f>VLOOKUP(Table1[[#This Row],[Order No]],'QTY &amp; shipping cost'!A254:B1290,2,FALSE)</f>
        <v>#N/A</v>
      </c>
      <c r="Q258" s="7" t="e">
        <f>(Table1[[#This Row],[Price including tax]]*Table1[[#This Row],[Order Quantity]])</f>
        <v>#N/A</v>
      </c>
      <c r="R258" s="14">
        <f>VLOOKUP(Table1[[#This Row],[Retail Price]],'Tax and discount slab'!$D$17:$E$27,2,TRUE)</f>
        <v>0.02</v>
      </c>
      <c r="S258" s="7" t="e">
        <f>Table1[[#This Row],[Sub Total]]*Table1[[#This Row],[Discount %]]</f>
        <v>#N/A</v>
      </c>
      <c r="T258" s="7">
        <f>VLOOKUP(Table1[[#This Row],[Order No]],'QTY &amp; shipping cost'!$A$2:$C$1038,3,FALSE)</f>
        <v>1.54</v>
      </c>
      <c r="U258" s="18" t="e">
        <f>(Table1[[#This Row],[Sub Total]]+Table1[[#This Row],[Shipping Cost]])-Table1[[#This Row],[Discount $]]</f>
        <v>#N/A</v>
      </c>
    </row>
    <row r="259" spans="1:21" x14ac:dyDescent="0.2">
      <c r="A259" s="17" t="s">
        <v>491</v>
      </c>
      <c r="B259" s="6">
        <f>VLOOKUP($A259,'Order date customer name'!$A$3:$B$1039,2,FALSE)</f>
        <v>41566</v>
      </c>
      <c r="C259" s="7" t="str">
        <f>VLOOKUP(Table1[[#This Row],[Order No]],'Order date customer name'!$A$2:$C$1038,3,FALSE)</f>
        <v>JESSIE HARRISON</v>
      </c>
      <c r="D259" s="7" t="str">
        <f>VLOOKUP(Table1[[#This Row],[Order No]],'State and cust type'!$A$2:$B$1038,2,FALSE)</f>
        <v>New York</v>
      </c>
      <c r="E259" s="7" t="str">
        <f>VLOOKUP(Table1[[#This Row],[Order No]],'State and cust type'!$A$3:$C$1039,3,FALSE)</f>
        <v>Consumer</v>
      </c>
      <c r="F259" s="7" t="str">
        <f>VLOOKUP(Table1[[#This Row],[Order No]],'Account, order priority and cat'!$A$2:$B$1038,2,FALSE)</f>
        <v>TONY PERRY</v>
      </c>
      <c r="G259" s="7" t="str">
        <f>VLOOKUP(Table1[[#This Row],[Order No]],'Account, order priority and cat'!$A$3:$C$1039,3,FALSE)</f>
        <v>Not Specified</v>
      </c>
      <c r="H259" s="7" t="str">
        <f>VLOOKUP(Table1[[#This Row],[Order No]],'Account, order priority and cat'!$A$3:$D$1039,4,FALSE)</f>
        <v>Office Supplies</v>
      </c>
      <c r="I259" s="12" t="str">
        <f>VLOOKUP(Table1[[#This Row],[Order No]],'Cost and price details'!$A$2:$F$1038,Table!$I$3,FALSE)</f>
        <v>Regular Air</v>
      </c>
      <c r="J259" s="13">
        <f>VLOOKUP(Table1[[#This Row],[Order No]],'Cost and price details'!$A$2:$F$1038,Table!$J$3,FALSE)</f>
        <v>41575</v>
      </c>
      <c r="K259" s="12">
        <f>VLOOKUP(Table1[[#This Row],[Order No]],'Cost and price details'!$A$2:$F$1038,Table!$K$3,FALSE)</f>
        <v>4.0150000000000006</v>
      </c>
      <c r="L259" s="12">
        <f>VLOOKUP(Table1[[#This Row],[Order No]],'Cost and price details'!$A$2:$F$1038,Table!$L$3,FALSE)</f>
        <v>6.5780000000000012</v>
      </c>
      <c r="M259" s="14">
        <f>(Table1[[#This Row],[Retail Price]]-Table1[[#This Row],[Cost Price]])/Table1[[#This Row],[Cost Price]]</f>
        <v>0.63835616438356169</v>
      </c>
      <c r="N259" s="14">
        <f>VLOOKUP(Table1[[#This Row],[Retail Price]],'Tax and discount slab'!$A$17:$B$27,2,TRUE)</f>
        <v>0.05</v>
      </c>
      <c r="O259" s="7">
        <f>(1+Table1[[#This Row],[Tax]])*Table1[[#This Row],[Retail Price]]</f>
        <v>6.9069000000000011</v>
      </c>
      <c r="P259" s="7">
        <f>VLOOKUP(Table1[[#This Row],[Order No]],'QTY &amp; shipping cost'!A255:B1291,2,FALSE)</f>
        <v>42</v>
      </c>
      <c r="Q259" s="7">
        <f>(Table1[[#This Row],[Price including tax]]*Table1[[#This Row],[Order Quantity]])</f>
        <v>290.08980000000003</v>
      </c>
      <c r="R259" s="14">
        <f>VLOOKUP(Table1[[#This Row],[Retail Price]],'Tax and discount slab'!$D$17:$E$27,2,TRUE)</f>
        <v>0.02</v>
      </c>
      <c r="S259" s="7">
        <f>Table1[[#This Row],[Sub Total]]*Table1[[#This Row],[Discount %]]</f>
        <v>5.8017960000000004</v>
      </c>
      <c r="T259" s="7">
        <f>VLOOKUP(Table1[[#This Row],[Order No]],'QTY &amp; shipping cost'!$A$2:$C$1038,3,FALSE)</f>
        <v>1.54</v>
      </c>
      <c r="U259" s="18">
        <f>(Table1[[#This Row],[Sub Total]]+Table1[[#This Row],[Shipping Cost]])-Table1[[#This Row],[Discount $]]</f>
        <v>285.82800400000002</v>
      </c>
    </row>
    <row r="260" spans="1:21" x14ac:dyDescent="0.2">
      <c r="A260" s="17" t="s">
        <v>493</v>
      </c>
      <c r="B260" s="6">
        <f>VLOOKUP($A260,'Order date customer name'!$A$3:$B$1039,2,FALSE)</f>
        <v>41566</v>
      </c>
      <c r="C260" s="7" t="str">
        <f>VLOOKUP(Table1[[#This Row],[Order No]],'Order date customer name'!$A$2:$C$1038,3,FALSE)</f>
        <v>MARTIN WEBB</v>
      </c>
      <c r="D260" s="7" t="str">
        <f>VLOOKUP(Table1[[#This Row],[Order No]],'State and cust type'!$A$2:$B$1038,2,FALSE)</f>
        <v>New York</v>
      </c>
      <c r="E260" s="7" t="str">
        <f>VLOOKUP(Table1[[#This Row],[Order No]],'State and cust type'!$A$3:$C$1039,3,FALSE)</f>
        <v>Small Business</v>
      </c>
      <c r="F260" s="7" t="str">
        <f>VLOOKUP(Table1[[#This Row],[Order No]],'Account, order priority and cat'!$A$2:$B$1038,2,FALSE)</f>
        <v>ROY COOK</v>
      </c>
      <c r="G260" s="7" t="str">
        <f>VLOOKUP(Table1[[#This Row],[Order No]],'Account, order priority and cat'!$A$3:$C$1039,3,FALSE)</f>
        <v>Not Specified</v>
      </c>
      <c r="H260" s="7" t="str">
        <f>VLOOKUP(Table1[[#This Row],[Order No]],'Account, order priority and cat'!$A$3:$D$1039,4,FALSE)</f>
        <v>Office Supplies</v>
      </c>
      <c r="I260" s="12" t="str">
        <f>VLOOKUP(Table1[[#This Row],[Order No]],'Cost and price details'!$A$2:$F$1038,Table!$I$3,FALSE)</f>
        <v>Regular Air</v>
      </c>
      <c r="J260" s="13">
        <f>VLOOKUP(Table1[[#This Row],[Order No]],'Cost and price details'!$A$2:$F$1038,Table!$J$3,FALSE)</f>
        <v>41575</v>
      </c>
      <c r="K260" s="12">
        <f>VLOOKUP(Table1[[#This Row],[Order No]],'Cost and price details'!$A$2:$F$1038,Table!$K$3,FALSE)</f>
        <v>1.298</v>
      </c>
      <c r="L260" s="12">
        <f>VLOOKUP(Table1[[#This Row],[Order No]],'Cost and price details'!$A$2:$F$1038,Table!$L$3,FALSE)</f>
        <v>2.0680000000000001</v>
      </c>
      <c r="M260" s="14">
        <f>(Table1[[#This Row],[Retail Price]]-Table1[[#This Row],[Cost Price]])/Table1[[#This Row],[Cost Price]]</f>
        <v>0.59322033898305082</v>
      </c>
      <c r="N260" s="14">
        <f>VLOOKUP(Table1[[#This Row],[Retail Price]],'Tax and discount slab'!$A$17:$B$27,2,TRUE)</f>
        <v>0.05</v>
      </c>
      <c r="O260" s="7">
        <f>(1+Table1[[#This Row],[Tax]])*Table1[[#This Row],[Retail Price]]</f>
        <v>2.1714000000000002</v>
      </c>
      <c r="P260" s="7">
        <f>VLOOKUP(Table1[[#This Row],[Order No]],'QTY &amp; shipping cost'!A256:B1292,2,FALSE)</f>
        <v>35</v>
      </c>
      <c r="Q260" s="7">
        <f>(Table1[[#This Row],[Price including tax]]*Table1[[#This Row],[Order Quantity]])</f>
        <v>75.999000000000009</v>
      </c>
      <c r="R260" s="14">
        <f>VLOOKUP(Table1[[#This Row],[Retail Price]],'Tax and discount slab'!$D$17:$E$27,2,TRUE)</f>
        <v>0.02</v>
      </c>
      <c r="S260" s="7">
        <f>Table1[[#This Row],[Sub Total]]*Table1[[#This Row],[Discount %]]</f>
        <v>1.5199800000000003</v>
      </c>
      <c r="T260" s="7">
        <f>VLOOKUP(Table1[[#This Row],[Order No]],'QTY &amp; shipping cost'!$A$2:$C$1038,3,FALSE)</f>
        <v>1.54</v>
      </c>
      <c r="U260" s="18">
        <f>(Table1[[#This Row],[Sub Total]]+Table1[[#This Row],[Shipping Cost]])-Table1[[#This Row],[Discount $]]</f>
        <v>76.019020000000012</v>
      </c>
    </row>
    <row r="261" spans="1:21" x14ac:dyDescent="0.2">
      <c r="A261" s="17" t="s">
        <v>494</v>
      </c>
      <c r="B261" s="6">
        <f>VLOOKUP($A261,'Order date customer name'!$A$3:$B$1039,2,FALSE)</f>
        <v>41569</v>
      </c>
      <c r="C261" s="7" t="str">
        <f>VLOOKUP(Table1[[#This Row],[Order No]],'Order date customer name'!$A$2:$C$1038,3,FALSE)</f>
        <v>DANIEL CARPENTER</v>
      </c>
      <c r="D261" s="7" t="str">
        <f>VLOOKUP(Table1[[#This Row],[Order No]],'State and cust type'!$A$2:$B$1038,2,FALSE)</f>
        <v>New York</v>
      </c>
      <c r="E261" s="7" t="str">
        <f>VLOOKUP(Table1[[#This Row],[Order No]],'State and cust type'!$A$3:$C$1039,3,FALSE)</f>
        <v>Small Business</v>
      </c>
      <c r="F261" s="7" t="str">
        <f>VLOOKUP(Table1[[#This Row],[Order No]],'Account, order priority and cat'!$A$2:$B$1038,2,FALSE)</f>
        <v>WILLIE STEWART</v>
      </c>
      <c r="G261" s="7" t="str">
        <f>VLOOKUP(Table1[[#This Row],[Order No]],'Account, order priority and cat'!$A$3:$C$1039,3,FALSE)</f>
        <v>High</v>
      </c>
      <c r="H261" s="7" t="str">
        <f>VLOOKUP(Table1[[#This Row],[Order No]],'Account, order priority and cat'!$A$3:$D$1039,4,FALSE)</f>
        <v>Office Supplies</v>
      </c>
      <c r="I261" s="12" t="str">
        <f>VLOOKUP(Table1[[#This Row],[Order No]],'Cost and price details'!$A$2:$F$1038,Table!$I$3,FALSE)</f>
        <v>Regular Air</v>
      </c>
      <c r="J261" s="13">
        <f>VLOOKUP(Table1[[#This Row],[Order No]],'Cost and price details'!$A$2:$F$1038,Table!$J$3,FALSE)</f>
        <v>41579</v>
      </c>
      <c r="K261" s="12">
        <f>VLOOKUP(Table1[[#This Row],[Order No]],'Cost and price details'!$A$2:$F$1038,Table!$K$3,FALSE)</f>
        <v>4.9830000000000005</v>
      </c>
      <c r="L261" s="12">
        <f>VLOOKUP(Table1[[#This Row],[Order No]],'Cost and price details'!$A$2:$F$1038,Table!$L$3,FALSE)</f>
        <v>8.0300000000000011</v>
      </c>
      <c r="M261" s="14">
        <f>(Table1[[#This Row],[Retail Price]]-Table1[[#This Row],[Cost Price]])/Table1[[#This Row],[Cost Price]]</f>
        <v>0.61147902869757176</v>
      </c>
      <c r="N261" s="14">
        <f>VLOOKUP(Table1[[#This Row],[Retail Price]],'Tax and discount slab'!$A$17:$B$27,2,TRUE)</f>
        <v>0.05</v>
      </c>
      <c r="O261" s="7">
        <f>(1+Table1[[#This Row],[Tax]])*Table1[[#This Row],[Retail Price]]</f>
        <v>8.4315000000000015</v>
      </c>
      <c r="P261" s="7" t="e">
        <f>VLOOKUP(Table1[[#This Row],[Order No]],'QTY &amp; shipping cost'!A257:B1293,2,FALSE)</f>
        <v>#N/A</v>
      </c>
      <c r="Q261" s="7" t="e">
        <f>(Table1[[#This Row],[Price including tax]]*Table1[[#This Row],[Order Quantity]])</f>
        <v>#N/A</v>
      </c>
      <c r="R261" s="14">
        <f>VLOOKUP(Table1[[#This Row],[Retail Price]],'Tax and discount slab'!$D$17:$E$27,2,TRUE)</f>
        <v>0.02</v>
      </c>
      <c r="S261" s="7" t="e">
        <f>Table1[[#This Row],[Sub Total]]*Table1[[#This Row],[Discount %]]</f>
        <v>#N/A</v>
      </c>
      <c r="T261" s="7">
        <f>VLOOKUP(Table1[[#This Row],[Order No]],'QTY &amp; shipping cost'!$A$2:$C$1038,3,FALSE)</f>
        <v>7.77</v>
      </c>
      <c r="U261" s="18" t="e">
        <f>(Table1[[#This Row],[Sub Total]]+Table1[[#This Row],[Shipping Cost]])-Table1[[#This Row],[Discount $]]</f>
        <v>#N/A</v>
      </c>
    </row>
    <row r="262" spans="1:21" x14ac:dyDescent="0.2">
      <c r="A262" s="17" t="s">
        <v>496</v>
      </c>
      <c r="B262" s="6">
        <f>VLOOKUP($A262,'Order date customer name'!$A$3:$B$1039,2,FALSE)</f>
        <v>41570</v>
      </c>
      <c r="C262" s="7" t="str">
        <f>VLOOKUP(Table1[[#This Row],[Order No]],'Order date customer name'!$A$2:$C$1038,3,FALSE)</f>
        <v>CURTIS WEAVER</v>
      </c>
      <c r="D262" s="7" t="str">
        <f>VLOOKUP(Table1[[#This Row],[Order No]],'State and cust type'!$A$2:$B$1038,2,FALSE)</f>
        <v>New York</v>
      </c>
      <c r="E262" s="7" t="str">
        <f>VLOOKUP(Table1[[#This Row],[Order No]],'State and cust type'!$A$3:$C$1039,3,FALSE)</f>
        <v>Small Business</v>
      </c>
      <c r="F262" s="7" t="str">
        <f>VLOOKUP(Table1[[#This Row],[Order No]],'Account, order priority and cat'!$A$2:$B$1038,2,FALSE)</f>
        <v>BOBBY CHAVEZ</v>
      </c>
      <c r="G262" s="7" t="str">
        <f>VLOOKUP(Table1[[#This Row],[Order No]],'Account, order priority and cat'!$A$3:$C$1039,3,FALSE)</f>
        <v>High</v>
      </c>
      <c r="H262" s="7" t="str">
        <f>VLOOKUP(Table1[[#This Row],[Order No]],'Account, order priority and cat'!$A$3:$D$1039,4,FALSE)</f>
        <v>Office Supplies</v>
      </c>
      <c r="I262" s="12" t="str">
        <f>VLOOKUP(Table1[[#This Row],[Order No]],'Cost and price details'!$A$2:$F$1038,Table!$I$3,FALSE)</f>
        <v>Regular Air</v>
      </c>
      <c r="J262" s="13">
        <f>VLOOKUP(Table1[[#This Row],[Order No]],'Cost and price details'!$A$2:$F$1038,Table!$J$3,FALSE)</f>
        <v>41579</v>
      </c>
      <c r="K262" s="12">
        <f>VLOOKUP(Table1[[#This Row],[Order No]],'Cost and price details'!$A$2:$F$1038,Table!$K$3,FALSE)</f>
        <v>12.144</v>
      </c>
      <c r="L262" s="12">
        <f>VLOOKUP(Table1[[#This Row],[Order No]],'Cost and price details'!$A$2:$F$1038,Table!$L$3,FALSE)</f>
        <v>18.678000000000001</v>
      </c>
      <c r="M262" s="14">
        <f>(Table1[[#This Row],[Retail Price]]-Table1[[#This Row],[Cost Price]])/Table1[[#This Row],[Cost Price]]</f>
        <v>0.53804347826086962</v>
      </c>
      <c r="N262" s="14">
        <f>VLOOKUP(Table1[[#This Row],[Retail Price]],'Tax and discount slab'!$A$17:$B$27,2,TRUE)</f>
        <v>0.1</v>
      </c>
      <c r="O262" s="7">
        <f>(1+Table1[[#This Row],[Tax]])*Table1[[#This Row],[Retail Price]]</f>
        <v>20.545800000000003</v>
      </c>
      <c r="P262" s="7">
        <f>VLOOKUP(Table1[[#This Row],[Order No]],'QTY &amp; shipping cost'!A258:B1294,2,FALSE)</f>
        <v>29</v>
      </c>
      <c r="Q262" s="7">
        <f>(Table1[[#This Row],[Price including tax]]*Table1[[#This Row],[Order Quantity]])</f>
        <v>595.82820000000015</v>
      </c>
      <c r="R262" s="14">
        <f>VLOOKUP(Table1[[#This Row],[Retail Price]],'Tax and discount slab'!$D$17:$E$27,2,TRUE)</f>
        <v>7.0000000000000007E-2</v>
      </c>
      <c r="S262" s="7">
        <f>Table1[[#This Row],[Sub Total]]*Table1[[#This Row],[Discount %]]</f>
        <v>41.707974000000014</v>
      </c>
      <c r="T262" s="7">
        <f>VLOOKUP(Table1[[#This Row],[Order No]],'QTY &amp; shipping cost'!$A$2:$C$1038,3,FALSE)</f>
        <v>12.440000000000001</v>
      </c>
      <c r="U262" s="18">
        <f>(Table1[[#This Row],[Sub Total]]+Table1[[#This Row],[Shipping Cost]])-Table1[[#This Row],[Discount $]]</f>
        <v>566.56022600000017</v>
      </c>
    </row>
    <row r="263" spans="1:21" x14ac:dyDescent="0.2">
      <c r="A263" s="17" t="s">
        <v>498</v>
      </c>
      <c r="B263" s="6">
        <f>VLOOKUP($A263,'Order date customer name'!$A$3:$B$1039,2,FALSE)</f>
        <v>41571</v>
      </c>
      <c r="C263" s="7" t="str">
        <f>VLOOKUP(Table1[[#This Row],[Order No]],'Order date customer name'!$A$2:$C$1038,3,FALSE)</f>
        <v>BARRY GORDON</v>
      </c>
      <c r="D263" s="7" t="str">
        <f>VLOOKUP(Table1[[#This Row],[Order No]],'State and cust type'!$A$2:$B$1038,2,FALSE)</f>
        <v>New York</v>
      </c>
      <c r="E263" s="7" t="str">
        <f>VLOOKUP(Table1[[#This Row],[Order No]],'State and cust type'!$A$3:$C$1039,3,FALSE)</f>
        <v>Consumer</v>
      </c>
      <c r="F263" s="7" t="str">
        <f>VLOOKUP(Table1[[#This Row],[Order No]],'Account, order priority and cat'!$A$2:$B$1038,2,FALSE)</f>
        <v>WILLIE STEWART</v>
      </c>
      <c r="G263" s="7" t="str">
        <f>VLOOKUP(Table1[[#This Row],[Order No]],'Account, order priority and cat'!$A$3:$C$1039,3,FALSE)</f>
        <v>Not Specified</v>
      </c>
      <c r="H263" s="7" t="str">
        <f>VLOOKUP(Table1[[#This Row],[Order No]],'Account, order priority and cat'!$A$3:$D$1039,4,FALSE)</f>
        <v>Office Supplies</v>
      </c>
      <c r="I263" s="12" t="str">
        <f>VLOOKUP(Table1[[#This Row],[Order No]],'Cost and price details'!$A$2:$F$1038,Table!$I$3,FALSE)</f>
        <v>Regular Air</v>
      </c>
      <c r="J263" s="13">
        <f>VLOOKUP(Table1[[#This Row],[Order No]],'Cost and price details'!$A$2:$F$1038,Table!$J$3,FALSE)</f>
        <v>41580</v>
      </c>
      <c r="K263" s="12">
        <f>VLOOKUP(Table1[[#This Row],[Order No]],'Cost and price details'!$A$2:$F$1038,Table!$K$3,FALSE)</f>
        <v>3.74</v>
      </c>
      <c r="L263" s="12">
        <f>VLOOKUP(Table1[[#This Row],[Order No]],'Cost and price details'!$A$2:$F$1038,Table!$L$3,FALSE)</f>
        <v>5.9400000000000013</v>
      </c>
      <c r="M263" s="14">
        <f>(Table1[[#This Row],[Retail Price]]-Table1[[#This Row],[Cost Price]])/Table1[[#This Row],[Cost Price]]</f>
        <v>0.5882352941176473</v>
      </c>
      <c r="N263" s="14">
        <f>VLOOKUP(Table1[[#This Row],[Retail Price]],'Tax and discount slab'!$A$17:$B$27,2,TRUE)</f>
        <v>0.05</v>
      </c>
      <c r="O263" s="7">
        <f>(1+Table1[[#This Row],[Tax]])*Table1[[#This Row],[Retail Price]]</f>
        <v>6.2370000000000019</v>
      </c>
      <c r="P263" s="7" t="e">
        <f>VLOOKUP(Table1[[#This Row],[Order No]],'QTY &amp; shipping cost'!A259:B1295,2,FALSE)</f>
        <v>#N/A</v>
      </c>
      <c r="Q263" s="7" t="e">
        <f>(Table1[[#This Row],[Price including tax]]*Table1[[#This Row],[Order Quantity]])</f>
        <v>#N/A</v>
      </c>
      <c r="R263" s="14">
        <f>VLOOKUP(Table1[[#This Row],[Retail Price]],'Tax and discount slab'!$D$17:$E$27,2,TRUE)</f>
        <v>0.02</v>
      </c>
      <c r="S263" s="7" t="e">
        <f>Table1[[#This Row],[Sub Total]]*Table1[[#This Row],[Discount %]]</f>
        <v>#N/A</v>
      </c>
      <c r="T263" s="7">
        <f>VLOOKUP(Table1[[#This Row],[Order No]],'QTY &amp; shipping cost'!$A$2:$C$1038,3,FALSE)</f>
        <v>7.83</v>
      </c>
      <c r="U263" s="18" t="e">
        <f>(Table1[[#This Row],[Sub Total]]+Table1[[#This Row],[Shipping Cost]])-Table1[[#This Row],[Discount $]]</f>
        <v>#N/A</v>
      </c>
    </row>
    <row r="264" spans="1:21" x14ac:dyDescent="0.2">
      <c r="A264" s="17" t="s">
        <v>500</v>
      </c>
      <c r="B264" s="6">
        <f>VLOOKUP($A264,'Order date customer name'!$A$3:$B$1039,2,FALSE)</f>
        <v>41573</v>
      </c>
      <c r="C264" s="7" t="str">
        <f>VLOOKUP(Table1[[#This Row],[Order No]],'Order date customer name'!$A$2:$C$1038,3,FALSE)</f>
        <v>LEO WALKER</v>
      </c>
      <c r="D264" s="7" t="str">
        <f>VLOOKUP(Table1[[#This Row],[Order No]],'State and cust type'!$A$2:$B$1038,2,FALSE)</f>
        <v>Illinois</v>
      </c>
      <c r="E264" s="7" t="str">
        <f>VLOOKUP(Table1[[#This Row],[Order No]],'State and cust type'!$A$3:$C$1039,3,FALSE)</f>
        <v>Corporate</v>
      </c>
      <c r="F264" s="7" t="str">
        <f>VLOOKUP(Table1[[#This Row],[Order No]],'Account, order priority and cat'!$A$2:$B$1038,2,FALSE)</f>
        <v>MANUEL BARNES</v>
      </c>
      <c r="G264" s="7" t="str">
        <f>VLOOKUP(Table1[[#This Row],[Order No]],'Account, order priority and cat'!$A$3:$C$1039,3,FALSE)</f>
        <v>High</v>
      </c>
      <c r="H264" s="7" t="str">
        <f>VLOOKUP(Table1[[#This Row],[Order No]],'Account, order priority and cat'!$A$3:$D$1039,4,FALSE)</f>
        <v>Technology</v>
      </c>
      <c r="I264" s="12" t="str">
        <f>VLOOKUP(Table1[[#This Row],[Order No]],'Cost and price details'!$A$2:$F$1038,Table!$I$3,FALSE)</f>
        <v>Regular Air</v>
      </c>
      <c r="J264" s="13">
        <f>VLOOKUP(Table1[[#This Row],[Order No]],'Cost and price details'!$A$2:$F$1038,Table!$J$3,FALSE)</f>
        <v>41581</v>
      </c>
      <c r="K264" s="12">
        <f>VLOOKUP(Table1[[#This Row],[Order No]],'Cost and price details'!$A$2:$F$1038,Table!$K$3,FALSE)</f>
        <v>2.0570000000000004</v>
      </c>
      <c r="L264" s="12">
        <f>VLOOKUP(Table1[[#This Row],[Order No]],'Cost and price details'!$A$2:$F$1038,Table!$L$3,FALSE)</f>
        <v>8.9320000000000004</v>
      </c>
      <c r="M264" s="14">
        <f>(Table1[[#This Row],[Retail Price]]-Table1[[#This Row],[Cost Price]])/Table1[[#This Row],[Cost Price]]</f>
        <v>3.3422459893048124</v>
      </c>
      <c r="N264" s="14">
        <f>VLOOKUP(Table1[[#This Row],[Retail Price]],'Tax and discount slab'!$A$17:$B$27,2,TRUE)</f>
        <v>0.05</v>
      </c>
      <c r="O264" s="7">
        <f>(1+Table1[[#This Row],[Tax]])*Table1[[#This Row],[Retail Price]]</f>
        <v>9.3786000000000005</v>
      </c>
      <c r="P264" s="7">
        <f>VLOOKUP(Table1[[#This Row],[Order No]],'QTY &amp; shipping cost'!A260:B1296,2,FALSE)</f>
        <v>39</v>
      </c>
      <c r="Q264" s="7">
        <f>(Table1[[#This Row],[Price including tax]]*Table1[[#This Row],[Order Quantity]])</f>
        <v>365.7654</v>
      </c>
      <c r="R264" s="14">
        <f>VLOOKUP(Table1[[#This Row],[Retail Price]],'Tax and discount slab'!$D$17:$E$27,2,TRUE)</f>
        <v>0.02</v>
      </c>
      <c r="S264" s="7">
        <f>Table1[[#This Row],[Sub Total]]*Table1[[#This Row],[Discount %]]</f>
        <v>7.3153079999999999</v>
      </c>
      <c r="T264" s="7">
        <f>VLOOKUP(Table1[[#This Row],[Order No]],'QTY &amp; shipping cost'!$A$2:$C$1038,3,FALSE)</f>
        <v>2.88</v>
      </c>
      <c r="U264" s="18">
        <f>(Table1[[#This Row],[Sub Total]]+Table1[[#This Row],[Shipping Cost]])-Table1[[#This Row],[Discount $]]</f>
        <v>361.33009199999998</v>
      </c>
    </row>
    <row r="265" spans="1:21" x14ac:dyDescent="0.2">
      <c r="A265" s="17" t="s">
        <v>502</v>
      </c>
      <c r="B265" s="6">
        <f>VLOOKUP($A265,'Order date customer name'!$A$3:$B$1039,2,FALSE)</f>
        <v>41573</v>
      </c>
      <c r="C265" s="7" t="str">
        <f>VLOOKUP(Table1[[#This Row],[Order No]],'Order date customer name'!$A$2:$C$1038,3,FALSE)</f>
        <v>BRIAN WRIGHT</v>
      </c>
      <c r="D265" s="7" t="str">
        <f>VLOOKUP(Table1[[#This Row],[Order No]],'State and cust type'!$A$2:$B$1038,2,FALSE)</f>
        <v>Illinois</v>
      </c>
      <c r="E265" s="7" t="str">
        <f>VLOOKUP(Table1[[#This Row],[Order No]],'State and cust type'!$A$3:$C$1039,3,FALSE)</f>
        <v>Corporate</v>
      </c>
      <c r="F265" s="7" t="str">
        <f>VLOOKUP(Table1[[#This Row],[Order No]],'Account, order priority and cat'!$A$2:$B$1038,2,FALSE)</f>
        <v>MANUEL BARNES</v>
      </c>
      <c r="G265" s="7" t="str">
        <f>VLOOKUP(Table1[[#This Row],[Order No]],'Account, order priority and cat'!$A$3:$C$1039,3,FALSE)</f>
        <v>High</v>
      </c>
      <c r="H265" s="7" t="str">
        <f>VLOOKUP(Table1[[#This Row],[Order No]],'Account, order priority and cat'!$A$3:$D$1039,4,FALSE)</f>
        <v>Office Supplies</v>
      </c>
      <c r="I265" s="12" t="str">
        <f>VLOOKUP(Table1[[#This Row],[Order No]],'Cost and price details'!$A$2:$F$1038,Table!$I$3,FALSE)</f>
        <v>Express Air</v>
      </c>
      <c r="J265" s="13">
        <f>VLOOKUP(Table1[[#This Row],[Order No]],'Cost and price details'!$A$2:$F$1038,Table!$J$3,FALSE)</f>
        <v>41581</v>
      </c>
      <c r="K265" s="12">
        <f>VLOOKUP(Table1[[#This Row],[Order No]],'Cost and price details'!$A$2:$F$1038,Table!$K$3,FALSE)</f>
        <v>18.480000000000004</v>
      </c>
      <c r="L265" s="12">
        <f>VLOOKUP(Table1[[#This Row],[Order No]],'Cost and price details'!$A$2:$F$1038,Table!$L$3,FALSE)</f>
        <v>45.067</v>
      </c>
      <c r="M265" s="14">
        <f>(Table1[[#This Row],[Retail Price]]-Table1[[#This Row],[Cost Price]])/Table1[[#This Row],[Cost Price]]</f>
        <v>1.4386904761904757</v>
      </c>
      <c r="N265" s="14">
        <f>VLOOKUP(Table1[[#This Row],[Retail Price]],'Tax and discount slab'!$A$17:$B$27,2,TRUE)</f>
        <v>0.22</v>
      </c>
      <c r="O265" s="7">
        <f>(1+Table1[[#This Row],[Tax]])*Table1[[#This Row],[Retail Price]]</f>
        <v>54.981740000000002</v>
      </c>
      <c r="P265" s="7">
        <f>VLOOKUP(Table1[[#This Row],[Order No]],'QTY &amp; shipping cost'!A261:B1297,2,FALSE)</f>
        <v>13</v>
      </c>
      <c r="Q265" s="7">
        <f>(Table1[[#This Row],[Price including tax]]*Table1[[#This Row],[Order Quantity]])</f>
        <v>714.76261999999997</v>
      </c>
      <c r="R265" s="14">
        <f>VLOOKUP(Table1[[#This Row],[Retail Price]],'Tax and discount slab'!$D$17:$E$27,2,TRUE)</f>
        <v>0.22000000000000003</v>
      </c>
      <c r="S265" s="7">
        <f>Table1[[#This Row],[Sub Total]]*Table1[[#This Row],[Discount %]]</f>
        <v>157.24777640000002</v>
      </c>
      <c r="T265" s="7">
        <f>VLOOKUP(Table1[[#This Row],[Order No]],'QTY &amp; shipping cost'!$A$2:$C$1038,3,FALSE)</f>
        <v>9.0400000000000009</v>
      </c>
      <c r="U265" s="18">
        <f>(Table1[[#This Row],[Sub Total]]+Table1[[#This Row],[Shipping Cost]])-Table1[[#This Row],[Discount $]]</f>
        <v>566.55484359999991</v>
      </c>
    </row>
    <row r="266" spans="1:21" x14ac:dyDescent="0.2">
      <c r="A266" s="17" t="s">
        <v>503</v>
      </c>
      <c r="B266" s="6">
        <f>VLOOKUP($A266,'Order date customer name'!$A$3:$B$1039,2,FALSE)</f>
        <v>41574</v>
      </c>
      <c r="C266" s="7" t="str">
        <f>VLOOKUP(Table1[[#This Row],[Order No]],'Order date customer name'!$A$2:$C$1038,3,FALSE)</f>
        <v>RAYMOND CARTER</v>
      </c>
      <c r="D266" s="7" t="str">
        <f>VLOOKUP(Table1[[#This Row],[Order No]],'State and cust type'!$A$2:$B$1038,2,FALSE)</f>
        <v>New York</v>
      </c>
      <c r="E266" s="7" t="str">
        <f>VLOOKUP(Table1[[#This Row],[Order No]],'State and cust type'!$A$3:$C$1039,3,FALSE)</f>
        <v>Home Office</v>
      </c>
      <c r="F266" s="7" t="str">
        <f>VLOOKUP(Table1[[#This Row],[Order No]],'Account, order priority and cat'!$A$2:$B$1038,2,FALSE)</f>
        <v>MARC ARNOLD</v>
      </c>
      <c r="G266" s="7" t="str">
        <f>VLOOKUP(Table1[[#This Row],[Order No]],'Account, order priority and cat'!$A$3:$C$1039,3,FALSE)</f>
        <v>Critical</v>
      </c>
      <c r="H266" s="7" t="str">
        <f>VLOOKUP(Table1[[#This Row],[Order No]],'Account, order priority and cat'!$A$3:$D$1039,4,FALSE)</f>
        <v>Office Supplies</v>
      </c>
      <c r="I266" s="12" t="str">
        <f>VLOOKUP(Table1[[#This Row],[Order No]],'Cost and price details'!$A$2:$F$1038,Table!$I$3,FALSE)</f>
        <v>Regular Air</v>
      </c>
      <c r="J266" s="13">
        <f>VLOOKUP(Table1[[#This Row],[Order No]],'Cost and price details'!$A$2:$F$1038,Table!$J$3,FALSE)</f>
        <v>41582</v>
      </c>
      <c r="K266" s="12">
        <f>VLOOKUP(Table1[[#This Row],[Order No]],'Cost and price details'!$A$2:$F$1038,Table!$K$3,FALSE)</f>
        <v>2.1339999999999999</v>
      </c>
      <c r="L266" s="12">
        <f>VLOOKUP(Table1[[#This Row],[Order No]],'Cost and price details'!$A$2:$F$1038,Table!$L$3,FALSE)</f>
        <v>3.3880000000000003</v>
      </c>
      <c r="M266" s="14">
        <f>(Table1[[#This Row],[Retail Price]]-Table1[[#This Row],[Cost Price]])/Table1[[#This Row],[Cost Price]]</f>
        <v>0.58762886597938169</v>
      </c>
      <c r="N266" s="14">
        <f>VLOOKUP(Table1[[#This Row],[Retail Price]],'Tax and discount slab'!$A$17:$B$27,2,TRUE)</f>
        <v>0.05</v>
      </c>
      <c r="O266" s="7">
        <f>(1+Table1[[#This Row],[Tax]])*Table1[[#This Row],[Retail Price]]</f>
        <v>3.5574000000000003</v>
      </c>
      <c r="P266" s="7">
        <f>VLOOKUP(Table1[[#This Row],[Order No]],'QTY &amp; shipping cost'!A262:B1298,2,FALSE)</f>
        <v>43</v>
      </c>
      <c r="Q266" s="7">
        <f>(Table1[[#This Row],[Price including tax]]*Table1[[#This Row],[Order Quantity]])</f>
        <v>152.96820000000002</v>
      </c>
      <c r="R266" s="14">
        <f>VLOOKUP(Table1[[#This Row],[Retail Price]],'Tax and discount slab'!$D$17:$E$27,2,TRUE)</f>
        <v>0.02</v>
      </c>
      <c r="S266" s="7">
        <f>Table1[[#This Row],[Sub Total]]*Table1[[#This Row],[Discount %]]</f>
        <v>3.0593640000000004</v>
      </c>
      <c r="T266" s="7">
        <f>VLOOKUP(Table1[[#This Row],[Order No]],'QTY &amp; shipping cost'!$A$2:$C$1038,3,FALSE)</f>
        <v>1.04</v>
      </c>
      <c r="U266" s="18">
        <f>(Table1[[#This Row],[Sub Total]]+Table1[[#This Row],[Shipping Cost]])-Table1[[#This Row],[Discount $]]</f>
        <v>150.94883600000003</v>
      </c>
    </row>
    <row r="267" spans="1:21" x14ac:dyDescent="0.2">
      <c r="A267" s="17" t="s">
        <v>505</v>
      </c>
      <c r="B267" s="6">
        <f>VLOOKUP($A267,'Order date customer name'!$A$3:$B$1039,2,FALSE)</f>
        <v>41577</v>
      </c>
      <c r="C267" s="7" t="str">
        <f>VLOOKUP(Table1[[#This Row],[Order No]],'Order date customer name'!$A$2:$C$1038,3,FALSE)</f>
        <v>ERIC MATTHEWS</v>
      </c>
      <c r="D267" s="7" t="str">
        <f>VLOOKUP(Table1[[#This Row],[Order No]],'State and cust type'!$A$2:$B$1038,2,FALSE)</f>
        <v>New York</v>
      </c>
      <c r="E267" s="7" t="str">
        <f>VLOOKUP(Table1[[#This Row],[Order No]],'State and cust type'!$A$3:$C$1039,3,FALSE)</f>
        <v>Consumer</v>
      </c>
      <c r="F267" s="7" t="str">
        <f>VLOOKUP(Table1[[#This Row],[Order No]],'Account, order priority and cat'!$A$2:$B$1038,2,FALSE)</f>
        <v>WILLIE STEWART</v>
      </c>
      <c r="G267" s="7" t="str">
        <f>VLOOKUP(Table1[[#This Row],[Order No]],'Account, order priority and cat'!$A$3:$C$1039,3,FALSE)</f>
        <v>Critical</v>
      </c>
      <c r="H267" s="7" t="str">
        <f>VLOOKUP(Table1[[#This Row],[Order No]],'Account, order priority and cat'!$A$3:$D$1039,4,FALSE)</f>
        <v>Technology</v>
      </c>
      <c r="I267" s="12" t="str">
        <f>VLOOKUP(Table1[[#This Row],[Order No]],'Cost and price details'!$A$2:$F$1038,Table!$I$3,FALSE)</f>
        <v>Regular Air</v>
      </c>
      <c r="J267" s="13">
        <f>VLOOKUP(Table1[[#This Row],[Order No]],'Cost and price details'!$A$2:$F$1038,Table!$J$3,FALSE)</f>
        <v>41585</v>
      </c>
      <c r="K267" s="12">
        <f>VLOOKUP(Table1[[#This Row],[Order No]],'Cost and price details'!$A$2:$F$1038,Table!$K$3,FALSE)</f>
        <v>2.0570000000000004</v>
      </c>
      <c r="L267" s="12">
        <f>VLOOKUP(Table1[[#This Row],[Order No]],'Cost and price details'!$A$2:$F$1038,Table!$L$3,FALSE)</f>
        <v>8.9320000000000004</v>
      </c>
      <c r="M267" s="14">
        <f>(Table1[[#This Row],[Retail Price]]-Table1[[#This Row],[Cost Price]])/Table1[[#This Row],[Cost Price]]</f>
        <v>3.3422459893048124</v>
      </c>
      <c r="N267" s="14">
        <f>VLOOKUP(Table1[[#This Row],[Retail Price]],'Tax and discount slab'!$A$17:$B$27,2,TRUE)</f>
        <v>0.05</v>
      </c>
      <c r="O267" s="7">
        <f>(1+Table1[[#This Row],[Tax]])*Table1[[#This Row],[Retail Price]]</f>
        <v>9.3786000000000005</v>
      </c>
      <c r="P267" s="7">
        <f>VLOOKUP(Table1[[#This Row],[Order No]],'QTY &amp; shipping cost'!A263:B1299,2,FALSE)</f>
        <v>18</v>
      </c>
      <c r="Q267" s="7">
        <f>(Table1[[#This Row],[Price including tax]]*Table1[[#This Row],[Order Quantity]])</f>
        <v>168.81480000000002</v>
      </c>
      <c r="R267" s="14">
        <f>VLOOKUP(Table1[[#This Row],[Retail Price]],'Tax and discount slab'!$D$17:$E$27,2,TRUE)</f>
        <v>0.02</v>
      </c>
      <c r="S267" s="7">
        <f>Table1[[#This Row],[Sub Total]]*Table1[[#This Row],[Discount %]]</f>
        <v>3.3762960000000004</v>
      </c>
      <c r="T267" s="7">
        <f>VLOOKUP(Table1[[#This Row],[Order No]],'QTY &amp; shipping cost'!$A$2:$C$1038,3,FALSE)</f>
        <v>2.88</v>
      </c>
      <c r="U267" s="18">
        <f>(Table1[[#This Row],[Sub Total]]+Table1[[#This Row],[Shipping Cost]])-Table1[[#This Row],[Discount $]]</f>
        <v>168.31850400000002</v>
      </c>
    </row>
    <row r="268" spans="1:21" x14ac:dyDescent="0.2">
      <c r="A268" s="17" t="s">
        <v>507</v>
      </c>
      <c r="B268" s="6">
        <f>VLOOKUP($A268,'Order date customer name'!$A$3:$B$1039,2,FALSE)</f>
        <v>41578</v>
      </c>
      <c r="C268" s="7" t="str">
        <f>VLOOKUP(Table1[[#This Row],[Order No]],'Order date customer name'!$A$2:$C$1038,3,FALSE)</f>
        <v>EDDIE LEWIS</v>
      </c>
      <c r="D268" s="7" t="str">
        <f>VLOOKUP(Table1[[#This Row],[Order No]],'State and cust type'!$A$2:$B$1038,2,FALSE)</f>
        <v>Illinois</v>
      </c>
      <c r="E268" s="7" t="str">
        <f>VLOOKUP(Table1[[#This Row],[Order No]],'State and cust type'!$A$3:$C$1039,3,FALSE)</f>
        <v>Home Office</v>
      </c>
      <c r="F268" s="7" t="str">
        <f>VLOOKUP(Table1[[#This Row],[Order No]],'Account, order priority and cat'!$A$2:$B$1038,2,FALSE)</f>
        <v>COREY MILLS</v>
      </c>
      <c r="G268" s="7" t="str">
        <f>VLOOKUP(Table1[[#This Row],[Order No]],'Account, order priority and cat'!$A$3:$C$1039,3,FALSE)</f>
        <v>Medium</v>
      </c>
      <c r="H268" s="7" t="str">
        <f>VLOOKUP(Table1[[#This Row],[Order No]],'Account, order priority and cat'!$A$3:$D$1039,4,FALSE)</f>
        <v>Office Supplies</v>
      </c>
      <c r="I268" s="12" t="str">
        <f>VLOOKUP(Table1[[#This Row],[Order No]],'Cost and price details'!$A$2:$F$1038,Table!$I$3,FALSE)</f>
        <v>Regular Air</v>
      </c>
      <c r="J268" s="13">
        <f>VLOOKUP(Table1[[#This Row],[Order No]],'Cost and price details'!$A$2:$F$1038,Table!$J$3,FALSE)</f>
        <v>41586</v>
      </c>
      <c r="K268" s="12">
        <f>VLOOKUP(Table1[[#This Row],[Order No]],'Cost and price details'!$A$2:$F$1038,Table!$K$3,FALSE)</f>
        <v>4.9830000000000005</v>
      </c>
      <c r="L268" s="12">
        <f>VLOOKUP(Table1[[#This Row],[Order No]],'Cost and price details'!$A$2:$F$1038,Table!$L$3,FALSE)</f>
        <v>8.0300000000000011</v>
      </c>
      <c r="M268" s="14">
        <f>(Table1[[#This Row],[Retail Price]]-Table1[[#This Row],[Cost Price]])/Table1[[#This Row],[Cost Price]]</f>
        <v>0.61147902869757176</v>
      </c>
      <c r="N268" s="14">
        <f>VLOOKUP(Table1[[#This Row],[Retail Price]],'Tax and discount slab'!$A$17:$B$27,2,TRUE)</f>
        <v>0.05</v>
      </c>
      <c r="O268" s="7">
        <f>(1+Table1[[#This Row],[Tax]])*Table1[[#This Row],[Retail Price]]</f>
        <v>8.4315000000000015</v>
      </c>
      <c r="P268" s="7">
        <f>VLOOKUP(Table1[[#This Row],[Order No]],'QTY &amp; shipping cost'!A264:B1300,2,FALSE)</f>
        <v>47</v>
      </c>
      <c r="Q268" s="7">
        <f>(Table1[[#This Row],[Price including tax]]*Table1[[#This Row],[Order Quantity]])</f>
        <v>396.28050000000007</v>
      </c>
      <c r="R268" s="14">
        <f>VLOOKUP(Table1[[#This Row],[Retail Price]],'Tax and discount slab'!$D$17:$E$27,2,TRUE)</f>
        <v>0.02</v>
      </c>
      <c r="S268" s="7">
        <f>Table1[[#This Row],[Sub Total]]*Table1[[#This Row],[Discount %]]</f>
        <v>7.9256100000000016</v>
      </c>
      <c r="T268" s="7">
        <f>VLOOKUP(Table1[[#This Row],[Order No]],'QTY &amp; shipping cost'!$A$2:$C$1038,3,FALSE)</f>
        <v>7.77</v>
      </c>
      <c r="U268" s="18">
        <f>(Table1[[#This Row],[Sub Total]]+Table1[[#This Row],[Shipping Cost]])-Table1[[#This Row],[Discount $]]</f>
        <v>396.12489000000005</v>
      </c>
    </row>
    <row r="269" spans="1:21" x14ac:dyDescent="0.2">
      <c r="A269" s="17" t="s">
        <v>508</v>
      </c>
      <c r="B269" s="6">
        <f>VLOOKUP($A269,'Order date customer name'!$A$3:$B$1039,2,FALSE)</f>
        <v>41579</v>
      </c>
      <c r="C269" s="7" t="str">
        <f>VLOOKUP(Table1[[#This Row],[Order No]],'Order date customer name'!$A$2:$C$1038,3,FALSE)</f>
        <v>JACK THOMAS</v>
      </c>
      <c r="D269" s="7" t="str">
        <f>VLOOKUP(Table1[[#This Row],[Order No]],'State and cust type'!$A$2:$B$1038,2,FALSE)</f>
        <v>New York</v>
      </c>
      <c r="E269" s="7" t="str">
        <f>VLOOKUP(Table1[[#This Row],[Order No]],'State and cust type'!$A$3:$C$1039,3,FALSE)</f>
        <v>Corporate</v>
      </c>
      <c r="F269" s="7" t="str">
        <f>VLOOKUP(Table1[[#This Row],[Order No]],'Account, order priority and cat'!$A$2:$B$1038,2,FALSE)</f>
        <v>CLAUDE WILLIS</v>
      </c>
      <c r="G269" s="7" t="str">
        <f>VLOOKUP(Table1[[#This Row],[Order No]],'Account, order priority and cat'!$A$3:$C$1039,3,FALSE)</f>
        <v>Critical</v>
      </c>
      <c r="H269" s="7" t="str">
        <f>VLOOKUP(Table1[[#This Row],[Order No]],'Account, order priority and cat'!$A$3:$D$1039,4,FALSE)</f>
        <v>Office Supplies</v>
      </c>
      <c r="I269" s="12" t="str">
        <f>VLOOKUP(Table1[[#This Row],[Order No]],'Cost and price details'!$A$2:$F$1038,Table!$I$3,FALSE)</f>
        <v>Regular Air</v>
      </c>
      <c r="J269" s="13">
        <f>VLOOKUP(Table1[[#This Row],[Order No]],'Cost and price details'!$A$2:$F$1038,Table!$J$3,FALSE)</f>
        <v>41586</v>
      </c>
      <c r="K269" s="12">
        <f>VLOOKUP(Table1[[#This Row],[Order No]],'Cost and price details'!$A$2:$F$1038,Table!$K$3,FALSE)</f>
        <v>5.7090000000000005</v>
      </c>
      <c r="L269" s="12">
        <f>VLOOKUP(Table1[[#This Row],[Order No]],'Cost and price details'!$A$2:$F$1038,Table!$L$3,FALSE)</f>
        <v>14.278000000000002</v>
      </c>
      <c r="M269" s="14">
        <f>(Table1[[#This Row],[Retail Price]]-Table1[[#This Row],[Cost Price]])/Table1[[#This Row],[Cost Price]]</f>
        <v>1.5009633911368019</v>
      </c>
      <c r="N269" s="14">
        <f>VLOOKUP(Table1[[#This Row],[Retail Price]],'Tax and discount slab'!$A$17:$B$27,2,TRUE)</f>
        <v>0.1</v>
      </c>
      <c r="O269" s="7">
        <f>(1+Table1[[#This Row],[Tax]])*Table1[[#This Row],[Retail Price]]</f>
        <v>15.705800000000004</v>
      </c>
      <c r="P269" s="7">
        <f>VLOOKUP(Table1[[#This Row],[Order No]],'QTY &amp; shipping cost'!A265:B1301,2,FALSE)</f>
        <v>42</v>
      </c>
      <c r="Q269" s="7">
        <f>(Table1[[#This Row],[Price including tax]]*Table1[[#This Row],[Order Quantity]])</f>
        <v>659.64360000000011</v>
      </c>
      <c r="R269" s="14">
        <f>VLOOKUP(Table1[[#This Row],[Retail Price]],'Tax and discount slab'!$D$17:$E$27,2,TRUE)</f>
        <v>7.0000000000000007E-2</v>
      </c>
      <c r="S269" s="7">
        <f>Table1[[#This Row],[Sub Total]]*Table1[[#This Row],[Discount %]]</f>
        <v>46.175052000000015</v>
      </c>
      <c r="T269" s="7">
        <f>VLOOKUP(Table1[[#This Row],[Order No]],'QTY &amp; shipping cost'!$A$2:$C$1038,3,FALSE)</f>
        <v>3.19</v>
      </c>
      <c r="U269" s="18">
        <f>(Table1[[#This Row],[Sub Total]]+Table1[[#This Row],[Shipping Cost]])-Table1[[#This Row],[Discount $]]</f>
        <v>616.65854800000011</v>
      </c>
    </row>
    <row r="270" spans="1:21" x14ac:dyDescent="0.2">
      <c r="A270" s="17" t="s">
        <v>510</v>
      </c>
      <c r="B270" s="6">
        <f>VLOOKUP($A270,'Order date customer name'!$A$3:$B$1039,2,FALSE)</f>
        <v>41581</v>
      </c>
      <c r="C270" s="7" t="str">
        <f>VLOOKUP(Table1[[#This Row],[Order No]],'Order date customer name'!$A$2:$C$1038,3,FALSE)</f>
        <v>RANDALL ALVARADO</v>
      </c>
      <c r="D270" s="7" t="str">
        <f>VLOOKUP(Table1[[#This Row],[Order No]],'State and cust type'!$A$2:$B$1038,2,FALSE)</f>
        <v>New York</v>
      </c>
      <c r="E270" s="7" t="str">
        <f>VLOOKUP(Table1[[#This Row],[Order No]],'State and cust type'!$A$3:$C$1039,3,FALSE)</f>
        <v>Corporate</v>
      </c>
      <c r="F270" s="7" t="str">
        <f>VLOOKUP(Table1[[#This Row],[Order No]],'Account, order priority and cat'!$A$2:$B$1038,2,FALSE)</f>
        <v>VINCENT JORDAN</v>
      </c>
      <c r="G270" s="7" t="str">
        <f>VLOOKUP(Table1[[#This Row],[Order No]],'Account, order priority and cat'!$A$3:$C$1039,3,FALSE)</f>
        <v>Not Specified</v>
      </c>
      <c r="H270" s="7" t="str">
        <f>VLOOKUP(Table1[[#This Row],[Order No]],'Account, order priority and cat'!$A$3:$D$1039,4,FALSE)</f>
        <v>Office Supplies</v>
      </c>
      <c r="I270" s="12" t="str">
        <f>VLOOKUP(Table1[[#This Row],[Order No]],'Cost and price details'!$A$2:$F$1038,Table!$I$3,FALSE)</f>
        <v>Regular Air</v>
      </c>
      <c r="J270" s="13">
        <f>VLOOKUP(Table1[[#This Row],[Order No]],'Cost and price details'!$A$2:$F$1038,Table!$J$3,FALSE)</f>
        <v>41590</v>
      </c>
      <c r="K270" s="12">
        <f>VLOOKUP(Table1[[#This Row],[Order No]],'Cost and price details'!$A$2:$F$1038,Table!$K$3,FALSE)</f>
        <v>2.5190000000000001</v>
      </c>
      <c r="L270" s="12">
        <f>VLOOKUP(Table1[[#This Row],[Order No]],'Cost and price details'!$A$2:$F$1038,Table!$L$3,FALSE)</f>
        <v>4.0590000000000002</v>
      </c>
      <c r="M270" s="14">
        <f>(Table1[[#This Row],[Retail Price]]-Table1[[#This Row],[Cost Price]])/Table1[[#This Row],[Cost Price]]</f>
        <v>0.611353711790393</v>
      </c>
      <c r="N270" s="14">
        <f>VLOOKUP(Table1[[#This Row],[Retail Price]],'Tax and discount slab'!$A$17:$B$27,2,TRUE)</f>
        <v>0.05</v>
      </c>
      <c r="O270" s="7">
        <f>(1+Table1[[#This Row],[Tax]])*Table1[[#This Row],[Retail Price]]</f>
        <v>4.2619500000000006</v>
      </c>
      <c r="P270" s="7">
        <f>VLOOKUP(Table1[[#This Row],[Order No]],'QTY &amp; shipping cost'!A266:B1302,2,FALSE)</f>
        <v>44</v>
      </c>
      <c r="Q270" s="7">
        <f>(Table1[[#This Row],[Price including tax]]*Table1[[#This Row],[Order Quantity]])</f>
        <v>187.52580000000003</v>
      </c>
      <c r="R270" s="14">
        <f>VLOOKUP(Table1[[#This Row],[Retail Price]],'Tax and discount slab'!$D$17:$E$27,2,TRUE)</f>
        <v>0.02</v>
      </c>
      <c r="S270" s="7">
        <f>Table1[[#This Row],[Sub Total]]*Table1[[#This Row],[Discount %]]</f>
        <v>3.7505160000000006</v>
      </c>
      <c r="T270" s="7">
        <f>VLOOKUP(Table1[[#This Row],[Order No]],'QTY &amp; shipping cost'!$A$2:$C$1038,3,FALSE)</f>
        <v>0.55000000000000004</v>
      </c>
      <c r="U270" s="18">
        <f>(Table1[[#This Row],[Sub Total]]+Table1[[#This Row],[Shipping Cost]])-Table1[[#This Row],[Discount $]]</f>
        <v>184.32528400000004</v>
      </c>
    </row>
    <row r="271" spans="1:21" x14ac:dyDescent="0.2">
      <c r="A271" s="17" t="s">
        <v>512</v>
      </c>
      <c r="B271" s="6">
        <f>VLOOKUP($A271,'Order date customer name'!$A$3:$B$1039,2,FALSE)</f>
        <v>41581</v>
      </c>
      <c r="C271" s="7" t="str">
        <f>VLOOKUP(Table1[[#This Row],[Order No]],'Order date customer name'!$A$2:$C$1038,3,FALSE)</f>
        <v>JOEL WILLIAMS</v>
      </c>
      <c r="D271" s="7" t="str">
        <f>VLOOKUP(Table1[[#This Row],[Order No]],'State and cust type'!$A$2:$B$1038,2,FALSE)</f>
        <v>New York</v>
      </c>
      <c r="E271" s="7" t="str">
        <f>VLOOKUP(Table1[[#This Row],[Order No]],'State and cust type'!$A$3:$C$1039,3,FALSE)</f>
        <v>Corporate</v>
      </c>
      <c r="F271" s="7" t="str">
        <f>VLOOKUP(Table1[[#This Row],[Order No]],'Account, order priority and cat'!$A$2:$B$1038,2,FALSE)</f>
        <v>TONY PERRY</v>
      </c>
      <c r="G271" s="7" t="str">
        <f>VLOOKUP(Table1[[#This Row],[Order No]],'Account, order priority and cat'!$A$3:$C$1039,3,FALSE)</f>
        <v>Critical</v>
      </c>
      <c r="H271" s="7" t="str">
        <f>VLOOKUP(Table1[[#This Row],[Order No]],'Account, order priority and cat'!$A$3:$D$1039,4,FALSE)</f>
        <v>Office Supplies</v>
      </c>
      <c r="I271" s="12" t="str">
        <f>VLOOKUP(Table1[[#This Row],[Order No]],'Cost and price details'!$A$2:$F$1038,Table!$I$3,FALSE)</f>
        <v>Regular Air</v>
      </c>
      <c r="J271" s="13">
        <f>VLOOKUP(Table1[[#This Row],[Order No]],'Cost and price details'!$A$2:$F$1038,Table!$J$3,FALSE)</f>
        <v>41589</v>
      </c>
      <c r="K271" s="12">
        <f>VLOOKUP(Table1[[#This Row],[Order No]],'Cost and price details'!$A$2:$F$1038,Table!$K$3,FALSE)</f>
        <v>5.742</v>
      </c>
      <c r="L271" s="12">
        <f>VLOOKUP(Table1[[#This Row],[Order No]],'Cost and price details'!$A$2:$F$1038,Table!$L$3,FALSE)</f>
        <v>10.835000000000001</v>
      </c>
      <c r="M271" s="14">
        <f>(Table1[[#This Row],[Retail Price]]-Table1[[#This Row],[Cost Price]])/Table1[[#This Row],[Cost Price]]</f>
        <v>0.88697318007662851</v>
      </c>
      <c r="N271" s="14">
        <f>VLOOKUP(Table1[[#This Row],[Retail Price]],'Tax and discount slab'!$A$17:$B$27,2,TRUE)</f>
        <v>0.1</v>
      </c>
      <c r="O271" s="7">
        <f>(1+Table1[[#This Row],[Tax]])*Table1[[#This Row],[Retail Price]]</f>
        <v>11.918500000000002</v>
      </c>
      <c r="P271" s="7">
        <f>VLOOKUP(Table1[[#This Row],[Order No]],'QTY &amp; shipping cost'!A267:B1303,2,FALSE)</f>
        <v>29</v>
      </c>
      <c r="Q271" s="7">
        <f>(Table1[[#This Row],[Price including tax]]*Table1[[#This Row],[Order Quantity]])</f>
        <v>345.63650000000007</v>
      </c>
      <c r="R271" s="14">
        <f>VLOOKUP(Table1[[#This Row],[Retail Price]],'Tax and discount slab'!$D$17:$E$27,2,TRUE)</f>
        <v>7.0000000000000007E-2</v>
      </c>
      <c r="S271" s="7">
        <f>Table1[[#This Row],[Sub Total]]*Table1[[#This Row],[Discount %]]</f>
        <v>24.194555000000008</v>
      </c>
      <c r="T271" s="7">
        <f>VLOOKUP(Table1[[#This Row],[Order No]],'QTY &amp; shipping cost'!$A$2:$C$1038,3,FALSE)</f>
        <v>4.87</v>
      </c>
      <c r="U271" s="18">
        <f>(Table1[[#This Row],[Sub Total]]+Table1[[#This Row],[Shipping Cost]])-Table1[[#This Row],[Discount $]]</f>
        <v>326.31194500000004</v>
      </c>
    </row>
    <row r="272" spans="1:21" x14ac:dyDescent="0.2">
      <c r="A272" s="17" t="s">
        <v>514</v>
      </c>
      <c r="B272" s="6">
        <f>VLOOKUP($A272,'Order date customer name'!$A$3:$B$1039,2,FALSE)</f>
        <v>41583</v>
      </c>
      <c r="C272" s="7" t="str">
        <f>VLOOKUP(Table1[[#This Row],[Order No]],'Order date customer name'!$A$2:$C$1038,3,FALSE)</f>
        <v>JASON NICHOLS</v>
      </c>
      <c r="D272" s="7" t="str">
        <f>VLOOKUP(Table1[[#This Row],[Order No]],'State and cust type'!$A$2:$B$1038,2,FALSE)</f>
        <v>New York</v>
      </c>
      <c r="E272" s="7" t="str">
        <f>VLOOKUP(Table1[[#This Row],[Order No]],'State and cust type'!$A$3:$C$1039,3,FALSE)</f>
        <v>Small Business</v>
      </c>
      <c r="F272" s="7" t="str">
        <f>VLOOKUP(Table1[[#This Row],[Order No]],'Account, order priority and cat'!$A$2:$B$1038,2,FALSE)</f>
        <v>VINCENT JORDAN</v>
      </c>
      <c r="G272" s="7" t="str">
        <f>VLOOKUP(Table1[[#This Row],[Order No]],'Account, order priority and cat'!$A$3:$C$1039,3,FALSE)</f>
        <v>Medium</v>
      </c>
      <c r="H272" s="7" t="str">
        <f>VLOOKUP(Table1[[#This Row],[Order No]],'Account, order priority and cat'!$A$3:$D$1039,4,FALSE)</f>
        <v>Office Supplies</v>
      </c>
      <c r="I272" s="12" t="str">
        <f>VLOOKUP(Table1[[#This Row],[Order No]],'Cost and price details'!$A$2:$F$1038,Table!$I$3,FALSE)</f>
        <v>Express Air</v>
      </c>
      <c r="J272" s="13">
        <f>VLOOKUP(Table1[[#This Row],[Order No]],'Cost and price details'!$A$2:$F$1038,Table!$J$3,FALSE)</f>
        <v>41591</v>
      </c>
      <c r="K272" s="12">
        <f>VLOOKUP(Table1[[#This Row],[Order No]],'Cost and price details'!$A$2:$F$1038,Table!$K$3,FALSE)</f>
        <v>4.125</v>
      </c>
      <c r="L272" s="12">
        <f>VLOOKUP(Table1[[#This Row],[Order No]],'Cost and price details'!$A$2:$F$1038,Table!$L$3,FALSE)</f>
        <v>7.7880000000000011</v>
      </c>
      <c r="M272" s="14">
        <f>(Table1[[#This Row],[Retail Price]]-Table1[[#This Row],[Cost Price]])/Table1[[#This Row],[Cost Price]]</f>
        <v>0.88800000000000023</v>
      </c>
      <c r="N272" s="14">
        <f>VLOOKUP(Table1[[#This Row],[Retail Price]],'Tax and discount slab'!$A$17:$B$27,2,TRUE)</f>
        <v>0.05</v>
      </c>
      <c r="O272" s="7">
        <f>(1+Table1[[#This Row],[Tax]])*Table1[[#This Row],[Retail Price]]</f>
        <v>8.1774000000000022</v>
      </c>
      <c r="P272" s="7">
        <f>VLOOKUP(Table1[[#This Row],[Order No]],'QTY &amp; shipping cost'!A268:B1304,2,FALSE)</f>
        <v>31</v>
      </c>
      <c r="Q272" s="7">
        <f>(Table1[[#This Row],[Price including tax]]*Table1[[#This Row],[Order Quantity]])</f>
        <v>253.49940000000007</v>
      </c>
      <c r="R272" s="14">
        <f>VLOOKUP(Table1[[#This Row],[Retail Price]],'Tax and discount slab'!$D$17:$E$27,2,TRUE)</f>
        <v>0.02</v>
      </c>
      <c r="S272" s="7">
        <f>Table1[[#This Row],[Sub Total]]*Table1[[#This Row],[Discount %]]</f>
        <v>5.0699880000000013</v>
      </c>
      <c r="T272" s="7">
        <f>VLOOKUP(Table1[[#This Row],[Order No]],'QTY &amp; shipping cost'!$A$2:$C$1038,3,FALSE)</f>
        <v>2.4</v>
      </c>
      <c r="U272" s="18">
        <f>(Table1[[#This Row],[Sub Total]]+Table1[[#This Row],[Shipping Cost]])-Table1[[#This Row],[Discount $]]</f>
        <v>250.82941200000008</v>
      </c>
    </row>
    <row r="273" spans="1:21" x14ac:dyDescent="0.2">
      <c r="A273" s="17" t="s">
        <v>516</v>
      </c>
      <c r="B273" s="6">
        <f>VLOOKUP($A273,'Order date customer name'!$A$3:$B$1039,2,FALSE)</f>
        <v>41585</v>
      </c>
      <c r="C273" s="7" t="str">
        <f>VLOOKUP(Table1[[#This Row],[Order No]],'Order date customer name'!$A$2:$C$1038,3,FALSE)</f>
        <v>ANDRE STEPHENS</v>
      </c>
      <c r="D273" s="7" t="str">
        <f>VLOOKUP(Table1[[#This Row],[Order No]],'State and cust type'!$A$2:$B$1038,2,FALSE)</f>
        <v>Illinois</v>
      </c>
      <c r="E273" s="7" t="str">
        <f>VLOOKUP(Table1[[#This Row],[Order No]],'State and cust type'!$A$3:$C$1039,3,FALSE)</f>
        <v>Small Business</v>
      </c>
      <c r="F273" s="7" t="str">
        <f>VLOOKUP(Table1[[#This Row],[Order No]],'Account, order priority and cat'!$A$2:$B$1038,2,FALSE)</f>
        <v>MANUEL BARNES</v>
      </c>
      <c r="G273" s="7" t="str">
        <f>VLOOKUP(Table1[[#This Row],[Order No]],'Account, order priority and cat'!$A$3:$C$1039,3,FALSE)</f>
        <v>Low</v>
      </c>
      <c r="H273" s="7" t="str">
        <f>VLOOKUP(Table1[[#This Row],[Order No]],'Account, order priority and cat'!$A$3:$D$1039,4,FALSE)</f>
        <v>Office Supplies</v>
      </c>
      <c r="I273" s="12" t="str">
        <f>VLOOKUP(Table1[[#This Row],[Order No]],'Cost and price details'!$A$2:$F$1038,Table!$I$3,FALSE)</f>
        <v>Regular Air</v>
      </c>
      <c r="J273" s="13">
        <f>VLOOKUP(Table1[[#This Row],[Order No]],'Cost and price details'!$A$2:$F$1038,Table!$J$3,FALSE)</f>
        <v>41592</v>
      </c>
      <c r="K273" s="12">
        <f>VLOOKUP(Table1[[#This Row],[Order No]],'Cost and price details'!$A$2:$F$1038,Table!$K$3,FALSE)</f>
        <v>3.6520000000000001</v>
      </c>
      <c r="L273" s="12">
        <f>VLOOKUP(Table1[[#This Row],[Order No]],'Cost and price details'!$A$2:$F$1038,Table!$L$3,FALSE)</f>
        <v>5.6980000000000004</v>
      </c>
      <c r="M273" s="14">
        <f>(Table1[[#This Row],[Retail Price]]-Table1[[#This Row],[Cost Price]])/Table1[[#This Row],[Cost Price]]</f>
        <v>0.56024096385542177</v>
      </c>
      <c r="N273" s="14">
        <f>VLOOKUP(Table1[[#This Row],[Retail Price]],'Tax and discount slab'!$A$17:$B$27,2,TRUE)</f>
        <v>0.05</v>
      </c>
      <c r="O273" s="7">
        <f>(1+Table1[[#This Row],[Tax]])*Table1[[#This Row],[Retail Price]]</f>
        <v>5.9829000000000008</v>
      </c>
      <c r="P273" s="7">
        <f>VLOOKUP(Table1[[#This Row],[Order No]],'QTY &amp; shipping cost'!A269:B1305,2,FALSE)</f>
        <v>10</v>
      </c>
      <c r="Q273" s="7">
        <f>(Table1[[#This Row],[Price including tax]]*Table1[[#This Row],[Order Quantity]])</f>
        <v>59.829000000000008</v>
      </c>
      <c r="R273" s="14">
        <f>VLOOKUP(Table1[[#This Row],[Retail Price]],'Tax and discount slab'!$D$17:$E$27,2,TRUE)</f>
        <v>0.02</v>
      </c>
      <c r="S273" s="7">
        <f>Table1[[#This Row],[Sub Total]]*Table1[[#This Row],[Discount %]]</f>
        <v>1.1965800000000002</v>
      </c>
      <c r="T273" s="7">
        <f>VLOOKUP(Table1[[#This Row],[Order No]],'QTY &amp; shipping cost'!$A$2:$C$1038,3,FALSE)</f>
        <v>2.09</v>
      </c>
      <c r="U273" s="18">
        <f>(Table1[[#This Row],[Sub Total]]+Table1[[#This Row],[Shipping Cost]])-Table1[[#This Row],[Discount $]]</f>
        <v>60.722420000000014</v>
      </c>
    </row>
    <row r="274" spans="1:21" x14ac:dyDescent="0.2">
      <c r="A274" s="17" t="s">
        <v>518</v>
      </c>
      <c r="B274" s="6">
        <f>VLOOKUP($A274,'Order date customer name'!$A$3:$B$1039,2,FALSE)</f>
        <v>41588</v>
      </c>
      <c r="C274" s="7" t="str">
        <f>VLOOKUP(Table1[[#This Row],[Order No]],'Order date customer name'!$A$2:$C$1038,3,FALSE)</f>
        <v>RAY GARDNER</v>
      </c>
      <c r="D274" s="7" t="str">
        <f>VLOOKUP(Table1[[#This Row],[Order No]],'State and cust type'!$A$2:$B$1038,2,FALSE)</f>
        <v>Illinois</v>
      </c>
      <c r="E274" s="7" t="str">
        <f>VLOOKUP(Table1[[#This Row],[Order No]],'State and cust type'!$A$3:$C$1039,3,FALSE)</f>
        <v>Corporate</v>
      </c>
      <c r="F274" s="7" t="str">
        <f>VLOOKUP(Table1[[#This Row],[Order No]],'Account, order priority and cat'!$A$2:$B$1038,2,FALSE)</f>
        <v>COREY MILLS</v>
      </c>
      <c r="G274" s="7" t="str">
        <f>VLOOKUP(Table1[[#This Row],[Order No]],'Account, order priority and cat'!$A$3:$C$1039,3,FALSE)</f>
        <v>Medium</v>
      </c>
      <c r="H274" s="7" t="str">
        <f>VLOOKUP(Table1[[#This Row],[Order No]],'Account, order priority and cat'!$A$3:$D$1039,4,FALSE)</f>
        <v>Office Supplies</v>
      </c>
      <c r="I274" s="12" t="str">
        <f>VLOOKUP(Table1[[#This Row],[Order No]],'Cost and price details'!$A$2:$F$1038,Table!$I$3,FALSE)</f>
        <v>Regular Air</v>
      </c>
      <c r="J274" s="13">
        <f>VLOOKUP(Table1[[#This Row],[Order No]],'Cost and price details'!$A$2:$F$1038,Table!$J$3,FALSE)</f>
        <v>41597</v>
      </c>
      <c r="K274" s="12">
        <f>VLOOKUP(Table1[[#This Row],[Order No]],'Cost and price details'!$A$2:$F$1038,Table!$K$3,FALSE)</f>
        <v>3.7070000000000003</v>
      </c>
      <c r="L274" s="12">
        <f>VLOOKUP(Table1[[#This Row],[Order No]],'Cost and price details'!$A$2:$F$1038,Table!$L$3,FALSE)</f>
        <v>6.0830000000000011</v>
      </c>
      <c r="M274" s="14">
        <f>(Table1[[#This Row],[Retail Price]]-Table1[[#This Row],[Cost Price]])/Table1[[#This Row],[Cost Price]]</f>
        <v>0.64094955489614258</v>
      </c>
      <c r="N274" s="14">
        <f>VLOOKUP(Table1[[#This Row],[Retail Price]],'Tax and discount slab'!$A$17:$B$27,2,TRUE)</f>
        <v>0.05</v>
      </c>
      <c r="O274" s="7">
        <f>(1+Table1[[#This Row],[Tax]])*Table1[[#This Row],[Retail Price]]</f>
        <v>6.387150000000001</v>
      </c>
      <c r="P274" s="7">
        <f>VLOOKUP(Table1[[#This Row],[Order No]],'QTY &amp; shipping cost'!A270:B1306,2,FALSE)</f>
        <v>19</v>
      </c>
      <c r="Q274" s="7">
        <f>(Table1[[#This Row],[Price including tax]]*Table1[[#This Row],[Order Quantity]])</f>
        <v>121.35585000000002</v>
      </c>
      <c r="R274" s="14">
        <f>VLOOKUP(Table1[[#This Row],[Retail Price]],'Tax and discount slab'!$D$17:$E$27,2,TRUE)</f>
        <v>0.02</v>
      </c>
      <c r="S274" s="7">
        <f>Table1[[#This Row],[Sub Total]]*Table1[[#This Row],[Discount %]]</f>
        <v>2.4271170000000004</v>
      </c>
      <c r="T274" s="7">
        <f>VLOOKUP(Table1[[#This Row],[Order No]],'QTY &amp; shipping cost'!$A$2:$C$1038,3,FALSE)</f>
        <v>7.03</v>
      </c>
      <c r="U274" s="18">
        <f>(Table1[[#This Row],[Sub Total]]+Table1[[#This Row],[Shipping Cost]])-Table1[[#This Row],[Discount $]]</f>
        <v>125.95873300000001</v>
      </c>
    </row>
    <row r="275" spans="1:21" x14ac:dyDescent="0.2">
      <c r="A275" s="17" t="s">
        <v>520</v>
      </c>
      <c r="B275" s="6">
        <f>VLOOKUP($A275,'Order date customer name'!$A$3:$B$1039,2,FALSE)</f>
        <v>41591</v>
      </c>
      <c r="C275" s="7" t="str">
        <f>VLOOKUP(Table1[[#This Row],[Order No]],'Order date customer name'!$A$2:$C$1038,3,FALSE)</f>
        <v>MICHAEL THOMAS</v>
      </c>
      <c r="D275" s="7" t="str">
        <f>VLOOKUP(Table1[[#This Row],[Order No]],'State and cust type'!$A$2:$B$1038,2,FALSE)</f>
        <v>New York</v>
      </c>
      <c r="E275" s="7" t="str">
        <f>VLOOKUP(Table1[[#This Row],[Order No]],'State and cust type'!$A$3:$C$1039,3,FALSE)</f>
        <v>Consumer</v>
      </c>
      <c r="F275" s="7" t="str">
        <f>VLOOKUP(Table1[[#This Row],[Order No]],'Account, order priority and cat'!$A$2:$B$1038,2,FALSE)</f>
        <v>TONY PERRY</v>
      </c>
      <c r="G275" s="7" t="str">
        <f>VLOOKUP(Table1[[#This Row],[Order No]],'Account, order priority and cat'!$A$3:$C$1039,3,FALSE)</f>
        <v>Not Specified</v>
      </c>
      <c r="H275" s="7" t="str">
        <f>VLOOKUP(Table1[[#This Row],[Order No]],'Account, order priority and cat'!$A$3:$D$1039,4,FALSE)</f>
        <v>Office Supplies</v>
      </c>
      <c r="I275" s="12" t="str">
        <f>VLOOKUP(Table1[[#This Row],[Order No]],'Cost and price details'!$A$2:$F$1038,Table!$I$3,FALSE)</f>
        <v>Regular Air</v>
      </c>
      <c r="J275" s="13">
        <f>VLOOKUP(Table1[[#This Row],[Order No]],'Cost and price details'!$A$2:$F$1038,Table!$J$3,FALSE)</f>
        <v>41600</v>
      </c>
      <c r="K275" s="12">
        <f>VLOOKUP(Table1[[#This Row],[Order No]],'Cost and price details'!$A$2:$F$1038,Table!$K$3,FALSE)</f>
        <v>13.629000000000001</v>
      </c>
      <c r="L275" s="12">
        <f>VLOOKUP(Table1[[#This Row],[Order No]],'Cost and price details'!$A$2:$F$1038,Table!$L$3,FALSE)</f>
        <v>21.978000000000002</v>
      </c>
      <c r="M275" s="14">
        <f>(Table1[[#This Row],[Retail Price]]-Table1[[#This Row],[Cost Price]])/Table1[[#This Row],[Cost Price]]</f>
        <v>0.61259079903147695</v>
      </c>
      <c r="N275" s="14">
        <f>VLOOKUP(Table1[[#This Row],[Retail Price]],'Tax and discount slab'!$A$17:$B$27,2,TRUE)</f>
        <v>0.15000000000000002</v>
      </c>
      <c r="O275" s="7">
        <f>(1+Table1[[#This Row],[Tax]])*Table1[[#This Row],[Retail Price]]</f>
        <v>25.274699999999999</v>
      </c>
      <c r="P275" s="7">
        <f>VLOOKUP(Table1[[#This Row],[Order No]],'QTY &amp; shipping cost'!A271:B1307,2,FALSE)</f>
        <v>49</v>
      </c>
      <c r="Q275" s="7">
        <f>(Table1[[#This Row],[Price including tax]]*Table1[[#This Row],[Order Quantity]])</f>
        <v>1238.4603</v>
      </c>
      <c r="R275" s="14">
        <f>VLOOKUP(Table1[[#This Row],[Retail Price]],'Tax and discount slab'!$D$17:$E$27,2,TRUE)</f>
        <v>0.12000000000000001</v>
      </c>
      <c r="S275" s="7">
        <f>Table1[[#This Row],[Sub Total]]*Table1[[#This Row],[Discount %]]</f>
        <v>148.61523600000001</v>
      </c>
      <c r="T275" s="7">
        <f>VLOOKUP(Table1[[#This Row],[Order No]],'QTY &amp; shipping cost'!$A$2:$C$1038,3,FALSE)</f>
        <v>5.8199999999999994</v>
      </c>
      <c r="U275" s="18">
        <f>(Table1[[#This Row],[Sub Total]]+Table1[[#This Row],[Shipping Cost]])-Table1[[#This Row],[Discount $]]</f>
        <v>1095.6650639999998</v>
      </c>
    </row>
    <row r="276" spans="1:21" x14ac:dyDescent="0.2">
      <c r="A276" s="17" t="s">
        <v>521</v>
      </c>
      <c r="B276" s="6">
        <f>VLOOKUP($A276,'Order date customer name'!$A$3:$B$1039,2,FALSE)</f>
        <v>41592</v>
      </c>
      <c r="C276" s="7" t="str">
        <f>VLOOKUP(Table1[[#This Row],[Order No]],'Order date customer name'!$A$2:$C$1038,3,FALSE)</f>
        <v>LESTER HARRISON</v>
      </c>
      <c r="D276" s="7" t="str">
        <f>VLOOKUP(Table1[[#This Row],[Order No]],'State and cust type'!$A$2:$B$1038,2,FALSE)</f>
        <v>New York</v>
      </c>
      <c r="E276" s="7" t="str">
        <f>VLOOKUP(Table1[[#This Row],[Order No]],'State and cust type'!$A$3:$C$1039,3,FALSE)</f>
        <v>Consumer</v>
      </c>
      <c r="F276" s="7" t="str">
        <f>VLOOKUP(Table1[[#This Row],[Order No]],'Account, order priority and cat'!$A$2:$B$1038,2,FALSE)</f>
        <v>BOBBY CHAVEZ</v>
      </c>
      <c r="G276" s="7" t="str">
        <f>VLOOKUP(Table1[[#This Row],[Order No]],'Account, order priority and cat'!$A$3:$C$1039,3,FALSE)</f>
        <v>Not Specified</v>
      </c>
      <c r="H276" s="7" t="str">
        <f>VLOOKUP(Table1[[#This Row],[Order No]],'Account, order priority and cat'!$A$3:$D$1039,4,FALSE)</f>
        <v>Furniture</v>
      </c>
      <c r="I276" s="12" t="str">
        <f>VLOOKUP(Table1[[#This Row],[Order No]],'Cost and price details'!$A$2:$F$1038,Table!$I$3,FALSE)</f>
        <v>Regular Air</v>
      </c>
      <c r="J276" s="13">
        <f>VLOOKUP(Table1[[#This Row],[Order No]],'Cost and price details'!$A$2:$F$1038,Table!$J$3,FALSE)</f>
        <v>41599</v>
      </c>
      <c r="K276" s="12">
        <f>VLOOKUP(Table1[[#This Row],[Order No]],'Cost and price details'!$A$2:$F$1038,Table!$K$3,FALSE)</f>
        <v>6.0500000000000007</v>
      </c>
      <c r="L276" s="12">
        <f>VLOOKUP(Table1[[#This Row],[Order No]],'Cost and price details'!$A$2:$F$1038,Table!$L$3,FALSE)</f>
        <v>13.442000000000002</v>
      </c>
      <c r="M276" s="14">
        <f>(Table1[[#This Row],[Retail Price]]-Table1[[#This Row],[Cost Price]])/Table1[[#This Row],[Cost Price]]</f>
        <v>1.2218181818181819</v>
      </c>
      <c r="N276" s="14">
        <f>VLOOKUP(Table1[[#This Row],[Retail Price]],'Tax and discount slab'!$A$17:$B$27,2,TRUE)</f>
        <v>0.1</v>
      </c>
      <c r="O276" s="7">
        <f>(1+Table1[[#This Row],[Tax]])*Table1[[#This Row],[Retail Price]]</f>
        <v>14.786200000000003</v>
      </c>
      <c r="P276" s="7">
        <f>VLOOKUP(Table1[[#This Row],[Order No]],'QTY &amp; shipping cost'!A272:B1308,2,FALSE)</f>
        <v>29</v>
      </c>
      <c r="Q276" s="7">
        <f>(Table1[[#This Row],[Price including tax]]*Table1[[#This Row],[Order Quantity]])</f>
        <v>428.79980000000006</v>
      </c>
      <c r="R276" s="14">
        <f>VLOOKUP(Table1[[#This Row],[Retail Price]],'Tax and discount slab'!$D$17:$E$27,2,TRUE)</f>
        <v>7.0000000000000007E-2</v>
      </c>
      <c r="S276" s="7">
        <f>Table1[[#This Row],[Sub Total]]*Table1[[#This Row],[Discount %]]</f>
        <v>30.015986000000009</v>
      </c>
      <c r="T276" s="7">
        <f>VLOOKUP(Table1[[#This Row],[Order No]],'QTY &amp; shipping cost'!$A$2:$C$1038,3,FALSE)</f>
        <v>2.9</v>
      </c>
      <c r="U276" s="18">
        <f>(Table1[[#This Row],[Sub Total]]+Table1[[#This Row],[Shipping Cost]])-Table1[[#This Row],[Discount $]]</f>
        <v>401.68381400000004</v>
      </c>
    </row>
    <row r="277" spans="1:21" x14ac:dyDescent="0.2">
      <c r="A277" s="17" t="s">
        <v>522</v>
      </c>
      <c r="B277" s="6">
        <f>VLOOKUP($A277,'Order date customer name'!$A$3:$B$1039,2,FALSE)</f>
        <v>41592</v>
      </c>
      <c r="C277" s="7" t="str">
        <f>VLOOKUP(Table1[[#This Row],[Order No]],'Order date customer name'!$A$2:$C$1038,3,FALSE)</f>
        <v>SHANE MEYER</v>
      </c>
      <c r="D277" s="7" t="str">
        <f>VLOOKUP(Table1[[#This Row],[Order No]],'State and cust type'!$A$2:$B$1038,2,FALSE)</f>
        <v>New York</v>
      </c>
      <c r="E277" s="7" t="str">
        <f>VLOOKUP(Table1[[#This Row],[Order No]],'State and cust type'!$A$3:$C$1039,3,FALSE)</f>
        <v>Corporate</v>
      </c>
      <c r="F277" s="7" t="str">
        <f>VLOOKUP(Table1[[#This Row],[Order No]],'Account, order priority and cat'!$A$2:$B$1038,2,FALSE)</f>
        <v>EDDIE MURRAY</v>
      </c>
      <c r="G277" s="7" t="str">
        <f>VLOOKUP(Table1[[#This Row],[Order No]],'Account, order priority and cat'!$A$3:$C$1039,3,FALSE)</f>
        <v>Critical</v>
      </c>
      <c r="H277" s="7" t="str">
        <f>VLOOKUP(Table1[[#This Row],[Order No]],'Account, order priority and cat'!$A$3:$D$1039,4,FALSE)</f>
        <v>Office Supplies</v>
      </c>
      <c r="I277" s="12" t="str">
        <f>VLOOKUP(Table1[[#This Row],[Order No]],'Cost and price details'!$A$2:$F$1038,Table!$I$3,FALSE)</f>
        <v>Regular Air</v>
      </c>
      <c r="J277" s="13">
        <f>VLOOKUP(Table1[[#This Row],[Order No]],'Cost and price details'!$A$2:$F$1038,Table!$J$3,FALSE)</f>
        <v>41600</v>
      </c>
      <c r="K277" s="12">
        <f>VLOOKUP(Table1[[#This Row],[Order No]],'Cost and price details'!$A$2:$F$1038,Table!$K$3,FALSE)</f>
        <v>1.9360000000000002</v>
      </c>
      <c r="L277" s="12">
        <f>VLOOKUP(Table1[[#This Row],[Order No]],'Cost and price details'!$A$2:$F$1038,Table!$L$3,FALSE)</f>
        <v>3.234</v>
      </c>
      <c r="M277" s="14">
        <f>(Table1[[#This Row],[Retail Price]]-Table1[[#This Row],[Cost Price]])/Table1[[#This Row],[Cost Price]]</f>
        <v>0.6704545454545453</v>
      </c>
      <c r="N277" s="14">
        <f>VLOOKUP(Table1[[#This Row],[Retail Price]],'Tax and discount slab'!$A$17:$B$27,2,TRUE)</f>
        <v>0.05</v>
      </c>
      <c r="O277" s="7">
        <f>(1+Table1[[#This Row],[Tax]])*Table1[[#This Row],[Retail Price]]</f>
        <v>3.3957000000000002</v>
      </c>
      <c r="P277" s="7">
        <f>VLOOKUP(Table1[[#This Row],[Order No]],'QTY &amp; shipping cost'!A273:B1309,2,FALSE)</f>
        <v>25</v>
      </c>
      <c r="Q277" s="7">
        <f>(Table1[[#This Row],[Price including tax]]*Table1[[#This Row],[Order Quantity]])</f>
        <v>84.892499999999998</v>
      </c>
      <c r="R277" s="14">
        <f>VLOOKUP(Table1[[#This Row],[Retail Price]],'Tax and discount slab'!$D$17:$E$27,2,TRUE)</f>
        <v>0.02</v>
      </c>
      <c r="S277" s="7">
        <f>Table1[[#This Row],[Sub Total]]*Table1[[#This Row],[Discount %]]</f>
        <v>1.6978500000000001</v>
      </c>
      <c r="T277" s="7">
        <f>VLOOKUP(Table1[[#This Row],[Order No]],'QTY &amp; shipping cost'!$A$2:$C$1038,3,FALSE)</f>
        <v>0.8600000000000001</v>
      </c>
      <c r="U277" s="18">
        <f>(Table1[[#This Row],[Sub Total]]+Table1[[#This Row],[Shipping Cost]])-Table1[[#This Row],[Discount $]]</f>
        <v>84.054649999999995</v>
      </c>
    </row>
    <row r="278" spans="1:21" x14ac:dyDescent="0.2">
      <c r="A278" s="17" t="s">
        <v>524</v>
      </c>
      <c r="B278" s="6">
        <f>VLOOKUP($A278,'Order date customer name'!$A$3:$B$1039,2,FALSE)</f>
        <v>41593</v>
      </c>
      <c r="C278" s="7" t="str">
        <f>VLOOKUP(Table1[[#This Row],[Order No]],'Order date customer name'!$A$2:$C$1038,3,FALSE)</f>
        <v>MIKE BUTLER</v>
      </c>
      <c r="D278" s="7" t="str">
        <f>VLOOKUP(Table1[[#This Row],[Order No]],'State and cust type'!$A$2:$B$1038,2,FALSE)</f>
        <v>New York</v>
      </c>
      <c r="E278" s="7" t="str">
        <f>VLOOKUP(Table1[[#This Row],[Order No]],'State and cust type'!$A$3:$C$1039,3,FALSE)</f>
        <v>Consumer</v>
      </c>
      <c r="F278" s="7" t="str">
        <f>VLOOKUP(Table1[[#This Row],[Order No]],'Account, order priority and cat'!$A$2:$B$1038,2,FALSE)</f>
        <v>BOBBY CHAVEZ</v>
      </c>
      <c r="G278" s="7" t="str">
        <f>VLOOKUP(Table1[[#This Row],[Order No]],'Account, order priority and cat'!$A$3:$C$1039,3,FALSE)</f>
        <v>Critical</v>
      </c>
      <c r="H278" s="7" t="str">
        <f>VLOOKUP(Table1[[#This Row],[Order No]],'Account, order priority and cat'!$A$3:$D$1039,4,FALSE)</f>
        <v>Technology</v>
      </c>
      <c r="I278" s="12" t="str">
        <f>VLOOKUP(Table1[[#This Row],[Order No]],'Cost and price details'!$A$2:$F$1038,Table!$I$3,FALSE)</f>
        <v>Express Air</v>
      </c>
      <c r="J278" s="13">
        <f>VLOOKUP(Table1[[#This Row],[Order No]],'Cost and price details'!$A$2:$F$1038,Table!$J$3,FALSE)</f>
        <v>41602</v>
      </c>
      <c r="K278" s="12">
        <f>VLOOKUP(Table1[[#This Row],[Order No]],'Cost and price details'!$A$2:$F$1038,Table!$K$3,FALSE)</f>
        <v>43.604000000000006</v>
      </c>
      <c r="L278" s="12">
        <f>VLOOKUP(Table1[[#This Row],[Order No]],'Cost and price details'!$A$2:$F$1038,Table!$L$3,FALSE)</f>
        <v>167.72800000000001</v>
      </c>
      <c r="M278" s="14">
        <f>(Table1[[#This Row],[Retail Price]]-Table1[[#This Row],[Cost Price]])/Table1[[#This Row],[Cost Price]]</f>
        <v>2.8466195761856703</v>
      </c>
      <c r="N278" s="14">
        <f>VLOOKUP(Table1[[#This Row],[Retail Price]],'Tax and discount slab'!$A$17:$B$27,2,TRUE)</f>
        <v>0.32000000000000006</v>
      </c>
      <c r="O278" s="7">
        <f>(1+Table1[[#This Row],[Tax]])*Table1[[#This Row],[Retail Price]]</f>
        <v>221.40096000000003</v>
      </c>
      <c r="P278" s="7">
        <f>VLOOKUP(Table1[[#This Row],[Order No]],'QTY &amp; shipping cost'!A274:B1310,2,FALSE)</f>
        <v>4</v>
      </c>
      <c r="Q278" s="7">
        <f>(Table1[[#This Row],[Price including tax]]*Table1[[#This Row],[Order Quantity]])</f>
        <v>885.6038400000001</v>
      </c>
      <c r="R278" s="14">
        <f>VLOOKUP(Table1[[#This Row],[Retail Price]],'Tax and discount slab'!$D$17:$E$27,2,TRUE)</f>
        <v>0.47</v>
      </c>
      <c r="S278" s="7">
        <f>Table1[[#This Row],[Sub Total]]*Table1[[#This Row],[Discount %]]</f>
        <v>416.23380480000003</v>
      </c>
      <c r="T278" s="7">
        <f>VLOOKUP(Table1[[#This Row],[Order No]],'QTY &amp; shipping cost'!$A$2:$C$1038,3,FALSE)</f>
        <v>6.55</v>
      </c>
      <c r="U278" s="18">
        <f>(Table1[[#This Row],[Sub Total]]+Table1[[#This Row],[Shipping Cost]])-Table1[[#This Row],[Discount $]]</f>
        <v>475.92003520000003</v>
      </c>
    </row>
    <row r="279" spans="1:21" x14ac:dyDescent="0.2">
      <c r="A279" s="17" t="s">
        <v>526</v>
      </c>
      <c r="B279" s="6">
        <f>VLOOKUP($A279,'Order date customer name'!$A$3:$B$1039,2,FALSE)</f>
        <v>41593</v>
      </c>
      <c r="C279" s="7" t="str">
        <f>VLOOKUP(Table1[[#This Row],[Order No]],'Order date customer name'!$A$2:$C$1038,3,FALSE)</f>
        <v>RAYMOND WAGNER</v>
      </c>
      <c r="D279" s="7" t="str">
        <f>VLOOKUP(Table1[[#This Row],[Order No]],'State and cust type'!$A$2:$B$1038,2,FALSE)</f>
        <v>Illinois</v>
      </c>
      <c r="E279" s="7" t="str">
        <f>VLOOKUP(Table1[[#This Row],[Order No]],'State and cust type'!$A$3:$C$1039,3,FALSE)</f>
        <v>Home Office</v>
      </c>
      <c r="F279" s="7" t="str">
        <f>VLOOKUP(Table1[[#This Row],[Order No]],'Account, order priority and cat'!$A$2:$B$1038,2,FALSE)</f>
        <v>MANUEL BARNES</v>
      </c>
      <c r="G279" s="7" t="str">
        <f>VLOOKUP(Table1[[#This Row],[Order No]],'Account, order priority and cat'!$A$3:$C$1039,3,FALSE)</f>
        <v>Critical</v>
      </c>
      <c r="H279" s="7" t="str">
        <f>VLOOKUP(Table1[[#This Row],[Order No]],'Account, order priority and cat'!$A$3:$D$1039,4,FALSE)</f>
        <v>Office Supplies</v>
      </c>
      <c r="I279" s="12" t="str">
        <f>VLOOKUP(Table1[[#This Row],[Order No]],'Cost and price details'!$A$2:$F$1038,Table!$I$3,FALSE)</f>
        <v>Regular Air</v>
      </c>
      <c r="J279" s="13">
        <f>VLOOKUP(Table1[[#This Row],[Order No]],'Cost and price details'!$A$2:$F$1038,Table!$J$3,FALSE)</f>
        <v>41601</v>
      </c>
      <c r="K279" s="12">
        <f>VLOOKUP(Table1[[#This Row],[Order No]],'Cost and price details'!$A$2:$F$1038,Table!$K$3,FALSE)</f>
        <v>3.8610000000000002</v>
      </c>
      <c r="L279" s="12">
        <f>VLOOKUP(Table1[[#This Row],[Order No]],'Cost and price details'!$A$2:$F$1038,Table!$L$3,FALSE)</f>
        <v>9.4270000000000014</v>
      </c>
      <c r="M279" s="14">
        <f>(Table1[[#This Row],[Retail Price]]-Table1[[#This Row],[Cost Price]])/Table1[[#This Row],[Cost Price]]</f>
        <v>1.4415954415954417</v>
      </c>
      <c r="N279" s="14">
        <f>VLOOKUP(Table1[[#This Row],[Retail Price]],'Tax and discount slab'!$A$17:$B$27,2,TRUE)</f>
        <v>0.05</v>
      </c>
      <c r="O279" s="7">
        <f>(1+Table1[[#This Row],[Tax]])*Table1[[#This Row],[Retail Price]]</f>
        <v>9.8983500000000024</v>
      </c>
      <c r="P279" s="7" t="e">
        <f>VLOOKUP(Table1[[#This Row],[Order No]],'QTY &amp; shipping cost'!A275:B1311,2,FALSE)</f>
        <v>#N/A</v>
      </c>
      <c r="Q279" s="7" t="e">
        <f>(Table1[[#This Row],[Price including tax]]*Table1[[#This Row],[Order Quantity]])</f>
        <v>#N/A</v>
      </c>
      <c r="R279" s="14">
        <f>VLOOKUP(Table1[[#This Row],[Retail Price]],'Tax and discount slab'!$D$17:$E$27,2,TRUE)</f>
        <v>0.02</v>
      </c>
      <c r="S279" s="7" t="e">
        <f>Table1[[#This Row],[Sub Total]]*Table1[[#This Row],[Discount %]]</f>
        <v>#N/A</v>
      </c>
      <c r="T279" s="7">
        <f>VLOOKUP(Table1[[#This Row],[Order No]],'QTY &amp; shipping cost'!$A$2:$C$1038,3,FALSE)</f>
        <v>6.1899999999999995</v>
      </c>
      <c r="U279" s="18" t="e">
        <f>(Table1[[#This Row],[Sub Total]]+Table1[[#This Row],[Shipping Cost]])-Table1[[#This Row],[Discount $]]</f>
        <v>#N/A</v>
      </c>
    </row>
    <row r="280" spans="1:21" x14ac:dyDescent="0.2">
      <c r="A280" s="17" t="s">
        <v>528</v>
      </c>
      <c r="B280" s="6">
        <f>VLOOKUP($A280,'Order date customer name'!$A$3:$B$1039,2,FALSE)</f>
        <v>41593</v>
      </c>
      <c r="C280" s="7" t="str">
        <f>VLOOKUP(Table1[[#This Row],[Order No]],'Order date customer name'!$A$2:$C$1038,3,FALSE)</f>
        <v>JAY MARTINEZ</v>
      </c>
      <c r="D280" s="7" t="str">
        <f>VLOOKUP(Table1[[#This Row],[Order No]],'State and cust type'!$A$2:$B$1038,2,FALSE)</f>
        <v>Illinois</v>
      </c>
      <c r="E280" s="7" t="str">
        <f>VLOOKUP(Table1[[#This Row],[Order No]],'State and cust type'!$A$3:$C$1039,3,FALSE)</f>
        <v>Corporate</v>
      </c>
      <c r="F280" s="7" t="str">
        <f>VLOOKUP(Table1[[#This Row],[Order No]],'Account, order priority and cat'!$A$2:$B$1038,2,FALSE)</f>
        <v>MANUEL BARNES</v>
      </c>
      <c r="G280" s="7" t="str">
        <f>VLOOKUP(Table1[[#This Row],[Order No]],'Account, order priority and cat'!$A$3:$C$1039,3,FALSE)</f>
        <v>High</v>
      </c>
      <c r="H280" s="7" t="str">
        <f>VLOOKUP(Table1[[#This Row],[Order No]],'Account, order priority and cat'!$A$3:$D$1039,4,FALSE)</f>
        <v>Office Supplies</v>
      </c>
      <c r="I280" s="12" t="str">
        <f>VLOOKUP(Table1[[#This Row],[Order No]],'Cost and price details'!$A$2:$F$1038,Table!$I$3,FALSE)</f>
        <v>Regular Air</v>
      </c>
      <c r="J280" s="13">
        <f>VLOOKUP(Table1[[#This Row],[Order No]],'Cost and price details'!$A$2:$F$1038,Table!$J$3,FALSE)</f>
        <v>41600</v>
      </c>
      <c r="K280" s="12">
        <f>VLOOKUP(Table1[[#This Row],[Order No]],'Cost and price details'!$A$2:$F$1038,Table!$K$3,FALSE)</f>
        <v>2.6950000000000003</v>
      </c>
      <c r="L280" s="12">
        <f>VLOOKUP(Table1[[#This Row],[Order No]],'Cost and price details'!$A$2:$F$1038,Table!$L$3,FALSE)</f>
        <v>4.2790000000000008</v>
      </c>
      <c r="M280" s="14">
        <f>(Table1[[#This Row],[Retail Price]]-Table1[[#This Row],[Cost Price]])/Table1[[#This Row],[Cost Price]]</f>
        <v>0.58775510204081649</v>
      </c>
      <c r="N280" s="14">
        <f>VLOOKUP(Table1[[#This Row],[Retail Price]],'Tax and discount slab'!$A$17:$B$27,2,TRUE)</f>
        <v>0.05</v>
      </c>
      <c r="O280" s="7">
        <f>(1+Table1[[#This Row],[Tax]])*Table1[[#This Row],[Retail Price]]</f>
        <v>4.4929500000000013</v>
      </c>
      <c r="P280" s="7">
        <f>VLOOKUP(Table1[[#This Row],[Order No]],'QTY &amp; shipping cost'!A276:B1312,2,FALSE)</f>
        <v>49</v>
      </c>
      <c r="Q280" s="7">
        <f>(Table1[[#This Row],[Price including tax]]*Table1[[#This Row],[Order Quantity]])</f>
        <v>220.15455000000006</v>
      </c>
      <c r="R280" s="14">
        <f>VLOOKUP(Table1[[#This Row],[Retail Price]],'Tax and discount slab'!$D$17:$E$27,2,TRUE)</f>
        <v>0.02</v>
      </c>
      <c r="S280" s="7">
        <f>Table1[[#This Row],[Sub Total]]*Table1[[#This Row],[Discount %]]</f>
        <v>4.4030910000000016</v>
      </c>
      <c r="T280" s="7">
        <f>VLOOKUP(Table1[[#This Row],[Order No]],'QTY &amp; shipping cost'!$A$2:$C$1038,3,FALSE)</f>
        <v>7.06</v>
      </c>
      <c r="U280" s="18">
        <f>(Table1[[#This Row],[Sub Total]]+Table1[[#This Row],[Shipping Cost]])-Table1[[#This Row],[Discount $]]</f>
        <v>222.81145900000007</v>
      </c>
    </row>
    <row r="281" spans="1:21" x14ac:dyDescent="0.2">
      <c r="A281" s="17" t="s">
        <v>530</v>
      </c>
      <c r="B281" s="6">
        <f>VLOOKUP($A281,'Order date customer name'!$A$3:$B$1039,2,FALSE)</f>
        <v>41594</v>
      </c>
      <c r="C281" s="7" t="str">
        <f>VLOOKUP(Table1[[#This Row],[Order No]],'Order date customer name'!$A$2:$C$1038,3,FALSE)</f>
        <v>MARTIN HUGHES</v>
      </c>
      <c r="D281" s="7" t="str">
        <f>VLOOKUP(Table1[[#This Row],[Order No]],'State and cust type'!$A$2:$B$1038,2,FALSE)</f>
        <v>New York</v>
      </c>
      <c r="E281" s="7" t="str">
        <f>VLOOKUP(Table1[[#This Row],[Order No]],'State and cust type'!$A$3:$C$1039,3,FALSE)</f>
        <v>Small Business</v>
      </c>
      <c r="F281" s="7" t="str">
        <f>VLOOKUP(Table1[[#This Row],[Order No]],'Account, order priority and cat'!$A$2:$B$1038,2,FALSE)</f>
        <v>BRYAN JENKINS</v>
      </c>
      <c r="G281" s="7" t="str">
        <f>VLOOKUP(Table1[[#This Row],[Order No]],'Account, order priority and cat'!$A$3:$C$1039,3,FALSE)</f>
        <v>Low</v>
      </c>
      <c r="H281" s="7" t="str">
        <f>VLOOKUP(Table1[[#This Row],[Order No]],'Account, order priority and cat'!$A$3:$D$1039,4,FALSE)</f>
        <v>Office Supplies</v>
      </c>
      <c r="I281" s="12" t="str">
        <f>VLOOKUP(Table1[[#This Row],[Order No]],'Cost and price details'!$A$2:$F$1038,Table!$I$3,FALSE)</f>
        <v>Regular Air</v>
      </c>
      <c r="J281" s="13">
        <f>VLOOKUP(Table1[[#This Row],[Order No]],'Cost and price details'!$A$2:$F$1038,Table!$J$3,FALSE)</f>
        <v>41603</v>
      </c>
      <c r="K281" s="12">
        <f>VLOOKUP(Table1[[#This Row],[Order No]],'Cost and price details'!$A$2:$F$1038,Table!$K$3,FALSE)</f>
        <v>1.7600000000000002</v>
      </c>
      <c r="L281" s="12">
        <f>VLOOKUP(Table1[[#This Row],[Order No]],'Cost and price details'!$A$2:$F$1038,Table!$L$3,FALSE)</f>
        <v>2.8820000000000006</v>
      </c>
      <c r="M281" s="14">
        <f>(Table1[[#This Row],[Retail Price]]-Table1[[#This Row],[Cost Price]])/Table1[[#This Row],[Cost Price]]</f>
        <v>0.63750000000000007</v>
      </c>
      <c r="N281" s="14">
        <f>VLOOKUP(Table1[[#This Row],[Retail Price]],'Tax and discount slab'!$A$17:$B$27,2,TRUE)</f>
        <v>0.05</v>
      </c>
      <c r="O281" s="7">
        <f>(1+Table1[[#This Row],[Tax]])*Table1[[#This Row],[Retail Price]]</f>
        <v>3.0261000000000009</v>
      </c>
      <c r="P281" s="7">
        <f>VLOOKUP(Table1[[#This Row],[Order No]],'QTY &amp; shipping cost'!A277:B1313,2,FALSE)</f>
        <v>28</v>
      </c>
      <c r="Q281" s="7">
        <f>(Table1[[#This Row],[Price including tax]]*Table1[[#This Row],[Order Quantity]])</f>
        <v>84.730800000000031</v>
      </c>
      <c r="R281" s="14">
        <f>VLOOKUP(Table1[[#This Row],[Retail Price]],'Tax and discount slab'!$D$17:$E$27,2,TRUE)</f>
        <v>0.02</v>
      </c>
      <c r="S281" s="7">
        <f>Table1[[#This Row],[Sub Total]]*Table1[[#This Row],[Discount %]]</f>
        <v>1.6946160000000006</v>
      </c>
      <c r="T281" s="7">
        <f>VLOOKUP(Table1[[#This Row],[Order No]],'QTY &amp; shipping cost'!$A$2:$C$1038,3,FALSE)</f>
        <v>0.85000000000000009</v>
      </c>
      <c r="U281" s="18">
        <f>(Table1[[#This Row],[Sub Total]]+Table1[[#This Row],[Shipping Cost]])-Table1[[#This Row],[Discount $]]</f>
        <v>83.886184000000029</v>
      </c>
    </row>
    <row r="282" spans="1:21" x14ac:dyDescent="0.2">
      <c r="A282" s="17" t="s">
        <v>532</v>
      </c>
      <c r="B282" s="6">
        <f>VLOOKUP($A282,'Order date customer name'!$A$3:$B$1039,2,FALSE)</f>
        <v>41594</v>
      </c>
      <c r="C282" s="7" t="str">
        <f>VLOOKUP(Table1[[#This Row],[Order No]],'Order date customer name'!$A$2:$C$1038,3,FALSE)</f>
        <v>RON WHITE</v>
      </c>
      <c r="D282" s="7" t="str">
        <f>VLOOKUP(Table1[[#This Row],[Order No]],'State and cust type'!$A$2:$B$1038,2,FALSE)</f>
        <v>New York</v>
      </c>
      <c r="E282" s="7" t="str">
        <f>VLOOKUP(Table1[[#This Row],[Order No]],'State and cust type'!$A$3:$C$1039,3,FALSE)</f>
        <v>Corporate</v>
      </c>
      <c r="F282" s="7" t="str">
        <f>VLOOKUP(Table1[[#This Row],[Order No]],'Account, order priority and cat'!$A$2:$B$1038,2,FALSE)</f>
        <v>WILLIE STEWART</v>
      </c>
      <c r="G282" s="7" t="str">
        <f>VLOOKUP(Table1[[#This Row],[Order No]],'Account, order priority and cat'!$A$3:$C$1039,3,FALSE)</f>
        <v>High</v>
      </c>
      <c r="H282" s="7" t="str">
        <f>VLOOKUP(Table1[[#This Row],[Order No]],'Account, order priority and cat'!$A$3:$D$1039,4,FALSE)</f>
        <v>Office Supplies</v>
      </c>
      <c r="I282" s="12" t="str">
        <f>VLOOKUP(Table1[[#This Row],[Order No]],'Cost and price details'!$A$2:$F$1038,Table!$I$3,FALSE)</f>
        <v>Regular Air</v>
      </c>
      <c r="J282" s="13">
        <f>VLOOKUP(Table1[[#This Row],[Order No]],'Cost and price details'!$A$2:$F$1038,Table!$J$3,FALSE)</f>
        <v>41603</v>
      </c>
      <c r="K282" s="12">
        <f>VLOOKUP(Table1[[#This Row],[Order No]],'Cost and price details'!$A$2:$F$1038,Table!$K$3,FALSE)</f>
        <v>23.716000000000001</v>
      </c>
      <c r="L282" s="12">
        <f>VLOOKUP(Table1[[#This Row],[Order No]],'Cost and price details'!$A$2:$F$1038,Table!$L$3,FALSE)</f>
        <v>39.533999999999999</v>
      </c>
      <c r="M282" s="14">
        <f>(Table1[[#This Row],[Retail Price]]-Table1[[#This Row],[Cost Price]])/Table1[[#This Row],[Cost Price]]</f>
        <v>0.66697588126159546</v>
      </c>
      <c r="N282" s="14">
        <f>VLOOKUP(Table1[[#This Row],[Retail Price]],'Tax and discount slab'!$A$17:$B$27,2,TRUE)</f>
        <v>0.2</v>
      </c>
      <c r="O282" s="7">
        <f>(1+Table1[[#This Row],[Tax]])*Table1[[#This Row],[Retail Price]]</f>
        <v>47.440799999999996</v>
      </c>
      <c r="P282" s="7">
        <f>VLOOKUP(Table1[[#This Row],[Order No]],'QTY &amp; shipping cost'!A278:B1314,2,FALSE)</f>
        <v>21</v>
      </c>
      <c r="Q282" s="7">
        <f>(Table1[[#This Row],[Price including tax]]*Table1[[#This Row],[Order Quantity]])</f>
        <v>996.25679999999988</v>
      </c>
      <c r="R282" s="14">
        <f>VLOOKUP(Table1[[#This Row],[Retail Price]],'Tax and discount slab'!$D$17:$E$27,2,TRUE)</f>
        <v>0.17</v>
      </c>
      <c r="S282" s="7">
        <f>Table1[[#This Row],[Sub Total]]*Table1[[#This Row],[Discount %]]</f>
        <v>169.36365599999999</v>
      </c>
      <c r="T282" s="7">
        <f>VLOOKUP(Table1[[#This Row],[Order No]],'QTY &amp; shipping cost'!$A$2:$C$1038,3,FALSE)</f>
        <v>6.71</v>
      </c>
      <c r="U282" s="18">
        <f>(Table1[[#This Row],[Sub Total]]+Table1[[#This Row],[Shipping Cost]])-Table1[[#This Row],[Discount $]]</f>
        <v>833.60314399999993</v>
      </c>
    </row>
    <row r="283" spans="1:21" x14ac:dyDescent="0.2">
      <c r="A283" s="17" t="s">
        <v>533</v>
      </c>
      <c r="B283" s="6">
        <f>VLOOKUP($A283,'Order date customer name'!$A$3:$B$1039,2,FALSE)</f>
        <v>41595</v>
      </c>
      <c r="C283" s="7" t="str">
        <f>VLOOKUP(Table1[[#This Row],[Order No]],'Order date customer name'!$A$2:$C$1038,3,FALSE)</f>
        <v>TOMMY PERRY</v>
      </c>
      <c r="D283" s="7" t="str">
        <f>VLOOKUP(Table1[[#This Row],[Order No]],'State and cust type'!$A$2:$B$1038,2,FALSE)</f>
        <v>New York</v>
      </c>
      <c r="E283" s="7" t="str">
        <f>VLOOKUP(Table1[[#This Row],[Order No]],'State and cust type'!$A$3:$C$1039,3,FALSE)</f>
        <v>Corporate</v>
      </c>
      <c r="F283" s="7" t="str">
        <f>VLOOKUP(Table1[[#This Row],[Order No]],'Account, order priority and cat'!$A$2:$B$1038,2,FALSE)</f>
        <v>ROY COOK</v>
      </c>
      <c r="G283" s="7" t="str">
        <f>VLOOKUP(Table1[[#This Row],[Order No]],'Account, order priority and cat'!$A$3:$C$1039,3,FALSE)</f>
        <v>Medium</v>
      </c>
      <c r="H283" s="7" t="str">
        <f>VLOOKUP(Table1[[#This Row],[Order No]],'Account, order priority and cat'!$A$3:$D$1039,4,FALSE)</f>
        <v>Office Supplies</v>
      </c>
      <c r="I283" s="12" t="str">
        <f>VLOOKUP(Table1[[#This Row],[Order No]],'Cost and price details'!$A$2:$F$1038,Table!$I$3,FALSE)</f>
        <v>Regular Air</v>
      </c>
      <c r="J283" s="13">
        <f>VLOOKUP(Table1[[#This Row],[Order No]],'Cost and price details'!$A$2:$F$1038,Table!$J$3,FALSE)</f>
        <v>41604</v>
      </c>
      <c r="K283" s="12">
        <f>VLOOKUP(Table1[[#This Row],[Order No]],'Cost and price details'!$A$2:$F$1038,Table!$K$3,FALSE)</f>
        <v>5.0490000000000004</v>
      </c>
      <c r="L283" s="12">
        <f>VLOOKUP(Table1[[#This Row],[Order No]],'Cost and price details'!$A$2:$F$1038,Table!$L$3,FALSE)</f>
        <v>8.0080000000000009</v>
      </c>
      <c r="M283" s="14">
        <f>(Table1[[#This Row],[Retail Price]]-Table1[[#This Row],[Cost Price]])/Table1[[#This Row],[Cost Price]]</f>
        <v>0.58605664488017439</v>
      </c>
      <c r="N283" s="14">
        <f>VLOOKUP(Table1[[#This Row],[Retail Price]],'Tax and discount slab'!$A$17:$B$27,2,TRUE)</f>
        <v>0.05</v>
      </c>
      <c r="O283" s="7">
        <f>(1+Table1[[#This Row],[Tax]])*Table1[[#This Row],[Retail Price]]</f>
        <v>8.4084000000000021</v>
      </c>
      <c r="P283" s="7">
        <f>VLOOKUP(Table1[[#This Row],[Order No]],'QTY &amp; shipping cost'!A279:B1315,2,FALSE)</f>
        <v>5</v>
      </c>
      <c r="Q283" s="7">
        <f>(Table1[[#This Row],[Price including tax]]*Table1[[#This Row],[Order Quantity]])</f>
        <v>42.042000000000009</v>
      </c>
      <c r="R283" s="14">
        <f>VLOOKUP(Table1[[#This Row],[Retail Price]],'Tax and discount slab'!$D$17:$E$27,2,TRUE)</f>
        <v>0.02</v>
      </c>
      <c r="S283" s="7">
        <f>Table1[[#This Row],[Sub Total]]*Table1[[#This Row],[Discount %]]</f>
        <v>0.84084000000000014</v>
      </c>
      <c r="T283" s="7">
        <f>VLOOKUP(Table1[[#This Row],[Order No]],'QTY &amp; shipping cost'!$A$2:$C$1038,3,FALSE)</f>
        <v>11.200000000000001</v>
      </c>
      <c r="U283" s="18">
        <f>(Table1[[#This Row],[Sub Total]]+Table1[[#This Row],[Shipping Cost]])-Table1[[#This Row],[Discount $]]</f>
        <v>52.401160000000012</v>
      </c>
    </row>
    <row r="284" spans="1:21" x14ac:dyDescent="0.2">
      <c r="A284" s="17" t="s">
        <v>534</v>
      </c>
      <c r="B284" s="6">
        <f>VLOOKUP($A284,'Order date customer name'!$A$3:$B$1039,2,FALSE)</f>
        <v>41596</v>
      </c>
      <c r="C284" s="7" t="str">
        <f>VLOOKUP(Table1[[#This Row],[Order No]],'Order date customer name'!$A$2:$C$1038,3,FALSE)</f>
        <v>LESTER SCOTT</v>
      </c>
      <c r="D284" s="7" t="str">
        <f>VLOOKUP(Table1[[#This Row],[Order No]],'State and cust type'!$A$2:$B$1038,2,FALSE)</f>
        <v>New York</v>
      </c>
      <c r="E284" s="7" t="str">
        <f>VLOOKUP(Table1[[#This Row],[Order No]],'State and cust type'!$A$3:$C$1039,3,FALSE)</f>
        <v>Consumer</v>
      </c>
      <c r="F284" s="7" t="str">
        <f>VLOOKUP(Table1[[#This Row],[Order No]],'Account, order priority and cat'!$A$2:$B$1038,2,FALSE)</f>
        <v>BOBBY CHAVEZ</v>
      </c>
      <c r="G284" s="7" t="str">
        <f>VLOOKUP(Table1[[#This Row],[Order No]],'Account, order priority and cat'!$A$3:$C$1039,3,FALSE)</f>
        <v>Low</v>
      </c>
      <c r="H284" s="7" t="str">
        <f>VLOOKUP(Table1[[#This Row],[Order No]],'Account, order priority and cat'!$A$3:$D$1039,4,FALSE)</f>
        <v>Technology</v>
      </c>
      <c r="I284" s="12" t="str">
        <f>VLOOKUP(Table1[[#This Row],[Order No]],'Cost and price details'!$A$2:$F$1038,Table!$I$3,FALSE)</f>
        <v>Delivery Truck</v>
      </c>
      <c r="J284" s="13">
        <f>VLOOKUP(Table1[[#This Row],[Order No]],'Cost and price details'!$A$2:$F$1038,Table!$J$3,FALSE)</f>
        <v>41610</v>
      </c>
      <c r="K284" s="12">
        <f>VLOOKUP(Table1[[#This Row],[Order No]],'Cost and price details'!$A$2:$F$1038,Table!$K$3,FALSE)</f>
        <v>84.469000000000008</v>
      </c>
      <c r="L284" s="12">
        <f>VLOOKUP(Table1[[#This Row],[Order No]],'Cost and price details'!$A$2:$F$1038,Table!$L$3,FALSE)</f>
        <v>131.989</v>
      </c>
      <c r="M284" s="14">
        <f>(Table1[[#This Row],[Retail Price]]-Table1[[#This Row],[Cost Price]])/Table1[[#This Row],[Cost Price]]</f>
        <v>0.562573251725485</v>
      </c>
      <c r="N284" s="14">
        <f>VLOOKUP(Table1[[#This Row],[Retail Price]],'Tax and discount slab'!$A$17:$B$27,2,TRUE)</f>
        <v>0.32000000000000006</v>
      </c>
      <c r="O284" s="7">
        <f>(1+Table1[[#This Row],[Tax]])*Table1[[#This Row],[Retail Price]]</f>
        <v>174.22548</v>
      </c>
      <c r="P284" s="7">
        <f>VLOOKUP(Table1[[#This Row],[Order No]],'QTY &amp; shipping cost'!A280:B1316,2,FALSE)</f>
        <v>6</v>
      </c>
      <c r="Q284" s="7">
        <f>(Table1[[#This Row],[Price including tax]]*Table1[[#This Row],[Order Quantity]])</f>
        <v>1045.3528799999999</v>
      </c>
      <c r="R284" s="14">
        <f>VLOOKUP(Table1[[#This Row],[Retail Price]],'Tax and discount slab'!$D$17:$E$27,2,TRUE)</f>
        <v>0.47</v>
      </c>
      <c r="S284" s="7">
        <f>Table1[[#This Row],[Sub Total]]*Table1[[#This Row],[Discount %]]</f>
        <v>491.31585359999991</v>
      </c>
      <c r="T284" s="7">
        <f>VLOOKUP(Table1[[#This Row],[Order No]],'QTY &amp; shipping cost'!$A$2:$C$1038,3,FALSE)</f>
        <v>14.05</v>
      </c>
      <c r="U284" s="18">
        <f>(Table1[[#This Row],[Sub Total]]+Table1[[#This Row],[Shipping Cost]])-Table1[[#This Row],[Discount $]]</f>
        <v>568.08702640000001</v>
      </c>
    </row>
    <row r="285" spans="1:21" x14ac:dyDescent="0.2">
      <c r="A285" s="17" t="s">
        <v>535</v>
      </c>
      <c r="B285" s="6">
        <f>VLOOKUP($A285,'Order date customer name'!$A$3:$B$1039,2,FALSE)</f>
        <v>41596</v>
      </c>
      <c r="C285" s="7" t="str">
        <f>VLOOKUP(Table1[[#This Row],[Order No]],'Order date customer name'!$A$2:$C$1038,3,FALSE)</f>
        <v>LEO WALKER</v>
      </c>
      <c r="D285" s="7" t="str">
        <f>VLOOKUP(Table1[[#This Row],[Order No]],'State and cust type'!$A$2:$B$1038,2,FALSE)</f>
        <v>Illinois</v>
      </c>
      <c r="E285" s="7" t="str">
        <f>VLOOKUP(Table1[[#This Row],[Order No]],'State and cust type'!$A$3:$C$1039,3,FALSE)</f>
        <v>Corporate</v>
      </c>
      <c r="F285" s="7" t="str">
        <f>VLOOKUP(Table1[[#This Row],[Order No]],'Account, order priority and cat'!$A$2:$B$1038,2,FALSE)</f>
        <v>MANUEL BARNES</v>
      </c>
      <c r="G285" s="7" t="str">
        <f>VLOOKUP(Table1[[#This Row],[Order No]],'Account, order priority and cat'!$A$3:$C$1039,3,FALSE)</f>
        <v>Not Specified</v>
      </c>
      <c r="H285" s="7" t="str">
        <f>VLOOKUP(Table1[[#This Row],[Order No]],'Account, order priority and cat'!$A$3:$D$1039,4,FALSE)</f>
        <v>Office Supplies</v>
      </c>
      <c r="I285" s="12" t="str">
        <f>VLOOKUP(Table1[[#This Row],[Order No]],'Cost and price details'!$A$2:$F$1038,Table!$I$3,FALSE)</f>
        <v>Regular Air</v>
      </c>
      <c r="J285" s="13">
        <f>VLOOKUP(Table1[[#This Row],[Order No]],'Cost and price details'!$A$2:$F$1038,Table!$J$3,FALSE)</f>
        <v>41604</v>
      </c>
      <c r="K285" s="12">
        <f>VLOOKUP(Table1[[#This Row],[Order No]],'Cost and price details'!$A$2:$F$1038,Table!$K$3,FALSE)</f>
        <v>3.8170000000000006</v>
      </c>
      <c r="L285" s="12">
        <f>VLOOKUP(Table1[[#This Row],[Order No]],'Cost and price details'!$A$2:$F$1038,Table!$L$3,FALSE)</f>
        <v>7.3479999999999999</v>
      </c>
      <c r="M285" s="14">
        <f>(Table1[[#This Row],[Retail Price]]-Table1[[#This Row],[Cost Price]])/Table1[[#This Row],[Cost Price]]</f>
        <v>0.92507204610950977</v>
      </c>
      <c r="N285" s="14">
        <f>VLOOKUP(Table1[[#This Row],[Retail Price]],'Tax and discount slab'!$A$17:$B$27,2,TRUE)</f>
        <v>0.05</v>
      </c>
      <c r="O285" s="7">
        <f>(1+Table1[[#This Row],[Tax]])*Table1[[#This Row],[Retail Price]]</f>
        <v>7.7153999999999998</v>
      </c>
      <c r="P285" s="7">
        <f>VLOOKUP(Table1[[#This Row],[Order No]],'QTY &amp; shipping cost'!A281:B1317,2,FALSE)</f>
        <v>17</v>
      </c>
      <c r="Q285" s="7">
        <f>(Table1[[#This Row],[Price including tax]]*Table1[[#This Row],[Order Quantity]])</f>
        <v>131.1618</v>
      </c>
      <c r="R285" s="14">
        <f>VLOOKUP(Table1[[#This Row],[Retail Price]],'Tax and discount slab'!$D$17:$E$27,2,TRUE)</f>
        <v>0.02</v>
      </c>
      <c r="S285" s="7">
        <f>Table1[[#This Row],[Sub Total]]*Table1[[#This Row],[Discount %]]</f>
        <v>2.6232359999999999</v>
      </c>
      <c r="T285" s="7">
        <f>VLOOKUP(Table1[[#This Row],[Order No]],'QTY &amp; shipping cost'!$A$2:$C$1038,3,FALSE)</f>
        <v>1.55</v>
      </c>
      <c r="U285" s="18">
        <f>(Table1[[#This Row],[Sub Total]]+Table1[[#This Row],[Shipping Cost]])-Table1[[#This Row],[Discount $]]</f>
        <v>130.08856400000002</v>
      </c>
    </row>
    <row r="286" spans="1:21" x14ac:dyDescent="0.2">
      <c r="A286" s="17" t="s">
        <v>536</v>
      </c>
      <c r="B286" s="6">
        <f>VLOOKUP($A286,'Order date customer name'!$A$3:$B$1039,2,FALSE)</f>
        <v>41599</v>
      </c>
      <c r="C286" s="7" t="str">
        <f>VLOOKUP(Table1[[#This Row],[Order No]],'Order date customer name'!$A$2:$C$1038,3,FALSE)</f>
        <v>ALAN REED</v>
      </c>
      <c r="D286" s="7" t="str">
        <f>VLOOKUP(Table1[[#This Row],[Order No]],'State and cust type'!$A$2:$B$1038,2,FALSE)</f>
        <v>New York</v>
      </c>
      <c r="E286" s="7" t="str">
        <f>VLOOKUP(Table1[[#This Row],[Order No]],'State and cust type'!$A$3:$C$1039,3,FALSE)</f>
        <v>Consumer</v>
      </c>
      <c r="F286" s="7" t="str">
        <f>VLOOKUP(Table1[[#This Row],[Order No]],'Account, order priority and cat'!$A$2:$B$1038,2,FALSE)</f>
        <v>TONY PERRY</v>
      </c>
      <c r="G286" s="7" t="str">
        <f>VLOOKUP(Table1[[#This Row],[Order No]],'Account, order priority and cat'!$A$3:$C$1039,3,FALSE)</f>
        <v>Not Specified</v>
      </c>
      <c r="H286" s="7" t="str">
        <f>VLOOKUP(Table1[[#This Row],[Order No]],'Account, order priority and cat'!$A$3:$D$1039,4,FALSE)</f>
        <v>Furniture</v>
      </c>
      <c r="I286" s="12" t="str">
        <f>VLOOKUP(Table1[[#This Row],[Order No]],'Cost and price details'!$A$2:$F$1038,Table!$I$3,FALSE)</f>
        <v>Regular Air</v>
      </c>
      <c r="J286" s="13">
        <f>VLOOKUP(Table1[[#This Row],[Order No]],'Cost and price details'!$A$2:$F$1038,Table!$J$3,FALSE)</f>
        <v>41607</v>
      </c>
      <c r="K286" s="12">
        <f>VLOOKUP(Table1[[#This Row],[Order No]],'Cost and price details'!$A$2:$F$1038,Table!$K$3,FALSE)</f>
        <v>12.518000000000002</v>
      </c>
      <c r="L286" s="12">
        <f>VLOOKUP(Table1[[#This Row],[Order No]],'Cost and price details'!$A$2:$F$1038,Table!$L$3,FALSE)</f>
        <v>20.515000000000001</v>
      </c>
      <c r="M286" s="14">
        <f>(Table1[[#This Row],[Retail Price]]-Table1[[#This Row],[Cost Price]])/Table1[[#This Row],[Cost Price]]</f>
        <v>0.63884007029876955</v>
      </c>
      <c r="N286" s="14">
        <f>VLOOKUP(Table1[[#This Row],[Retail Price]],'Tax and discount slab'!$A$17:$B$27,2,TRUE)</f>
        <v>0.15000000000000002</v>
      </c>
      <c r="O286" s="7">
        <f>(1+Table1[[#This Row],[Tax]])*Table1[[#This Row],[Retail Price]]</f>
        <v>23.59225</v>
      </c>
      <c r="P286" s="7">
        <f>VLOOKUP(Table1[[#This Row],[Order No]],'QTY &amp; shipping cost'!A282:B1318,2,FALSE)</f>
        <v>21</v>
      </c>
      <c r="Q286" s="7">
        <f>(Table1[[#This Row],[Price including tax]]*Table1[[#This Row],[Order Quantity]])</f>
        <v>495.43725000000001</v>
      </c>
      <c r="R286" s="14">
        <f>VLOOKUP(Table1[[#This Row],[Retail Price]],'Tax and discount slab'!$D$17:$E$27,2,TRUE)</f>
        <v>0.12000000000000001</v>
      </c>
      <c r="S286" s="7">
        <f>Table1[[#This Row],[Sub Total]]*Table1[[#This Row],[Discount %]]</f>
        <v>59.452470000000005</v>
      </c>
      <c r="T286" s="7">
        <f>VLOOKUP(Table1[[#This Row],[Order No]],'QTY &amp; shipping cost'!$A$2:$C$1038,3,FALSE)</f>
        <v>3.82</v>
      </c>
      <c r="U286" s="18">
        <f>(Table1[[#This Row],[Sub Total]]+Table1[[#This Row],[Shipping Cost]])-Table1[[#This Row],[Discount $]]</f>
        <v>439.80477999999999</v>
      </c>
    </row>
    <row r="287" spans="1:21" x14ac:dyDescent="0.2">
      <c r="A287" s="17" t="s">
        <v>538</v>
      </c>
      <c r="B287" s="6">
        <f>VLOOKUP($A287,'Order date customer name'!$A$3:$B$1039,2,FALSE)</f>
        <v>41599</v>
      </c>
      <c r="C287" s="7" t="str">
        <f>VLOOKUP(Table1[[#This Row],[Order No]],'Order date customer name'!$A$2:$C$1038,3,FALSE)</f>
        <v>MELVIN MORGAN</v>
      </c>
      <c r="D287" s="7" t="str">
        <f>VLOOKUP(Table1[[#This Row],[Order No]],'State and cust type'!$A$2:$B$1038,2,FALSE)</f>
        <v>New York</v>
      </c>
      <c r="E287" s="7" t="str">
        <f>VLOOKUP(Table1[[#This Row],[Order No]],'State and cust type'!$A$3:$C$1039,3,FALSE)</f>
        <v>Corporate</v>
      </c>
      <c r="F287" s="7" t="str">
        <f>VLOOKUP(Table1[[#This Row],[Order No]],'Account, order priority and cat'!$A$2:$B$1038,2,FALSE)</f>
        <v>TONY PERRY</v>
      </c>
      <c r="G287" s="7" t="str">
        <f>VLOOKUP(Table1[[#This Row],[Order No]],'Account, order priority and cat'!$A$3:$C$1039,3,FALSE)</f>
        <v>Medium</v>
      </c>
      <c r="H287" s="7" t="str">
        <f>VLOOKUP(Table1[[#This Row],[Order No]],'Account, order priority and cat'!$A$3:$D$1039,4,FALSE)</f>
        <v>Office Supplies</v>
      </c>
      <c r="I287" s="12" t="str">
        <f>VLOOKUP(Table1[[#This Row],[Order No]],'Cost and price details'!$A$2:$F$1038,Table!$I$3,FALSE)</f>
        <v>Express Air</v>
      </c>
      <c r="J287" s="13">
        <f>VLOOKUP(Table1[[#This Row],[Order No]],'Cost and price details'!$A$2:$F$1038,Table!$J$3,FALSE)</f>
        <v>41608</v>
      </c>
      <c r="K287" s="12">
        <f>VLOOKUP(Table1[[#This Row],[Order No]],'Cost and price details'!$A$2:$F$1038,Table!$K$3,FALSE)</f>
        <v>3.8500000000000005</v>
      </c>
      <c r="L287" s="12">
        <f>VLOOKUP(Table1[[#This Row],[Order No]],'Cost and price details'!$A$2:$F$1038,Table!$L$3,FALSE)</f>
        <v>6.3140000000000009</v>
      </c>
      <c r="M287" s="14">
        <f>(Table1[[#This Row],[Retail Price]]-Table1[[#This Row],[Cost Price]])/Table1[[#This Row],[Cost Price]]</f>
        <v>0.64</v>
      </c>
      <c r="N287" s="14">
        <f>VLOOKUP(Table1[[#This Row],[Retail Price]],'Tax and discount slab'!$A$17:$B$27,2,TRUE)</f>
        <v>0.05</v>
      </c>
      <c r="O287" s="7">
        <f>(1+Table1[[#This Row],[Tax]])*Table1[[#This Row],[Retail Price]]</f>
        <v>6.6297000000000015</v>
      </c>
      <c r="P287" s="7">
        <f>VLOOKUP(Table1[[#This Row],[Order No]],'QTY &amp; shipping cost'!A283:B1319,2,FALSE)</f>
        <v>29</v>
      </c>
      <c r="Q287" s="7">
        <f>(Table1[[#This Row],[Price including tax]]*Table1[[#This Row],[Order Quantity]])</f>
        <v>192.26130000000003</v>
      </c>
      <c r="R287" s="14">
        <f>VLOOKUP(Table1[[#This Row],[Retail Price]],'Tax and discount slab'!$D$17:$E$27,2,TRUE)</f>
        <v>0.02</v>
      </c>
      <c r="S287" s="7">
        <f>Table1[[#This Row],[Sub Total]]*Table1[[#This Row],[Discount %]]</f>
        <v>3.8452260000000007</v>
      </c>
      <c r="T287" s="7">
        <f>VLOOKUP(Table1[[#This Row],[Order No]],'QTY &amp; shipping cost'!$A$2:$C$1038,3,FALSE)</f>
        <v>5.0599999999999996</v>
      </c>
      <c r="U287" s="18">
        <f>(Table1[[#This Row],[Sub Total]]+Table1[[#This Row],[Shipping Cost]])-Table1[[#This Row],[Discount $]]</f>
        <v>193.47607400000004</v>
      </c>
    </row>
    <row r="288" spans="1:21" x14ac:dyDescent="0.2">
      <c r="A288" s="17" t="s">
        <v>540</v>
      </c>
      <c r="B288" s="6">
        <f>VLOOKUP($A288,'Order date customer name'!$A$3:$B$1039,2,FALSE)</f>
        <v>41603</v>
      </c>
      <c r="C288" s="7" t="str">
        <f>VLOOKUP(Table1[[#This Row],[Order No]],'Order date customer name'!$A$2:$C$1038,3,FALSE)</f>
        <v>GENE MENDEZ</v>
      </c>
      <c r="D288" s="7" t="str">
        <f>VLOOKUP(Table1[[#This Row],[Order No]],'State and cust type'!$A$2:$B$1038,2,FALSE)</f>
        <v>Illinois</v>
      </c>
      <c r="E288" s="7" t="str">
        <f>VLOOKUP(Table1[[#This Row],[Order No]],'State and cust type'!$A$3:$C$1039,3,FALSE)</f>
        <v>Consumer</v>
      </c>
      <c r="F288" s="7" t="str">
        <f>VLOOKUP(Table1[[#This Row],[Order No]],'Account, order priority and cat'!$A$2:$B$1038,2,FALSE)</f>
        <v>COREY MILLS</v>
      </c>
      <c r="G288" s="7" t="str">
        <f>VLOOKUP(Table1[[#This Row],[Order No]],'Account, order priority and cat'!$A$3:$C$1039,3,FALSE)</f>
        <v>Critical</v>
      </c>
      <c r="H288" s="7" t="str">
        <f>VLOOKUP(Table1[[#This Row],[Order No]],'Account, order priority and cat'!$A$3:$D$1039,4,FALSE)</f>
        <v>Technology</v>
      </c>
      <c r="I288" s="12" t="str">
        <f>VLOOKUP(Table1[[#This Row],[Order No]],'Cost and price details'!$A$2:$F$1038,Table!$I$3,FALSE)</f>
        <v>Regular Air</v>
      </c>
      <c r="J288" s="13">
        <f>VLOOKUP(Table1[[#This Row],[Order No]],'Cost and price details'!$A$2:$F$1038,Table!$J$3,FALSE)</f>
        <v>41612</v>
      </c>
      <c r="K288" s="12">
        <f>VLOOKUP(Table1[[#This Row],[Order No]],'Cost and price details'!$A$2:$F$1038,Table!$K$3,FALSE)</f>
        <v>89.749000000000009</v>
      </c>
      <c r="L288" s="12">
        <f>VLOOKUP(Table1[[#This Row],[Order No]],'Cost and price details'!$A$2:$F$1038,Table!$L$3,FALSE)</f>
        <v>175.98900000000003</v>
      </c>
      <c r="M288" s="14">
        <f>(Table1[[#This Row],[Retail Price]]-Table1[[#This Row],[Cost Price]])/Table1[[#This Row],[Cost Price]]</f>
        <v>0.96090207133227123</v>
      </c>
      <c r="N288" s="14">
        <f>VLOOKUP(Table1[[#This Row],[Retail Price]],'Tax and discount slab'!$A$17:$B$27,2,TRUE)</f>
        <v>0.32000000000000006</v>
      </c>
      <c r="O288" s="7">
        <f>(1+Table1[[#This Row],[Tax]])*Table1[[#This Row],[Retail Price]]</f>
        <v>232.30548000000005</v>
      </c>
      <c r="P288" s="7">
        <f>VLOOKUP(Table1[[#This Row],[Order No]],'QTY &amp; shipping cost'!A284:B1320,2,FALSE)</f>
        <v>52</v>
      </c>
      <c r="Q288" s="7">
        <f>(Table1[[#This Row],[Price including tax]]*Table1[[#This Row],[Order Quantity]])</f>
        <v>12079.884960000003</v>
      </c>
      <c r="R288" s="14">
        <f>VLOOKUP(Table1[[#This Row],[Retail Price]],'Tax and discount slab'!$D$17:$E$27,2,TRUE)</f>
        <v>0.47</v>
      </c>
      <c r="S288" s="7">
        <f>Table1[[#This Row],[Sub Total]]*Table1[[#This Row],[Discount %]]</f>
        <v>5677.5459312000012</v>
      </c>
      <c r="T288" s="7">
        <f>VLOOKUP(Table1[[#This Row],[Order No]],'QTY &amp; shipping cost'!$A$2:$C$1038,3,FALSE)</f>
        <v>5.55</v>
      </c>
      <c r="U288" s="18">
        <f>(Table1[[#This Row],[Sub Total]]+Table1[[#This Row],[Shipping Cost]])-Table1[[#This Row],[Discount $]]</f>
        <v>6407.8890288000011</v>
      </c>
    </row>
    <row r="289" spans="1:21" x14ac:dyDescent="0.2">
      <c r="A289" s="17" t="s">
        <v>542</v>
      </c>
      <c r="B289" s="6">
        <f>VLOOKUP($A289,'Order date customer name'!$A$3:$B$1039,2,FALSE)</f>
        <v>41605</v>
      </c>
      <c r="C289" s="7" t="str">
        <f>VLOOKUP(Table1[[#This Row],[Order No]],'Order date customer name'!$A$2:$C$1038,3,FALSE)</f>
        <v>VINCENT HALL</v>
      </c>
      <c r="D289" s="7" t="str">
        <f>VLOOKUP(Table1[[#This Row],[Order No]],'State and cust type'!$A$2:$B$1038,2,FALSE)</f>
        <v>New York</v>
      </c>
      <c r="E289" s="7" t="str">
        <f>VLOOKUP(Table1[[#This Row],[Order No]],'State and cust type'!$A$3:$C$1039,3,FALSE)</f>
        <v>Corporate</v>
      </c>
      <c r="F289" s="7" t="str">
        <f>VLOOKUP(Table1[[#This Row],[Order No]],'Account, order priority and cat'!$A$2:$B$1038,2,FALSE)</f>
        <v>BOBBY CHAVEZ</v>
      </c>
      <c r="G289" s="7" t="str">
        <f>VLOOKUP(Table1[[#This Row],[Order No]],'Account, order priority and cat'!$A$3:$C$1039,3,FALSE)</f>
        <v>High</v>
      </c>
      <c r="H289" s="7" t="str">
        <f>VLOOKUP(Table1[[#This Row],[Order No]],'Account, order priority and cat'!$A$3:$D$1039,4,FALSE)</f>
        <v>Technology</v>
      </c>
      <c r="I289" s="12" t="str">
        <f>VLOOKUP(Table1[[#This Row],[Order No]],'Cost and price details'!$A$2:$F$1038,Table!$I$3,FALSE)</f>
        <v>Delivery Truck</v>
      </c>
      <c r="J289" s="13">
        <f>VLOOKUP(Table1[[#This Row],[Order No]],'Cost and price details'!$A$2:$F$1038,Table!$J$3,FALSE)</f>
        <v>41614</v>
      </c>
      <c r="K289" s="12">
        <f>VLOOKUP(Table1[[#This Row],[Order No]],'Cost and price details'!$A$2:$F$1038,Table!$K$3,FALSE)</f>
        <v>84.469000000000008</v>
      </c>
      <c r="L289" s="12">
        <f>VLOOKUP(Table1[[#This Row],[Order No]],'Cost and price details'!$A$2:$F$1038,Table!$L$3,FALSE)</f>
        <v>131.989</v>
      </c>
      <c r="M289" s="14">
        <f>(Table1[[#This Row],[Retail Price]]-Table1[[#This Row],[Cost Price]])/Table1[[#This Row],[Cost Price]]</f>
        <v>0.562573251725485</v>
      </c>
      <c r="N289" s="14">
        <f>VLOOKUP(Table1[[#This Row],[Retail Price]],'Tax and discount slab'!$A$17:$B$27,2,TRUE)</f>
        <v>0.32000000000000006</v>
      </c>
      <c r="O289" s="7">
        <f>(1+Table1[[#This Row],[Tax]])*Table1[[#This Row],[Retail Price]]</f>
        <v>174.22548</v>
      </c>
      <c r="P289" s="7" t="e">
        <f>VLOOKUP(Table1[[#This Row],[Order No]],'QTY &amp; shipping cost'!A285:B1321,2,FALSE)</f>
        <v>#N/A</v>
      </c>
      <c r="Q289" s="7" t="e">
        <f>(Table1[[#This Row],[Price including tax]]*Table1[[#This Row],[Order Quantity]])</f>
        <v>#N/A</v>
      </c>
      <c r="R289" s="14">
        <f>VLOOKUP(Table1[[#This Row],[Retail Price]],'Tax and discount slab'!$D$17:$E$27,2,TRUE)</f>
        <v>0.47</v>
      </c>
      <c r="S289" s="7" t="e">
        <f>Table1[[#This Row],[Sub Total]]*Table1[[#This Row],[Discount %]]</f>
        <v>#N/A</v>
      </c>
      <c r="T289" s="7">
        <f>VLOOKUP(Table1[[#This Row],[Order No]],'QTY &amp; shipping cost'!$A$2:$C$1038,3,FALSE)</f>
        <v>14.05</v>
      </c>
      <c r="U289" s="18" t="e">
        <f>(Table1[[#This Row],[Sub Total]]+Table1[[#This Row],[Shipping Cost]])-Table1[[#This Row],[Discount $]]</f>
        <v>#N/A</v>
      </c>
    </row>
    <row r="290" spans="1:21" x14ac:dyDescent="0.2">
      <c r="A290" s="17" t="s">
        <v>544</v>
      </c>
      <c r="B290" s="6">
        <f>VLOOKUP($A290,'Order date customer name'!$A$3:$B$1039,2,FALSE)</f>
        <v>41611</v>
      </c>
      <c r="C290" s="7" t="str">
        <f>VLOOKUP(Table1[[#This Row],[Order No]],'Order date customer name'!$A$2:$C$1038,3,FALSE)</f>
        <v>LESLIE COLLINS</v>
      </c>
      <c r="D290" s="7" t="str">
        <f>VLOOKUP(Table1[[#This Row],[Order No]],'State and cust type'!$A$2:$B$1038,2,FALSE)</f>
        <v>Illinois</v>
      </c>
      <c r="E290" s="7" t="str">
        <f>VLOOKUP(Table1[[#This Row],[Order No]],'State and cust type'!$A$3:$C$1039,3,FALSE)</f>
        <v>Small Business</v>
      </c>
      <c r="F290" s="7" t="str">
        <f>VLOOKUP(Table1[[#This Row],[Order No]],'Account, order priority and cat'!$A$2:$B$1038,2,FALSE)</f>
        <v>MANUEL BARNES</v>
      </c>
      <c r="G290" s="7" t="str">
        <f>VLOOKUP(Table1[[#This Row],[Order No]],'Account, order priority and cat'!$A$3:$C$1039,3,FALSE)</f>
        <v>Not Specified</v>
      </c>
      <c r="H290" s="7" t="str">
        <f>VLOOKUP(Table1[[#This Row],[Order No]],'Account, order priority and cat'!$A$3:$D$1039,4,FALSE)</f>
        <v>Office Supplies</v>
      </c>
      <c r="I290" s="12" t="str">
        <f>VLOOKUP(Table1[[#This Row],[Order No]],'Cost and price details'!$A$2:$F$1038,Table!$I$3,FALSE)</f>
        <v>Express Air</v>
      </c>
      <c r="J290" s="13">
        <f>VLOOKUP(Table1[[#This Row],[Order No]],'Cost and price details'!$A$2:$F$1038,Table!$J$3,FALSE)</f>
        <v>41620</v>
      </c>
      <c r="K290" s="12">
        <f>VLOOKUP(Table1[[#This Row],[Order No]],'Cost and price details'!$A$2:$F$1038,Table!$K$3,FALSE)</f>
        <v>18.480000000000004</v>
      </c>
      <c r="L290" s="12">
        <f>VLOOKUP(Table1[[#This Row],[Order No]],'Cost and price details'!$A$2:$F$1038,Table!$L$3,FALSE)</f>
        <v>45.067</v>
      </c>
      <c r="M290" s="14">
        <f>(Table1[[#This Row],[Retail Price]]-Table1[[#This Row],[Cost Price]])/Table1[[#This Row],[Cost Price]]</f>
        <v>1.4386904761904757</v>
      </c>
      <c r="N290" s="14">
        <f>VLOOKUP(Table1[[#This Row],[Retail Price]],'Tax and discount slab'!$A$17:$B$27,2,TRUE)</f>
        <v>0.22</v>
      </c>
      <c r="O290" s="7">
        <f>(1+Table1[[#This Row],[Tax]])*Table1[[#This Row],[Retail Price]]</f>
        <v>54.981740000000002</v>
      </c>
      <c r="P290" s="7">
        <f>VLOOKUP(Table1[[#This Row],[Order No]],'QTY &amp; shipping cost'!A286:B1322,2,FALSE)</f>
        <v>51</v>
      </c>
      <c r="Q290" s="7">
        <f>(Table1[[#This Row],[Price including tax]]*Table1[[#This Row],[Order Quantity]])</f>
        <v>2804.0687400000002</v>
      </c>
      <c r="R290" s="14">
        <f>VLOOKUP(Table1[[#This Row],[Retail Price]],'Tax and discount slab'!$D$17:$E$27,2,TRUE)</f>
        <v>0.22000000000000003</v>
      </c>
      <c r="S290" s="7">
        <f>Table1[[#This Row],[Sub Total]]*Table1[[#This Row],[Discount %]]</f>
        <v>616.89512280000008</v>
      </c>
      <c r="T290" s="7">
        <f>VLOOKUP(Table1[[#This Row],[Order No]],'QTY &amp; shipping cost'!$A$2:$C$1038,3,FALSE)</f>
        <v>9.0400000000000009</v>
      </c>
      <c r="U290" s="18">
        <f>(Table1[[#This Row],[Sub Total]]+Table1[[#This Row],[Shipping Cost]])-Table1[[#This Row],[Discount $]]</f>
        <v>2196.2136172</v>
      </c>
    </row>
    <row r="291" spans="1:21" x14ac:dyDescent="0.2">
      <c r="A291" s="17" t="s">
        <v>546</v>
      </c>
      <c r="B291" s="6">
        <f>VLOOKUP($A291,'Order date customer name'!$A$3:$B$1039,2,FALSE)</f>
        <v>41614</v>
      </c>
      <c r="C291" s="7" t="str">
        <f>VLOOKUP(Table1[[#This Row],[Order No]],'Order date customer name'!$A$2:$C$1038,3,FALSE)</f>
        <v>RANDY BENNETT</v>
      </c>
      <c r="D291" s="7" t="str">
        <f>VLOOKUP(Table1[[#This Row],[Order No]],'State and cust type'!$A$2:$B$1038,2,FALSE)</f>
        <v>New York</v>
      </c>
      <c r="E291" s="7" t="str">
        <f>VLOOKUP(Table1[[#This Row],[Order No]],'State and cust type'!$A$3:$C$1039,3,FALSE)</f>
        <v>Home Office</v>
      </c>
      <c r="F291" s="7" t="str">
        <f>VLOOKUP(Table1[[#This Row],[Order No]],'Account, order priority and cat'!$A$2:$B$1038,2,FALSE)</f>
        <v>CLAUDE WILLIS</v>
      </c>
      <c r="G291" s="7" t="str">
        <f>VLOOKUP(Table1[[#This Row],[Order No]],'Account, order priority and cat'!$A$3:$C$1039,3,FALSE)</f>
        <v>Low</v>
      </c>
      <c r="H291" s="7" t="str">
        <f>VLOOKUP(Table1[[#This Row],[Order No]],'Account, order priority and cat'!$A$3:$D$1039,4,FALSE)</f>
        <v>Office Supplies</v>
      </c>
      <c r="I291" s="12" t="str">
        <f>VLOOKUP(Table1[[#This Row],[Order No]],'Cost and price details'!$A$2:$F$1038,Table!$I$3,FALSE)</f>
        <v>Regular Air</v>
      </c>
      <c r="J291" s="13">
        <f>VLOOKUP(Table1[[#This Row],[Order No]],'Cost and price details'!$A$2:$F$1038,Table!$J$3,FALSE)</f>
        <v>41628</v>
      </c>
      <c r="K291" s="12">
        <f>VLOOKUP(Table1[[#This Row],[Order No]],'Cost and price details'!$A$2:$F$1038,Table!$K$3,FALSE)</f>
        <v>1.7600000000000002</v>
      </c>
      <c r="L291" s="12">
        <f>VLOOKUP(Table1[[#This Row],[Order No]],'Cost and price details'!$A$2:$F$1038,Table!$L$3,FALSE)</f>
        <v>2.8820000000000006</v>
      </c>
      <c r="M291" s="14">
        <f>(Table1[[#This Row],[Retail Price]]-Table1[[#This Row],[Cost Price]])/Table1[[#This Row],[Cost Price]]</f>
        <v>0.63750000000000007</v>
      </c>
      <c r="N291" s="14">
        <f>VLOOKUP(Table1[[#This Row],[Retail Price]],'Tax and discount slab'!$A$17:$B$27,2,TRUE)</f>
        <v>0.05</v>
      </c>
      <c r="O291" s="7">
        <f>(1+Table1[[#This Row],[Tax]])*Table1[[#This Row],[Retail Price]]</f>
        <v>3.0261000000000009</v>
      </c>
      <c r="P291" s="7">
        <f>VLOOKUP(Table1[[#This Row],[Order No]],'QTY &amp; shipping cost'!A287:B1323,2,FALSE)</f>
        <v>49</v>
      </c>
      <c r="Q291" s="7">
        <f>(Table1[[#This Row],[Price including tax]]*Table1[[#This Row],[Order Quantity]])</f>
        <v>148.27890000000005</v>
      </c>
      <c r="R291" s="14">
        <f>VLOOKUP(Table1[[#This Row],[Retail Price]],'Tax and discount slab'!$D$17:$E$27,2,TRUE)</f>
        <v>0.02</v>
      </c>
      <c r="S291" s="7">
        <f>Table1[[#This Row],[Sub Total]]*Table1[[#This Row],[Discount %]]</f>
        <v>2.9655780000000012</v>
      </c>
      <c r="T291" s="7">
        <f>VLOOKUP(Table1[[#This Row],[Order No]],'QTY &amp; shipping cost'!$A$2:$C$1038,3,FALSE)</f>
        <v>0.85000000000000009</v>
      </c>
      <c r="U291" s="18">
        <f>(Table1[[#This Row],[Sub Total]]+Table1[[#This Row],[Shipping Cost]])-Table1[[#This Row],[Discount $]]</f>
        <v>146.16332200000005</v>
      </c>
    </row>
    <row r="292" spans="1:21" x14ac:dyDescent="0.2">
      <c r="A292" s="17" t="s">
        <v>548</v>
      </c>
      <c r="B292" s="6">
        <f>VLOOKUP($A292,'Order date customer name'!$A$3:$B$1039,2,FALSE)</f>
        <v>41614</v>
      </c>
      <c r="C292" s="7" t="str">
        <f>VLOOKUP(Table1[[#This Row],[Order No]],'Order date customer name'!$A$2:$C$1038,3,FALSE)</f>
        <v>AARON SANDERS</v>
      </c>
      <c r="D292" s="7" t="str">
        <f>VLOOKUP(Table1[[#This Row],[Order No]],'State and cust type'!$A$2:$B$1038,2,FALSE)</f>
        <v>New York</v>
      </c>
      <c r="E292" s="7" t="str">
        <f>VLOOKUP(Table1[[#This Row],[Order No]],'State and cust type'!$A$3:$C$1039,3,FALSE)</f>
        <v>Home Office</v>
      </c>
      <c r="F292" s="7" t="str">
        <f>VLOOKUP(Table1[[#This Row],[Order No]],'Account, order priority and cat'!$A$2:$B$1038,2,FALSE)</f>
        <v>GREG BLACK</v>
      </c>
      <c r="G292" s="7" t="str">
        <f>VLOOKUP(Table1[[#This Row],[Order No]],'Account, order priority and cat'!$A$3:$C$1039,3,FALSE)</f>
        <v>Medium</v>
      </c>
      <c r="H292" s="7" t="str">
        <f>VLOOKUP(Table1[[#This Row],[Order No]],'Account, order priority and cat'!$A$3:$D$1039,4,FALSE)</f>
        <v>Office Supplies</v>
      </c>
      <c r="I292" s="12" t="str">
        <f>VLOOKUP(Table1[[#This Row],[Order No]],'Cost and price details'!$A$2:$F$1038,Table!$I$3,FALSE)</f>
        <v>Regular Air</v>
      </c>
      <c r="J292" s="13">
        <f>VLOOKUP(Table1[[#This Row],[Order No]],'Cost and price details'!$A$2:$F$1038,Table!$J$3,FALSE)</f>
        <v>41621</v>
      </c>
      <c r="K292" s="12">
        <f>VLOOKUP(Table1[[#This Row],[Order No]],'Cost and price details'!$A$2:$F$1038,Table!$K$3,FALSE)</f>
        <v>1.0230000000000001</v>
      </c>
      <c r="L292" s="12">
        <f>VLOOKUP(Table1[[#This Row],[Order No]],'Cost and price details'!$A$2:$F$1038,Table!$L$3,FALSE)</f>
        <v>1.7600000000000002</v>
      </c>
      <c r="M292" s="14">
        <f>(Table1[[#This Row],[Retail Price]]-Table1[[#This Row],[Cost Price]])/Table1[[#This Row],[Cost Price]]</f>
        <v>0.72043010752688175</v>
      </c>
      <c r="N292" s="14">
        <f>VLOOKUP(Table1[[#This Row],[Retail Price]],'Tax and discount slab'!$A$17:$B$27,2,TRUE)</f>
        <v>0.05</v>
      </c>
      <c r="O292" s="7">
        <f>(1+Table1[[#This Row],[Tax]])*Table1[[#This Row],[Retail Price]]</f>
        <v>1.8480000000000003</v>
      </c>
      <c r="P292" s="7">
        <f>VLOOKUP(Table1[[#This Row],[Order No]],'QTY &amp; shipping cost'!A288:B1324,2,FALSE)</f>
        <v>27</v>
      </c>
      <c r="Q292" s="7">
        <f>(Table1[[#This Row],[Price including tax]]*Table1[[#This Row],[Order Quantity]])</f>
        <v>49.896000000000008</v>
      </c>
      <c r="R292" s="14">
        <f>VLOOKUP(Table1[[#This Row],[Retail Price]],'Tax and discount slab'!$D$17:$E$27,2,TRUE)</f>
        <v>0.02</v>
      </c>
      <c r="S292" s="7">
        <f>Table1[[#This Row],[Sub Total]]*Table1[[#This Row],[Discount %]]</f>
        <v>0.99792000000000014</v>
      </c>
      <c r="T292" s="7">
        <f>VLOOKUP(Table1[[#This Row],[Order No]],'QTY &amp; shipping cost'!$A$2:$C$1038,3,FALSE)</f>
        <v>1.34</v>
      </c>
      <c r="U292" s="18">
        <f>(Table1[[#This Row],[Sub Total]]+Table1[[#This Row],[Shipping Cost]])-Table1[[#This Row],[Discount $]]</f>
        <v>50.238080000000011</v>
      </c>
    </row>
    <row r="293" spans="1:21" x14ac:dyDescent="0.2">
      <c r="A293" s="17" t="s">
        <v>550</v>
      </c>
      <c r="B293" s="6">
        <f>VLOOKUP($A293,'Order date customer name'!$A$3:$B$1039,2,FALSE)</f>
        <v>41615</v>
      </c>
      <c r="C293" s="7" t="str">
        <f>VLOOKUP(Table1[[#This Row],[Order No]],'Order date customer name'!$A$2:$C$1038,3,FALSE)</f>
        <v>CURTIS WEAVER</v>
      </c>
      <c r="D293" s="7" t="str">
        <f>VLOOKUP(Table1[[#This Row],[Order No]],'State and cust type'!$A$2:$B$1038,2,FALSE)</f>
        <v>New York</v>
      </c>
      <c r="E293" s="7" t="str">
        <f>VLOOKUP(Table1[[#This Row],[Order No]],'State and cust type'!$A$3:$C$1039,3,FALSE)</f>
        <v>Corporate</v>
      </c>
      <c r="F293" s="7" t="str">
        <f>VLOOKUP(Table1[[#This Row],[Order No]],'Account, order priority and cat'!$A$2:$B$1038,2,FALSE)</f>
        <v>BOBBY CHAVEZ</v>
      </c>
      <c r="G293" s="7" t="str">
        <f>VLOOKUP(Table1[[#This Row],[Order No]],'Account, order priority and cat'!$A$3:$C$1039,3,FALSE)</f>
        <v>Critical</v>
      </c>
      <c r="H293" s="7" t="str">
        <f>VLOOKUP(Table1[[#This Row],[Order No]],'Account, order priority and cat'!$A$3:$D$1039,4,FALSE)</f>
        <v>Office Supplies</v>
      </c>
      <c r="I293" s="12" t="str">
        <f>VLOOKUP(Table1[[#This Row],[Order No]],'Cost and price details'!$A$2:$F$1038,Table!$I$3,FALSE)</f>
        <v>Regular Air</v>
      </c>
      <c r="J293" s="13">
        <f>VLOOKUP(Table1[[#This Row],[Order No]],'Cost and price details'!$A$2:$F$1038,Table!$J$3,FALSE)</f>
        <v>41622</v>
      </c>
      <c r="K293" s="12">
        <f>VLOOKUP(Table1[[#This Row],[Order No]],'Cost and price details'!$A$2:$F$1038,Table!$K$3,FALSE)</f>
        <v>0.26400000000000001</v>
      </c>
      <c r="L293" s="12">
        <f>VLOOKUP(Table1[[#This Row],[Order No]],'Cost and price details'!$A$2:$F$1038,Table!$L$3,FALSE)</f>
        <v>1.3860000000000001</v>
      </c>
      <c r="M293" s="14">
        <f>(Table1[[#This Row],[Retail Price]]-Table1[[#This Row],[Cost Price]])/Table1[[#This Row],[Cost Price]]</f>
        <v>4.25</v>
      </c>
      <c r="N293" s="14">
        <f>VLOOKUP(Table1[[#This Row],[Retail Price]],'Tax and discount slab'!$A$17:$B$27,2,TRUE)</f>
        <v>0.05</v>
      </c>
      <c r="O293" s="7">
        <f>(1+Table1[[#This Row],[Tax]])*Table1[[#This Row],[Retail Price]]</f>
        <v>1.4553000000000003</v>
      </c>
      <c r="P293" s="7">
        <f>VLOOKUP(Table1[[#This Row],[Order No]],'QTY &amp; shipping cost'!A289:B1325,2,FALSE)</f>
        <v>11</v>
      </c>
      <c r="Q293" s="7">
        <f>(Table1[[#This Row],[Price including tax]]*Table1[[#This Row],[Order Quantity]])</f>
        <v>16.008300000000002</v>
      </c>
      <c r="R293" s="14">
        <f>VLOOKUP(Table1[[#This Row],[Retail Price]],'Tax and discount slab'!$D$17:$E$27,2,TRUE)</f>
        <v>0.02</v>
      </c>
      <c r="S293" s="7">
        <f>Table1[[#This Row],[Sub Total]]*Table1[[#This Row],[Discount %]]</f>
        <v>0.32016600000000006</v>
      </c>
      <c r="T293" s="7">
        <f>VLOOKUP(Table1[[#This Row],[Order No]],'QTY &amp; shipping cost'!$A$2:$C$1038,3,FALSE)</f>
        <v>0.75</v>
      </c>
      <c r="U293" s="18">
        <f>(Table1[[#This Row],[Sub Total]]+Table1[[#This Row],[Shipping Cost]])-Table1[[#This Row],[Discount $]]</f>
        <v>16.438134000000002</v>
      </c>
    </row>
    <row r="294" spans="1:21" x14ac:dyDescent="0.2">
      <c r="A294" s="17" t="s">
        <v>551</v>
      </c>
      <c r="B294" s="6">
        <f>VLOOKUP($A294,'Order date customer name'!$A$3:$B$1039,2,FALSE)</f>
        <v>41616</v>
      </c>
      <c r="C294" s="7" t="str">
        <f>VLOOKUP(Table1[[#This Row],[Order No]],'Order date customer name'!$A$2:$C$1038,3,FALSE)</f>
        <v>GARY JAMES</v>
      </c>
      <c r="D294" s="7" t="str">
        <f>VLOOKUP(Table1[[#This Row],[Order No]],'State and cust type'!$A$2:$B$1038,2,FALSE)</f>
        <v>New York</v>
      </c>
      <c r="E294" s="7" t="str">
        <f>VLOOKUP(Table1[[#This Row],[Order No]],'State and cust type'!$A$3:$C$1039,3,FALSE)</f>
        <v>Small Business</v>
      </c>
      <c r="F294" s="7" t="str">
        <f>VLOOKUP(Table1[[#This Row],[Order No]],'Account, order priority and cat'!$A$2:$B$1038,2,FALSE)</f>
        <v>TONY PERRY</v>
      </c>
      <c r="G294" s="7" t="str">
        <f>VLOOKUP(Table1[[#This Row],[Order No]],'Account, order priority and cat'!$A$3:$C$1039,3,FALSE)</f>
        <v>Not Specified</v>
      </c>
      <c r="H294" s="7" t="str">
        <f>VLOOKUP(Table1[[#This Row],[Order No]],'Account, order priority and cat'!$A$3:$D$1039,4,FALSE)</f>
        <v>Office Supplies</v>
      </c>
      <c r="I294" s="12" t="str">
        <f>VLOOKUP(Table1[[#This Row],[Order No]],'Cost and price details'!$A$2:$F$1038,Table!$I$3,FALSE)</f>
        <v>Regular Air</v>
      </c>
      <c r="J294" s="13">
        <f>VLOOKUP(Table1[[#This Row],[Order No]],'Cost and price details'!$A$2:$F$1038,Table!$J$3,FALSE)</f>
        <v>41625</v>
      </c>
      <c r="K294" s="12">
        <f>VLOOKUP(Table1[[#This Row],[Order No]],'Cost and price details'!$A$2:$F$1038,Table!$K$3,FALSE)</f>
        <v>4.0150000000000006</v>
      </c>
      <c r="L294" s="12">
        <f>VLOOKUP(Table1[[#This Row],[Order No]],'Cost and price details'!$A$2:$F$1038,Table!$L$3,FALSE)</f>
        <v>6.5780000000000012</v>
      </c>
      <c r="M294" s="14">
        <f>(Table1[[#This Row],[Retail Price]]-Table1[[#This Row],[Cost Price]])/Table1[[#This Row],[Cost Price]]</f>
        <v>0.63835616438356169</v>
      </c>
      <c r="N294" s="14">
        <f>VLOOKUP(Table1[[#This Row],[Retail Price]],'Tax and discount slab'!$A$17:$B$27,2,TRUE)</f>
        <v>0.05</v>
      </c>
      <c r="O294" s="7">
        <f>(1+Table1[[#This Row],[Tax]])*Table1[[#This Row],[Retail Price]]</f>
        <v>6.9069000000000011</v>
      </c>
      <c r="P294" s="7">
        <f>VLOOKUP(Table1[[#This Row],[Order No]],'QTY &amp; shipping cost'!A290:B1326,2,FALSE)</f>
        <v>27</v>
      </c>
      <c r="Q294" s="7">
        <f>(Table1[[#This Row],[Price including tax]]*Table1[[#This Row],[Order Quantity]])</f>
        <v>186.48630000000003</v>
      </c>
      <c r="R294" s="14">
        <f>VLOOKUP(Table1[[#This Row],[Retail Price]],'Tax and discount slab'!$D$17:$E$27,2,TRUE)</f>
        <v>0.02</v>
      </c>
      <c r="S294" s="7">
        <f>Table1[[#This Row],[Sub Total]]*Table1[[#This Row],[Discount %]]</f>
        <v>3.7297260000000008</v>
      </c>
      <c r="T294" s="7">
        <f>VLOOKUP(Table1[[#This Row],[Order No]],'QTY &amp; shipping cost'!$A$2:$C$1038,3,FALSE)</f>
        <v>1.54</v>
      </c>
      <c r="U294" s="18">
        <f>(Table1[[#This Row],[Sub Total]]+Table1[[#This Row],[Shipping Cost]])-Table1[[#This Row],[Discount $]]</f>
        <v>184.29657400000002</v>
      </c>
    </row>
    <row r="295" spans="1:21" x14ac:dyDescent="0.2">
      <c r="A295" s="17" t="s">
        <v>552</v>
      </c>
      <c r="B295" s="6">
        <f>VLOOKUP($A295,'Order date customer name'!$A$3:$B$1039,2,FALSE)</f>
        <v>41617</v>
      </c>
      <c r="C295" s="7" t="str">
        <f>VLOOKUP(Table1[[#This Row],[Order No]],'Order date customer name'!$A$2:$C$1038,3,FALSE)</f>
        <v>MAURICE MARTIN</v>
      </c>
      <c r="D295" s="7" t="str">
        <f>VLOOKUP(Table1[[#This Row],[Order No]],'State and cust type'!$A$2:$B$1038,2,FALSE)</f>
        <v>New York</v>
      </c>
      <c r="E295" s="7" t="str">
        <f>VLOOKUP(Table1[[#This Row],[Order No]],'State and cust type'!$A$3:$C$1039,3,FALSE)</f>
        <v>Corporate</v>
      </c>
      <c r="F295" s="7" t="str">
        <f>VLOOKUP(Table1[[#This Row],[Order No]],'Account, order priority and cat'!$A$2:$B$1038,2,FALSE)</f>
        <v>GREG BLACK</v>
      </c>
      <c r="G295" s="7" t="str">
        <f>VLOOKUP(Table1[[#This Row],[Order No]],'Account, order priority and cat'!$A$3:$C$1039,3,FALSE)</f>
        <v>Low</v>
      </c>
      <c r="H295" s="7" t="str">
        <f>VLOOKUP(Table1[[#This Row],[Order No]],'Account, order priority and cat'!$A$3:$D$1039,4,FALSE)</f>
        <v>Office Supplies</v>
      </c>
      <c r="I295" s="12" t="str">
        <f>VLOOKUP(Table1[[#This Row],[Order No]],'Cost and price details'!$A$2:$F$1038,Table!$I$3,FALSE)</f>
        <v>Regular Air</v>
      </c>
      <c r="J295" s="13">
        <f>VLOOKUP(Table1[[#This Row],[Order No]],'Cost and price details'!$A$2:$F$1038,Table!$J$3,FALSE)</f>
        <v>41628</v>
      </c>
      <c r="K295" s="12">
        <f>VLOOKUP(Table1[[#This Row],[Order No]],'Cost and price details'!$A$2:$F$1038,Table!$K$3,FALSE)</f>
        <v>20.218</v>
      </c>
      <c r="L295" s="12">
        <f>VLOOKUP(Table1[[#This Row],[Order No]],'Cost and price details'!$A$2:$F$1038,Table!$L$3,FALSE)</f>
        <v>32.087000000000003</v>
      </c>
      <c r="M295" s="14">
        <f>(Table1[[#This Row],[Retail Price]]-Table1[[#This Row],[Cost Price]])/Table1[[#This Row],[Cost Price]]</f>
        <v>0.58705114254624613</v>
      </c>
      <c r="N295" s="14">
        <f>VLOOKUP(Table1[[#This Row],[Retail Price]],'Tax and discount slab'!$A$17:$B$27,2,TRUE)</f>
        <v>0.2</v>
      </c>
      <c r="O295" s="7">
        <f>(1+Table1[[#This Row],[Tax]])*Table1[[#This Row],[Retail Price]]</f>
        <v>38.504400000000004</v>
      </c>
      <c r="P295" s="7">
        <f>VLOOKUP(Table1[[#This Row],[Order No]],'QTY &amp; shipping cost'!A291:B1327,2,FALSE)</f>
        <v>18</v>
      </c>
      <c r="Q295" s="7">
        <f>(Table1[[#This Row],[Price including tax]]*Table1[[#This Row],[Order Quantity]])</f>
        <v>693.07920000000013</v>
      </c>
      <c r="R295" s="14">
        <f>VLOOKUP(Table1[[#This Row],[Retail Price]],'Tax and discount slab'!$D$17:$E$27,2,TRUE)</f>
        <v>0.17</v>
      </c>
      <c r="S295" s="7">
        <f>Table1[[#This Row],[Sub Total]]*Table1[[#This Row],[Discount %]]</f>
        <v>117.82346400000003</v>
      </c>
      <c r="T295" s="7">
        <f>VLOOKUP(Table1[[#This Row],[Order No]],'QTY &amp; shipping cost'!$A$2:$C$1038,3,FALSE)</f>
        <v>6.3199999999999994</v>
      </c>
      <c r="U295" s="18">
        <f>(Table1[[#This Row],[Sub Total]]+Table1[[#This Row],[Shipping Cost]])-Table1[[#This Row],[Discount $]]</f>
        <v>581.57573600000012</v>
      </c>
    </row>
    <row r="296" spans="1:21" x14ac:dyDescent="0.2">
      <c r="A296" s="17" t="s">
        <v>553</v>
      </c>
      <c r="B296" s="6">
        <f>VLOOKUP($A296,'Order date customer name'!$A$3:$B$1039,2,FALSE)</f>
        <v>41619</v>
      </c>
      <c r="C296" s="7" t="str">
        <f>VLOOKUP(Table1[[#This Row],[Order No]],'Order date customer name'!$A$2:$C$1038,3,FALSE)</f>
        <v>CLARENCE YOUNG</v>
      </c>
      <c r="D296" s="7" t="str">
        <f>VLOOKUP(Table1[[#This Row],[Order No]],'State and cust type'!$A$2:$B$1038,2,FALSE)</f>
        <v>New York</v>
      </c>
      <c r="E296" s="7" t="str">
        <f>VLOOKUP(Table1[[#This Row],[Order No]],'State and cust type'!$A$3:$C$1039,3,FALSE)</f>
        <v>Consumer</v>
      </c>
      <c r="F296" s="7" t="str">
        <f>VLOOKUP(Table1[[#This Row],[Order No]],'Account, order priority and cat'!$A$2:$B$1038,2,FALSE)</f>
        <v>VINCENT JORDAN</v>
      </c>
      <c r="G296" s="7" t="str">
        <f>VLOOKUP(Table1[[#This Row],[Order No]],'Account, order priority and cat'!$A$3:$C$1039,3,FALSE)</f>
        <v>Not Specified</v>
      </c>
      <c r="H296" s="7" t="str">
        <f>VLOOKUP(Table1[[#This Row],[Order No]],'Account, order priority and cat'!$A$3:$D$1039,4,FALSE)</f>
        <v>Office Supplies</v>
      </c>
      <c r="I296" s="12" t="str">
        <f>VLOOKUP(Table1[[#This Row],[Order No]],'Cost and price details'!$A$2:$F$1038,Table!$I$3,FALSE)</f>
        <v>Regular Air</v>
      </c>
      <c r="J296" s="13">
        <f>VLOOKUP(Table1[[#This Row],[Order No]],'Cost and price details'!$A$2:$F$1038,Table!$J$3,FALSE)</f>
        <v>41627</v>
      </c>
      <c r="K296" s="12">
        <f>VLOOKUP(Table1[[#This Row],[Order No]],'Cost and price details'!$A$2:$F$1038,Table!$K$3,FALSE)</f>
        <v>4.125</v>
      </c>
      <c r="L296" s="12">
        <f>VLOOKUP(Table1[[#This Row],[Order No]],'Cost and price details'!$A$2:$F$1038,Table!$L$3,FALSE)</f>
        <v>6.3470000000000004</v>
      </c>
      <c r="M296" s="14">
        <f>(Table1[[#This Row],[Retail Price]]-Table1[[#This Row],[Cost Price]])/Table1[[#This Row],[Cost Price]]</f>
        <v>0.53866666666666674</v>
      </c>
      <c r="N296" s="14">
        <f>VLOOKUP(Table1[[#This Row],[Retail Price]],'Tax and discount slab'!$A$17:$B$27,2,TRUE)</f>
        <v>0.05</v>
      </c>
      <c r="O296" s="7">
        <f>(1+Table1[[#This Row],[Tax]])*Table1[[#This Row],[Retail Price]]</f>
        <v>6.6643500000000007</v>
      </c>
      <c r="P296" s="7">
        <f>VLOOKUP(Table1[[#This Row],[Order No]],'QTY &amp; shipping cost'!A292:B1328,2,FALSE)</f>
        <v>11</v>
      </c>
      <c r="Q296" s="7">
        <f>(Table1[[#This Row],[Price including tax]]*Table1[[#This Row],[Order Quantity]])</f>
        <v>73.307850000000002</v>
      </c>
      <c r="R296" s="14">
        <f>VLOOKUP(Table1[[#This Row],[Retail Price]],'Tax and discount slab'!$D$17:$E$27,2,TRUE)</f>
        <v>0.02</v>
      </c>
      <c r="S296" s="7">
        <f>Table1[[#This Row],[Sub Total]]*Table1[[#This Row],[Discount %]]</f>
        <v>1.4661570000000002</v>
      </c>
      <c r="T296" s="7">
        <f>VLOOKUP(Table1[[#This Row],[Order No]],'QTY &amp; shipping cost'!$A$2:$C$1038,3,FALSE)</f>
        <v>5.0199999999999996</v>
      </c>
      <c r="U296" s="18">
        <f>(Table1[[#This Row],[Sub Total]]+Table1[[#This Row],[Shipping Cost]])-Table1[[#This Row],[Discount $]]</f>
        <v>76.861693000000002</v>
      </c>
    </row>
    <row r="297" spans="1:21" x14ac:dyDescent="0.2">
      <c r="A297" s="17" t="s">
        <v>555</v>
      </c>
      <c r="B297" s="6">
        <f>VLOOKUP($A297,'Order date customer name'!$A$3:$B$1039,2,FALSE)</f>
        <v>41619</v>
      </c>
      <c r="C297" s="7" t="str">
        <f>VLOOKUP(Table1[[#This Row],[Order No]],'Order date customer name'!$A$2:$C$1038,3,FALSE)</f>
        <v>TIMOTHY MENDEZ</v>
      </c>
      <c r="D297" s="7" t="str">
        <f>VLOOKUP(Table1[[#This Row],[Order No]],'State and cust type'!$A$2:$B$1038,2,FALSE)</f>
        <v>New York</v>
      </c>
      <c r="E297" s="7" t="str">
        <f>VLOOKUP(Table1[[#This Row],[Order No]],'State and cust type'!$A$3:$C$1039,3,FALSE)</f>
        <v>Corporate</v>
      </c>
      <c r="F297" s="7" t="str">
        <f>VLOOKUP(Table1[[#This Row],[Order No]],'Account, order priority and cat'!$A$2:$B$1038,2,FALSE)</f>
        <v>BOBBY CHAVEZ</v>
      </c>
      <c r="G297" s="7" t="str">
        <f>VLOOKUP(Table1[[#This Row],[Order No]],'Account, order priority and cat'!$A$3:$C$1039,3,FALSE)</f>
        <v>Critical</v>
      </c>
      <c r="H297" s="7" t="str">
        <f>VLOOKUP(Table1[[#This Row],[Order No]],'Account, order priority and cat'!$A$3:$D$1039,4,FALSE)</f>
        <v>Office Supplies</v>
      </c>
      <c r="I297" s="12" t="str">
        <f>VLOOKUP(Table1[[#This Row],[Order No]],'Cost and price details'!$A$2:$F$1038,Table!$I$3,FALSE)</f>
        <v>Regular Air</v>
      </c>
      <c r="J297" s="13">
        <f>VLOOKUP(Table1[[#This Row],[Order No]],'Cost and price details'!$A$2:$F$1038,Table!$J$3,FALSE)</f>
        <v>41628</v>
      </c>
      <c r="K297" s="12">
        <f>VLOOKUP(Table1[[#This Row],[Order No]],'Cost and price details'!$A$2:$F$1038,Table!$K$3,FALSE)</f>
        <v>2.1120000000000001</v>
      </c>
      <c r="L297" s="12">
        <f>VLOOKUP(Table1[[#This Row],[Order No]],'Cost and price details'!$A$2:$F$1038,Table!$L$3,FALSE)</f>
        <v>3.5859999999999999</v>
      </c>
      <c r="M297" s="14">
        <f>(Table1[[#This Row],[Retail Price]]-Table1[[#This Row],[Cost Price]])/Table1[[#This Row],[Cost Price]]</f>
        <v>0.69791666666666652</v>
      </c>
      <c r="N297" s="14">
        <f>VLOOKUP(Table1[[#This Row],[Retail Price]],'Tax and discount slab'!$A$17:$B$27,2,TRUE)</f>
        <v>0.05</v>
      </c>
      <c r="O297" s="7">
        <f>(1+Table1[[#This Row],[Tax]])*Table1[[#This Row],[Retail Price]]</f>
        <v>3.7652999999999999</v>
      </c>
      <c r="P297" s="7">
        <f>VLOOKUP(Table1[[#This Row],[Order No]],'QTY &amp; shipping cost'!A293:B1329,2,FALSE)</f>
        <v>8</v>
      </c>
      <c r="Q297" s="7">
        <f>(Table1[[#This Row],[Price including tax]]*Table1[[#This Row],[Order Quantity]])</f>
        <v>30.122399999999999</v>
      </c>
      <c r="R297" s="14">
        <f>VLOOKUP(Table1[[#This Row],[Retail Price]],'Tax and discount slab'!$D$17:$E$27,2,TRUE)</f>
        <v>0.02</v>
      </c>
      <c r="S297" s="7">
        <f>Table1[[#This Row],[Sub Total]]*Table1[[#This Row],[Discount %]]</f>
        <v>0.60244799999999998</v>
      </c>
      <c r="T297" s="7">
        <f>VLOOKUP(Table1[[#This Row],[Order No]],'QTY &amp; shipping cost'!$A$2:$C$1038,3,FALSE)</f>
        <v>1.9100000000000001</v>
      </c>
      <c r="U297" s="18">
        <f>(Table1[[#This Row],[Sub Total]]+Table1[[#This Row],[Shipping Cost]])-Table1[[#This Row],[Discount $]]</f>
        <v>31.429951999999997</v>
      </c>
    </row>
    <row r="298" spans="1:21" x14ac:dyDescent="0.2">
      <c r="A298" s="17" t="s">
        <v>557</v>
      </c>
      <c r="B298" s="6">
        <f>VLOOKUP($A298,'Order date customer name'!$A$3:$B$1039,2,FALSE)</f>
        <v>41622</v>
      </c>
      <c r="C298" s="7" t="str">
        <f>VLOOKUP(Table1[[#This Row],[Order No]],'Order date customer name'!$A$2:$C$1038,3,FALSE)</f>
        <v>RAUL HOLMES</v>
      </c>
      <c r="D298" s="7" t="str">
        <f>VLOOKUP(Table1[[#This Row],[Order No]],'State and cust type'!$A$2:$B$1038,2,FALSE)</f>
        <v>Illinois</v>
      </c>
      <c r="E298" s="7" t="str">
        <f>VLOOKUP(Table1[[#This Row],[Order No]],'State and cust type'!$A$3:$C$1039,3,FALSE)</f>
        <v>Small Business</v>
      </c>
      <c r="F298" s="7" t="str">
        <f>VLOOKUP(Table1[[#This Row],[Order No]],'Account, order priority and cat'!$A$2:$B$1038,2,FALSE)</f>
        <v>COREY MILLS</v>
      </c>
      <c r="G298" s="7" t="str">
        <f>VLOOKUP(Table1[[#This Row],[Order No]],'Account, order priority and cat'!$A$3:$C$1039,3,FALSE)</f>
        <v>Critical</v>
      </c>
      <c r="H298" s="7" t="str">
        <f>VLOOKUP(Table1[[#This Row],[Order No]],'Account, order priority and cat'!$A$3:$D$1039,4,FALSE)</f>
        <v>Office Supplies</v>
      </c>
      <c r="I298" s="12" t="str">
        <f>VLOOKUP(Table1[[#This Row],[Order No]],'Cost and price details'!$A$2:$F$1038,Table!$I$3,FALSE)</f>
        <v>Regular Air</v>
      </c>
      <c r="J298" s="13">
        <f>VLOOKUP(Table1[[#This Row],[Order No]],'Cost and price details'!$A$2:$F$1038,Table!$J$3,FALSE)</f>
        <v>41632</v>
      </c>
      <c r="K298" s="12">
        <f>VLOOKUP(Table1[[#This Row],[Order No]],'Cost and price details'!$A$2:$F$1038,Table!$K$3,FALSE)</f>
        <v>2.5190000000000001</v>
      </c>
      <c r="L298" s="12">
        <f>VLOOKUP(Table1[[#This Row],[Order No]],'Cost and price details'!$A$2:$F$1038,Table!$L$3,FALSE)</f>
        <v>4.0590000000000002</v>
      </c>
      <c r="M298" s="14">
        <f>(Table1[[#This Row],[Retail Price]]-Table1[[#This Row],[Cost Price]])/Table1[[#This Row],[Cost Price]]</f>
        <v>0.611353711790393</v>
      </c>
      <c r="N298" s="14">
        <f>VLOOKUP(Table1[[#This Row],[Retail Price]],'Tax and discount slab'!$A$17:$B$27,2,TRUE)</f>
        <v>0.05</v>
      </c>
      <c r="O298" s="7">
        <f>(1+Table1[[#This Row],[Tax]])*Table1[[#This Row],[Retail Price]]</f>
        <v>4.2619500000000006</v>
      </c>
      <c r="P298" s="7">
        <f>VLOOKUP(Table1[[#This Row],[Order No]],'QTY &amp; shipping cost'!A294:B1330,2,FALSE)</f>
        <v>47</v>
      </c>
      <c r="Q298" s="7">
        <f>(Table1[[#This Row],[Price including tax]]*Table1[[#This Row],[Order Quantity]])</f>
        <v>200.31165000000001</v>
      </c>
      <c r="R298" s="14">
        <f>VLOOKUP(Table1[[#This Row],[Retail Price]],'Tax and discount slab'!$D$17:$E$27,2,TRUE)</f>
        <v>0.02</v>
      </c>
      <c r="S298" s="7">
        <f>Table1[[#This Row],[Sub Total]]*Table1[[#This Row],[Discount %]]</f>
        <v>4.0062329999999999</v>
      </c>
      <c r="T298" s="7">
        <f>VLOOKUP(Table1[[#This Row],[Order No]],'QTY &amp; shipping cost'!$A$2:$C$1038,3,FALSE)</f>
        <v>0.55000000000000004</v>
      </c>
      <c r="U298" s="18">
        <f>(Table1[[#This Row],[Sub Total]]+Table1[[#This Row],[Shipping Cost]])-Table1[[#This Row],[Discount $]]</f>
        <v>196.85541700000002</v>
      </c>
    </row>
    <row r="299" spans="1:21" x14ac:dyDescent="0.2">
      <c r="A299" s="17" t="s">
        <v>559</v>
      </c>
      <c r="B299" s="6">
        <f>VLOOKUP($A299,'Order date customer name'!$A$3:$B$1039,2,FALSE)</f>
        <v>41623</v>
      </c>
      <c r="C299" s="7" t="str">
        <f>VLOOKUP(Table1[[#This Row],[Order No]],'Order date customer name'!$A$2:$C$1038,3,FALSE)</f>
        <v>DOUGLAS PHILLIPS</v>
      </c>
      <c r="D299" s="7" t="str">
        <f>VLOOKUP(Table1[[#This Row],[Order No]],'State and cust type'!$A$2:$B$1038,2,FALSE)</f>
        <v>New York</v>
      </c>
      <c r="E299" s="7" t="str">
        <f>VLOOKUP(Table1[[#This Row],[Order No]],'State and cust type'!$A$3:$C$1039,3,FALSE)</f>
        <v>Corporate</v>
      </c>
      <c r="F299" s="7" t="str">
        <f>VLOOKUP(Table1[[#This Row],[Order No]],'Account, order priority and cat'!$A$2:$B$1038,2,FALSE)</f>
        <v>WILLIE STEWART</v>
      </c>
      <c r="G299" s="7" t="str">
        <f>VLOOKUP(Table1[[#This Row],[Order No]],'Account, order priority and cat'!$A$3:$C$1039,3,FALSE)</f>
        <v>Critical</v>
      </c>
      <c r="H299" s="7" t="str">
        <f>VLOOKUP(Table1[[#This Row],[Order No]],'Account, order priority and cat'!$A$3:$D$1039,4,FALSE)</f>
        <v>Office Supplies</v>
      </c>
      <c r="I299" s="12" t="str">
        <f>VLOOKUP(Table1[[#This Row],[Order No]],'Cost and price details'!$A$2:$F$1038,Table!$I$3,FALSE)</f>
        <v>Regular Air</v>
      </c>
      <c r="J299" s="13">
        <f>VLOOKUP(Table1[[#This Row],[Order No]],'Cost and price details'!$A$2:$F$1038,Table!$J$3,FALSE)</f>
        <v>41632</v>
      </c>
      <c r="K299" s="12">
        <f>VLOOKUP(Table1[[#This Row],[Order No]],'Cost and price details'!$A$2:$F$1038,Table!$K$3,FALSE)</f>
        <v>5.8630000000000004</v>
      </c>
      <c r="L299" s="12">
        <f>VLOOKUP(Table1[[#This Row],[Order No]],'Cost and price details'!$A$2:$F$1038,Table!$L$3,FALSE)</f>
        <v>9.4600000000000009</v>
      </c>
      <c r="M299" s="14">
        <f>(Table1[[#This Row],[Retail Price]]-Table1[[#This Row],[Cost Price]])/Table1[[#This Row],[Cost Price]]</f>
        <v>0.61350844277673544</v>
      </c>
      <c r="N299" s="14">
        <f>VLOOKUP(Table1[[#This Row],[Retail Price]],'Tax and discount slab'!$A$17:$B$27,2,TRUE)</f>
        <v>0.05</v>
      </c>
      <c r="O299" s="7">
        <f>(1+Table1[[#This Row],[Tax]])*Table1[[#This Row],[Retail Price]]</f>
        <v>9.9330000000000016</v>
      </c>
      <c r="P299" s="7" t="e">
        <f>VLOOKUP(Table1[[#This Row],[Order No]],'QTY &amp; shipping cost'!A295:B1331,2,FALSE)</f>
        <v>#N/A</v>
      </c>
      <c r="Q299" s="7" t="e">
        <f>(Table1[[#This Row],[Price including tax]]*Table1[[#This Row],[Order Quantity]])</f>
        <v>#N/A</v>
      </c>
      <c r="R299" s="14">
        <f>VLOOKUP(Table1[[#This Row],[Retail Price]],'Tax and discount slab'!$D$17:$E$27,2,TRUE)</f>
        <v>0.02</v>
      </c>
      <c r="S299" s="7" t="e">
        <f>Table1[[#This Row],[Sub Total]]*Table1[[#This Row],[Discount %]]</f>
        <v>#N/A</v>
      </c>
      <c r="T299" s="7">
        <f>VLOOKUP(Table1[[#This Row],[Order No]],'QTY &amp; shipping cost'!$A$2:$C$1038,3,FALSE)</f>
        <v>6.24</v>
      </c>
      <c r="U299" s="18" t="e">
        <f>(Table1[[#This Row],[Sub Total]]+Table1[[#This Row],[Shipping Cost]])-Table1[[#This Row],[Discount $]]</f>
        <v>#N/A</v>
      </c>
    </row>
    <row r="300" spans="1:21" x14ac:dyDescent="0.2">
      <c r="A300" s="17" t="s">
        <v>561</v>
      </c>
      <c r="B300" s="6">
        <f>VLOOKUP($A300,'Order date customer name'!$A$3:$B$1039,2,FALSE)</f>
        <v>41625</v>
      </c>
      <c r="C300" s="7" t="str">
        <f>VLOOKUP(Table1[[#This Row],[Order No]],'Order date customer name'!$A$2:$C$1038,3,FALSE)</f>
        <v>ROBERT GREEN</v>
      </c>
      <c r="D300" s="7" t="str">
        <f>VLOOKUP(Table1[[#This Row],[Order No]],'State and cust type'!$A$2:$B$1038,2,FALSE)</f>
        <v>Illinois</v>
      </c>
      <c r="E300" s="7" t="str">
        <f>VLOOKUP(Table1[[#This Row],[Order No]],'State and cust type'!$A$3:$C$1039,3,FALSE)</f>
        <v>Consumer</v>
      </c>
      <c r="F300" s="7" t="str">
        <f>VLOOKUP(Table1[[#This Row],[Order No]],'Account, order priority and cat'!$A$2:$B$1038,2,FALSE)</f>
        <v>COREY MILLS</v>
      </c>
      <c r="G300" s="7" t="str">
        <f>VLOOKUP(Table1[[#This Row],[Order No]],'Account, order priority and cat'!$A$3:$C$1039,3,FALSE)</f>
        <v>High</v>
      </c>
      <c r="H300" s="7" t="str">
        <f>VLOOKUP(Table1[[#This Row],[Order No]],'Account, order priority and cat'!$A$3:$D$1039,4,FALSE)</f>
        <v>Technology</v>
      </c>
      <c r="I300" s="12" t="str">
        <f>VLOOKUP(Table1[[#This Row],[Order No]],'Cost and price details'!$A$2:$F$1038,Table!$I$3,FALSE)</f>
        <v>Regular Air</v>
      </c>
      <c r="J300" s="13">
        <f>VLOOKUP(Table1[[#This Row],[Order No]],'Cost and price details'!$A$2:$F$1038,Table!$J$3,FALSE)</f>
        <v>41634</v>
      </c>
      <c r="K300" s="12">
        <f>VLOOKUP(Table1[[#This Row],[Order No]],'Cost and price details'!$A$2:$F$1038,Table!$K$3,FALSE)</f>
        <v>46.321000000000005</v>
      </c>
      <c r="L300" s="12">
        <f>VLOOKUP(Table1[[#This Row],[Order No]],'Cost and price details'!$A$2:$F$1038,Table!$L$3,FALSE)</f>
        <v>89.078000000000017</v>
      </c>
      <c r="M300" s="14">
        <f>(Table1[[#This Row],[Retail Price]]-Table1[[#This Row],[Cost Price]])/Table1[[#This Row],[Cost Price]]</f>
        <v>0.92305865590121128</v>
      </c>
      <c r="N300" s="14">
        <f>VLOOKUP(Table1[[#This Row],[Retail Price]],'Tax and discount slab'!$A$17:$B$27,2,TRUE)</f>
        <v>0.28000000000000003</v>
      </c>
      <c r="O300" s="7">
        <f>(1+Table1[[#This Row],[Tax]])*Table1[[#This Row],[Retail Price]]</f>
        <v>114.01984000000003</v>
      </c>
      <c r="P300" s="7" t="e">
        <f>VLOOKUP(Table1[[#This Row],[Order No]],'QTY &amp; shipping cost'!A296:B1332,2,FALSE)</f>
        <v>#N/A</v>
      </c>
      <c r="Q300" s="7" t="e">
        <f>(Table1[[#This Row],[Price including tax]]*Table1[[#This Row],[Order Quantity]])</f>
        <v>#N/A</v>
      </c>
      <c r="R300" s="14">
        <f>VLOOKUP(Table1[[#This Row],[Retail Price]],'Tax and discount slab'!$D$17:$E$27,2,TRUE)</f>
        <v>0.37</v>
      </c>
      <c r="S300" s="7" t="e">
        <f>Table1[[#This Row],[Sub Total]]*Table1[[#This Row],[Discount %]]</f>
        <v>#N/A</v>
      </c>
      <c r="T300" s="7">
        <f>VLOOKUP(Table1[[#This Row],[Order No]],'QTY &amp; shipping cost'!$A$2:$C$1038,3,FALSE)</f>
        <v>7.2299999999999995</v>
      </c>
      <c r="U300" s="18" t="e">
        <f>(Table1[[#This Row],[Sub Total]]+Table1[[#This Row],[Shipping Cost]])-Table1[[#This Row],[Discount $]]</f>
        <v>#N/A</v>
      </c>
    </row>
    <row r="301" spans="1:21" x14ac:dyDescent="0.2">
      <c r="A301" s="17" t="s">
        <v>562</v>
      </c>
      <c r="B301" s="6">
        <f>VLOOKUP($A301,'Order date customer name'!$A$3:$B$1039,2,FALSE)</f>
        <v>41629</v>
      </c>
      <c r="C301" s="7" t="str">
        <f>VLOOKUP(Table1[[#This Row],[Order No]],'Order date customer name'!$A$2:$C$1038,3,FALSE)</f>
        <v>GERALD MCDONALD</v>
      </c>
      <c r="D301" s="7" t="str">
        <f>VLOOKUP(Table1[[#This Row],[Order No]],'State and cust type'!$A$2:$B$1038,2,FALSE)</f>
        <v>New York</v>
      </c>
      <c r="E301" s="7" t="str">
        <f>VLOOKUP(Table1[[#This Row],[Order No]],'State and cust type'!$A$3:$C$1039,3,FALSE)</f>
        <v>Small Business</v>
      </c>
      <c r="F301" s="7" t="str">
        <f>VLOOKUP(Table1[[#This Row],[Order No]],'Account, order priority and cat'!$A$2:$B$1038,2,FALSE)</f>
        <v>ROY COOK</v>
      </c>
      <c r="G301" s="7" t="str">
        <f>VLOOKUP(Table1[[#This Row],[Order No]],'Account, order priority and cat'!$A$3:$C$1039,3,FALSE)</f>
        <v>Critical</v>
      </c>
      <c r="H301" s="7" t="str">
        <f>VLOOKUP(Table1[[#This Row],[Order No]],'Account, order priority and cat'!$A$3:$D$1039,4,FALSE)</f>
        <v>Technology</v>
      </c>
      <c r="I301" s="12" t="str">
        <f>VLOOKUP(Table1[[#This Row],[Order No]],'Cost and price details'!$A$2:$F$1038,Table!$I$3,FALSE)</f>
        <v>Regular Air</v>
      </c>
      <c r="J301" s="13">
        <f>VLOOKUP(Table1[[#This Row],[Order No]],'Cost and price details'!$A$2:$F$1038,Table!$J$3,FALSE)</f>
        <v>41638</v>
      </c>
      <c r="K301" s="12">
        <f>VLOOKUP(Table1[[#This Row],[Order No]],'Cost and price details'!$A$2:$F$1038,Table!$K$3,FALSE)</f>
        <v>43.604000000000006</v>
      </c>
      <c r="L301" s="12">
        <f>VLOOKUP(Table1[[#This Row],[Order No]],'Cost and price details'!$A$2:$F$1038,Table!$L$3,FALSE)</f>
        <v>167.72800000000001</v>
      </c>
      <c r="M301" s="14">
        <f>(Table1[[#This Row],[Retail Price]]-Table1[[#This Row],[Cost Price]])/Table1[[#This Row],[Cost Price]]</f>
        <v>2.8466195761856703</v>
      </c>
      <c r="N301" s="14">
        <f>VLOOKUP(Table1[[#This Row],[Retail Price]],'Tax and discount slab'!$A$17:$B$27,2,TRUE)</f>
        <v>0.32000000000000006</v>
      </c>
      <c r="O301" s="7">
        <f>(1+Table1[[#This Row],[Tax]])*Table1[[#This Row],[Retail Price]]</f>
        <v>221.40096000000003</v>
      </c>
      <c r="P301" s="7">
        <f>VLOOKUP(Table1[[#This Row],[Order No]],'QTY &amp; shipping cost'!A297:B1333,2,FALSE)</f>
        <v>43</v>
      </c>
      <c r="Q301" s="7">
        <f>(Table1[[#This Row],[Price including tax]]*Table1[[#This Row],[Order Quantity]])</f>
        <v>9520.241280000002</v>
      </c>
      <c r="R301" s="14">
        <f>VLOOKUP(Table1[[#This Row],[Retail Price]],'Tax and discount slab'!$D$17:$E$27,2,TRUE)</f>
        <v>0.47</v>
      </c>
      <c r="S301" s="7">
        <f>Table1[[#This Row],[Sub Total]]*Table1[[#This Row],[Discount %]]</f>
        <v>4474.5134016000011</v>
      </c>
      <c r="T301" s="7">
        <f>VLOOKUP(Table1[[#This Row],[Order No]],'QTY &amp; shipping cost'!$A$2:$C$1038,3,FALSE)</f>
        <v>6.55</v>
      </c>
      <c r="U301" s="18">
        <f>(Table1[[#This Row],[Sub Total]]+Table1[[#This Row],[Shipping Cost]])-Table1[[#This Row],[Discount $]]</f>
        <v>5052.2778784000002</v>
      </c>
    </row>
    <row r="302" spans="1:21" x14ac:dyDescent="0.2">
      <c r="A302" s="17" t="s">
        <v>564</v>
      </c>
      <c r="B302" s="6">
        <f>VLOOKUP($A302,'Order date customer name'!$A$3:$B$1039,2,FALSE)</f>
        <v>41629</v>
      </c>
      <c r="C302" s="7" t="str">
        <f>VLOOKUP(Table1[[#This Row],[Order No]],'Order date customer name'!$A$2:$C$1038,3,FALSE)</f>
        <v>RICARDO PENA</v>
      </c>
      <c r="D302" s="7" t="str">
        <f>VLOOKUP(Table1[[#This Row],[Order No]],'State and cust type'!$A$2:$B$1038,2,FALSE)</f>
        <v>Illinois</v>
      </c>
      <c r="E302" s="7" t="str">
        <f>VLOOKUP(Table1[[#This Row],[Order No]],'State and cust type'!$A$3:$C$1039,3,FALSE)</f>
        <v>Home Office</v>
      </c>
      <c r="F302" s="7" t="str">
        <f>VLOOKUP(Table1[[#This Row],[Order No]],'Account, order priority and cat'!$A$2:$B$1038,2,FALSE)</f>
        <v>MANUEL BARNES</v>
      </c>
      <c r="G302" s="7" t="str">
        <f>VLOOKUP(Table1[[#This Row],[Order No]],'Account, order priority and cat'!$A$3:$C$1039,3,FALSE)</f>
        <v>Medium</v>
      </c>
      <c r="H302" s="7" t="str">
        <f>VLOOKUP(Table1[[#This Row],[Order No]],'Account, order priority and cat'!$A$3:$D$1039,4,FALSE)</f>
        <v>Office Supplies</v>
      </c>
      <c r="I302" s="12" t="str">
        <f>VLOOKUP(Table1[[#This Row],[Order No]],'Cost and price details'!$A$2:$F$1038,Table!$I$3,FALSE)</f>
        <v>Regular Air</v>
      </c>
      <c r="J302" s="13">
        <f>VLOOKUP(Table1[[#This Row],[Order No]],'Cost and price details'!$A$2:$F$1038,Table!$J$3,FALSE)</f>
        <v>41636</v>
      </c>
      <c r="K302" s="12">
        <f>VLOOKUP(Table1[[#This Row],[Order No]],'Cost and price details'!$A$2:$F$1038,Table!$K$3,FALSE)</f>
        <v>3.4540000000000006</v>
      </c>
      <c r="L302" s="12">
        <f>VLOOKUP(Table1[[#This Row],[Order No]],'Cost and price details'!$A$2:$F$1038,Table!$L$3,FALSE)</f>
        <v>5.4010000000000007</v>
      </c>
      <c r="M302" s="14">
        <f>(Table1[[#This Row],[Retail Price]]-Table1[[#This Row],[Cost Price]])/Table1[[#This Row],[Cost Price]]</f>
        <v>0.56369426751592344</v>
      </c>
      <c r="N302" s="14">
        <f>VLOOKUP(Table1[[#This Row],[Retail Price]],'Tax and discount slab'!$A$17:$B$27,2,TRUE)</f>
        <v>0.05</v>
      </c>
      <c r="O302" s="7">
        <f>(1+Table1[[#This Row],[Tax]])*Table1[[#This Row],[Retail Price]]</f>
        <v>5.671050000000001</v>
      </c>
      <c r="P302" s="7">
        <f>VLOOKUP(Table1[[#This Row],[Order No]],'QTY &amp; shipping cost'!A298:B1334,2,FALSE)</f>
        <v>14</v>
      </c>
      <c r="Q302" s="7">
        <f>(Table1[[#This Row],[Price including tax]]*Table1[[#This Row],[Order Quantity]])</f>
        <v>79.394700000000014</v>
      </c>
      <c r="R302" s="14">
        <f>VLOOKUP(Table1[[#This Row],[Retail Price]],'Tax and discount slab'!$D$17:$E$27,2,TRUE)</f>
        <v>0.02</v>
      </c>
      <c r="S302" s="7">
        <f>Table1[[#This Row],[Sub Total]]*Table1[[#This Row],[Discount %]]</f>
        <v>1.5878940000000004</v>
      </c>
      <c r="T302" s="7">
        <f>VLOOKUP(Table1[[#This Row],[Order No]],'QTY &amp; shipping cost'!$A$2:$C$1038,3,FALSE)</f>
        <v>0.55000000000000004</v>
      </c>
      <c r="U302" s="18">
        <f>(Table1[[#This Row],[Sub Total]]+Table1[[#This Row],[Shipping Cost]])-Table1[[#This Row],[Discount $]]</f>
        <v>78.356806000000006</v>
      </c>
    </row>
    <row r="303" spans="1:21" x14ac:dyDescent="0.2">
      <c r="A303" s="17" t="s">
        <v>566</v>
      </c>
      <c r="B303" s="6">
        <f>VLOOKUP($A303,'Order date customer name'!$A$3:$B$1039,2,FALSE)</f>
        <v>41633</v>
      </c>
      <c r="C303" s="7" t="str">
        <f>VLOOKUP(Table1[[#This Row],[Order No]],'Order date customer name'!$A$2:$C$1038,3,FALSE)</f>
        <v>RICARDO WARREN</v>
      </c>
      <c r="D303" s="7" t="str">
        <f>VLOOKUP(Table1[[#This Row],[Order No]],'State and cust type'!$A$2:$B$1038,2,FALSE)</f>
        <v>New York</v>
      </c>
      <c r="E303" s="7" t="str">
        <f>VLOOKUP(Table1[[#This Row],[Order No]],'State and cust type'!$A$3:$C$1039,3,FALSE)</f>
        <v>Home Office</v>
      </c>
      <c r="F303" s="7" t="str">
        <f>VLOOKUP(Table1[[#This Row],[Order No]],'Account, order priority and cat'!$A$2:$B$1038,2,FALSE)</f>
        <v>MARC ARNOLD</v>
      </c>
      <c r="G303" s="7" t="str">
        <f>VLOOKUP(Table1[[#This Row],[Order No]],'Account, order priority and cat'!$A$3:$C$1039,3,FALSE)</f>
        <v>Low</v>
      </c>
      <c r="H303" s="7" t="str">
        <f>VLOOKUP(Table1[[#This Row],[Order No]],'Account, order priority and cat'!$A$3:$D$1039,4,FALSE)</f>
        <v>Office Supplies</v>
      </c>
      <c r="I303" s="12" t="str">
        <f>VLOOKUP(Table1[[#This Row],[Order No]],'Cost and price details'!$A$2:$F$1038,Table!$I$3,FALSE)</f>
        <v>Regular Air</v>
      </c>
      <c r="J303" s="13">
        <f>VLOOKUP(Table1[[#This Row],[Order No]],'Cost and price details'!$A$2:$F$1038,Table!$J$3,FALSE)</f>
        <v>41642</v>
      </c>
      <c r="K303" s="12">
        <f>VLOOKUP(Table1[[#This Row],[Order No]],'Cost and price details'!$A$2:$F$1038,Table!$K$3,FALSE)</f>
        <v>20.218</v>
      </c>
      <c r="L303" s="12">
        <f>VLOOKUP(Table1[[#This Row],[Order No]],'Cost and price details'!$A$2:$F$1038,Table!$L$3,FALSE)</f>
        <v>32.087000000000003</v>
      </c>
      <c r="M303" s="14">
        <f>(Table1[[#This Row],[Retail Price]]-Table1[[#This Row],[Cost Price]])/Table1[[#This Row],[Cost Price]]</f>
        <v>0.58705114254624613</v>
      </c>
      <c r="N303" s="14">
        <f>VLOOKUP(Table1[[#This Row],[Retail Price]],'Tax and discount slab'!$A$17:$B$27,2,TRUE)</f>
        <v>0.2</v>
      </c>
      <c r="O303" s="7">
        <f>(1+Table1[[#This Row],[Tax]])*Table1[[#This Row],[Retail Price]]</f>
        <v>38.504400000000004</v>
      </c>
      <c r="P303" s="7" t="e">
        <f>VLOOKUP(Table1[[#This Row],[Order No]],'QTY &amp; shipping cost'!A299:B1335,2,FALSE)</f>
        <v>#N/A</v>
      </c>
      <c r="Q303" s="7" t="e">
        <f>(Table1[[#This Row],[Price including tax]]*Table1[[#This Row],[Order Quantity]])</f>
        <v>#N/A</v>
      </c>
      <c r="R303" s="14">
        <f>VLOOKUP(Table1[[#This Row],[Retail Price]],'Tax and discount slab'!$D$17:$E$27,2,TRUE)</f>
        <v>0.17</v>
      </c>
      <c r="S303" s="7" t="e">
        <f>Table1[[#This Row],[Sub Total]]*Table1[[#This Row],[Discount %]]</f>
        <v>#N/A</v>
      </c>
      <c r="T303" s="7">
        <f>VLOOKUP(Table1[[#This Row],[Order No]],'QTY &amp; shipping cost'!$A$2:$C$1038,3,FALSE)</f>
        <v>6.3199999999999994</v>
      </c>
      <c r="U303" s="18" t="e">
        <f>(Table1[[#This Row],[Sub Total]]+Table1[[#This Row],[Shipping Cost]])-Table1[[#This Row],[Discount $]]</f>
        <v>#N/A</v>
      </c>
    </row>
    <row r="304" spans="1:21" x14ac:dyDescent="0.2">
      <c r="A304" s="17" t="s">
        <v>567</v>
      </c>
      <c r="B304" s="6">
        <f>VLOOKUP($A304,'Order date customer name'!$A$3:$B$1039,2,FALSE)</f>
        <v>41635</v>
      </c>
      <c r="C304" s="7" t="str">
        <f>VLOOKUP(Table1[[#This Row],[Order No]],'Order date customer name'!$A$2:$C$1038,3,FALSE)</f>
        <v>JASON HANSEN</v>
      </c>
      <c r="D304" s="7" t="str">
        <f>VLOOKUP(Table1[[#This Row],[Order No]],'State and cust type'!$A$2:$B$1038,2,FALSE)</f>
        <v>New York</v>
      </c>
      <c r="E304" s="7" t="str">
        <f>VLOOKUP(Table1[[#This Row],[Order No]],'State and cust type'!$A$3:$C$1039,3,FALSE)</f>
        <v>Consumer</v>
      </c>
      <c r="F304" s="7" t="str">
        <f>VLOOKUP(Table1[[#This Row],[Order No]],'Account, order priority and cat'!$A$2:$B$1038,2,FALSE)</f>
        <v>WILLIE STEWART</v>
      </c>
      <c r="G304" s="7" t="str">
        <f>VLOOKUP(Table1[[#This Row],[Order No]],'Account, order priority and cat'!$A$3:$C$1039,3,FALSE)</f>
        <v>Medium</v>
      </c>
      <c r="H304" s="7" t="str">
        <f>VLOOKUP(Table1[[#This Row],[Order No]],'Account, order priority and cat'!$A$3:$D$1039,4,FALSE)</f>
        <v>Office Supplies</v>
      </c>
      <c r="I304" s="12" t="str">
        <f>VLOOKUP(Table1[[#This Row],[Order No]],'Cost and price details'!$A$2:$F$1038,Table!$I$3,FALSE)</f>
        <v>Regular Air</v>
      </c>
      <c r="J304" s="13">
        <f>VLOOKUP(Table1[[#This Row],[Order No]],'Cost and price details'!$A$2:$F$1038,Table!$J$3,FALSE)</f>
        <v>41643</v>
      </c>
      <c r="K304" s="12">
        <f>VLOOKUP(Table1[[#This Row],[Order No]],'Cost and price details'!$A$2:$F$1038,Table!$K$3,FALSE)</f>
        <v>2.6290000000000004</v>
      </c>
      <c r="L304" s="12">
        <f>VLOOKUP(Table1[[#This Row],[Order No]],'Cost and price details'!$A$2:$F$1038,Table!$L$3,FALSE)</f>
        <v>4.6859999999999999</v>
      </c>
      <c r="M304" s="14">
        <f>(Table1[[#This Row],[Retail Price]]-Table1[[#This Row],[Cost Price]])/Table1[[#This Row],[Cost Price]]</f>
        <v>0.78242677824267748</v>
      </c>
      <c r="N304" s="14">
        <f>VLOOKUP(Table1[[#This Row],[Retail Price]],'Tax and discount slab'!$A$17:$B$27,2,TRUE)</f>
        <v>0.05</v>
      </c>
      <c r="O304" s="7">
        <f>(1+Table1[[#This Row],[Tax]])*Table1[[#This Row],[Retail Price]]</f>
        <v>4.9203000000000001</v>
      </c>
      <c r="P304" s="7">
        <f>VLOOKUP(Table1[[#This Row],[Order No]],'QTY &amp; shipping cost'!A300:B1336,2,FALSE)</f>
        <v>28</v>
      </c>
      <c r="Q304" s="7">
        <f>(Table1[[#This Row],[Price including tax]]*Table1[[#This Row],[Order Quantity]])</f>
        <v>137.76840000000001</v>
      </c>
      <c r="R304" s="14">
        <f>VLOOKUP(Table1[[#This Row],[Retail Price]],'Tax and discount slab'!$D$17:$E$27,2,TRUE)</f>
        <v>0.02</v>
      </c>
      <c r="S304" s="7">
        <f>Table1[[#This Row],[Sub Total]]*Table1[[#This Row],[Discount %]]</f>
        <v>2.7553680000000003</v>
      </c>
      <c r="T304" s="7">
        <f>VLOOKUP(Table1[[#This Row],[Order No]],'QTY &amp; shipping cost'!$A$2:$C$1038,3,FALSE)</f>
        <v>1.25</v>
      </c>
      <c r="U304" s="18">
        <f>(Table1[[#This Row],[Sub Total]]+Table1[[#This Row],[Shipping Cost]])-Table1[[#This Row],[Discount $]]</f>
        <v>136.26303200000001</v>
      </c>
    </row>
    <row r="305" spans="1:21" x14ac:dyDescent="0.2">
      <c r="A305" s="17" t="s">
        <v>568</v>
      </c>
      <c r="B305" s="6">
        <f>VLOOKUP($A305,'Order date customer name'!$A$3:$B$1039,2,FALSE)</f>
        <v>41635</v>
      </c>
      <c r="C305" s="7" t="str">
        <f>VLOOKUP(Table1[[#This Row],[Order No]],'Order date customer name'!$A$2:$C$1038,3,FALSE)</f>
        <v>BARRY STEVENS</v>
      </c>
      <c r="D305" s="7" t="str">
        <f>VLOOKUP(Table1[[#This Row],[Order No]],'State and cust type'!$A$2:$B$1038,2,FALSE)</f>
        <v>New York</v>
      </c>
      <c r="E305" s="7" t="str">
        <f>VLOOKUP(Table1[[#This Row],[Order No]],'State and cust type'!$A$3:$C$1039,3,FALSE)</f>
        <v>Small Business</v>
      </c>
      <c r="F305" s="7" t="str">
        <f>VLOOKUP(Table1[[#This Row],[Order No]],'Account, order priority and cat'!$A$2:$B$1038,2,FALSE)</f>
        <v>VINCENT JORDAN</v>
      </c>
      <c r="G305" s="7" t="str">
        <f>VLOOKUP(Table1[[#This Row],[Order No]],'Account, order priority and cat'!$A$3:$C$1039,3,FALSE)</f>
        <v>Not Specified</v>
      </c>
      <c r="H305" s="7" t="str">
        <f>VLOOKUP(Table1[[#This Row],[Order No]],'Account, order priority and cat'!$A$3:$D$1039,4,FALSE)</f>
        <v>Technology</v>
      </c>
      <c r="I305" s="12" t="str">
        <f>VLOOKUP(Table1[[#This Row],[Order No]],'Cost and price details'!$A$2:$F$1038,Table!$I$3,FALSE)</f>
        <v>Regular Air</v>
      </c>
      <c r="J305" s="13">
        <f>VLOOKUP(Table1[[#This Row],[Order No]],'Cost and price details'!$A$2:$F$1038,Table!$J$3,FALSE)</f>
        <v>41643</v>
      </c>
      <c r="K305" s="12">
        <f>VLOOKUP(Table1[[#This Row],[Order No]],'Cost and price details'!$A$2:$F$1038,Table!$K$3,FALSE)</f>
        <v>66.649000000000015</v>
      </c>
      <c r="L305" s="12">
        <f>VLOOKUP(Table1[[#This Row],[Order No]],'Cost and price details'!$A$2:$F$1038,Table!$L$3,FALSE)</f>
        <v>111.07800000000002</v>
      </c>
      <c r="M305" s="14">
        <f>(Table1[[#This Row],[Retail Price]]-Table1[[#This Row],[Cost Price]])/Table1[[#This Row],[Cost Price]]</f>
        <v>0.66661165208780315</v>
      </c>
      <c r="N305" s="14">
        <f>VLOOKUP(Table1[[#This Row],[Retail Price]],'Tax and discount slab'!$A$17:$B$27,2,TRUE)</f>
        <v>0.32000000000000006</v>
      </c>
      <c r="O305" s="7">
        <f>(1+Table1[[#This Row],[Tax]])*Table1[[#This Row],[Retail Price]]</f>
        <v>146.62296000000003</v>
      </c>
      <c r="P305" s="7">
        <f>VLOOKUP(Table1[[#This Row],[Order No]],'QTY &amp; shipping cost'!A301:B1337,2,FALSE)</f>
        <v>3</v>
      </c>
      <c r="Q305" s="7">
        <f>(Table1[[#This Row],[Price including tax]]*Table1[[#This Row],[Order Quantity]])</f>
        <v>439.8688800000001</v>
      </c>
      <c r="R305" s="14">
        <f>VLOOKUP(Table1[[#This Row],[Retail Price]],'Tax and discount slab'!$D$17:$E$27,2,TRUE)</f>
        <v>0.47</v>
      </c>
      <c r="S305" s="7">
        <f>Table1[[#This Row],[Sub Total]]*Table1[[#This Row],[Discount %]]</f>
        <v>206.73837360000005</v>
      </c>
      <c r="T305" s="7">
        <f>VLOOKUP(Table1[[#This Row],[Order No]],'QTY &amp; shipping cost'!$A$2:$C$1038,3,FALSE)</f>
        <v>7.2299999999999995</v>
      </c>
      <c r="U305" s="18">
        <f>(Table1[[#This Row],[Sub Total]]+Table1[[#This Row],[Shipping Cost]])-Table1[[#This Row],[Discount $]]</f>
        <v>240.36050640000008</v>
      </c>
    </row>
    <row r="306" spans="1:21" x14ac:dyDescent="0.2">
      <c r="A306" s="17" t="s">
        <v>569</v>
      </c>
      <c r="B306" s="6">
        <f>VLOOKUP($A306,'Order date customer name'!$A$3:$B$1039,2,FALSE)</f>
        <v>41636</v>
      </c>
      <c r="C306" s="7" t="str">
        <f>VLOOKUP(Table1[[#This Row],[Order No]],'Order date customer name'!$A$2:$C$1038,3,FALSE)</f>
        <v>LEO SANCHEZ</v>
      </c>
      <c r="D306" s="7" t="str">
        <f>VLOOKUP(Table1[[#This Row],[Order No]],'State and cust type'!$A$2:$B$1038,2,FALSE)</f>
        <v>New York</v>
      </c>
      <c r="E306" s="7" t="str">
        <f>VLOOKUP(Table1[[#This Row],[Order No]],'State and cust type'!$A$3:$C$1039,3,FALSE)</f>
        <v>Small Business</v>
      </c>
      <c r="F306" s="7" t="str">
        <f>VLOOKUP(Table1[[#This Row],[Order No]],'Account, order priority and cat'!$A$2:$B$1038,2,FALSE)</f>
        <v>VINCENT JORDAN</v>
      </c>
      <c r="G306" s="7" t="str">
        <f>VLOOKUP(Table1[[#This Row],[Order No]],'Account, order priority and cat'!$A$3:$C$1039,3,FALSE)</f>
        <v>High</v>
      </c>
      <c r="H306" s="7" t="str">
        <f>VLOOKUP(Table1[[#This Row],[Order No]],'Account, order priority and cat'!$A$3:$D$1039,4,FALSE)</f>
        <v>Office Supplies</v>
      </c>
      <c r="I306" s="12" t="str">
        <f>VLOOKUP(Table1[[#This Row],[Order No]],'Cost and price details'!$A$2:$F$1038,Table!$I$3,FALSE)</f>
        <v>Regular Air</v>
      </c>
      <c r="J306" s="13">
        <f>VLOOKUP(Table1[[#This Row],[Order No]],'Cost and price details'!$A$2:$F$1038,Table!$J$3,FALSE)</f>
        <v>41644</v>
      </c>
      <c r="K306" s="12">
        <f>VLOOKUP(Table1[[#This Row],[Order No]],'Cost and price details'!$A$2:$F$1038,Table!$K$3,FALSE)</f>
        <v>4.51</v>
      </c>
      <c r="L306" s="12">
        <f>VLOOKUP(Table1[[#This Row],[Order No]],'Cost and price details'!$A$2:$F$1038,Table!$L$3,FALSE)</f>
        <v>10.241000000000001</v>
      </c>
      <c r="M306" s="14">
        <f>(Table1[[#This Row],[Retail Price]]-Table1[[#This Row],[Cost Price]])/Table1[[#This Row],[Cost Price]]</f>
        <v>1.2707317073170736</v>
      </c>
      <c r="N306" s="14">
        <f>VLOOKUP(Table1[[#This Row],[Retail Price]],'Tax and discount slab'!$A$17:$B$27,2,TRUE)</f>
        <v>0.1</v>
      </c>
      <c r="O306" s="7">
        <f>(1+Table1[[#This Row],[Tax]])*Table1[[#This Row],[Retail Price]]</f>
        <v>11.265100000000002</v>
      </c>
      <c r="P306" s="7">
        <f>VLOOKUP(Table1[[#This Row],[Order No]],'QTY &amp; shipping cost'!A302:B1338,2,FALSE)</f>
        <v>20</v>
      </c>
      <c r="Q306" s="7">
        <f>(Table1[[#This Row],[Price including tax]]*Table1[[#This Row],[Order Quantity]])</f>
        <v>225.30200000000005</v>
      </c>
      <c r="R306" s="14">
        <f>VLOOKUP(Table1[[#This Row],[Retail Price]],'Tax and discount slab'!$D$17:$E$27,2,TRUE)</f>
        <v>7.0000000000000007E-2</v>
      </c>
      <c r="S306" s="7">
        <f>Table1[[#This Row],[Sub Total]]*Table1[[#This Row],[Discount %]]</f>
        <v>15.771140000000004</v>
      </c>
      <c r="T306" s="7">
        <f>VLOOKUP(Table1[[#This Row],[Order No]],'QTY &amp; shipping cost'!$A$2:$C$1038,3,FALSE)</f>
        <v>4.03</v>
      </c>
      <c r="U306" s="18">
        <f>(Table1[[#This Row],[Sub Total]]+Table1[[#This Row],[Shipping Cost]])-Table1[[#This Row],[Discount $]]</f>
        <v>213.56086000000005</v>
      </c>
    </row>
    <row r="307" spans="1:21" x14ac:dyDescent="0.2">
      <c r="A307" s="17" t="s">
        <v>571</v>
      </c>
      <c r="B307" s="6">
        <f>VLOOKUP($A307,'Order date customer name'!$A$3:$B$1039,2,FALSE)</f>
        <v>41636</v>
      </c>
      <c r="C307" s="7" t="str">
        <f>VLOOKUP(Table1[[#This Row],[Order No]],'Order date customer name'!$A$2:$C$1038,3,FALSE)</f>
        <v>LESLIE COLLINS</v>
      </c>
      <c r="D307" s="7" t="str">
        <f>VLOOKUP(Table1[[#This Row],[Order No]],'State and cust type'!$A$2:$B$1038,2,FALSE)</f>
        <v>Illinois</v>
      </c>
      <c r="E307" s="7" t="str">
        <f>VLOOKUP(Table1[[#This Row],[Order No]],'State and cust type'!$A$3:$C$1039,3,FALSE)</f>
        <v>Small Business</v>
      </c>
      <c r="F307" s="7" t="str">
        <f>VLOOKUP(Table1[[#This Row],[Order No]],'Account, order priority and cat'!$A$2:$B$1038,2,FALSE)</f>
        <v>MANUEL BARNES</v>
      </c>
      <c r="G307" s="7" t="str">
        <f>VLOOKUP(Table1[[#This Row],[Order No]],'Account, order priority and cat'!$A$3:$C$1039,3,FALSE)</f>
        <v>Low</v>
      </c>
      <c r="H307" s="7" t="str">
        <f>VLOOKUP(Table1[[#This Row],[Order No]],'Account, order priority and cat'!$A$3:$D$1039,4,FALSE)</f>
        <v>Office Supplies</v>
      </c>
      <c r="I307" s="12" t="str">
        <f>VLOOKUP(Table1[[#This Row],[Order No]],'Cost and price details'!$A$2:$F$1038,Table!$I$3,FALSE)</f>
        <v>Regular Air</v>
      </c>
      <c r="J307" s="13">
        <f>VLOOKUP(Table1[[#This Row],[Order No]],'Cost and price details'!$A$2:$F$1038,Table!$J$3,FALSE)</f>
        <v>41643</v>
      </c>
      <c r="K307" s="12">
        <f>VLOOKUP(Table1[[#This Row],[Order No]],'Cost and price details'!$A$2:$F$1038,Table!$K$3,FALSE)</f>
        <v>15.004000000000001</v>
      </c>
      <c r="L307" s="12">
        <f>VLOOKUP(Table1[[#This Row],[Order No]],'Cost and price details'!$A$2:$F$1038,Table!$L$3,FALSE)</f>
        <v>23.078000000000003</v>
      </c>
      <c r="M307" s="14">
        <f>(Table1[[#This Row],[Retail Price]]-Table1[[#This Row],[Cost Price]])/Table1[[#This Row],[Cost Price]]</f>
        <v>0.5381231671554253</v>
      </c>
      <c r="N307" s="14">
        <f>VLOOKUP(Table1[[#This Row],[Retail Price]],'Tax and discount slab'!$A$17:$B$27,2,TRUE)</f>
        <v>0.15000000000000002</v>
      </c>
      <c r="O307" s="7">
        <f>(1+Table1[[#This Row],[Tax]])*Table1[[#This Row],[Retail Price]]</f>
        <v>26.5397</v>
      </c>
      <c r="P307" s="7">
        <f>VLOOKUP(Table1[[#This Row],[Order No]],'QTY &amp; shipping cost'!A303:B1339,2,FALSE)</f>
        <v>25</v>
      </c>
      <c r="Q307" s="7">
        <f>(Table1[[#This Row],[Price including tax]]*Table1[[#This Row],[Order Quantity]])</f>
        <v>663.49249999999995</v>
      </c>
      <c r="R307" s="14">
        <f>VLOOKUP(Table1[[#This Row],[Retail Price]],'Tax and discount slab'!$D$17:$E$27,2,TRUE)</f>
        <v>0.12000000000000001</v>
      </c>
      <c r="S307" s="7">
        <f>Table1[[#This Row],[Sub Total]]*Table1[[#This Row],[Discount %]]</f>
        <v>79.619100000000003</v>
      </c>
      <c r="T307" s="7">
        <f>VLOOKUP(Table1[[#This Row],[Order No]],'QTY &amp; shipping cost'!$A$2:$C$1038,3,FALSE)</f>
        <v>1.54</v>
      </c>
      <c r="U307" s="18">
        <f>(Table1[[#This Row],[Sub Total]]+Table1[[#This Row],[Shipping Cost]])-Table1[[#This Row],[Discount $]]</f>
        <v>585.41339999999991</v>
      </c>
    </row>
    <row r="308" spans="1:21" x14ac:dyDescent="0.2">
      <c r="A308" s="17" t="s">
        <v>572</v>
      </c>
      <c r="B308" s="6">
        <f>VLOOKUP($A308,'Order date customer name'!$A$3:$B$1039,2,FALSE)</f>
        <v>41644</v>
      </c>
      <c r="C308" s="7" t="str">
        <f>VLOOKUP(Table1[[#This Row],[Order No]],'Order date customer name'!$A$2:$C$1038,3,FALSE)</f>
        <v>TOMMY OWENS</v>
      </c>
      <c r="D308" s="7" t="str">
        <f>VLOOKUP(Table1[[#This Row],[Order No]],'State and cust type'!$A$2:$B$1038,2,FALSE)</f>
        <v>New York</v>
      </c>
      <c r="E308" s="7" t="str">
        <f>VLOOKUP(Table1[[#This Row],[Order No]],'State and cust type'!$A$3:$C$1039,3,FALSE)</f>
        <v>Home Office</v>
      </c>
      <c r="F308" s="7" t="str">
        <f>VLOOKUP(Table1[[#This Row],[Order No]],'Account, order priority and cat'!$A$2:$B$1038,2,FALSE)</f>
        <v>GREG BLACK</v>
      </c>
      <c r="G308" s="7" t="str">
        <f>VLOOKUP(Table1[[#This Row],[Order No]],'Account, order priority and cat'!$A$3:$C$1039,3,FALSE)</f>
        <v>High</v>
      </c>
      <c r="H308" s="7" t="str">
        <f>VLOOKUP(Table1[[#This Row],[Order No]],'Account, order priority and cat'!$A$3:$D$1039,4,FALSE)</f>
        <v>Office Supplies</v>
      </c>
      <c r="I308" s="12" t="str">
        <f>VLOOKUP(Table1[[#This Row],[Order No]],'Cost and price details'!$A$2:$F$1038,Table!$I$3,FALSE)</f>
        <v>Regular Air</v>
      </c>
      <c r="J308" s="13">
        <f>VLOOKUP(Table1[[#This Row],[Order No]],'Cost and price details'!$A$2:$F$1038,Table!$J$3,FALSE)</f>
        <v>41651</v>
      </c>
      <c r="K308" s="12">
        <f>VLOOKUP(Table1[[#This Row],[Order No]],'Cost and price details'!$A$2:$F$1038,Table!$K$3,FALSE)</f>
        <v>74.503000000000014</v>
      </c>
      <c r="L308" s="12">
        <f>VLOOKUP(Table1[[#This Row],[Order No]],'Cost and price details'!$A$2:$F$1038,Table!$L$3,FALSE)</f>
        <v>181.72</v>
      </c>
      <c r="M308" s="14">
        <f>(Table1[[#This Row],[Retail Price]]-Table1[[#This Row],[Cost Price]])/Table1[[#This Row],[Cost Price]]</f>
        <v>1.4390964122250105</v>
      </c>
      <c r="N308" s="14">
        <f>VLOOKUP(Table1[[#This Row],[Retail Price]],'Tax and discount slab'!$A$17:$B$27,2,TRUE)</f>
        <v>0.32000000000000006</v>
      </c>
      <c r="O308" s="7">
        <f>(1+Table1[[#This Row],[Tax]])*Table1[[#This Row],[Retail Price]]</f>
        <v>239.87040000000002</v>
      </c>
      <c r="P308" s="7" t="e">
        <f>VLOOKUP(Table1[[#This Row],[Order No]],'QTY &amp; shipping cost'!A304:B1340,2,FALSE)</f>
        <v>#N/A</v>
      </c>
      <c r="Q308" s="7" t="e">
        <f>(Table1[[#This Row],[Price including tax]]*Table1[[#This Row],[Order Quantity]])</f>
        <v>#N/A</v>
      </c>
      <c r="R308" s="14">
        <f>VLOOKUP(Table1[[#This Row],[Retail Price]],'Tax and discount slab'!$D$17:$E$27,2,TRUE)</f>
        <v>0.47</v>
      </c>
      <c r="S308" s="7" t="e">
        <f>Table1[[#This Row],[Sub Total]]*Table1[[#This Row],[Discount %]]</f>
        <v>#N/A</v>
      </c>
      <c r="T308" s="7">
        <f>VLOOKUP(Table1[[#This Row],[Order No]],'QTY &amp; shipping cost'!$A$2:$C$1038,3,FALSE)</f>
        <v>20.04</v>
      </c>
      <c r="U308" s="18" t="e">
        <f>(Table1[[#This Row],[Sub Total]]+Table1[[#This Row],[Shipping Cost]])-Table1[[#This Row],[Discount $]]</f>
        <v>#N/A</v>
      </c>
    </row>
    <row r="309" spans="1:21" x14ac:dyDescent="0.2">
      <c r="A309" s="17" t="s">
        <v>574</v>
      </c>
      <c r="B309" s="6">
        <f>VLOOKUP($A309,'Order date customer name'!$A$3:$B$1039,2,FALSE)</f>
        <v>41644</v>
      </c>
      <c r="C309" s="7" t="str">
        <f>VLOOKUP(Table1[[#This Row],[Order No]],'Order date customer name'!$A$2:$C$1038,3,FALSE)</f>
        <v>JAMES VASQUEZ</v>
      </c>
      <c r="D309" s="7" t="str">
        <f>VLOOKUP(Table1[[#This Row],[Order No]],'State and cust type'!$A$2:$B$1038,2,FALSE)</f>
        <v>New York</v>
      </c>
      <c r="E309" s="7" t="str">
        <f>VLOOKUP(Table1[[#This Row],[Order No]],'State and cust type'!$A$3:$C$1039,3,FALSE)</f>
        <v>Home Office</v>
      </c>
      <c r="F309" s="7" t="str">
        <f>VLOOKUP(Table1[[#This Row],[Order No]],'Account, order priority and cat'!$A$2:$B$1038,2,FALSE)</f>
        <v>EDDIE MURRAY</v>
      </c>
      <c r="G309" s="7" t="str">
        <f>VLOOKUP(Table1[[#This Row],[Order No]],'Account, order priority and cat'!$A$3:$C$1039,3,FALSE)</f>
        <v>Medium</v>
      </c>
      <c r="H309" s="7" t="str">
        <f>VLOOKUP(Table1[[#This Row],[Order No]],'Account, order priority and cat'!$A$3:$D$1039,4,FALSE)</f>
        <v>Office Supplies</v>
      </c>
      <c r="I309" s="12" t="str">
        <f>VLOOKUP(Table1[[#This Row],[Order No]],'Cost and price details'!$A$2:$F$1038,Table!$I$3,FALSE)</f>
        <v>Regular Air</v>
      </c>
      <c r="J309" s="13">
        <f>VLOOKUP(Table1[[#This Row],[Order No]],'Cost and price details'!$A$2:$F$1038,Table!$J$3,FALSE)</f>
        <v>41652</v>
      </c>
      <c r="K309" s="12">
        <f>VLOOKUP(Table1[[#This Row],[Order No]],'Cost and price details'!$A$2:$F$1038,Table!$K$3,FALSE)</f>
        <v>2.5410000000000004</v>
      </c>
      <c r="L309" s="12">
        <f>VLOOKUP(Table1[[#This Row],[Order No]],'Cost and price details'!$A$2:$F$1038,Table!$L$3,FALSE)</f>
        <v>4.1580000000000004</v>
      </c>
      <c r="M309" s="14">
        <f>(Table1[[#This Row],[Retail Price]]-Table1[[#This Row],[Cost Price]])/Table1[[#This Row],[Cost Price]]</f>
        <v>0.63636363636363624</v>
      </c>
      <c r="N309" s="14">
        <f>VLOOKUP(Table1[[#This Row],[Retail Price]],'Tax and discount slab'!$A$17:$B$27,2,TRUE)</f>
        <v>0.05</v>
      </c>
      <c r="O309" s="7">
        <f>(1+Table1[[#This Row],[Tax]])*Table1[[#This Row],[Retail Price]]</f>
        <v>4.3659000000000008</v>
      </c>
      <c r="P309" s="7" t="e">
        <f>VLOOKUP(Table1[[#This Row],[Order No]],'QTY &amp; shipping cost'!A305:B1341,2,FALSE)</f>
        <v>#N/A</v>
      </c>
      <c r="Q309" s="7" t="e">
        <f>(Table1[[#This Row],[Price including tax]]*Table1[[#This Row],[Order Quantity]])</f>
        <v>#N/A</v>
      </c>
      <c r="R309" s="14">
        <f>VLOOKUP(Table1[[#This Row],[Retail Price]],'Tax and discount slab'!$D$17:$E$27,2,TRUE)</f>
        <v>0.02</v>
      </c>
      <c r="S309" s="7" t="e">
        <f>Table1[[#This Row],[Sub Total]]*Table1[[#This Row],[Discount %]]</f>
        <v>#N/A</v>
      </c>
      <c r="T309" s="7">
        <f>VLOOKUP(Table1[[#This Row],[Order No]],'QTY &amp; shipping cost'!$A$2:$C$1038,3,FALSE)</f>
        <v>0.76</v>
      </c>
      <c r="U309" s="18" t="e">
        <f>(Table1[[#This Row],[Sub Total]]+Table1[[#This Row],[Shipping Cost]])-Table1[[#This Row],[Discount $]]</f>
        <v>#N/A</v>
      </c>
    </row>
    <row r="310" spans="1:21" x14ac:dyDescent="0.2">
      <c r="A310" s="17" t="s">
        <v>576</v>
      </c>
      <c r="B310" s="6">
        <f>VLOOKUP($A310,'Order date customer name'!$A$3:$B$1039,2,FALSE)</f>
        <v>41645</v>
      </c>
      <c r="C310" s="7" t="str">
        <f>VLOOKUP(Table1[[#This Row],[Order No]],'Order date customer name'!$A$2:$C$1038,3,FALSE)</f>
        <v>EDWARD DAVIS</v>
      </c>
      <c r="D310" s="7" t="str">
        <f>VLOOKUP(Table1[[#This Row],[Order No]],'State and cust type'!$A$2:$B$1038,2,FALSE)</f>
        <v>New York</v>
      </c>
      <c r="E310" s="7" t="str">
        <f>VLOOKUP(Table1[[#This Row],[Order No]],'State and cust type'!$A$3:$C$1039,3,FALSE)</f>
        <v>Small Business</v>
      </c>
      <c r="F310" s="7" t="str">
        <f>VLOOKUP(Table1[[#This Row],[Order No]],'Account, order priority and cat'!$A$2:$B$1038,2,FALSE)</f>
        <v>WILLIE STEWART</v>
      </c>
      <c r="G310" s="7" t="str">
        <f>VLOOKUP(Table1[[#This Row],[Order No]],'Account, order priority and cat'!$A$3:$C$1039,3,FALSE)</f>
        <v>Low</v>
      </c>
      <c r="H310" s="7" t="str">
        <f>VLOOKUP(Table1[[#This Row],[Order No]],'Account, order priority and cat'!$A$3:$D$1039,4,FALSE)</f>
        <v>Office Supplies</v>
      </c>
      <c r="I310" s="12" t="str">
        <f>VLOOKUP(Table1[[#This Row],[Order No]],'Cost and price details'!$A$2:$F$1038,Table!$I$3,FALSE)</f>
        <v>Regular Air</v>
      </c>
      <c r="J310" s="13">
        <f>VLOOKUP(Table1[[#This Row],[Order No]],'Cost and price details'!$A$2:$F$1038,Table!$J$3,FALSE)</f>
        <v>41659</v>
      </c>
      <c r="K310" s="12">
        <f>VLOOKUP(Table1[[#This Row],[Order No]],'Cost and price details'!$A$2:$F$1038,Table!$K$3,FALSE)</f>
        <v>15.268000000000002</v>
      </c>
      <c r="L310" s="12">
        <f>VLOOKUP(Table1[[#This Row],[Order No]],'Cost and price details'!$A$2:$F$1038,Table!$L$3,FALSE)</f>
        <v>24.618000000000002</v>
      </c>
      <c r="M310" s="14">
        <f>(Table1[[#This Row],[Retail Price]]-Table1[[#This Row],[Cost Price]])/Table1[[#This Row],[Cost Price]]</f>
        <v>0.61239193083573473</v>
      </c>
      <c r="N310" s="14">
        <f>VLOOKUP(Table1[[#This Row],[Retail Price]],'Tax and discount slab'!$A$17:$B$27,2,TRUE)</f>
        <v>0.15000000000000002</v>
      </c>
      <c r="O310" s="7">
        <f>(1+Table1[[#This Row],[Tax]])*Table1[[#This Row],[Retail Price]]</f>
        <v>28.310700000000001</v>
      </c>
      <c r="P310" s="7">
        <f>VLOOKUP(Table1[[#This Row],[Order No]],'QTY &amp; shipping cost'!A306:B1342,2,FALSE)</f>
        <v>23</v>
      </c>
      <c r="Q310" s="7">
        <f>(Table1[[#This Row],[Price including tax]]*Table1[[#This Row],[Order Quantity]])</f>
        <v>651.14610000000005</v>
      </c>
      <c r="R310" s="14">
        <f>VLOOKUP(Table1[[#This Row],[Retail Price]],'Tax and discount slab'!$D$17:$E$27,2,TRUE)</f>
        <v>0.12000000000000001</v>
      </c>
      <c r="S310" s="7">
        <f>Table1[[#This Row],[Sub Total]]*Table1[[#This Row],[Discount %]]</f>
        <v>78.137532000000007</v>
      </c>
      <c r="T310" s="7">
        <f>VLOOKUP(Table1[[#This Row],[Order No]],'QTY &amp; shipping cost'!$A$2:$C$1038,3,FALSE)</f>
        <v>15.15</v>
      </c>
      <c r="U310" s="18">
        <f>(Table1[[#This Row],[Sub Total]]+Table1[[#This Row],[Shipping Cost]])-Table1[[#This Row],[Discount $]]</f>
        <v>588.15856800000006</v>
      </c>
    </row>
    <row r="311" spans="1:21" x14ac:dyDescent="0.2">
      <c r="A311" s="17" t="s">
        <v>578</v>
      </c>
      <c r="B311" s="6">
        <f>VLOOKUP($A311,'Order date customer name'!$A$3:$B$1039,2,FALSE)</f>
        <v>41645</v>
      </c>
      <c r="C311" s="7" t="str">
        <f>VLOOKUP(Table1[[#This Row],[Order No]],'Order date customer name'!$A$2:$C$1038,3,FALSE)</f>
        <v>JOSEPH CARTER</v>
      </c>
      <c r="D311" s="7" t="str">
        <f>VLOOKUP(Table1[[#This Row],[Order No]],'State and cust type'!$A$2:$B$1038,2,FALSE)</f>
        <v>Illinois</v>
      </c>
      <c r="E311" s="7" t="str">
        <f>VLOOKUP(Table1[[#This Row],[Order No]],'State and cust type'!$A$3:$C$1039,3,FALSE)</f>
        <v>Corporate</v>
      </c>
      <c r="F311" s="7" t="str">
        <f>VLOOKUP(Table1[[#This Row],[Order No]],'Account, order priority and cat'!$A$2:$B$1038,2,FALSE)</f>
        <v>COREY MILLS</v>
      </c>
      <c r="G311" s="7" t="str">
        <f>VLOOKUP(Table1[[#This Row],[Order No]],'Account, order priority and cat'!$A$3:$C$1039,3,FALSE)</f>
        <v>Low</v>
      </c>
      <c r="H311" s="7" t="str">
        <f>VLOOKUP(Table1[[#This Row],[Order No]],'Account, order priority and cat'!$A$3:$D$1039,4,FALSE)</f>
        <v>Office Supplies</v>
      </c>
      <c r="I311" s="12" t="str">
        <f>VLOOKUP(Table1[[#This Row],[Order No]],'Cost and price details'!$A$2:$F$1038,Table!$I$3,FALSE)</f>
        <v>Regular Air</v>
      </c>
      <c r="J311" s="13">
        <f>VLOOKUP(Table1[[#This Row],[Order No]],'Cost and price details'!$A$2:$F$1038,Table!$J$3,FALSE)</f>
        <v>41656</v>
      </c>
      <c r="K311" s="12">
        <f>VLOOKUP(Table1[[#This Row],[Order No]],'Cost and price details'!$A$2:$F$1038,Table!$K$3,FALSE)</f>
        <v>1.4300000000000002</v>
      </c>
      <c r="L311" s="12">
        <f>VLOOKUP(Table1[[#This Row],[Order No]],'Cost and price details'!$A$2:$F$1038,Table!$L$3,FALSE)</f>
        <v>3.1680000000000001</v>
      </c>
      <c r="M311" s="14">
        <f>(Table1[[#This Row],[Retail Price]]-Table1[[#This Row],[Cost Price]])/Table1[[#This Row],[Cost Price]]</f>
        <v>1.2153846153846153</v>
      </c>
      <c r="N311" s="14">
        <f>VLOOKUP(Table1[[#This Row],[Retail Price]],'Tax and discount slab'!$A$17:$B$27,2,TRUE)</f>
        <v>0.05</v>
      </c>
      <c r="O311" s="7">
        <f>(1+Table1[[#This Row],[Tax]])*Table1[[#This Row],[Retail Price]]</f>
        <v>3.3264000000000005</v>
      </c>
      <c r="P311" s="7" t="e">
        <f>VLOOKUP(Table1[[#This Row],[Order No]],'QTY &amp; shipping cost'!A307:B1343,2,FALSE)</f>
        <v>#N/A</v>
      </c>
      <c r="Q311" s="7" t="e">
        <f>(Table1[[#This Row],[Price including tax]]*Table1[[#This Row],[Order Quantity]])</f>
        <v>#N/A</v>
      </c>
      <c r="R311" s="14">
        <f>VLOOKUP(Table1[[#This Row],[Retail Price]],'Tax and discount slab'!$D$17:$E$27,2,TRUE)</f>
        <v>0.02</v>
      </c>
      <c r="S311" s="7" t="e">
        <f>Table1[[#This Row],[Sub Total]]*Table1[[#This Row],[Discount %]]</f>
        <v>#N/A</v>
      </c>
      <c r="T311" s="7">
        <f>VLOOKUP(Table1[[#This Row],[Order No]],'QTY &amp; shipping cost'!$A$2:$C$1038,3,FALSE)</f>
        <v>1.06</v>
      </c>
      <c r="U311" s="18" t="e">
        <f>(Table1[[#This Row],[Sub Total]]+Table1[[#This Row],[Shipping Cost]])-Table1[[#This Row],[Discount $]]</f>
        <v>#N/A</v>
      </c>
    </row>
    <row r="312" spans="1:21" x14ac:dyDescent="0.2">
      <c r="A312" s="17" t="s">
        <v>579</v>
      </c>
      <c r="B312" s="6">
        <f>VLOOKUP($A312,'Order date customer name'!$A$3:$B$1039,2,FALSE)</f>
        <v>41647</v>
      </c>
      <c r="C312" s="7" t="str">
        <f>VLOOKUP(Table1[[#This Row],[Order No]],'Order date customer name'!$A$2:$C$1038,3,FALSE)</f>
        <v>HOWARD JOHNSON</v>
      </c>
      <c r="D312" s="7" t="str">
        <f>VLOOKUP(Table1[[#This Row],[Order No]],'State and cust type'!$A$2:$B$1038,2,FALSE)</f>
        <v>Illinois</v>
      </c>
      <c r="E312" s="7" t="str">
        <f>VLOOKUP(Table1[[#This Row],[Order No]],'State and cust type'!$A$3:$C$1039,3,FALSE)</f>
        <v>Small Business</v>
      </c>
      <c r="F312" s="7" t="str">
        <f>VLOOKUP(Table1[[#This Row],[Order No]],'Account, order priority and cat'!$A$2:$B$1038,2,FALSE)</f>
        <v>MANUEL BARNES</v>
      </c>
      <c r="G312" s="7" t="str">
        <f>VLOOKUP(Table1[[#This Row],[Order No]],'Account, order priority and cat'!$A$3:$C$1039,3,FALSE)</f>
        <v>Not Specified</v>
      </c>
      <c r="H312" s="7" t="str">
        <f>VLOOKUP(Table1[[#This Row],[Order No]],'Account, order priority and cat'!$A$3:$D$1039,4,FALSE)</f>
        <v>Furniture</v>
      </c>
      <c r="I312" s="12" t="str">
        <f>VLOOKUP(Table1[[#This Row],[Order No]],'Cost and price details'!$A$2:$F$1038,Table!$I$3,FALSE)</f>
        <v>Express Air</v>
      </c>
      <c r="J312" s="13">
        <f>VLOOKUP(Table1[[#This Row],[Order No]],'Cost and price details'!$A$2:$F$1038,Table!$J$3,FALSE)</f>
        <v>41655</v>
      </c>
      <c r="K312" s="12">
        <f>VLOOKUP(Table1[[#This Row],[Order No]],'Cost and price details'!$A$2:$F$1038,Table!$K$3,FALSE)</f>
        <v>61.776000000000003</v>
      </c>
      <c r="L312" s="12">
        <f>VLOOKUP(Table1[[#This Row],[Order No]],'Cost and price details'!$A$2:$F$1038,Table!$L$3,FALSE)</f>
        <v>150.678</v>
      </c>
      <c r="M312" s="14">
        <f>(Table1[[#This Row],[Retail Price]]-Table1[[#This Row],[Cost Price]])/Table1[[#This Row],[Cost Price]]</f>
        <v>1.4391025641025639</v>
      </c>
      <c r="N312" s="14">
        <f>VLOOKUP(Table1[[#This Row],[Retail Price]],'Tax and discount slab'!$A$17:$B$27,2,TRUE)</f>
        <v>0.32000000000000006</v>
      </c>
      <c r="O312" s="7">
        <f>(1+Table1[[#This Row],[Tax]])*Table1[[#This Row],[Retail Price]]</f>
        <v>198.89496</v>
      </c>
      <c r="P312" s="7">
        <f>VLOOKUP(Table1[[#This Row],[Order No]],'QTY &amp; shipping cost'!A308:B1344,2,FALSE)</f>
        <v>20</v>
      </c>
      <c r="Q312" s="7">
        <f>(Table1[[#This Row],[Price including tax]]*Table1[[#This Row],[Order Quantity]])</f>
        <v>3977.8991999999998</v>
      </c>
      <c r="R312" s="14">
        <f>VLOOKUP(Table1[[#This Row],[Retail Price]],'Tax and discount slab'!$D$17:$E$27,2,TRUE)</f>
        <v>0.47</v>
      </c>
      <c r="S312" s="7">
        <f>Table1[[#This Row],[Sub Total]]*Table1[[#This Row],[Discount %]]</f>
        <v>1869.6126239999999</v>
      </c>
      <c r="T312" s="7">
        <f>VLOOKUP(Table1[[#This Row],[Order No]],'QTY &amp; shipping cost'!$A$2:$C$1038,3,FALSE)</f>
        <v>24.54</v>
      </c>
      <c r="U312" s="18">
        <f>(Table1[[#This Row],[Sub Total]]+Table1[[#This Row],[Shipping Cost]])-Table1[[#This Row],[Discount $]]</f>
        <v>2132.8265759999999</v>
      </c>
    </row>
    <row r="313" spans="1:21" x14ac:dyDescent="0.2">
      <c r="A313" s="17" t="s">
        <v>580</v>
      </c>
      <c r="B313" s="6">
        <f>VLOOKUP($A313,'Order date customer name'!$A$3:$B$1039,2,FALSE)</f>
        <v>41650</v>
      </c>
      <c r="C313" s="7" t="str">
        <f>VLOOKUP(Table1[[#This Row],[Order No]],'Order date customer name'!$A$2:$C$1038,3,FALSE)</f>
        <v>JASON MILLS</v>
      </c>
      <c r="D313" s="7" t="str">
        <f>VLOOKUP(Table1[[#This Row],[Order No]],'State and cust type'!$A$2:$B$1038,2,FALSE)</f>
        <v>Illinois</v>
      </c>
      <c r="E313" s="7" t="str">
        <f>VLOOKUP(Table1[[#This Row],[Order No]],'State and cust type'!$A$3:$C$1039,3,FALSE)</f>
        <v>Home Office</v>
      </c>
      <c r="F313" s="7" t="str">
        <f>VLOOKUP(Table1[[#This Row],[Order No]],'Account, order priority and cat'!$A$2:$B$1038,2,FALSE)</f>
        <v>MANUEL BARNES</v>
      </c>
      <c r="G313" s="7" t="str">
        <f>VLOOKUP(Table1[[#This Row],[Order No]],'Account, order priority and cat'!$A$3:$C$1039,3,FALSE)</f>
        <v>Low</v>
      </c>
      <c r="H313" s="7" t="str">
        <f>VLOOKUP(Table1[[#This Row],[Order No]],'Account, order priority and cat'!$A$3:$D$1039,4,FALSE)</f>
        <v>Office Supplies</v>
      </c>
      <c r="I313" s="12" t="str">
        <f>VLOOKUP(Table1[[#This Row],[Order No]],'Cost and price details'!$A$2:$F$1038,Table!$I$3,FALSE)</f>
        <v>Regular Air</v>
      </c>
      <c r="J313" s="13">
        <f>VLOOKUP(Table1[[#This Row],[Order No]],'Cost and price details'!$A$2:$F$1038,Table!$J$3,FALSE)</f>
        <v>41662</v>
      </c>
      <c r="K313" s="12">
        <f>VLOOKUP(Table1[[#This Row],[Order No]],'Cost and price details'!$A$2:$F$1038,Table!$K$3,FALSE)</f>
        <v>23.716000000000001</v>
      </c>
      <c r="L313" s="12">
        <f>VLOOKUP(Table1[[#This Row],[Order No]],'Cost and price details'!$A$2:$F$1038,Table!$L$3,FALSE)</f>
        <v>39.533999999999999</v>
      </c>
      <c r="M313" s="14">
        <f>(Table1[[#This Row],[Retail Price]]-Table1[[#This Row],[Cost Price]])/Table1[[#This Row],[Cost Price]]</f>
        <v>0.66697588126159546</v>
      </c>
      <c r="N313" s="14">
        <f>VLOOKUP(Table1[[#This Row],[Retail Price]],'Tax and discount slab'!$A$17:$B$27,2,TRUE)</f>
        <v>0.2</v>
      </c>
      <c r="O313" s="7">
        <f>(1+Table1[[#This Row],[Tax]])*Table1[[#This Row],[Retail Price]]</f>
        <v>47.440799999999996</v>
      </c>
      <c r="P313" s="7" t="e">
        <f>VLOOKUP(Table1[[#This Row],[Order No]],'QTY &amp; shipping cost'!A309:B1345,2,FALSE)</f>
        <v>#N/A</v>
      </c>
      <c r="Q313" s="7" t="e">
        <f>(Table1[[#This Row],[Price including tax]]*Table1[[#This Row],[Order Quantity]])</f>
        <v>#N/A</v>
      </c>
      <c r="R313" s="14">
        <f>VLOOKUP(Table1[[#This Row],[Retail Price]],'Tax and discount slab'!$D$17:$E$27,2,TRUE)</f>
        <v>0.17</v>
      </c>
      <c r="S313" s="7" t="e">
        <f>Table1[[#This Row],[Sub Total]]*Table1[[#This Row],[Discount %]]</f>
        <v>#N/A</v>
      </c>
      <c r="T313" s="7">
        <f>VLOOKUP(Table1[[#This Row],[Order No]],'QTY &amp; shipping cost'!$A$2:$C$1038,3,FALSE)</f>
        <v>6.71</v>
      </c>
      <c r="U313" s="18" t="e">
        <f>(Table1[[#This Row],[Sub Total]]+Table1[[#This Row],[Shipping Cost]])-Table1[[#This Row],[Discount $]]</f>
        <v>#N/A</v>
      </c>
    </row>
    <row r="314" spans="1:21" x14ac:dyDescent="0.2">
      <c r="A314" s="17" t="s">
        <v>582</v>
      </c>
      <c r="B314" s="6">
        <f>VLOOKUP($A314,'Order date customer name'!$A$3:$B$1039,2,FALSE)</f>
        <v>41651</v>
      </c>
      <c r="C314" s="7" t="str">
        <f>VLOOKUP(Table1[[#This Row],[Order No]],'Order date customer name'!$A$2:$C$1038,3,FALSE)</f>
        <v>RAMON WILLIS</v>
      </c>
      <c r="D314" s="7" t="str">
        <f>VLOOKUP(Table1[[#This Row],[Order No]],'State and cust type'!$A$2:$B$1038,2,FALSE)</f>
        <v>New York</v>
      </c>
      <c r="E314" s="7" t="str">
        <f>VLOOKUP(Table1[[#This Row],[Order No]],'State and cust type'!$A$3:$C$1039,3,FALSE)</f>
        <v>Consumer</v>
      </c>
      <c r="F314" s="7" t="str">
        <f>VLOOKUP(Table1[[#This Row],[Order No]],'Account, order priority and cat'!$A$2:$B$1038,2,FALSE)</f>
        <v>BOBBY CHAVEZ</v>
      </c>
      <c r="G314" s="7" t="str">
        <f>VLOOKUP(Table1[[#This Row],[Order No]],'Account, order priority and cat'!$A$3:$C$1039,3,FALSE)</f>
        <v>Not Specified</v>
      </c>
      <c r="H314" s="7" t="str">
        <f>VLOOKUP(Table1[[#This Row],[Order No]],'Account, order priority and cat'!$A$3:$D$1039,4,FALSE)</f>
        <v>Office Supplies</v>
      </c>
      <c r="I314" s="12" t="str">
        <f>VLOOKUP(Table1[[#This Row],[Order No]],'Cost and price details'!$A$2:$F$1038,Table!$I$3,FALSE)</f>
        <v>Express Air</v>
      </c>
      <c r="J314" s="13">
        <f>VLOOKUP(Table1[[#This Row],[Order No]],'Cost and price details'!$A$2:$F$1038,Table!$J$3,FALSE)</f>
        <v>41660</v>
      </c>
      <c r="K314" s="12">
        <f>VLOOKUP(Table1[[#This Row],[Order No]],'Cost and price details'!$A$2:$F$1038,Table!$K$3,FALSE)</f>
        <v>3.74</v>
      </c>
      <c r="L314" s="12">
        <f>VLOOKUP(Table1[[#This Row],[Order No]],'Cost and price details'!$A$2:$F$1038,Table!$L$3,FALSE)</f>
        <v>5.9400000000000013</v>
      </c>
      <c r="M314" s="14">
        <f>(Table1[[#This Row],[Retail Price]]-Table1[[#This Row],[Cost Price]])/Table1[[#This Row],[Cost Price]]</f>
        <v>0.5882352941176473</v>
      </c>
      <c r="N314" s="14">
        <f>VLOOKUP(Table1[[#This Row],[Retail Price]],'Tax and discount slab'!$A$17:$B$27,2,TRUE)</f>
        <v>0.05</v>
      </c>
      <c r="O314" s="7">
        <f>(1+Table1[[#This Row],[Tax]])*Table1[[#This Row],[Retail Price]]</f>
        <v>6.2370000000000019</v>
      </c>
      <c r="P314" s="7">
        <f>VLOOKUP(Table1[[#This Row],[Order No]],'QTY &amp; shipping cost'!A310:B1346,2,FALSE)</f>
        <v>16</v>
      </c>
      <c r="Q314" s="7">
        <f>(Table1[[#This Row],[Price including tax]]*Table1[[#This Row],[Order Quantity]])</f>
        <v>99.79200000000003</v>
      </c>
      <c r="R314" s="14">
        <f>VLOOKUP(Table1[[#This Row],[Retail Price]],'Tax and discount slab'!$D$17:$E$27,2,TRUE)</f>
        <v>0.02</v>
      </c>
      <c r="S314" s="7">
        <f>Table1[[#This Row],[Sub Total]]*Table1[[#This Row],[Discount %]]</f>
        <v>1.9958400000000007</v>
      </c>
      <c r="T314" s="7">
        <f>VLOOKUP(Table1[[#This Row],[Order No]],'QTY &amp; shipping cost'!$A$2:$C$1038,3,FALSE)</f>
        <v>7.83</v>
      </c>
      <c r="U314" s="18">
        <f>(Table1[[#This Row],[Sub Total]]+Table1[[#This Row],[Shipping Cost]])-Table1[[#This Row],[Discount $]]</f>
        <v>105.62616000000003</v>
      </c>
    </row>
    <row r="315" spans="1:21" x14ac:dyDescent="0.2">
      <c r="A315" s="17" t="s">
        <v>584</v>
      </c>
      <c r="B315" s="6">
        <f>VLOOKUP($A315,'Order date customer name'!$A$3:$B$1039,2,FALSE)</f>
        <v>41651</v>
      </c>
      <c r="C315" s="7" t="str">
        <f>VLOOKUP(Table1[[#This Row],[Order No]],'Order date customer name'!$A$2:$C$1038,3,FALSE)</f>
        <v>NICHOLAS TUCKER</v>
      </c>
      <c r="D315" s="7" t="str">
        <f>VLOOKUP(Table1[[#This Row],[Order No]],'State and cust type'!$A$2:$B$1038,2,FALSE)</f>
        <v>New York</v>
      </c>
      <c r="E315" s="7" t="str">
        <f>VLOOKUP(Table1[[#This Row],[Order No]],'State and cust type'!$A$3:$C$1039,3,FALSE)</f>
        <v>Home Office</v>
      </c>
      <c r="F315" s="7" t="str">
        <f>VLOOKUP(Table1[[#This Row],[Order No]],'Account, order priority and cat'!$A$2:$B$1038,2,FALSE)</f>
        <v>BOBBY CHAVEZ</v>
      </c>
      <c r="G315" s="7" t="str">
        <f>VLOOKUP(Table1[[#This Row],[Order No]],'Account, order priority and cat'!$A$3:$C$1039,3,FALSE)</f>
        <v>Not Specified</v>
      </c>
      <c r="H315" s="7" t="str">
        <f>VLOOKUP(Table1[[#This Row],[Order No]],'Account, order priority and cat'!$A$3:$D$1039,4,FALSE)</f>
        <v>Office Supplies</v>
      </c>
      <c r="I315" s="12" t="str">
        <f>VLOOKUP(Table1[[#This Row],[Order No]],'Cost and price details'!$A$2:$F$1038,Table!$I$3,FALSE)</f>
        <v>Regular Air</v>
      </c>
      <c r="J315" s="13">
        <f>VLOOKUP(Table1[[#This Row],[Order No]],'Cost and price details'!$A$2:$F$1038,Table!$J$3,FALSE)</f>
        <v>41661</v>
      </c>
      <c r="K315" s="12">
        <f>VLOOKUP(Table1[[#This Row],[Order No]],'Cost and price details'!$A$2:$F$1038,Table!$K$3,FALSE)</f>
        <v>2.145</v>
      </c>
      <c r="L315" s="12">
        <f>VLOOKUP(Table1[[#This Row],[Order No]],'Cost and price details'!$A$2:$F$1038,Table!$L$3,FALSE)</f>
        <v>4.3780000000000001</v>
      </c>
      <c r="M315" s="14">
        <f>(Table1[[#This Row],[Retail Price]]-Table1[[#This Row],[Cost Price]])/Table1[[#This Row],[Cost Price]]</f>
        <v>1.0410256410256411</v>
      </c>
      <c r="N315" s="14">
        <f>VLOOKUP(Table1[[#This Row],[Retail Price]],'Tax and discount slab'!$A$17:$B$27,2,TRUE)</f>
        <v>0.05</v>
      </c>
      <c r="O315" s="7">
        <f>(1+Table1[[#This Row],[Tax]])*Table1[[#This Row],[Retail Price]]</f>
        <v>4.5969000000000007</v>
      </c>
      <c r="P315" s="7">
        <f>VLOOKUP(Table1[[#This Row],[Order No]],'QTY &amp; shipping cost'!A311:B1347,2,FALSE)</f>
        <v>43</v>
      </c>
      <c r="Q315" s="7">
        <f>(Table1[[#This Row],[Price including tax]]*Table1[[#This Row],[Order Quantity]])</f>
        <v>197.66670000000002</v>
      </c>
      <c r="R315" s="14">
        <f>VLOOKUP(Table1[[#This Row],[Retail Price]],'Tax and discount slab'!$D$17:$E$27,2,TRUE)</f>
        <v>0.02</v>
      </c>
      <c r="S315" s="7">
        <f>Table1[[#This Row],[Sub Total]]*Table1[[#This Row],[Discount %]]</f>
        <v>3.9533340000000003</v>
      </c>
      <c r="T315" s="7">
        <f>VLOOKUP(Table1[[#This Row],[Order No]],'QTY &amp; shipping cost'!$A$2:$C$1038,3,FALSE)</f>
        <v>0.88</v>
      </c>
      <c r="U315" s="18">
        <f>(Table1[[#This Row],[Sub Total]]+Table1[[#This Row],[Shipping Cost]])-Table1[[#This Row],[Discount $]]</f>
        <v>194.593366</v>
      </c>
    </row>
    <row r="316" spans="1:21" x14ac:dyDescent="0.2">
      <c r="A316" s="17" t="s">
        <v>585</v>
      </c>
      <c r="B316" s="6">
        <f>VLOOKUP($A316,'Order date customer name'!$A$3:$B$1039,2,FALSE)</f>
        <v>41652</v>
      </c>
      <c r="C316" s="7" t="str">
        <f>VLOOKUP(Table1[[#This Row],[Order No]],'Order date customer name'!$A$2:$C$1038,3,FALSE)</f>
        <v>GREG SALAZAR</v>
      </c>
      <c r="D316" s="7" t="str">
        <f>VLOOKUP(Table1[[#This Row],[Order No]],'State and cust type'!$A$2:$B$1038,2,FALSE)</f>
        <v>New York</v>
      </c>
      <c r="E316" s="7" t="str">
        <f>VLOOKUP(Table1[[#This Row],[Order No]],'State and cust type'!$A$3:$C$1039,3,FALSE)</f>
        <v>Corporate</v>
      </c>
      <c r="F316" s="7" t="str">
        <f>VLOOKUP(Table1[[#This Row],[Order No]],'Account, order priority and cat'!$A$2:$B$1038,2,FALSE)</f>
        <v>GREG BLACK</v>
      </c>
      <c r="G316" s="7" t="str">
        <f>VLOOKUP(Table1[[#This Row],[Order No]],'Account, order priority and cat'!$A$3:$C$1039,3,FALSE)</f>
        <v>Medium</v>
      </c>
      <c r="H316" s="7" t="str">
        <f>VLOOKUP(Table1[[#This Row],[Order No]],'Account, order priority and cat'!$A$3:$D$1039,4,FALSE)</f>
        <v>Office Supplies</v>
      </c>
      <c r="I316" s="12" t="str">
        <f>VLOOKUP(Table1[[#This Row],[Order No]],'Cost and price details'!$A$2:$F$1038,Table!$I$3,FALSE)</f>
        <v>Express Air</v>
      </c>
      <c r="J316" s="13">
        <f>VLOOKUP(Table1[[#This Row],[Order No]],'Cost and price details'!$A$2:$F$1038,Table!$J$3,FALSE)</f>
        <v>41661</v>
      </c>
      <c r="K316" s="12">
        <f>VLOOKUP(Table1[[#This Row],[Order No]],'Cost and price details'!$A$2:$F$1038,Table!$K$3,FALSE)</f>
        <v>5.7090000000000005</v>
      </c>
      <c r="L316" s="12">
        <f>VLOOKUP(Table1[[#This Row],[Order No]],'Cost and price details'!$A$2:$F$1038,Table!$L$3,FALSE)</f>
        <v>14.278000000000002</v>
      </c>
      <c r="M316" s="14">
        <f>(Table1[[#This Row],[Retail Price]]-Table1[[#This Row],[Cost Price]])/Table1[[#This Row],[Cost Price]]</f>
        <v>1.5009633911368019</v>
      </c>
      <c r="N316" s="14">
        <f>VLOOKUP(Table1[[#This Row],[Retail Price]],'Tax and discount slab'!$A$17:$B$27,2,TRUE)</f>
        <v>0.1</v>
      </c>
      <c r="O316" s="7">
        <f>(1+Table1[[#This Row],[Tax]])*Table1[[#This Row],[Retail Price]]</f>
        <v>15.705800000000004</v>
      </c>
      <c r="P316" s="7">
        <f>VLOOKUP(Table1[[#This Row],[Order No]],'QTY &amp; shipping cost'!A312:B1348,2,FALSE)</f>
        <v>36</v>
      </c>
      <c r="Q316" s="7">
        <f>(Table1[[#This Row],[Price including tax]]*Table1[[#This Row],[Order Quantity]])</f>
        <v>565.40880000000016</v>
      </c>
      <c r="R316" s="14">
        <f>VLOOKUP(Table1[[#This Row],[Retail Price]],'Tax and discount slab'!$D$17:$E$27,2,TRUE)</f>
        <v>7.0000000000000007E-2</v>
      </c>
      <c r="S316" s="7">
        <f>Table1[[#This Row],[Sub Total]]*Table1[[#This Row],[Discount %]]</f>
        <v>39.578616000000018</v>
      </c>
      <c r="T316" s="7">
        <f>VLOOKUP(Table1[[#This Row],[Order No]],'QTY &amp; shipping cost'!$A$2:$C$1038,3,FALSE)</f>
        <v>3.19</v>
      </c>
      <c r="U316" s="18">
        <f>(Table1[[#This Row],[Sub Total]]+Table1[[#This Row],[Shipping Cost]])-Table1[[#This Row],[Discount $]]</f>
        <v>529.0201840000002</v>
      </c>
    </row>
    <row r="317" spans="1:21" x14ac:dyDescent="0.2">
      <c r="A317" s="17" t="s">
        <v>586</v>
      </c>
      <c r="B317" s="6">
        <f>VLOOKUP($A317,'Order date customer name'!$A$3:$B$1039,2,FALSE)</f>
        <v>41652</v>
      </c>
      <c r="C317" s="7" t="str">
        <f>VLOOKUP(Table1[[#This Row],[Order No]],'Order date customer name'!$A$2:$C$1038,3,FALSE)</f>
        <v>DERRICK SANTOS</v>
      </c>
      <c r="D317" s="7" t="str">
        <f>VLOOKUP(Table1[[#This Row],[Order No]],'State and cust type'!$A$2:$B$1038,2,FALSE)</f>
        <v>New York</v>
      </c>
      <c r="E317" s="7" t="str">
        <f>VLOOKUP(Table1[[#This Row],[Order No]],'State and cust type'!$A$3:$C$1039,3,FALSE)</f>
        <v>Home Office</v>
      </c>
      <c r="F317" s="7" t="str">
        <f>VLOOKUP(Table1[[#This Row],[Order No]],'Account, order priority and cat'!$A$2:$B$1038,2,FALSE)</f>
        <v>BRYAN JENKINS</v>
      </c>
      <c r="G317" s="7" t="str">
        <f>VLOOKUP(Table1[[#This Row],[Order No]],'Account, order priority and cat'!$A$3:$C$1039,3,FALSE)</f>
        <v>Medium</v>
      </c>
      <c r="H317" s="7" t="str">
        <f>VLOOKUP(Table1[[#This Row],[Order No]],'Account, order priority and cat'!$A$3:$D$1039,4,FALSE)</f>
        <v>Technology</v>
      </c>
      <c r="I317" s="12" t="str">
        <f>VLOOKUP(Table1[[#This Row],[Order No]],'Cost and price details'!$A$2:$F$1038,Table!$I$3,FALSE)</f>
        <v>Delivery Truck</v>
      </c>
      <c r="J317" s="13">
        <f>VLOOKUP(Table1[[#This Row],[Order No]],'Cost and price details'!$A$2:$F$1038,Table!$J$3,FALSE)</f>
        <v>41661</v>
      </c>
      <c r="K317" s="12">
        <f>VLOOKUP(Table1[[#This Row],[Order No]],'Cost and price details'!$A$2:$F$1038,Table!$K$3,FALSE)</f>
        <v>241.57100000000003</v>
      </c>
      <c r="L317" s="12">
        <f>VLOOKUP(Table1[[#This Row],[Order No]],'Cost and price details'!$A$2:$F$1038,Table!$L$3,FALSE)</f>
        <v>589.20400000000006</v>
      </c>
      <c r="M317" s="14">
        <f>(Table1[[#This Row],[Retail Price]]-Table1[[#This Row],[Cost Price]])/Table1[[#This Row],[Cost Price]]</f>
        <v>1.4390510450343792</v>
      </c>
      <c r="N317" s="14">
        <f>VLOOKUP(Table1[[#This Row],[Retail Price]],'Tax and discount slab'!$A$17:$B$27,2,TRUE)</f>
        <v>0.32000000000000006</v>
      </c>
      <c r="O317" s="7">
        <f>(1+Table1[[#This Row],[Tax]])*Table1[[#This Row],[Retail Price]]</f>
        <v>777.74928000000011</v>
      </c>
      <c r="P317" s="7">
        <f>VLOOKUP(Table1[[#This Row],[Order No]],'QTY &amp; shipping cost'!A313:B1349,2,FALSE)</f>
        <v>3</v>
      </c>
      <c r="Q317" s="7">
        <f>(Table1[[#This Row],[Price including tax]]*Table1[[#This Row],[Order Quantity]])</f>
        <v>2333.2478400000005</v>
      </c>
      <c r="R317" s="14">
        <f>VLOOKUP(Table1[[#This Row],[Retail Price]],'Tax and discount slab'!$D$17:$E$27,2,TRUE)</f>
        <v>0.47</v>
      </c>
      <c r="S317" s="7">
        <f>Table1[[#This Row],[Sub Total]]*Table1[[#This Row],[Discount %]]</f>
        <v>1096.6264848000001</v>
      </c>
      <c r="T317" s="7">
        <f>VLOOKUP(Table1[[#This Row],[Order No]],'QTY &amp; shipping cost'!$A$2:$C$1038,3,FALSE)</f>
        <v>14.75</v>
      </c>
      <c r="U317" s="18">
        <f>(Table1[[#This Row],[Sub Total]]+Table1[[#This Row],[Shipping Cost]])-Table1[[#This Row],[Discount $]]</f>
        <v>1251.3713552000004</v>
      </c>
    </row>
    <row r="318" spans="1:21" x14ac:dyDescent="0.2">
      <c r="A318" s="17" t="s">
        <v>588</v>
      </c>
      <c r="B318" s="6">
        <f>VLOOKUP($A318,'Order date customer name'!$A$3:$B$1039,2,FALSE)</f>
        <v>41654</v>
      </c>
      <c r="C318" s="7" t="str">
        <f>VLOOKUP(Table1[[#This Row],[Order No]],'Order date customer name'!$A$2:$C$1038,3,FALSE)</f>
        <v>HERMAN GRANT</v>
      </c>
      <c r="D318" s="7" t="str">
        <f>VLOOKUP(Table1[[#This Row],[Order No]],'State and cust type'!$A$2:$B$1038,2,FALSE)</f>
        <v>New York</v>
      </c>
      <c r="E318" s="7" t="str">
        <f>VLOOKUP(Table1[[#This Row],[Order No]],'State and cust type'!$A$3:$C$1039,3,FALSE)</f>
        <v>Home Office</v>
      </c>
      <c r="F318" s="7" t="str">
        <f>VLOOKUP(Table1[[#This Row],[Order No]],'Account, order priority and cat'!$A$2:$B$1038,2,FALSE)</f>
        <v>GREG BLACK</v>
      </c>
      <c r="G318" s="7" t="str">
        <f>VLOOKUP(Table1[[#This Row],[Order No]],'Account, order priority and cat'!$A$3:$C$1039,3,FALSE)</f>
        <v>Critical</v>
      </c>
      <c r="H318" s="7" t="str">
        <f>VLOOKUP(Table1[[#This Row],[Order No]],'Account, order priority and cat'!$A$3:$D$1039,4,FALSE)</f>
        <v>Office Supplies</v>
      </c>
      <c r="I318" s="12" t="str">
        <f>VLOOKUP(Table1[[#This Row],[Order No]],'Cost and price details'!$A$2:$F$1038,Table!$I$3,FALSE)</f>
        <v>Regular Air</v>
      </c>
      <c r="J318" s="13">
        <f>VLOOKUP(Table1[[#This Row],[Order No]],'Cost and price details'!$A$2:$F$1038,Table!$J$3,FALSE)</f>
        <v>41663</v>
      </c>
      <c r="K318" s="12">
        <f>VLOOKUP(Table1[[#This Row],[Order No]],'Cost and price details'!$A$2:$F$1038,Table!$K$3,FALSE)</f>
        <v>4.2240000000000002</v>
      </c>
      <c r="L318" s="12">
        <f>VLOOKUP(Table1[[#This Row],[Order No]],'Cost and price details'!$A$2:$F$1038,Table!$L$3,FALSE)</f>
        <v>6.9300000000000006</v>
      </c>
      <c r="M318" s="14">
        <f>(Table1[[#This Row],[Retail Price]]-Table1[[#This Row],[Cost Price]])/Table1[[#This Row],[Cost Price]]</f>
        <v>0.64062500000000011</v>
      </c>
      <c r="N318" s="14">
        <f>VLOOKUP(Table1[[#This Row],[Retail Price]],'Tax and discount slab'!$A$17:$B$27,2,TRUE)</f>
        <v>0.05</v>
      </c>
      <c r="O318" s="7">
        <f>(1+Table1[[#This Row],[Tax]])*Table1[[#This Row],[Retail Price]]</f>
        <v>7.2765000000000013</v>
      </c>
      <c r="P318" s="7">
        <f>VLOOKUP(Table1[[#This Row],[Order No]],'QTY &amp; shipping cost'!A314:B1350,2,FALSE)</f>
        <v>34</v>
      </c>
      <c r="Q318" s="7">
        <f>(Table1[[#This Row],[Price including tax]]*Table1[[#This Row],[Order Quantity]])</f>
        <v>247.40100000000004</v>
      </c>
      <c r="R318" s="14">
        <f>VLOOKUP(Table1[[#This Row],[Retail Price]],'Tax and discount slab'!$D$17:$E$27,2,TRUE)</f>
        <v>0.02</v>
      </c>
      <c r="S318" s="7">
        <f>Table1[[#This Row],[Sub Total]]*Table1[[#This Row],[Discount %]]</f>
        <v>4.9480200000000005</v>
      </c>
      <c r="T318" s="7">
        <f>VLOOKUP(Table1[[#This Row],[Order No]],'QTY &amp; shipping cost'!$A$2:$C$1038,3,FALSE)</f>
        <v>0.55000000000000004</v>
      </c>
      <c r="U318" s="18">
        <f>(Table1[[#This Row],[Sub Total]]+Table1[[#This Row],[Shipping Cost]])-Table1[[#This Row],[Discount $]]</f>
        <v>243.00298000000004</v>
      </c>
    </row>
    <row r="319" spans="1:21" x14ac:dyDescent="0.2">
      <c r="A319" s="17" t="s">
        <v>589</v>
      </c>
      <c r="B319" s="6">
        <f>VLOOKUP($A319,'Order date customer name'!$A$3:$B$1039,2,FALSE)</f>
        <v>41660</v>
      </c>
      <c r="C319" s="7" t="str">
        <f>VLOOKUP(Table1[[#This Row],[Order No]],'Order date customer name'!$A$2:$C$1038,3,FALSE)</f>
        <v>LEWIS STEWART</v>
      </c>
      <c r="D319" s="7" t="str">
        <f>VLOOKUP(Table1[[#This Row],[Order No]],'State and cust type'!$A$2:$B$1038,2,FALSE)</f>
        <v>New York</v>
      </c>
      <c r="E319" s="7" t="str">
        <f>VLOOKUP(Table1[[#This Row],[Order No]],'State and cust type'!$A$3:$C$1039,3,FALSE)</f>
        <v>Home Office</v>
      </c>
      <c r="F319" s="7" t="str">
        <f>VLOOKUP(Table1[[#This Row],[Order No]],'Account, order priority and cat'!$A$2:$B$1038,2,FALSE)</f>
        <v>CLAUDE WILLIS</v>
      </c>
      <c r="G319" s="7" t="str">
        <f>VLOOKUP(Table1[[#This Row],[Order No]],'Account, order priority and cat'!$A$3:$C$1039,3,FALSE)</f>
        <v>Not Specified</v>
      </c>
      <c r="H319" s="7" t="str">
        <f>VLOOKUP(Table1[[#This Row],[Order No]],'Account, order priority and cat'!$A$3:$D$1039,4,FALSE)</f>
        <v>Office Supplies</v>
      </c>
      <c r="I319" s="12" t="str">
        <f>VLOOKUP(Table1[[#This Row],[Order No]],'Cost and price details'!$A$2:$F$1038,Table!$I$3,FALSE)</f>
        <v>Regular Air</v>
      </c>
      <c r="J319" s="13">
        <f>VLOOKUP(Table1[[#This Row],[Order No]],'Cost and price details'!$A$2:$F$1038,Table!$J$3,FALSE)</f>
        <v>41669</v>
      </c>
      <c r="K319" s="12">
        <f>VLOOKUP(Table1[[#This Row],[Order No]],'Cost and price details'!$A$2:$F$1038,Table!$K$3,FALSE)</f>
        <v>1.0230000000000001</v>
      </c>
      <c r="L319" s="12">
        <f>VLOOKUP(Table1[[#This Row],[Order No]],'Cost and price details'!$A$2:$F$1038,Table!$L$3,FALSE)</f>
        <v>1.6280000000000001</v>
      </c>
      <c r="M319" s="14">
        <f>(Table1[[#This Row],[Retail Price]]-Table1[[#This Row],[Cost Price]])/Table1[[#This Row],[Cost Price]]</f>
        <v>0.59139784946236551</v>
      </c>
      <c r="N319" s="14">
        <f>VLOOKUP(Table1[[#This Row],[Retail Price]],'Tax and discount slab'!$A$17:$B$27,2,TRUE)</f>
        <v>0.05</v>
      </c>
      <c r="O319" s="7">
        <f>(1+Table1[[#This Row],[Tax]])*Table1[[#This Row],[Retail Price]]</f>
        <v>1.7094000000000003</v>
      </c>
      <c r="P319" s="7">
        <f>VLOOKUP(Table1[[#This Row],[Order No]],'QTY &amp; shipping cost'!A315:B1351,2,FALSE)</f>
        <v>29</v>
      </c>
      <c r="Q319" s="7">
        <f>(Table1[[#This Row],[Price including tax]]*Table1[[#This Row],[Order Quantity]])</f>
        <v>49.572600000000008</v>
      </c>
      <c r="R319" s="14">
        <f>VLOOKUP(Table1[[#This Row],[Retail Price]],'Tax and discount slab'!$D$17:$E$27,2,TRUE)</f>
        <v>0.02</v>
      </c>
      <c r="S319" s="7">
        <f>Table1[[#This Row],[Sub Total]]*Table1[[#This Row],[Discount %]]</f>
        <v>0.99145200000000022</v>
      </c>
      <c r="T319" s="7">
        <f>VLOOKUP(Table1[[#This Row],[Order No]],'QTY &amp; shipping cost'!$A$2:$C$1038,3,FALSE)</f>
        <v>0.75</v>
      </c>
      <c r="U319" s="18">
        <f>(Table1[[#This Row],[Sub Total]]+Table1[[#This Row],[Shipping Cost]])-Table1[[#This Row],[Discount $]]</f>
        <v>49.331148000000006</v>
      </c>
    </row>
    <row r="320" spans="1:21" x14ac:dyDescent="0.2">
      <c r="A320" s="17" t="s">
        <v>591</v>
      </c>
      <c r="B320" s="6">
        <f>VLOOKUP($A320,'Order date customer name'!$A$3:$B$1039,2,FALSE)</f>
        <v>41661</v>
      </c>
      <c r="C320" s="7" t="str">
        <f>VLOOKUP(Table1[[#This Row],[Order No]],'Order date customer name'!$A$2:$C$1038,3,FALSE)</f>
        <v>LEO RYAN</v>
      </c>
      <c r="D320" s="7" t="str">
        <f>VLOOKUP(Table1[[#This Row],[Order No]],'State and cust type'!$A$2:$B$1038,2,FALSE)</f>
        <v>New York</v>
      </c>
      <c r="E320" s="7" t="str">
        <f>VLOOKUP(Table1[[#This Row],[Order No]],'State and cust type'!$A$3:$C$1039,3,FALSE)</f>
        <v>Corporate</v>
      </c>
      <c r="F320" s="7" t="str">
        <f>VLOOKUP(Table1[[#This Row],[Order No]],'Account, order priority and cat'!$A$2:$B$1038,2,FALSE)</f>
        <v>GREG BLACK</v>
      </c>
      <c r="G320" s="7" t="str">
        <f>VLOOKUP(Table1[[#This Row],[Order No]],'Account, order priority and cat'!$A$3:$C$1039,3,FALSE)</f>
        <v>High</v>
      </c>
      <c r="H320" s="7" t="str">
        <f>VLOOKUP(Table1[[#This Row],[Order No]],'Account, order priority and cat'!$A$3:$D$1039,4,FALSE)</f>
        <v>Technology</v>
      </c>
      <c r="I320" s="12" t="str">
        <f>VLOOKUP(Table1[[#This Row],[Order No]],'Cost and price details'!$A$2:$F$1038,Table!$I$3,FALSE)</f>
        <v>Delivery Truck</v>
      </c>
      <c r="J320" s="13">
        <f>VLOOKUP(Table1[[#This Row],[Order No]],'Cost and price details'!$A$2:$F$1038,Table!$J$3,FALSE)</f>
        <v>41670</v>
      </c>
      <c r="K320" s="12">
        <f>VLOOKUP(Table1[[#This Row],[Order No]],'Cost and price details'!$A$2:$F$1038,Table!$K$3,FALSE)</f>
        <v>84.469000000000008</v>
      </c>
      <c r="L320" s="12">
        <f>VLOOKUP(Table1[[#This Row],[Order No]],'Cost and price details'!$A$2:$F$1038,Table!$L$3,FALSE)</f>
        <v>131.989</v>
      </c>
      <c r="M320" s="14">
        <f>(Table1[[#This Row],[Retail Price]]-Table1[[#This Row],[Cost Price]])/Table1[[#This Row],[Cost Price]]</f>
        <v>0.562573251725485</v>
      </c>
      <c r="N320" s="14">
        <f>VLOOKUP(Table1[[#This Row],[Retail Price]],'Tax and discount slab'!$A$17:$B$27,2,TRUE)</f>
        <v>0.32000000000000006</v>
      </c>
      <c r="O320" s="7">
        <f>(1+Table1[[#This Row],[Tax]])*Table1[[#This Row],[Retail Price]]</f>
        <v>174.22548</v>
      </c>
      <c r="P320" s="7">
        <f>VLOOKUP(Table1[[#This Row],[Order No]],'QTY &amp; shipping cost'!A316:B1352,2,FALSE)</f>
        <v>15</v>
      </c>
      <c r="Q320" s="7">
        <f>(Table1[[#This Row],[Price including tax]]*Table1[[#This Row],[Order Quantity]])</f>
        <v>2613.3822</v>
      </c>
      <c r="R320" s="14">
        <f>VLOOKUP(Table1[[#This Row],[Retail Price]],'Tax and discount slab'!$D$17:$E$27,2,TRUE)</f>
        <v>0.47</v>
      </c>
      <c r="S320" s="7">
        <f>Table1[[#This Row],[Sub Total]]*Table1[[#This Row],[Discount %]]</f>
        <v>1228.289634</v>
      </c>
      <c r="T320" s="7">
        <f>VLOOKUP(Table1[[#This Row],[Order No]],'QTY &amp; shipping cost'!$A$2:$C$1038,3,FALSE)</f>
        <v>14.05</v>
      </c>
      <c r="U320" s="18">
        <f>(Table1[[#This Row],[Sub Total]]+Table1[[#This Row],[Shipping Cost]])-Table1[[#This Row],[Discount $]]</f>
        <v>1399.1425660000002</v>
      </c>
    </row>
    <row r="321" spans="1:21" x14ac:dyDescent="0.2">
      <c r="A321" s="17" t="s">
        <v>593</v>
      </c>
      <c r="B321" s="6">
        <f>VLOOKUP($A321,'Order date customer name'!$A$3:$B$1039,2,FALSE)</f>
        <v>41662</v>
      </c>
      <c r="C321" s="7" t="str">
        <f>VLOOKUP(Table1[[#This Row],[Order No]],'Order date customer name'!$A$2:$C$1038,3,FALSE)</f>
        <v>ARNOLD YOUNG</v>
      </c>
      <c r="D321" s="7" t="str">
        <f>VLOOKUP(Table1[[#This Row],[Order No]],'State and cust type'!$A$2:$B$1038,2,FALSE)</f>
        <v>New York</v>
      </c>
      <c r="E321" s="7" t="str">
        <f>VLOOKUP(Table1[[#This Row],[Order No]],'State and cust type'!$A$3:$C$1039,3,FALSE)</f>
        <v>Home Office</v>
      </c>
      <c r="F321" s="7" t="str">
        <f>VLOOKUP(Table1[[#This Row],[Order No]],'Account, order priority and cat'!$A$2:$B$1038,2,FALSE)</f>
        <v>GREG BLACK</v>
      </c>
      <c r="G321" s="7" t="str">
        <f>VLOOKUP(Table1[[#This Row],[Order No]],'Account, order priority and cat'!$A$3:$C$1039,3,FALSE)</f>
        <v>Medium</v>
      </c>
      <c r="H321" s="7" t="str">
        <f>VLOOKUP(Table1[[#This Row],[Order No]],'Account, order priority and cat'!$A$3:$D$1039,4,FALSE)</f>
        <v>Office Supplies</v>
      </c>
      <c r="I321" s="12" t="str">
        <f>VLOOKUP(Table1[[#This Row],[Order No]],'Cost and price details'!$A$2:$F$1038,Table!$I$3,FALSE)</f>
        <v>Regular Air</v>
      </c>
      <c r="J321" s="13">
        <f>VLOOKUP(Table1[[#This Row],[Order No]],'Cost and price details'!$A$2:$F$1038,Table!$J$3,FALSE)</f>
        <v>41671</v>
      </c>
      <c r="K321" s="12">
        <f>VLOOKUP(Table1[[#This Row],[Order No]],'Cost and price details'!$A$2:$F$1038,Table!$K$3,FALSE)</f>
        <v>1.1990000000000003</v>
      </c>
      <c r="L321" s="12">
        <f>VLOOKUP(Table1[[#This Row],[Order No]],'Cost and price details'!$A$2:$F$1038,Table!$L$3,FALSE)</f>
        <v>2.8600000000000003</v>
      </c>
      <c r="M321" s="14">
        <f>(Table1[[#This Row],[Retail Price]]-Table1[[#This Row],[Cost Price]])/Table1[[#This Row],[Cost Price]]</f>
        <v>1.3853211009174309</v>
      </c>
      <c r="N321" s="14">
        <f>VLOOKUP(Table1[[#This Row],[Retail Price]],'Tax and discount slab'!$A$17:$B$27,2,TRUE)</f>
        <v>0.05</v>
      </c>
      <c r="O321" s="7">
        <f>(1+Table1[[#This Row],[Tax]])*Table1[[#This Row],[Retail Price]]</f>
        <v>3.0030000000000006</v>
      </c>
      <c r="P321" s="7" t="e">
        <f>VLOOKUP(Table1[[#This Row],[Order No]],'QTY &amp; shipping cost'!A317:B1353,2,FALSE)</f>
        <v>#N/A</v>
      </c>
      <c r="Q321" s="7" t="e">
        <f>(Table1[[#This Row],[Price including tax]]*Table1[[#This Row],[Order Quantity]])</f>
        <v>#N/A</v>
      </c>
      <c r="R321" s="14">
        <f>VLOOKUP(Table1[[#This Row],[Retail Price]],'Tax and discount slab'!$D$17:$E$27,2,TRUE)</f>
        <v>0.02</v>
      </c>
      <c r="S321" s="7" t="e">
        <f>Table1[[#This Row],[Sub Total]]*Table1[[#This Row],[Discount %]]</f>
        <v>#N/A</v>
      </c>
      <c r="T321" s="7">
        <f>VLOOKUP(Table1[[#This Row],[Order No]],'QTY &amp; shipping cost'!$A$2:$C$1038,3,FALSE)</f>
        <v>2.4499999999999997</v>
      </c>
      <c r="U321" s="18" t="e">
        <f>(Table1[[#This Row],[Sub Total]]+Table1[[#This Row],[Shipping Cost]])-Table1[[#This Row],[Discount $]]</f>
        <v>#N/A</v>
      </c>
    </row>
    <row r="322" spans="1:21" x14ac:dyDescent="0.2">
      <c r="A322" s="17" t="s">
        <v>595</v>
      </c>
      <c r="B322" s="6">
        <f>VLOOKUP($A322,'Order date customer name'!$A$3:$B$1039,2,FALSE)</f>
        <v>41663</v>
      </c>
      <c r="C322" s="7" t="str">
        <f>VLOOKUP(Table1[[#This Row],[Order No]],'Order date customer name'!$A$2:$C$1038,3,FALSE)</f>
        <v>PAUL BAKER</v>
      </c>
      <c r="D322" s="7" t="str">
        <f>VLOOKUP(Table1[[#This Row],[Order No]],'State and cust type'!$A$2:$B$1038,2,FALSE)</f>
        <v>Illinois</v>
      </c>
      <c r="E322" s="7" t="str">
        <f>VLOOKUP(Table1[[#This Row],[Order No]],'State and cust type'!$A$3:$C$1039,3,FALSE)</f>
        <v>Consumer</v>
      </c>
      <c r="F322" s="7" t="str">
        <f>VLOOKUP(Table1[[#This Row],[Order No]],'Account, order priority and cat'!$A$2:$B$1038,2,FALSE)</f>
        <v>MANUEL BARNES</v>
      </c>
      <c r="G322" s="7" t="str">
        <f>VLOOKUP(Table1[[#This Row],[Order No]],'Account, order priority and cat'!$A$3:$C$1039,3,FALSE)</f>
        <v>Low</v>
      </c>
      <c r="H322" s="7" t="str">
        <f>VLOOKUP(Table1[[#This Row],[Order No]],'Account, order priority and cat'!$A$3:$D$1039,4,FALSE)</f>
        <v>Furniture</v>
      </c>
      <c r="I322" s="12" t="str">
        <f>VLOOKUP(Table1[[#This Row],[Order No]],'Cost and price details'!$A$2:$F$1038,Table!$I$3,FALSE)</f>
        <v>Regular Air</v>
      </c>
      <c r="J322" s="13">
        <f>VLOOKUP(Table1[[#This Row],[Order No]],'Cost and price details'!$A$2:$F$1038,Table!$J$3,FALSE)</f>
        <v>41677</v>
      </c>
      <c r="K322" s="12">
        <f>VLOOKUP(Table1[[#This Row],[Order No]],'Cost and price details'!$A$2:$F$1038,Table!$K$3,FALSE)</f>
        <v>6.0500000000000007</v>
      </c>
      <c r="L322" s="12">
        <f>VLOOKUP(Table1[[#This Row],[Order No]],'Cost and price details'!$A$2:$F$1038,Table!$L$3,FALSE)</f>
        <v>13.442000000000002</v>
      </c>
      <c r="M322" s="14">
        <f>(Table1[[#This Row],[Retail Price]]-Table1[[#This Row],[Cost Price]])/Table1[[#This Row],[Cost Price]]</f>
        <v>1.2218181818181819</v>
      </c>
      <c r="N322" s="14">
        <f>VLOOKUP(Table1[[#This Row],[Retail Price]],'Tax and discount slab'!$A$17:$B$27,2,TRUE)</f>
        <v>0.1</v>
      </c>
      <c r="O322" s="7">
        <f>(1+Table1[[#This Row],[Tax]])*Table1[[#This Row],[Retail Price]]</f>
        <v>14.786200000000003</v>
      </c>
      <c r="P322" s="7" t="e">
        <f>VLOOKUP(Table1[[#This Row],[Order No]],'QTY &amp; shipping cost'!A318:B1354,2,FALSE)</f>
        <v>#N/A</v>
      </c>
      <c r="Q322" s="7" t="e">
        <f>(Table1[[#This Row],[Price including tax]]*Table1[[#This Row],[Order Quantity]])</f>
        <v>#N/A</v>
      </c>
      <c r="R322" s="14">
        <f>VLOOKUP(Table1[[#This Row],[Retail Price]],'Tax and discount slab'!$D$17:$E$27,2,TRUE)</f>
        <v>7.0000000000000007E-2</v>
      </c>
      <c r="S322" s="7" t="e">
        <f>Table1[[#This Row],[Sub Total]]*Table1[[#This Row],[Discount %]]</f>
        <v>#N/A</v>
      </c>
      <c r="T322" s="7">
        <f>VLOOKUP(Table1[[#This Row],[Order No]],'QTY &amp; shipping cost'!$A$2:$C$1038,3,FALSE)</f>
        <v>2.9</v>
      </c>
      <c r="U322" s="18" t="e">
        <f>(Table1[[#This Row],[Sub Total]]+Table1[[#This Row],[Shipping Cost]])-Table1[[#This Row],[Discount $]]</f>
        <v>#N/A</v>
      </c>
    </row>
    <row r="323" spans="1:21" x14ac:dyDescent="0.2">
      <c r="A323" s="17" t="s">
        <v>597</v>
      </c>
      <c r="B323" s="6">
        <f>VLOOKUP($A323,'Order date customer name'!$A$3:$B$1039,2,FALSE)</f>
        <v>41663</v>
      </c>
      <c r="C323" s="7" t="str">
        <f>VLOOKUP(Table1[[#This Row],[Order No]],'Order date customer name'!$A$2:$C$1038,3,FALSE)</f>
        <v>NEIL KNIGHT</v>
      </c>
      <c r="D323" s="7" t="str">
        <f>VLOOKUP(Table1[[#This Row],[Order No]],'State and cust type'!$A$2:$B$1038,2,FALSE)</f>
        <v>New York</v>
      </c>
      <c r="E323" s="7" t="str">
        <f>VLOOKUP(Table1[[#This Row],[Order No]],'State and cust type'!$A$3:$C$1039,3,FALSE)</f>
        <v>Corporate</v>
      </c>
      <c r="F323" s="7" t="str">
        <f>VLOOKUP(Table1[[#This Row],[Order No]],'Account, order priority and cat'!$A$2:$B$1038,2,FALSE)</f>
        <v>GREG BLACK</v>
      </c>
      <c r="G323" s="7" t="str">
        <f>VLOOKUP(Table1[[#This Row],[Order No]],'Account, order priority and cat'!$A$3:$C$1039,3,FALSE)</f>
        <v>Critical</v>
      </c>
      <c r="H323" s="7" t="str">
        <f>VLOOKUP(Table1[[#This Row],[Order No]],'Account, order priority and cat'!$A$3:$D$1039,4,FALSE)</f>
        <v>Technology</v>
      </c>
      <c r="I323" s="12" t="str">
        <f>VLOOKUP(Table1[[#This Row],[Order No]],'Cost and price details'!$A$2:$F$1038,Table!$I$3,FALSE)</f>
        <v>Regular Air</v>
      </c>
      <c r="J323" s="13">
        <f>VLOOKUP(Table1[[#This Row],[Order No]],'Cost and price details'!$A$2:$F$1038,Table!$J$3,FALSE)</f>
        <v>41671</v>
      </c>
      <c r="K323" s="12">
        <f>VLOOKUP(Table1[[#This Row],[Order No]],'Cost and price details'!$A$2:$F$1038,Table!$K$3,FALSE)</f>
        <v>11.077000000000002</v>
      </c>
      <c r="L323" s="12">
        <f>VLOOKUP(Table1[[#This Row],[Order No]],'Cost and price details'!$A$2:$F$1038,Table!$L$3,FALSE)</f>
        <v>17.578000000000003</v>
      </c>
      <c r="M323" s="14">
        <f>(Table1[[#This Row],[Retail Price]]-Table1[[#This Row],[Cost Price]])/Table1[[#This Row],[Cost Price]]</f>
        <v>0.58689175769612711</v>
      </c>
      <c r="N323" s="14">
        <f>VLOOKUP(Table1[[#This Row],[Retail Price]],'Tax and discount slab'!$A$17:$B$27,2,TRUE)</f>
        <v>0.1</v>
      </c>
      <c r="O323" s="7">
        <f>(1+Table1[[#This Row],[Tax]])*Table1[[#This Row],[Retail Price]]</f>
        <v>19.335800000000006</v>
      </c>
      <c r="P323" s="7" t="e">
        <f>VLOOKUP(Table1[[#This Row],[Order No]],'QTY &amp; shipping cost'!A319:B1355,2,FALSE)</f>
        <v>#N/A</v>
      </c>
      <c r="Q323" s="7" t="e">
        <f>(Table1[[#This Row],[Price including tax]]*Table1[[#This Row],[Order Quantity]])</f>
        <v>#N/A</v>
      </c>
      <c r="R323" s="14">
        <f>VLOOKUP(Table1[[#This Row],[Retail Price]],'Tax and discount slab'!$D$17:$E$27,2,TRUE)</f>
        <v>7.0000000000000007E-2</v>
      </c>
      <c r="S323" s="7" t="e">
        <f>Table1[[#This Row],[Sub Total]]*Table1[[#This Row],[Discount %]]</f>
        <v>#N/A</v>
      </c>
      <c r="T323" s="7">
        <f>VLOOKUP(Table1[[#This Row],[Order No]],'QTY &amp; shipping cost'!$A$2:$C$1038,3,FALSE)</f>
        <v>4.05</v>
      </c>
      <c r="U323" s="18" t="e">
        <f>(Table1[[#This Row],[Sub Total]]+Table1[[#This Row],[Shipping Cost]])-Table1[[#This Row],[Discount $]]</f>
        <v>#N/A</v>
      </c>
    </row>
    <row r="324" spans="1:21" x14ac:dyDescent="0.2">
      <c r="A324" s="17" t="s">
        <v>599</v>
      </c>
      <c r="B324" s="6">
        <f>VLOOKUP($A324,'Order date customer name'!$A$3:$B$1039,2,FALSE)</f>
        <v>41664</v>
      </c>
      <c r="C324" s="7" t="str">
        <f>VLOOKUP(Table1[[#This Row],[Order No]],'Order date customer name'!$A$2:$C$1038,3,FALSE)</f>
        <v>ROY MORALES</v>
      </c>
      <c r="D324" s="7" t="str">
        <f>VLOOKUP(Table1[[#This Row],[Order No]],'State and cust type'!$A$2:$B$1038,2,FALSE)</f>
        <v>Illinois</v>
      </c>
      <c r="E324" s="7" t="str">
        <f>VLOOKUP(Table1[[#This Row],[Order No]],'State and cust type'!$A$3:$C$1039,3,FALSE)</f>
        <v>Consumer</v>
      </c>
      <c r="F324" s="7" t="str">
        <f>VLOOKUP(Table1[[#This Row],[Order No]],'Account, order priority and cat'!$A$2:$B$1038,2,FALSE)</f>
        <v>MANUEL BARNES</v>
      </c>
      <c r="G324" s="7" t="str">
        <f>VLOOKUP(Table1[[#This Row],[Order No]],'Account, order priority and cat'!$A$3:$C$1039,3,FALSE)</f>
        <v>High</v>
      </c>
      <c r="H324" s="7" t="str">
        <f>VLOOKUP(Table1[[#This Row],[Order No]],'Account, order priority and cat'!$A$3:$D$1039,4,FALSE)</f>
        <v>Office Supplies</v>
      </c>
      <c r="I324" s="12" t="str">
        <f>VLOOKUP(Table1[[#This Row],[Order No]],'Cost and price details'!$A$2:$F$1038,Table!$I$3,FALSE)</f>
        <v>Regular Air</v>
      </c>
      <c r="J324" s="13">
        <f>VLOOKUP(Table1[[#This Row],[Order No]],'Cost and price details'!$A$2:$F$1038,Table!$J$3,FALSE)</f>
        <v>41671</v>
      </c>
      <c r="K324" s="12">
        <f>VLOOKUP(Table1[[#This Row],[Order No]],'Cost and price details'!$A$2:$F$1038,Table!$K$3,FALSE)</f>
        <v>5.8630000000000004</v>
      </c>
      <c r="L324" s="12">
        <f>VLOOKUP(Table1[[#This Row],[Order No]],'Cost and price details'!$A$2:$F$1038,Table!$L$3,FALSE)</f>
        <v>9.4600000000000009</v>
      </c>
      <c r="M324" s="14">
        <f>(Table1[[#This Row],[Retail Price]]-Table1[[#This Row],[Cost Price]])/Table1[[#This Row],[Cost Price]]</f>
        <v>0.61350844277673544</v>
      </c>
      <c r="N324" s="14">
        <f>VLOOKUP(Table1[[#This Row],[Retail Price]],'Tax and discount slab'!$A$17:$B$27,2,TRUE)</f>
        <v>0.05</v>
      </c>
      <c r="O324" s="7">
        <f>(1+Table1[[#This Row],[Tax]])*Table1[[#This Row],[Retail Price]]</f>
        <v>9.9330000000000016</v>
      </c>
      <c r="P324" s="7">
        <f>VLOOKUP(Table1[[#This Row],[Order No]],'QTY &amp; shipping cost'!A320:B1356,2,FALSE)</f>
        <v>6</v>
      </c>
      <c r="Q324" s="7">
        <f>(Table1[[#This Row],[Price including tax]]*Table1[[#This Row],[Order Quantity]])</f>
        <v>59.598000000000013</v>
      </c>
      <c r="R324" s="14">
        <f>VLOOKUP(Table1[[#This Row],[Retail Price]],'Tax and discount slab'!$D$17:$E$27,2,TRUE)</f>
        <v>0.02</v>
      </c>
      <c r="S324" s="7">
        <f>Table1[[#This Row],[Sub Total]]*Table1[[#This Row],[Discount %]]</f>
        <v>1.1919600000000004</v>
      </c>
      <c r="T324" s="7">
        <f>VLOOKUP(Table1[[#This Row],[Order No]],'QTY &amp; shipping cost'!$A$2:$C$1038,3,FALSE)</f>
        <v>6.24</v>
      </c>
      <c r="U324" s="18">
        <f>(Table1[[#This Row],[Sub Total]]+Table1[[#This Row],[Shipping Cost]])-Table1[[#This Row],[Discount $]]</f>
        <v>64.646040000000013</v>
      </c>
    </row>
    <row r="325" spans="1:21" x14ac:dyDescent="0.2">
      <c r="A325" s="17" t="s">
        <v>601</v>
      </c>
      <c r="B325" s="6">
        <f>VLOOKUP($A325,'Order date customer name'!$A$3:$B$1039,2,FALSE)</f>
        <v>41666</v>
      </c>
      <c r="C325" s="7" t="str">
        <f>VLOOKUP(Table1[[#This Row],[Order No]],'Order date customer name'!$A$2:$C$1038,3,FALSE)</f>
        <v>BRAD BLACK</v>
      </c>
      <c r="D325" s="7" t="str">
        <f>VLOOKUP(Table1[[#This Row],[Order No]],'State and cust type'!$A$2:$B$1038,2,FALSE)</f>
        <v>New York</v>
      </c>
      <c r="E325" s="7" t="str">
        <f>VLOOKUP(Table1[[#This Row],[Order No]],'State and cust type'!$A$3:$C$1039,3,FALSE)</f>
        <v>Small Business</v>
      </c>
      <c r="F325" s="7" t="str">
        <f>VLOOKUP(Table1[[#This Row],[Order No]],'Account, order priority and cat'!$A$2:$B$1038,2,FALSE)</f>
        <v>VINCENT JORDAN</v>
      </c>
      <c r="G325" s="7" t="str">
        <f>VLOOKUP(Table1[[#This Row],[Order No]],'Account, order priority and cat'!$A$3:$C$1039,3,FALSE)</f>
        <v>High</v>
      </c>
      <c r="H325" s="7" t="str">
        <f>VLOOKUP(Table1[[#This Row],[Order No]],'Account, order priority and cat'!$A$3:$D$1039,4,FALSE)</f>
        <v>Office Supplies</v>
      </c>
      <c r="I325" s="12" t="str">
        <f>VLOOKUP(Table1[[#This Row],[Order No]],'Cost and price details'!$A$2:$F$1038,Table!$I$3,FALSE)</f>
        <v>Regular Air</v>
      </c>
      <c r="J325" s="13">
        <f>VLOOKUP(Table1[[#This Row],[Order No]],'Cost and price details'!$A$2:$F$1038,Table!$J$3,FALSE)</f>
        <v>41676</v>
      </c>
      <c r="K325" s="12">
        <f>VLOOKUP(Table1[[#This Row],[Order No]],'Cost and price details'!$A$2:$F$1038,Table!$K$3,FALSE)</f>
        <v>59.719000000000001</v>
      </c>
      <c r="L325" s="12">
        <f>VLOOKUP(Table1[[#This Row],[Order No]],'Cost and price details'!$A$2:$F$1038,Table!$L$3,FALSE)</f>
        <v>99.528000000000006</v>
      </c>
      <c r="M325" s="14">
        <f>(Table1[[#This Row],[Retail Price]]-Table1[[#This Row],[Cost Price]])/Table1[[#This Row],[Cost Price]]</f>
        <v>0.66660526800515751</v>
      </c>
      <c r="N325" s="14">
        <f>VLOOKUP(Table1[[#This Row],[Retail Price]],'Tax and discount slab'!$A$17:$B$27,2,TRUE)</f>
        <v>0.30000000000000004</v>
      </c>
      <c r="O325" s="7">
        <f>(1+Table1[[#This Row],[Tax]])*Table1[[#This Row],[Retail Price]]</f>
        <v>129.38640000000001</v>
      </c>
      <c r="P325" s="7">
        <f>VLOOKUP(Table1[[#This Row],[Order No]],'QTY &amp; shipping cost'!A321:B1357,2,FALSE)</f>
        <v>29</v>
      </c>
      <c r="Q325" s="7">
        <f>(Table1[[#This Row],[Price including tax]]*Table1[[#This Row],[Order Quantity]])</f>
        <v>3752.2056000000002</v>
      </c>
      <c r="R325" s="14">
        <f>VLOOKUP(Table1[[#This Row],[Retail Price]],'Tax and discount slab'!$D$17:$E$27,2,TRUE)</f>
        <v>0.42</v>
      </c>
      <c r="S325" s="7">
        <f>Table1[[#This Row],[Sub Total]]*Table1[[#This Row],[Discount %]]</f>
        <v>1575.926352</v>
      </c>
      <c r="T325" s="7">
        <f>VLOOKUP(Table1[[#This Row],[Order No]],'QTY &amp; shipping cost'!$A$2:$C$1038,3,FALSE)</f>
        <v>20.04</v>
      </c>
      <c r="U325" s="18">
        <f>(Table1[[#This Row],[Sub Total]]+Table1[[#This Row],[Shipping Cost]])-Table1[[#This Row],[Discount $]]</f>
        <v>2196.3192480000002</v>
      </c>
    </row>
    <row r="326" spans="1:21" x14ac:dyDescent="0.2">
      <c r="A326" s="17" t="s">
        <v>603</v>
      </c>
      <c r="B326" s="6">
        <f>VLOOKUP($A326,'Order date customer name'!$A$3:$B$1039,2,FALSE)</f>
        <v>41667</v>
      </c>
      <c r="C326" s="7" t="str">
        <f>VLOOKUP(Table1[[#This Row],[Order No]],'Order date customer name'!$A$2:$C$1038,3,FALSE)</f>
        <v>SAMUEL VARGAS</v>
      </c>
      <c r="D326" s="7" t="str">
        <f>VLOOKUP(Table1[[#This Row],[Order No]],'State and cust type'!$A$2:$B$1038,2,FALSE)</f>
        <v>New York</v>
      </c>
      <c r="E326" s="7" t="str">
        <f>VLOOKUP(Table1[[#This Row],[Order No]],'State and cust type'!$A$3:$C$1039,3,FALSE)</f>
        <v>Corporate</v>
      </c>
      <c r="F326" s="7" t="str">
        <f>VLOOKUP(Table1[[#This Row],[Order No]],'Account, order priority and cat'!$A$2:$B$1038,2,FALSE)</f>
        <v>TONY PERRY</v>
      </c>
      <c r="G326" s="7" t="str">
        <f>VLOOKUP(Table1[[#This Row],[Order No]],'Account, order priority and cat'!$A$3:$C$1039,3,FALSE)</f>
        <v>Critical</v>
      </c>
      <c r="H326" s="7" t="str">
        <f>VLOOKUP(Table1[[#This Row],[Order No]],'Account, order priority and cat'!$A$3:$D$1039,4,FALSE)</f>
        <v>Office Supplies</v>
      </c>
      <c r="I326" s="12" t="str">
        <f>VLOOKUP(Table1[[#This Row],[Order No]],'Cost and price details'!$A$2:$F$1038,Table!$I$3,FALSE)</f>
        <v>Regular Air</v>
      </c>
      <c r="J326" s="13">
        <f>VLOOKUP(Table1[[#This Row],[Order No]],'Cost and price details'!$A$2:$F$1038,Table!$J$3,FALSE)</f>
        <v>41676</v>
      </c>
      <c r="K326" s="12">
        <f>VLOOKUP(Table1[[#This Row],[Order No]],'Cost and price details'!$A$2:$F$1038,Table!$K$3,FALSE)</f>
        <v>15.004000000000001</v>
      </c>
      <c r="L326" s="12">
        <f>VLOOKUP(Table1[[#This Row],[Order No]],'Cost and price details'!$A$2:$F$1038,Table!$L$3,FALSE)</f>
        <v>23.078000000000003</v>
      </c>
      <c r="M326" s="14">
        <f>(Table1[[#This Row],[Retail Price]]-Table1[[#This Row],[Cost Price]])/Table1[[#This Row],[Cost Price]]</f>
        <v>0.5381231671554253</v>
      </c>
      <c r="N326" s="14">
        <f>VLOOKUP(Table1[[#This Row],[Retail Price]],'Tax and discount slab'!$A$17:$B$27,2,TRUE)</f>
        <v>0.15000000000000002</v>
      </c>
      <c r="O326" s="7">
        <f>(1+Table1[[#This Row],[Tax]])*Table1[[#This Row],[Retail Price]]</f>
        <v>26.5397</v>
      </c>
      <c r="P326" s="7">
        <f>VLOOKUP(Table1[[#This Row],[Order No]],'QTY &amp; shipping cost'!A322:B1358,2,FALSE)</f>
        <v>33</v>
      </c>
      <c r="Q326" s="7">
        <f>(Table1[[#This Row],[Price including tax]]*Table1[[#This Row],[Order Quantity]])</f>
        <v>875.81010000000003</v>
      </c>
      <c r="R326" s="14">
        <f>VLOOKUP(Table1[[#This Row],[Retail Price]],'Tax and discount slab'!$D$17:$E$27,2,TRUE)</f>
        <v>0.12000000000000001</v>
      </c>
      <c r="S326" s="7">
        <f>Table1[[#This Row],[Sub Total]]*Table1[[#This Row],[Discount %]]</f>
        <v>105.09721200000001</v>
      </c>
      <c r="T326" s="7">
        <f>VLOOKUP(Table1[[#This Row],[Order No]],'QTY &amp; shipping cost'!$A$2:$C$1038,3,FALSE)</f>
        <v>1.54</v>
      </c>
      <c r="U326" s="18">
        <f>(Table1[[#This Row],[Sub Total]]+Table1[[#This Row],[Shipping Cost]])-Table1[[#This Row],[Discount $]]</f>
        <v>772.25288799999998</v>
      </c>
    </row>
    <row r="327" spans="1:21" x14ac:dyDescent="0.2">
      <c r="A327" s="17" t="s">
        <v>605</v>
      </c>
      <c r="B327" s="6">
        <f>VLOOKUP($A327,'Order date customer name'!$A$3:$B$1039,2,FALSE)</f>
        <v>41667</v>
      </c>
      <c r="C327" s="7" t="str">
        <f>VLOOKUP(Table1[[#This Row],[Order No]],'Order date customer name'!$A$2:$C$1038,3,FALSE)</f>
        <v>HOWARD ROGERS</v>
      </c>
      <c r="D327" s="7" t="str">
        <f>VLOOKUP(Table1[[#This Row],[Order No]],'State and cust type'!$A$2:$B$1038,2,FALSE)</f>
        <v>New York</v>
      </c>
      <c r="E327" s="7" t="str">
        <f>VLOOKUP(Table1[[#This Row],[Order No]],'State and cust type'!$A$3:$C$1039,3,FALSE)</f>
        <v>Small Business</v>
      </c>
      <c r="F327" s="7" t="str">
        <f>VLOOKUP(Table1[[#This Row],[Order No]],'Account, order priority and cat'!$A$2:$B$1038,2,FALSE)</f>
        <v>ROY COOK</v>
      </c>
      <c r="G327" s="7" t="str">
        <f>VLOOKUP(Table1[[#This Row],[Order No]],'Account, order priority and cat'!$A$3:$C$1039,3,FALSE)</f>
        <v>Medium</v>
      </c>
      <c r="H327" s="7" t="str">
        <f>VLOOKUP(Table1[[#This Row],[Order No]],'Account, order priority and cat'!$A$3:$D$1039,4,FALSE)</f>
        <v>Office Supplies</v>
      </c>
      <c r="I327" s="12" t="str">
        <f>VLOOKUP(Table1[[#This Row],[Order No]],'Cost and price details'!$A$2:$F$1038,Table!$I$3,FALSE)</f>
        <v>Regular Air</v>
      </c>
      <c r="J327" s="13">
        <f>VLOOKUP(Table1[[#This Row],[Order No]],'Cost and price details'!$A$2:$F$1038,Table!$J$3,FALSE)</f>
        <v>41676</v>
      </c>
      <c r="K327" s="12">
        <f>VLOOKUP(Table1[[#This Row],[Order No]],'Cost and price details'!$A$2:$F$1038,Table!$K$3,FALSE)</f>
        <v>3.8280000000000003</v>
      </c>
      <c r="L327" s="12">
        <f>VLOOKUP(Table1[[#This Row],[Order No]],'Cost and price details'!$A$2:$F$1038,Table!$L$3,FALSE)</f>
        <v>5.9729999999999999</v>
      </c>
      <c r="M327" s="14">
        <f>(Table1[[#This Row],[Retail Price]]-Table1[[#This Row],[Cost Price]])/Table1[[#This Row],[Cost Price]]</f>
        <v>0.56034482758620674</v>
      </c>
      <c r="N327" s="14">
        <f>VLOOKUP(Table1[[#This Row],[Retail Price]],'Tax and discount slab'!$A$17:$B$27,2,TRUE)</f>
        <v>0.05</v>
      </c>
      <c r="O327" s="7">
        <f>(1+Table1[[#This Row],[Tax]])*Table1[[#This Row],[Retail Price]]</f>
        <v>6.2716500000000002</v>
      </c>
      <c r="P327" s="7" t="e">
        <f>VLOOKUP(Table1[[#This Row],[Order No]],'QTY &amp; shipping cost'!A323:B1359,2,FALSE)</f>
        <v>#N/A</v>
      </c>
      <c r="Q327" s="7" t="e">
        <f>(Table1[[#This Row],[Price including tax]]*Table1[[#This Row],[Order Quantity]])</f>
        <v>#N/A</v>
      </c>
      <c r="R327" s="14">
        <f>VLOOKUP(Table1[[#This Row],[Retail Price]],'Tax and discount slab'!$D$17:$E$27,2,TRUE)</f>
        <v>0.02</v>
      </c>
      <c r="S327" s="7" t="e">
        <f>Table1[[#This Row],[Sub Total]]*Table1[[#This Row],[Discount %]]</f>
        <v>#N/A</v>
      </c>
      <c r="T327" s="7">
        <f>VLOOKUP(Table1[[#This Row],[Order No]],'QTY &amp; shipping cost'!$A$2:$C$1038,3,FALSE)</f>
        <v>1</v>
      </c>
      <c r="U327" s="18" t="e">
        <f>(Table1[[#This Row],[Sub Total]]+Table1[[#This Row],[Shipping Cost]])-Table1[[#This Row],[Discount $]]</f>
        <v>#N/A</v>
      </c>
    </row>
    <row r="328" spans="1:21" x14ac:dyDescent="0.2">
      <c r="A328" s="17" t="s">
        <v>607</v>
      </c>
      <c r="B328" s="6">
        <f>VLOOKUP($A328,'Order date customer name'!$A$3:$B$1039,2,FALSE)</f>
        <v>41670</v>
      </c>
      <c r="C328" s="7" t="str">
        <f>VLOOKUP(Table1[[#This Row],[Order No]],'Order date customer name'!$A$2:$C$1038,3,FALSE)</f>
        <v>CARL MURRAY</v>
      </c>
      <c r="D328" s="7" t="str">
        <f>VLOOKUP(Table1[[#This Row],[Order No]],'State and cust type'!$A$2:$B$1038,2,FALSE)</f>
        <v>Illinois</v>
      </c>
      <c r="E328" s="7" t="str">
        <f>VLOOKUP(Table1[[#This Row],[Order No]],'State and cust type'!$A$3:$C$1039,3,FALSE)</f>
        <v>Small Business</v>
      </c>
      <c r="F328" s="7" t="str">
        <f>VLOOKUP(Table1[[#This Row],[Order No]],'Account, order priority and cat'!$A$2:$B$1038,2,FALSE)</f>
        <v>MANUEL BARNES</v>
      </c>
      <c r="G328" s="7" t="str">
        <f>VLOOKUP(Table1[[#This Row],[Order No]],'Account, order priority and cat'!$A$3:$C$1039,3,FALSE)</f>
        <v>Low</v>
      </c>
      <c r="H328" s="7" t="str">
        <f>VLOOKUP(Table1[[#This Row],[Order No]],'Account, order priority and cat'!$A$3:$D$1039,4,FALSE)</f>
        <v>Office Supplies</v>
      </c>
      <c r="I328" s="12" t="str">
        <f>VLOOKUP(Table1[[#This Row],[Order No]],'Cost and price details'!$A$2:$F$1038,Table!$I$3,FALSE)</f>
        <v>Regular Air</v>
      </c>
      <c r="J328" s="13">
        <f>VLOOKUP(Table1[[#This Row],[Order No]],'Cost and price details'!$A$2:$F$1038,Table!$J$3,FALSE)</f>
        <v>41682</v>
      </c>
      <c r="K328" s="12">
        <f>VLOOKUP(Table1[[#This Row],[Order No]],'Cost and price details'!$A$2:$F$1038,Table!$K$3,FALSE)</f>
        <v>2.4750000000000001</v>
      </c>
      <c r="L328" s="12">
        <f>VLOOKUP(Table1[[#This Row],[Order No]],'Cost and price details'!$A$2:$F$1038,Table!$L$3,FALSE)</f>
        <v>4.0590000000000002</v>
      </c>
      <c r="M328" s="14">
        <f>(Table1[[#This Row],[Retail Price]]-Table1[[#This Row],[Cost Price]])/Table1[[#This Row],[Cost Price]]</f>
        <v>0.64</v>
      </c>
      <c r="N328" s="14">
        <f>VLOOKUP(Table1[[#This Row],[Retail Price]],'Tax and discount slab'!$A$17:$B$27,2,TRUE)</f>
        <v>0.05</v>
      </c>
      <c r="O328" s="7">
        <f>(1+Table1[[#This Row],[Tax]])*Table1[[#This Row],[Retail Price]]</f>
        <v>4.2619500000000006</v>
      </c>
      <c r="P328" s="7">
        <f>VLOOKUP(Table1[[#This Row],[Order No]],'QTY &amp; shipping cost'!A324:B1360,2,FALSE)</f>
        <v>22</v>
      </c>
      <c r="Q328" s="7">
        <f>(Table1[[#This Row],[Price including tax]]*Table1[[#This Row],[Order Quantity]])</f>
        <v>93.762900000000016</v>
      </c>
      <c r="R328" s="14">
        <f>VLOOKUP(Table1[[#This Row],[Retail Price]],'Tax and discount slab'!$D$17:$E$27,2,TRUE)</f>
        <v>0.02</v>
      </c>
      <c r="S328" s="7">
        <f>Table1[[#This Row],[Sub Total]]*Table1[[#This Row],[Discount %]]</f>
        <v>1.8752580000000003</v>
      </c>
      <c r="T328" s="7">
        <f>VLOOKUP(Table1[[#This Row],[Order No]],'QTY &amp; shipping cost'!$A$2:$C$1038,3,FALSE)</f>
        <v>2.5499999999999998</v>
      </c>
      <c r="U328" s="18">
        <f>(Table1[[#This Row],[Sub Total]]+Table1[[#This Row],[Shipping Cost]])-Table1[[#This Row],[Discount $]]</f>
        <v>94.437642000000011</v>
      </c>
    </row>
    <row r="329" spans="1:21" x14ac:dyDescent="0.2">
      <c r="A329" s="17" t="s">
        <v>609</v>
      </c>
      <c r="B329" s="6">
        <f>VLOOKUP($A329,'Order date customer name'!$A$3:$B$1039,2,FALSE)</f>
        <v>41671</v>
      </c>
      <c r="C329" s="7" t="str">
        <f>VLOOKUP(Table1[[#This Row],[Order No]],'Order date customer name'!$A$2:$C$1038,3,FALSE)</f>
        <v>TRAVIS RODRIGUEZ</v>
      </c>
      <c r="D329" s="7" t="str">
        <f>VLOOKUP(Table1[[#This Row],[Order No]],'State and cust type'!$A$2:$B$1038,2,FALSE)</f>
        <v>New York</v>
      </c>
      <c r="E329" s="7" t="str">
        <f>VLOOKUP(Table1[[#This Row],[Order No]],'State and cust type'!$A$3:$C$1039,3,FALSE)</f>
        <v>Small Business</v>
      </c>
      <c r="F329" s="7" t="str">
        <f>VLOOKUP(Table1[[#This Row],[Order No]],'Account, order priority and cat'!$A$2:$B$1038,2,FALSE)</f>
        <v>BRYAN JENKINS</v>
      </c>
      <c r="G329" s="7" t="str">
        <f>VLOOKUP(Table1[[#This Row],[Order No]],'Account, order priority and cat'!$A$3:$C$1039,3,FALSE)</f>
        <v>Critical</v>
      </c>
      <c r="H329" s="7" t="str">
        <f>VLOOKUP(Table1[[#This Row],[Order No]],'Account, order priority and cat'!$A$3:$D$1039,4,FALSE)</f>
        <v>Technology</v>
      </c>
      <c r="I329" s="12" t="str">
        <f>VLOOKUP(Table1[[#This Row],[Order No]],'Cost and price details'!$A$2:$F$1038,Table!$I$3,FALSE)</f>
        <v>Regular Air</v>
      </c>
      <c r="J329" s="13">
        <f>VLOOKUP(Table1[[#This Row],[Order No]],'Cost and price details'!$A$2:$F$1038,Table!$J$3,FALSE)</f>
        <v>41679</v>
      </c>
      <c r="K329" s="12">
        <f>VLOOKUP(Table1[[#This Row],[Order No]],'Cost and price details'!$A$2:$F$1038,Table!$K$3,FALSE)</f>
        <v>59.972000000000008</v>
      </c>
      <c r="L329" s="12">
        <f>VLOOKUP(Table1[[#This Row],[Order No]],'Cost and price details'!$A$2:$F$1038,Table!$L$3,FALSE)</f>
        <v>111.06700000000001</v>
      </c>
      <c r="M329" s="14">
        <f>(Table1[[#This Row],[Retail Price]]-Table1[[#This Row],[Cost Price]])/Table1[[#This Row],[Cost Price]]</f>
        <v>0.85198092443140117</v>
      </c>
      <c r="N329" s="14">
        <f>VLOOKUP(Table1[[#This Row],[Retail Price]],'Tax and discount slab'!$A$17:$B$27,2,TRUE)</f>
        <v>0.32000000000000006</v>
      </c>
      <c r="O329" s="7">
        <f>(1+Table1[[#This Row],[Tax]])*Table1[[#This Row],[Retail Price]]</f>
        <v>146.60844000000003</v>
      </c>
      <c r="P329" s="7">
        <f>VLOOKUP(Table1[[#This Row],[Order No]],'QTY &amp; shipping cost'!A325:B1361,2,FALSE)</f>
        <v>17</v>
      </c>
      <c r="Q329" s="7">
        <f>(Table1[[#This Row],[Price including tax]]*Table1[[#This Row],[Order Quantity]])</f>
        <v>2492.3434800000005</v>
      </c>
      <c r="R329" s="14">
        <f>VLOOKUP(Table1[[#This Row],[Retail Price]],'Tax and discount slab'!$D$17:$E$27,2,TRUE)</f>
        <v>0.47</v>
      </c>
      <c r="S329" s="7">
        <f>Table1[[#This Row],[Sub Total]]*Table1[[#This Row],[Discount %]]</f>
        <v>1171.4014356000002</v>
      </c>
      <c r="T329" s="7">
        <f>VLOOKUP(Table1[[#This Row],[Order No]],'QTY &amp; shipping cost'!$A$2:$C$1038,3,FALSE)</f>
        <v>7.2299999999999995</v>
      </c>
      <c r="U329" s="18">
        <f>(Table1[[#This Row],[Sub Total]]+Table1[[#This Row],[Shipping Cost]])-Table1[[#This Row],[Discount $]]</f>
        <v>1328.1720444000002</v>
      </c>
    </row>
    <row r="330" spans="1:21" x14ac:dyDescent="0.2">
      <c r="A330" s="17" t="s">
        <v>611</v>
      </c>
      <c r="B330" s="6">
        <f>VLOOKUP($A330,'Order date customer name'!$A$3:$B$1039,2,FALSE)</f>
        <v>41673</v>
      </c>
      <c r="C330" s="7" t="str">
        <f>VLOOKUP(Table1[[#This Row],[Order No]],'Order date customer name'!$A$2:$C$1038,3,FALSE)</f>
        <v>JASON NICHOLS</v>
      </c>
      <c r="D330" s="7" t="str">
        <f>VLOOKUP(Table1[[#This Row],[Order No]],'State and cust type'!$A$2:$B$1038,2,FALSE)</f>
        <v>New York</v>
      </c>
      <c r="E330" s="7" t="str">
        <f>VLOOKUP(Table1[[#This Row],[Order No]],'State and cust type'!$A$3:$C$1039,3,FALSE)</f>
        <v>Small Business</v>
      </c>
      <c r="F330" s="7" t="str">
        <f>VLOOKUP(Table1[[#This Row],[Order No]],'Account, order priority and cat'!$A$2:$B$1038,2,FALSE)</f>
        <v>VINCENT JORDAN</v>
      </c>
      <c r="G330" s="7" t="str">
        <f>VLOOKUP(Table1[[#This Row],[Order No]],'Account, order priority and cat'!$A$3:$C$1039,3,FALSE)</f>
        <v>Medium</v>
      </c>
      <c r="H330" s="7" t="str">
        <f>VLOOKUP(Table1[[#This Row],[Order No]],'Account, order priority and cat'!$A$3:$D$1039,4,FALSE)</f>
        <v>Technology</v>
      </c>
      <c r="I330" s="12" t="str">
        <f>VLOOKUP(Table1[[#This Row],[Order No]],'Cost and price details'!$A$2:$F$1038,Table!$I$3,FALSE)</f>
        <v>Delivery Truck</v>
      </c>
      <c r="J330" s="13">
        <f>VLOOKUP(Table1[[#This Row],[Order No]],'Cost and price details'!$A$2:$F$1038,Table!$J$3,FALSE)</f>
        <v>41681</v>
      </c>
      <c r="K330" s="12">
        <f>VLOOKUP(Table1[[#This Row],[Order No]],'Cost and price details'!$A$2:$F$1038,Table!$K$3,FALSE)</f>
        <v>306.88900000000001</v>
      </c>
      <c r="L330" s="12">
        <f>VLOOKUP(Table1[[#This Row],[Order No]],'Cost and price details'!$A$2:$F$1038,Table!$L$3,FALSE)</f>
        <v>494.98900000000003</v>
      </c>
      <c r="M330" s="14">
        <f>(Table1[[#This Row],[Retail Price]]-Table1[[#This Row],[Cost Price]])/Table1[[#This Row],[Cost Price]]</f>
        <v>0.61292519445141413</v>
      </c>
      <c r="N330" s="14">
        <f>VLOOKUP(Table1[[#This Row],[Retail Price]],'Tax and discount slab'!$A$17:$B$27,2,TRUE)</f>
        <v>0.32000000000000006</v>
      </c>
      <c r="O330" s="7">
        <f>(1+Table1[[#This Row],[Tax]])*Table1[[#This Row],[Retail Price]]</f>
        <v>653.38548000000003</v>
      </c>
      <c r="P330" s="7">
        <f>VLOOKUP(Table1[[#This Row],[Order No]],'QTY &amp; shipping cost'!A326:B1362,2,FALSE)</f>
        <v>41</v>
      </c>
      <c r="Q330" s="7">
        <f>(Table1[[#This Row],[Price including tax]]*Table1[[#This Row],[Order Quantity]])</f>
        <v>26788.804680000001</v>
      </c>
      <c r="R330" s="14">
        <f>VLOOKUP(Table1[[#This Row],[Retail Price]],'Tax and discount slab'!$D$17:$E$27,2,TRUE)</f>
        <v>0.47</v>
      </c>
      <c r="S330" s="7">
        <f>Table1[[#This Row],[Sub Total]]*Table1[[#This Row],[Discount %]]</f>
        <v>12590.7381996</v>
      </c>
      <c r="T330" s="7">
        <f>VLOOKUP(Table1[[#This Row],[Order No]],'QTY &amp; shipping cost'!$A$2:$C$1038,3,FALSE)</f>
        <v>49.05</v>
      </c>
      <c r="U330" s="18">
        <f>(Table1[[#This Row],[Sub Total]]+Table1[[#This Row],[Shipping Cost]])-Table1[[#This Row],[Discount $]]</f>
        <v>14247.1164804</v>
      </c>
    </row>
    <row r="331" spans="1:21" x14ac:dyDescent="0.2">
      <c r="A331" s="17" t="s">
        <v>612</v>
      </c>
      <c r="B331" s="6">
        <f>VLOOKUP($A331,'Order date customer name'!$A$3:$B$1039,2,FALSE)</f>
        <v>41677</v>
      </c>
      <c r="C331" s="7" t="str">
        <f>VLOOKUP(Table1[[#This Row],[Order No]],'Order date customer name'!$A$2:$C$1038,3,FALSE)</f>
        <v>JAMES MARSHALL</v>
      </c>
      <c r="D331" s="7" t="str">
        <f>VLOOKUP(Table1[[#This Row],[Order No]],'State and cust type'!$A$2:$B$1038,2,FALSE)</f>
        <v>New York</v>
      </c>
      <c r="E331" s="7" t="str">
        <f>VLOOKUP(Table1[[#This Row],[Order No]],'State and cust type'!$A$3:$C$1039,3,FALSE)</f>
        <v>Corporate</v>
      </c>
      <c r="F331" s="7" t="str">
        <f>VLOOKUP(Table1[[#This Row],[Order No]],'Account, order priority and cat'!$A$2:$B$1038,2,FALSE)</f>
        <v>GREG BLACK</v>
      </c>
      <c r="G331" s="7" t="str">
        <f>VLOOKUP(Table1[[#This Row],[Order No]],'Account, order priority and cat'!$A$3:$C$1039,3,FALSE)</f>
        <v>Low</v>
      </c>
      <c r="H331" s="7" t="str">
        <f>VLOOKUP(Table1[[#This Row],[Order No]],'Account, order priority and cat'!$A$3:$D$1039,4,FALSE)</f>
        <v>Office Supplies</v>
      </c>
      <c r="I331" s="12" t="str">
        <f>VLOOKUP(Table1[[#This Row],[Order No]],'Cost and price details'!$A$2:$F$1038,Table!$I$3,FALSE)</f>
        <v>Regular Air</v>
      </c>
      <c r="J331" s="13">
        <f>VLOOKUP(Table1[[#This Row],[Order No]],'Cost and price details'!$A$2:$F$1038,Table!$J$3,FALSE)</f>
        <v>41688</v>
      </c>
      <c r="K331" s="12">
        <f>VLOOKUP(Table1[[#This Row],[Order No]],'Cost and price details'!$A$2:$F$1038,Table!$K$3,FALSE)</f>
        <v>2.4859999999999998</v>
      </c>
      <c r="L331" s="12">
        <f>VLOOKUP(Table1[[#This Row],[Order No]],'Cost and price details'!$A$2:$F$1038,Table!$L$3,FALSE)</f>
        <v>3.9380000000000006</v>
      </c>
      <c r="M331" s="14">
        <f>(Table1[[#This Row],[Retail Price]]-Table1[[#This Row],[Cost Price]])/Table1[[#This Row],[Cost Price]]</f>
        <v>0.58407079646017734</v>
      </c>
      <c r="N331" s="14">
        <f>VLOOKUP(Table1[[#This Row],[Retail Price]],'Tax and discount slab'!$A$17:$B$27,2,TRUE)</f>
        <v>0.05</v>
      </c>
      <c r="O331" s="7">
        <f>(1+Table1[[#This Row],[Tax]])*Table1[[#This Row],[Retail Price]]</f>
        <v>4.1349000000000009</v>
      </c>
      <c r="P331" s="7">
        <f>VLOOKUP(Table1[[#This Row],[Order No]],'QTY &amp; shipping cost'!A327:B1363,2,FALSE)</f>
        <v>44</v>
      </c>
      <c r="Q331" s="7">
        <f>(Table1[[#This Row],[Price including tax]]*Table1[[#This Row],[Order Quantity]])</f>
        <v>181.93560000000005</v>
      </c>
      <c r="R331" s="14">
        <f>VLOOKUP(Table1[[#This Row],[Retail Price]],'Tax and discount slab'!$D$17:$E$27,2,TRUE)</f>
        <v>0.02</v>
      </c>
      <c r="S331" s="7">
        <f>Table1[[#This Row],[Sub Total]]*Table1[[#This Row],[Discount %]]</f>
        <v>3.6387120000000013</v>
      </c>
      <c r="T331" s="7">
        <f>VLOOKUP(Table1[[#This Row],[Order No]],'QTY &amp; shipping cost'!$A$2:$C$1038,3,FALSE)</f>
        <v>5.52</v>
      </c>
      <c r="U331" s="18">
        <f>(Table1[[#This Row],[Sub Total]]+Table1[[#This Row],[Shipping Cost]])-Table1[[#This Row],[Discount $]]</f>
        <v>183.81688800000006</v>
      </c>
    </row>
    <row r="332" spans="1:21" x14ac:dyDescent="0.2">
      <c r="A332" s="17" t="s">
        <v>614</v>
      </c>
      <c r="B332" s="6">
        <f>VLOOKUP($A332,'Order date customer name'!$A$3:$B$1039,2,FALSE)</f>
        <v>41678</v>
      </c>
      <c r="C332" s="7" t="str">
        <f>VLOOKUP(Table1[[#This Row],[Order No]],'Order date customer name'!$A$2:$C$1038,3,FALSE)</f>
        <v>KARL WAGNER</v>
      </c>
      <c r="D332" s="7" t="str">
        <f>VLOOKUP(Table1[[#This Row],[Order No]],'State and cust type'!$A$2:$B$1038,2,FALSE)</f>
        <v>Illinois</v>
      </c>
      <c r="E332" s="7" t="str">
        <f>VLOOKUP(Table1[[#This Row],[Order No]],'State and cust type'!$A$3:$C$1039,3,FALSE)</f>
        <v>Small Business</v>
      </c>
      <c r="F332" s="7" t="str">
        <f>VLOOKUP(Table1[[#This Row],[Order No]],'Account, order priority and cat'!$A$2:$B$1038,2,FALSE)</f>
        <v>MANUEL BARNES</v>
      </c>
      <c r="G332" s="7" t="str">
        <f>VLOOKUP(Table1[[#This Row],[Order No]],'Account, order priority and cat'!$A$3:$C$1039,3,FALSE)</f>
        <v>Critical</v>
      </c>
      <c r="H332" s="7" t="str">
        <f>VLOOKUP(Table1[[#This Row],[Order No]],'Account, order priority and cat'!$A$3:$D$1039,4,FALSE)</f>
        <v>Technology</v>
      </c>
      <c r="I332" s="12" t="str">
        <f>VLOOKUP(Table1[[#This Row],[Order No]],'Cost and price details'!$A$2:$F$1038,Table!$I$3,FALSE)</f>
        <v>Regular Air</v>
      </c>
      <c r="J332" s="13">
        <f>VLOOKUP(Table1[[#This Row],[Order No]],'Cost and price details'!$A$2:$F$1038,Table!$J$3,FALSE)</f>
        <v>41686</v>
      </c>
      <c r="K332" s="12">
        <f>VLOOKUP(Table1[[#This Row],[Order No]],'Cost and price details'!$A$2:$F$1038,Table!$K$3,FALSE)</f>
        <v>9.7020000000000017</v>
      </c>
      <c r="L332" s="12">
        <f>VLOOKUP(Table1[[#This Row],[Order No]],'Cost and price details'!$A$2:$F$1038,Table!$L$3,FALSE)</f>
        <v>23.088999999999999</v>
      </c>
      <c r="M332" s="14">
        <f>(Table1[[#This Row],[Retail Price]]-Table1[[#This Row],[Cost Price]])/Table1[[#This Row],[Cost Price]]</f>
        <v>1.3798185941043077</v>
      </c>
      <c r="N332" s="14">
        <f>VLOOKUP(Table1[[#This Row],[Retail Price]],'Tax and discount slab'!$A$17:$B$27,2,TRUE)</f>
        <v>0.15000000000000002</v>
      </c>
      <c r="O332" s="7">
        <f>(1+Table1[[#This Row],[Tax]])*Table1[[#This Row],[Retail Price]]</f>
        <v>26.552349999999997</v>
      </c>
      <c r="P332" s="7" t="e">
        <f>VLOOKUP(Table1[[#This Row],[Order No]],'QTY &amp; shipping cost'!A328:B1364,2,FALSE)</f>
        <v>#N/A</v>
      </c>
      <c r="Q332" s="7" t="e">
        <f>(Table1[[#This Row],[Price including tax]]*Table1[[#This Row],[Order Quantity]])</f>
        <v>#N/A</v>
      </c>
      <c r="R332" s="14">
        <f>VLOOKUP(Table1[[#This Row],[Retail Price]],'Tax and discount slab'!$D$17:$E$27,2,TRUE)</f>
        <v>0.12000000000000001</v>
      </c>
      <c r="S332" s="7" t="e">
        <f>Table1[[#This Row],[Sub Total]]*Table1[[#This Row],[Discount %]]</f>
        <v>#N/A</v>
      </c>
      <c r="T332" s="7">
        <f>VLOOKUP(Table1[[#This Row],[Order No]],'QTY &amp; shipping cost'!$A$2:$C$1038,3,FALSE)</f>
        <v>4.8599999999999994</v>
      </c>
      <c r="U332" s="18" t="e">
        <f>(Table1[[#This Row],[Sub Total]]+Table1[[#This Row],[Shipping Cost]])-Table1[[#This Row],[Discount $]]</f>
        <v>#N/A</v>
      </c>
    </row>
    <row r="333" spans="1:21" x14ac:dyDescent="0.2">
      <c r="A333" s="17" t="s">
        <v>616</v>
      </c>
      <c r="B333" s="6">
        <f>VLOOKUP($A333,'Order date customer name'!$A$3:$B$1039,2,FALSE)</f>
        <v>41678</v>
      </c>
      <c r="C333" s="7" t="str">
        <f>VLOOKUP(Table1[[#This Row],[Order No]],'Order date customer name'!$A$2:$C$1038,3,FALSE)</f>
        <v>RICKY WILLIAMS</v>
      </c>
      <c r="D333" s="7" t="str">
        <f>VLOOKUP(Table1[[#This Row],[Order No]],'State and cust type'!$A$2:$B$1038,2,FALSE)</f>
        <v>New York</v>
      </c>
      <c r="E333" s="7" t="str">
        <f>VLOOKUP(Table1[[#This Row],[Order No]],'State and cust type'!$A$3:$C$1039,3,FALSE)</f>
        <v>Consumer</v>
      </c>
      <c r="F333" s="7" t="str">
        <f>VLOOKUP(Table1[[#This Row],[Order No]],'Account, order priority and cat'!$A$2:$B$1038,2,FALSE)</f>
        <v>CLAUDE WILLIS</v>
      </c>
      <c r="G333" s="7" t="str">
        <f>VLOOKUP(Table1[[#This Row],[Order No]],'Account, order priority and cat'!$A$3:$C$1039,3,FALSE)</f>
        <v>Low</v>
      </c>
      <c r="H333" s="7" t="str">
        <f>VLOOKUP(Table1[[#This Row],[Order No]],'Account, order priority and cat'!$A$3:$D$1039,4,FALSE)</f>
        <v>Office Supplies</v>
      </c>
      <c r="I333" s="12" t="str">
        <f>VLOOKUP(Table1[[#This Row],[Order No]],'Cost and price details'!$A$2:$F$1038,Table!$I$3,FALSE)</f>
        <v>Express Air</v>
      </c>
      <c r="J333" s="13">
        <f>VLOOKUP(Table1[[#This Row],[Order No]],'Cost and price details'!$A$2:$F$1038,Table!$J$3,FALSE)</f>
        <v>41687</v>
      </c>
      <c r="K333" s="12">
        <f>VLOOKUP(Table1[[#This Row],[Order No]],'Cost and price details'!$A$2:$F$1038,Table!$K$3,FALSE)</f>
        <v>57.277000000000008</v>
      </c>
      <c r="L333" s="12">
        <f>VLOOKUP(Table1[[#This Row],[Order No]],'Cost and price details'!$A$2:$F$1038,Table!$L$3,FALSE)</f>
        <v>92.378000000000014</v>
      </c>
      <c r="M333" s="14">
        <f>(Table1[[#This Row],[Retail Price]]-Table1[[#This Row],[Cost Price]])/Table1[[#This Row],[Cost Price]]</f>
        <v>0.61282888419435377</v>
      </c>
      <c r="N333" s="14">
        <f>VLOOKUP(Table1[[#This Row],[Retail Price]],'Tax and discount slab'!$A$17:$B$27,2,TRUE)</f>
        <v>0.30000000000000004</v>
      </c>
      <c r="O333" s="7">
        <f>(1+Table1[[#This Row],[Tax]])*Table1[[#This Row],[Retail Price]]</f>
        <v>120.09140000000002</v>
      </c>
      <c r="P333" s="7" t="e">
        <f>VLOOKUP(Table1[[#This Row],[Order No]],'QTY &amp; shipping cost'!A329:B1365,2,FALSE)</f>
        <v>#N/A</v>
      </c>
      <c r="Q333" s="7" t="e">
        <f>(Table1[[#This Row],[Price including tax]]*Table1[[#This Row],[Order Quantity]])</f>
        <v>#N/A</v>
      </c>
      <c r="R333" s="14">
        <f>VLOOKUP(Table1[[#This Row],[Retail Price]],'Tax and discount slab'!$D$17:$E$27,2,TRUE)</f>
        <v>0.42</v>
      </c>
      <c r="S333" s="7" t="e">
        <f>Table1[[#This Row],[Sub Total]]*Table1[[#This Row],[Discount %]]</f>
        <v>#N/A</v>
      </c>
      <c r="T333" s="7">
        <f>VLOOKUP(Table1[[#This Row],[Order No]],'QTY &amp; shipping cost'!$A$2:$C$1038,3,FALSE)</f>
        <v>5.0599999999999996</v>
      </c>
      <c r="U333" s="18" t="e">
        <f>(Table1[[#This Row],[Sub Total]]+Table1[[#This Row],[Shipping Cost]])-Table1[[#This Row],[Discount $]]</f>
        <v>#N/A</v>
      </c>
    </row>
    <row r="334" spans="1:21" x14ac:dyDescent="0.2">
      <c r="A334" s="17" t="s">
        <v>618</v>
      </c>
      <c r="B334" s="6">
        <f>VLOOKUP($A334,'Order date customer name'!$A$3:$B$1039,2,FALSE)</f>
        <v>41680</v>
      </c>
      <c r="C334" s="7" t="str">
        <f>VLOOKUP(Table1[[#This Row],[Order No]],'Order date customer name'!$A$2:$C$1038,3,FALSE)</f>
        <v>PATRICK EVANS</v>
      </c>
      <c r="D334" s="7" t="str">
        <f>VLOOKUP(Table1[[#This Row],[Order No]],'State and cust type'!$A$2:$B$1038,2,FALSE)</f>
        <v>New York</v>
      </c>
      <c r="E334" s="7" t="str">
        <f>VLOOKUP(Table1[[#This Row],[Order No]],'State and cust type'!$A$3:$C$1039,3,FALSE)</f>
        <v>Home Office</v>
      </c>
      <c r="F334" s="7" t="str">
        <f>VLOOKUP(Table1[[#This Row],[Order No]],'Account, order priority and cat'!$A$2:$B$1038,2,FALSE)</f>
        <v>VINCENT JORDAN</v>
      </c>
      <c r="G334" s="7" t="str">
        <f>VLOOKUP(Table1[[#This Row],[Order No]],'Account, order priority and cat'!$A$3:$C$1039,3,FALSE)</f>
        <v>High</v>
      </c>
      <c r="H334" s="7" t="str">
        <f>VLOOKUP(Table1[[#This Row],[Order No]],'Account, order priority and cat'!$A$3:$D$1039,4,FALSE)</f>
        <v>Technology</v>
      </c>
      <c r="I334" s="12" t="str">
        <f>VLOOKUP(Table1[[#This Row],[Order No]],'Cost and price details'!$A$2:$F$1038,Table!$I$3,FALSE)</f>
        <v>Regular Air</v>
      </c>
      <c r="J334" s="13">
        <f>VLOOKUP(Table1[[#This Row],[Order No]],'Cost and price details'!$A$2:$F$1038,Table!$J$3,FALSE)</f>
        <v>41688</v>
      </c>
      <c r="K334" s="12">
        <f>VLOOKUP(Table1[[#This Row],[Order No]],'Cost and price details'!$A$2:$F$1038,Table!$K$3,FALSE)</f>
        <v>237.60000000000002</v>
      </c>
      <c r="L334" s="12">
        <f>VLOOKUP(Table1[[#This Row],[Order No]],'Cost and price details'!$A$2:$F$1038,Table!$L$3,FALSE)</f>
        <v>494.98900000000003</v>
      </c>
      <c r="M334" s="14">
        <f>(Table1[[#This Row],[Retail Price]]-Table1[[#This Row],[Cost Price]])/Table1[[#This Row],[Cost Price]]</f>
        <v>1.0832870370370369</v>
      </c>
      <c r="N334" s="14">
        <f>VLOOKUP(Table1[[#This Row],[Retail Price]],'Tax and discount slab'!$A$17:$B$27,2,TRUE)</f>
        <v>0.32000000000000006</v>
      </c>
      <c r="O334" s="7">
        <f>(1+Table1[[#This Row],[Tax]])*Table1[[#This Row],[Retail Price]]</f>
        <v>653.38548000000003</v>
      </c>
      <c r="P334" s="7" t="e">
        <f>VLOOKUP(Table1[[#This Row],[Order No]],'QTY &amp; shipping cost'!A330:B1366,2,FALSE)</f>
        <v>#N/A</v>
      </c>
      <c r="Q334" s="7" t="e">
        <f>(Table1[[#This Row],[Price including tax]]*Table1[[#This Row],[Order Quantity]])</f>
        <v>#N/A</v>
      </c>
      <c r="R334" s="14">
        <f>VLOOKUP(Table1[[#This Row],[Retail Price]],'Tax and discount slab'!$D$17:$E$27,2,TRUE)</f>
        <v>0.47</v>
      </c>
      <c r="S334" s="7" t="e">
        <f>Table1[[#This Row],[Sub Total]]*Table1[[#This Row],[Discount %]]</f>
        <v>#N/A</v>
      </c>
      <c r="T334" s="7">
        <f>VLOOKUP(Table1[[#This Row],[Order No]],'QTY &amp; shipping cost'!$A$2:$C$1038,3,FALSE)</f>
        <v>24.54</v>
      </c>
      <c r="U334" s="18" t="e">
        <f>(Table1[[#This Row],[Sub Total]]+Table1[[#This Row],[Shipping Cost]])-Table1[[#This Row],[Discount $]]</f>
        <v>#N/A</v>
      </c>
    </row>
    <row r="335" spans="1:21" x14ac:dyDescent="0.2">
      <c r="A335" s="17" t="s">
        <v>620</v>
      </c>
      <c r="B335" s="6">
        <f>VLOOKUP($A335,'Order date customer name'!$A$3:$B$1039,2,FALSE)</f>
        <v>41681</v>
      </c>
      <c r="C335" s="7" t="str">
        <f>VLOOKUP(Table1[[#This Row],[Order No]],'Order date customer name'!$A$2:$C$1038,3,FALSE)</f>
        <v>DANIEL MENDOZA</v>
      </c>
      <c r="D335" s="7" t="str">
        <f>VLOOKUP(Table1[[#This Row],[Order No]],'State and cust type'!$A$2:$B$1038,2,FALSE)</f>
        <v>New York</v>
      </c>
      <c r="E335" s="7" t="str">
        <f>VLOOKUP(Table1[[#This Row],[Order No]],'State and cust type'!$A$3:$C$1039,3,FALSE)</f>
        <v>Consumer</v>
      </c>
      <c r="F335" s="7" t="str">
        <f>VLOOKUP(Table1[[#This Row],[Order No]],'Account, order priority and cat'!$A$2:$B$1038,2,FALSE)</f>
        <v>BOBBY CHAVEZ</v>
      </c>
      <c r="G335" s="7" t="str">
        <f>VLOOKUP(Table1[[#This Row],[Order No]],'Account, order priority and cat'!$A$3:$C$1039,3,FALSE)</f>
        <v>High</v>
      </c>
      <c r="H335" s="7" t="str">
        <f>VLOOKUP(Table1[[#This Row],[Order No]],'Account, order priority and cat'!$A$3:$D$1039,4,FALSE)</f>
        <v>Office Supplies</v>
      </c>
      <c r="I335" s="12" t="str">
        <f>VLOOKUP(Table1[[#This Row],[Order No]],'Cost and price details'!$A$2:$F$1038,Table!$I$3,FALSE)</f>
        <v>Regular Air</v>
      </c>
      <c r="J335" s="13">
        <f>VLOOKUP(Table1[[#This Row],[Order No]],'Cost and price details'!$A$2:$F$1038,Table!$J$3,FALSE)</f>
        <v>41688</v>
      </c>
      <c r="K335" s="12">
        <f>VLOOKUP(Table1[[#This Row],[Order No]],'Cost and price details'!$A$2:$F$1038,Table!$K$3,FALSE)</f>
        <v>2.3760000000000003</v>
      </c>
      <c r="L335" s="12">
        <f>VLOOKUP(Table1[[#This Row],[Order No]],'Cost and price details'!$A$2:$F$1038,Table!$L$3,FALSE)</f>
        <v>4.2350000000000003</v>
      </c>
      <c r="M335" s="14">
        <f>(Table1[[#This Row],[Retail Price]]-Table1[[#This Row],[Cost Price]])/Table1[[#This Row],[Cost Price]]</f>
        <v>0.78240740740740733</v>
      </c>
      <c r="N335" s="14">
        <f>VLOOKUP(Table1[[#This Row],[Retail Price]],'Tax and discount slab'!$A$17:$B$27,2,TRUE)</f>
        <v>0.05</v>
      </c>
      <c r="O335" s="7">
        <f>(1+Table1[[#This Row],[Tax]])*Table1[[#This Row],[Retail Price]]</f>
        <v>4.4467500000000006</v>
      </c>
      <c r="P335" s="7">
        <f>VLOOKUP(Table1[[#This Row],[Order No]],'QTY &amp; shipping cost'!A331:B1367,2,FALSE)</f>
        <v>33</v>
      </c>
      <c r="Q335" s="7">
        <f>(Table1[[#This Row],[Price including tax]]*Table1[[#This Row],[Order Quantity]])</f>
        <v>146.74275000000003</v>
      </c>
      <c r="R335" s="14">
        <f>VLOOKUP(Table1[[#This Row],[Retail Price]],'Tax and discount slab'!$D$17:$E$27,2,TRUE)</f>
        <v>0.02</v>
      </c>
      <c r="S335" s="7">
        <f>Table1[[#This Row],[Sub Total]]*Table1[[#This Row],[Discount %]]</f>
        <v>2.9348550000000007</v>
      </c>
      <c r="T335" s="7">
        <f>VLOOKUP(Table1[[#This Row],[Order No]],'QTY &amp; shipping cost'!$A$2:$C$1038,3,FALSE)</f>
        <v>0.75</v>
      </c>
      <c r="U335" s="18">
        <f>(Table1[[#This Row],[Sub Total]]+Table1[[#This Row],[Shipping Cost]])-Table1[[#This Row],[Discount $]]</f>
        <v>144.55789500000003</v>
      </c>
    </row>
    <row r="336" spans="1:21" x14ac:dyDescent="0.2">
      <c r="A336" s="17" t="s">
        <v>621</v>
      </c>
      <c r="B336" s="6">
        <f>VLOOKUP($A336,'Order date customer name'!$A$3:$B$1039,2,FALSE)</f>
        <v>41683</v>
      </c>
      <c r="C336" s="7" t="str">
        <f>VLOOKUP(Table1[[#This Row],[Order No]],'Order date customer name'!$A$2:$C$1038,3,FALSE)</f>
        <v>OSCAR JONES</v>
      </c>
      <c r="D336" s="7" t="str">
        <f>VLOOKUP(Table1[[#This Row],[Order No]],'State and cust type'!$A$2:$B$1038,2,FALSE)</f>
        <v>Illinois</v>
      </c>
      <c r="E336" s="7" t="str">
        <f>VLOOKUP(Table1[[#This Row],[Order No]],'State and cust type'!$A$3:$C$1039,3,FALSE)</f>
        <v>Home Office</v>
      </c>
      <c r="F336" s="7" t="str">
        <f>VLOOKUP(Table1[[#This Row],[Order No]],'Account, order priority and cat'!$A$2:$B$1038,2,FALSE)</f>
        <v>MANUEL BARNES</v>
      </c>
      <c r="G336" s="7" t="str">
        <f>VLOOKUP(Table1[[#This Row],[Order No]],'Account, order priority and cat'!$A$3:$C$1039,3,FALSE)</f>
        <v>Medium</v>
      </c>
      <c r="H336" s="7" t="str">
        <f>VLOOKUP(Table1[[#This Row],[Order No]],'Account, order priority and cat'!$A$3:$D$1039,4,FALSE)</f>
        <v>Office Supplies</v>
      </c>
      <c r="I336" s="12" t="str">
        <f>VLOOKUP(Table1[[#This Row],[Order No]],'Cost and price details'!$A$2:$F$1038,Table!$I$3,FALSE)</f>
        <v>Regular Air</v>
      </c>
      <c r="J336" s="13">
        <f>VLOOKUP(Table1[[#This Row],[Order No]],'Cost and price details'!$A$2:$F$1038,Table!$J$3,FALSE)</f>
        <v>41691</v>
      </c>
      <c r="K336" s="12">
        <f>VLOOKUP(Table1[[#This Row],[Order No]],'Cost and price details'!$A$2:$F$1038,Table!$K$3,FALSE)</f>
        <v>1.2649999999999999</v>
      </c>
      <c r="L336" s="12">
        <f>VLOOKUP(Table1[[#This Row],[Order No]],'Cost and price details'!$A$2:$F$1038,Table!$L$3,FALSE)</f>
        <v>2.9370000000000003</v>
      </c>
      <c r="M336" s="14">
        <f>(Table1[[#This Row],[Retail Price]]-Table1[[#This Row],[Cost Price]])/Table1[[#This Row],[Cost Price]]</f>
        <v>1.321739130434783</v>
      </c>
      <c r="N336" s="14">
        <f>VLOOKUP(Table1[[#This Row],[Retail Price]],'Tax and discount slab'!$A$17:$B$27,2,TRUE)</f>
        <v>0.05</v>
      </c>
      <c r="O336" s="7">
        <f>(1+Table1[[#This Row],[Tax]])*Table1[[#This Row],[Retail Price]]</f>
        <v>3.0838500000000004</v>
      </c>
      <c r="P336" s="7" t="e">
        <f>VLOOKUP(Table1[[#This Row],[Order No]],'QTY &amp; shipping cost'!A332:B1368,2,FALSE)</f>
        <v>#N/A</v>
      </c>
      <c r="Q336" s="7" t="e">
        <f>(Table1[[#This Row],[Price including tax]]*Table1[[#This Row],[Order Quantity]])</f>
        <v>#N/A</v>
      </c>
      <c r="R336" s="14">
        <f>VLOOKUP(Table1[[#This Row],[Retail Price]],'Tax and discount slab'!$D$17:$E$27,2,TRUE)</f>
        <v>0.02</v>
      </c>
      <c r="S336" s="7" t="e">
        <f>Table1[[#This Row],[Sub Total]]*Table1[[#This Row],[Discount %]]</f>
        <v>#N/A</v>
      </c>
      <c r="T336" s="7">
        <f>VLOOKUP(Table1[[#This Row],[Order No]],'QTY &amp; shipping cost'!$A$2:$C$1038,3,FALSE)</f>
        <v>0.91</v>
      </c>
      <c r="U336" s="18" t="e">
        <f>(Table1[[#This Row],[Sub Total]]+Table1[[#This Row],[Shipping Cost]])-Table1[[#This Row],[Discount $]]</f>
        <v>#N/A</v>
      </c>
    </row>
    <row r="337" spans="1:21" x14ac:dyDescent="0.2">
      <c r="A337" s="17" t="s">
        <v>622</v>
      </c>
      <c r="B337" s="6">
        <f>VLOOKUP($A337,'Order date customer name'!$A$3:$B$1039,2,FALSE)</f>
        <v>41683</v>
      </c>
      <c r="C337" s="7" t="str">
        <f>VLOOKUP(Table1[[#This Row],[Order No]],'Order date customer name'!$A$2:$C$1038,3,FALSE)</f>
        <v>JIM RICHARDSON</v>
      </c>
      <c r="D337" s="7" t="str">
        <f>VLOOKUP(Table1[[#This Row],[Order No]],'State and cust type'!$A$2:$B$1038,2,FALSE)</f>
        <v>New York</v>
      </c>
      <c r="E337" s="7" t="str">
        <f>VLOOKUP(Table1[[#This Row],[Order No]],'State and cust type'!$A$3:$C$1039,3,FALSE)</f>
        <v>Corporate</v>
      </c>
      <c r="F337" s="7" t="str">
        <f>VLOOKUP(Table1[[#This Row],[Order No]],'Account, order priority and cat'!$A$2:$B$1038,2,FALSE)</f>
        <v>GREG BLACK</v>
      </c>
      <c r="G337" s="7" t="str">
        <f>VLOOKUP(Table1[[#This Row],[Order No]],'Account, order priority and cat'!$A$3:$C$1039,3,FALSE)</f>
        <v>Low</v>
      </c>
      <c r="H337" s="7" t="str">
        <f>VLOOKUP(Table1[[#This Row],[Order No]],'Account, order priority and cat'!$A$3:$D$1039,4,FALSE)</f>
        <v>Office Supplies</v>
      </c>
      <c r="I337" s="12" t="str">
        <f>VLOOKUP(Table1[[#This Row],[Order No]],'Cost and price details'!$A$2:$F$1038,Table!$I$3,FALSE)</f>
        <v>Express Air</v>
      </c>
      <c r="J337" s="13">
        <f>VLOOKUP(Table1[[#This Row],[Order No]],'Cost and price details'!$A$2:$F$1038,Table!$J$3,FALSE)</f>
        <v>41695</v>
      </c>
      <c r="K337" s="12">
        <f>VLOOKUP(Table1[[#This Row],[Order No]],'Cost and price details'!$A$2:$F$1038,Table!$K$3,FALSE)</f>
        <v>1.7270000000000003</v>
      </c>
      <c r="L337" s="12">
        <f>VLOOKUP(Table1[[#This Row],[Order No]],'Cost and price details'!$A$2:$F$1038,Table!$L$3,FALSE)</f>
        <v>3.6080000000000001</v>
      </c>
      <c r="M337" s="14">
        <f>(Table1[[#This Row],[Retail Price]]-Table1[[#This Row],[Cost Price]])/Table1[[#This Row],[Cost Price]]</f>
        <v>1.0891719745222928</v>
      </c>
      <c r="N337" s="14">
        <f>VLOOKUP(Table1[[#This Row],[Retail Price]],'Tax and discount slab'!$A$17:$B$27,2,TRUE)</f>
        <v>0.05</v>
      </c>
      <c r="O337" s="7">
        <f>(1+Table1[[#This Row],[Tax]])*Table1[[#This Row],[Retail Price]]</f>
        <v>3.7884000000000002</v>
      </c>
      <c r="P337" s="7">
        <f>VLOOKUP(Table1[[#This Row],[Order No]],'QTY &amp; shipping cost'!A333:B1369,2,FALSE)</f>
        <v>46</v>
      </c>
      <c r="Q337" s="7">
        <f>(Table1[[#This Row],[Price including tax]]*Table1[[#This Row],[Order Quantity]])</f>
        <v>174.2664</v>
      </c>
      <c r="R337" s="14">
        <f>VLOOKUP(Table1[[#This Row],[Retail Price]],'Tax and discount slab'!$D$17:$E$27,2,TRUE)</f>
        <v>0.02</v>
      </c>
      <c r="S337" s="7">
        <f>Table1[[#This Row],[Sub Total]]*Table1[[#This Row],[Discount %]]</f>
        <v>3.485328</v>
      </c>
      <c r="T337" s="7">
        <f>VLOOKUP(Table1[[#This Row],[Order No]],'QTY &amp; shipping cost'!$A$2:$C$1038,3,FALSE)</f>
        <v>1.03</v>
      </c>
      <c r="U337" s="18">
        <f>(Table1[[#This Row],[Sub Total]]+Table1[[#This Row],[Shipping Cost]])-Table1[[#This Row],[Discount $]]</f>
        <v>171.811072</v>
      </c>
    </row>
    <row r="338" spans="1:21" x14ac:dyDescent="0.2">
      <c r="A338" s="17" t="s">
        <v>624</v>
      </c>
      <c r="B338" s="6">
        <f>VLOOKUP($A338,'Order date customer name'!$A$3:$B$1039,2,FALSE)</f>
        <v>41684</v>
      </c>
      <c r="C338" s="7" t="str">
        <f>VLOOKUP(Table1[[#This Row],[Order No]],'Order date customer name'!$A$2:$C$1038,3,FALSE)</f>
        <v>JAMIE HUNT</v>
      </c>
      <c r="D338" s="7" t="str">
        <f>VLOOKUP(Table1[[#This Row],[Order No]],'State and cust type'!$A$2:$B$1038,2,FALSE)</f>
        <v>Illinois</v>
      </c>
      <c r="E338" s="7" t="str">
        <f>VLOOKUP(Table1[[#This Row],[Order No]],'State and cust type'!$A$3:$C$1039,3,FALSE)</f>
        <v>Corporate</v>
      </c>
      <c r="F338" s="7" t="str">
        <f>VLOOKUP(Table1[[#This Row],[Order No]],'Account, order priority and cat'!$A$2:$B$1038,2,FALSE)</f>
        <v>COREY MILLS</v>
      </c>
      <c r="G338" s="7" t="str">
        <f>VLOOKUP(Table1[[#This Row],[Order No]],'Account, order priority and cat'!$A$3:$C$1039,3,FALSE)</f>
        <v>High</v>
      </c>
      <c r="H338" s="7" t="str">
        <f>VLOOKUP(Table1[[#This Row],[Order No]],'Account, order priority and cat'!$A$3:$D$1039,4,FALSE)</f>
        <v>Technology</v>
      </c>
      <c r="I338" s="12" t="str">
        <f>VLOOKUP(Table1[[#This Row],[Order No]],'Cost and price details'!$A$2:$F$1038,Table!$I$3,FALSE)</f>
        <v>Regular Air</v>
      </c>
      <c r="J338" s="13">
        <f>VLOOKUP(Table1[[#This Row],[Order No]],'Cost and price details'!$A$2:$F$1038,Table!$J$3,FALSE)</f>
        <v>41693</v>
      </c>
      <c r="K338" s="12">
        <f>VLOOKUP(Table1[[#This Row],[Order No]],'Cost and price details'!$A$2:$F$1038,Table!$K$3,FALSE)</f>
        <v>9.7020000000000017</v>
      </c>
      <c r="L338" s="12">
        <f>VLOOKUP(Table1[[#This Row],[Order No]],'Cost and price details'!$A$2:$F$1038,Table!$L$3,FALSE)</f>
        <v>23.088999999999999</v>
      </c>
      <c r="M338" s="14">
        <f>(Table1[[#This Row],[Retail Price]]-Table1[[#This Row],[Cost Price]])/Table1[[#This Row],[Cost Price]]</f>
        <v>1.3798185941043077</v>
      </c>
      <c r="N338" s="14">
        <f>VLOOKUP(Table1[[#This Row],[Retail Price]],'Tax and discount slab'!$A$17:$B$27,2,TRUE)</f>
        <v>0.15000000000000002</v>
      </c>
      <c r="O338" s="7">
        <f>(1+Table1[[#This Row],[Tax]])*Table1[[#This Row],[Retail Price]]</f>
        <v>26.552349999999997</v>
      </c>
      <c r="P338" s="7">
        <f>VLOOKUP(Table1[[#This Row],[Order No]],'QTY &amp; shipping cost'!A334:B1370,2,FALSE)</f>
        <v>26</v>
      </c>
      <c r="Q338" s="7">
        <f>(Table1[[#This Row],[Price including tax]]*Table1[[#This Row],[Order Quantity]])</f>
        <v>690.36109999999996</v>
      </c>
      <c r="R338" s="14">
        <f>VLOOKUP(Table1[[#This Row],[Retail Price]],'Tax and discount slab'!$D$17:$E$27,2,TRUE)</f>
        <v>0.12000000000000001</v>
      </c>
      <c r="S338" s="7">
        <f>Table1[[#This Row],[Sub Total]]*Table1[[#This Row],[Discount %]]</f>
        <v>82.843332000000004</v>
      </c>
      <c r="T338" s="7">
        <f>VLOOKUP(Table1[[#This Row],[Order No]],'QTY &amp; shipping cost'!$A$2:$C$1038,3,FALSE)</f>
        <v>4.8599999999999994</v>
      </c>
      <c r="U338" s="18">
        <f>(Table1[[#This Row],[Sub Total]]+Table1[[#This Row],[Shipping Cost]])-Table1[[#This Row],[Discount $]]</f>
        <v>612.37776799999995</v>
      </c>
    </row>
    <row r="339" spans="1:21" x14ac:dyDescent="0.2">
      <c r="A339" s="17" t="s">
        <v>626</v>
      </c>
      <c r="B339" s="6" t="e">
        <f>VLOOKUP($A339,'Order date customer name'!$A$3:$B$1039,2,FALSE)</f>
        <v>#N/A</v>
      </c>
      <c r="C339" s="7" t="str">
        <f>VLOOKUP(Table1[[#This Row],[Order No]],'Order date customer name'!$A$2:$C$1038,3,FALSE)</f>
        <v>MARTIN WEBB</v>
      </c>
      <c r="D339" s="7" t="str">
        <f>VLOOKUP(Table1[[#This Row],[Order No]],'State and cust type'!$A$2:$B$1038,2,FALSE)</f>
        <v>New York</v>
      </c>
      <c r="E339" s="7" t="str">
        <f>VLOOKUP(Table1[[#This Row],[Order No]],'State and cust type'!$A$3:$C$1039,3,FALSE)</f>
        <v>Corporate</v>
      </c>
      <c r="F339" s="7" t="str">
        <f>VLOOKUP(Table1[[#This Row],[Order No]],'Account, order priority and cat'!$A$2:$B$1038,2,FALSE)</f>
        <v>ROY COOK</v>
      </c>
      <c r="G339" s="7" t="str">
        <f>VLOOKUP(Table1[[#This Row],[Order No]],'Account, order priority and cat'!$A$3:$C$1039,3,FALSE)</f>
        <v>Critical</v>
      </c>
      <c r="H339" s="7" t="str">
        <f>VLOOKUP(Table1[[#This Row],[Order No]],'Account, order priority and cat'!$A$3:$D$1039,4,FALSE)</f>
        <v>Office Supplies</v>
      </c>
      <c r="I339" s="12" t="str">
        <f>VLOOKUP(Table1[[#This Row],[Order No]],'Cost and price details'!$A$2:$F$1038,Table!$I$3,FALSE)</f>
        <v>Regular Air</v>
      </c>
      <c r="J339" s="13">
        <f>VLOOKUP(Table1[[#This Row],[Order No]],'Cost and price details'!$A$2:$F$1038,Table!$J$3,FALSE)</f>
        <v>41698</v>
      </c>
      <c r="K339" s="12">
        <f>VLOOKUP(Table1[[#This Row],[Order No]],'Cost and price details'!$A$2:$F$1038,Table!$K$3,FALSE)</f>
        <v>4.6090000000000009</v>
      </c>
      <c r="L339" s="12">
        <f>VLOOKUP(Table1[[#This Row],[Order No]],'Cost and price details'!$A$2:$F$1038,Table!$L$3,FALSE)</f>
        <v>11.253000000000002</v>
      </c>
      <c r="M339" s="14">
        <f>(Table1[[#This Row],[Retail Price]]-Table1[[#This Row],[Cost Price]])/Table1[[#This Row],[Cost Price]]</f>
        <v>1.4415274463007159</v>
      </c>
      <c r="N339" s="14">
        <f>VLOOKUP(Table1[[#This Row],[Retail Price]],'Tax and discount slab'!$A$17:$B$27,2,TRUE)</f>
        <v>0.1</v>
      </c>
      <c r="O339" s="7">
        <f>(1+Table1[[#This Row],[Tax]])*Table1[[#This Row],[Retail Price]]</f>
        <v>12.378300000000003</v>
      </c>
      <c r="P339" s="7">
        <f>VLOOKUP(Table1[[#This Row],[Order No]],'QTY &amp; shipping cost'!A335:B1371,2,FALSE)</f>
        <v>11</v>
      </c>
      <c r="Q339" s="7">
        <f>(Table1[[#This Row],[Price including tax]]*Table1[[#This Row],[Order Quantity]])</f>
        <v>136.16130000000004</v>
      </c>
      <c r="R339" s="14">
        <f>VLOOKUP(Table1[[#This Row],[Retail Price]],'Tax and discount slab'!$D$17:$E$27,2,TRUE)</f>
        <v>7.0000000000000007E-2</v>
      </c>
      <c r="S339" s="7">
        <f>Table1[[#This Row],[Sub Total]]*Table1[[#This Row],[Discount %]]</f>
        <v>9.5312910000000031</v>
      </c>
      <c r="T339" s="7">
        <f>VLOOKUP(Table1[[#This Row],[Order No]],'QTY &amp; shipping cost'!$A$2:$C$1038,3,FALSE)</f>
        <v>4.7299999999999995</v>
      </c>
      <c r="U339" s="18">
        <f>(Table1[[#This Row],[Sub Total]]+Table1[[#This Row],[Shipping Cost]])-Table1[[#This Row],[Discount $]]</f>
        <v>131.36000900000002</v>
      </c>
    </row>
    <row r="340" spans="1:21" x14ac:dyDescent="0.2">
      <c r="A340" s="17" t="s">
        <v>627</v>
      </c>
      <c r="B340" s="6">
        <f>VLOOKUP($A340,'Order date customer name'!$A$3:$B$1039,2,FALSE)</f>
        <v>41690</v>
      </c>
      <c r="C340" s="7" t="str">
        <f>VLOOKUP(Table1[[#This Row],[Order No]],'Order date customer name'!$A$2:$C$1038,3,FALSE)</f>
        <v>MARK DANIELS</v>
      </c>
      <c r="D340" s="7" t="str">
        <f>VLOOKUP(Table1[[#This Row],[Order No]],'State and cust type'!$A$2:$B$1038,2,FALSE)</f>
        <v>Illinois</v>
      </c>
      <c r="E340" s="7" t="str">
        <f>VLOOKUP(Table1[[#This Row],[Order No]],'State and cust type'!$A$3:$C$1039,3,FALSE)</f>
        <v>Consumer</v>
      </c>
      <c r="F340" s="7" t="str">
        <f>VLOOKUP(Table1[[#This Row],[Order No]],'Account, order priority and cat'!$A$2:$B$1038,2,FALSE)</f>
        <v>COREY MILLS</v>
      </c>
      <c r="G340" s="7" t="str">
        <f>VLOOKUP(Table1[[#This Row],[Order No]],'Account, order priority and cat'!$A$3:$C$1039,3,FALSE)</f>
        <v>High</v>
      </c>
      <c r="H340" s="7" t="str">
        <f>VLOOKUP(Table1[[#This Row],[Order No]],'Account, order priority and cat'!$A$3:$D$1039,4,FALSE)</f>
        <v>Office Supplies</v>
      </c>
      <c r="I340" s="12" t="str">
        <f>VLOOKUP(Table1[[#This Row],[Order No]],'Cost and price details'!$A$2:$F$1038,Table!$I$3,FALSE)</f>
        <v>Regular Air</v>
      </c>
      <c r="J340" s="13">
        <f>VLOOKUP(Table1[[#This Row],[Order No]],'Cost and price details'!$A$2:$F$1038,Table!$J$3,FALSE)</f>
        <v>41698</v>
      </c>
      <c r="K340" s="12">
        <f>VLOOKUP(Table1[[#This Row],[Order No]],'Cost and price details'!$A$2:$F$1038,Table!$K$3,FALSE)</f>
        <v>1.0230000000000001</v>
      </c>
      <c r="L340" s="12">
        <f>VLOOKUP(Table1[[#This Row],[Order No]],'Cost and price details'!$A$2:$F$1038,Table!$L$3,FALSE)</f>
        <v>1.6280000000000001</v>
      </c>
      <c r="M340" s="14">
        <f>(Table1[[#This Row],[Retail Price]]-Table1[[#This Row],[Cost Price]])/Table1[[#This Row],[Cost Price]]</f>
        <v>0.59139784946236551</v>
      </c>
      <c r="N340" s="14">
        <f>VLOOKUP(Table1[[#This Row],[Retail Price]],'Tax and discount slab'!$A$17:$B$27,2,TRUE)</f>
        <v>0.05</v>
      </c>
      <c r="O340" s="7">
        <f>(1+Table1[[#This Row],[Tax]])*Table1[[#This Row],[Retail Price]]</f>
        <v>1.7094000000000003</v>
      </c>
      <c r="P340" s="7">
        <f>VLOOKUP(Table1[[#This Row],[Order No]],'QTY &amp; shipping cost'!A336:B1372,2,FALSE)</f>
        <v>48</v>
      </c>
      <c r="Q340" s="7">
        <f>(Table1[[#This Row],[Price including tax]]*Table1[[#This Row],[Order Quantity]])</f>
        <v>82.051200000000009</v>
      </c>
      <c r="R340" s="14">
        <f>VLOOKUP(Table1[[#This Row],[Retail Price]],'Tax and discount slab'!$D$17:$E$27,2,TRUE)</f>
        <v>0.02</v>
      </c>
      <c r="S340" s="7">
        <f>Table1[[#This Row],[Sub Total]]*Table1[[#This Row],[Discount %]]</f>
        <v>1.6410240000000003</v>
      </c>
      <c r="T340" s="7">
        <f>VLOOKUP(Table1[[#This Row],[Order No]],'QTY &amp; shipping cost'!$A$2:$C$1038,3,FALSE)</f>
        <v>0.75</v>
      </c>
      <c r="U340" s="18">
        <f>(Table1[[#This Row],[Sub Total]]+Table1[[#This Row],[Shipping Cost]])-Table1[[#This Row],[Discount $]]</f>
        <v>81.160176000000007</v>
      </c>
    </row>
    <row r="341" spans="1:21" x14ac:dyDescent="0.2">
      <c r="A341" s="17" t="s">
        <v>629</v>
      </c>
      <c r="B341" s="6">
        <f>VLOOKUP($A341,'Order date customer name'!$A$3:$B$1039,2,FALSE)</f>
        <v>41690</v>
      </c>
      <c r="C341" s="7" t="str">
        <f>VLOOKUP(Table1[[#This Row],[Order No]],'Order date customer name'!$A$2:$C$1038,3,FALSE)</f>
        <v>DOUGLAS BRADLEY</v>
      </c>
      <c r="D341" s="7" t="str">
        <f>VLOOKUP(Table1[[#This Row],[Order No]],'State and cust type'!$A$2:$B$1038,2,FALSE)</f>
        <v>New York</v>
      </c>
      <c r="E341" s="7" t="str">
        <f>VLOOKUP(Table1[[#This Row],[Order No]],'State and cust type'!$A$3:$C$1039,3,FALSE)</f>
        <v>Corporate</v>
      </c>
      <c r="F341" s="7" t="str">
        <f>VLOOKUP(Table1[[#This Row],[Order No]],'Account, order priority and cat'!$A$2:$B$1038,2,FALSE)</f>
        <v>VINCENT JORDAN</v>
      </c>
      <c r="G341" s="7" t="str">
        <f>VLOOKUP(Table1[[#This Row],[Order No]],'Account, order priority and cat'!$A$3:$C$1039,3,FALSE)</f>
        <v>High</v>
      </c>
      <c r="H341" s="7" t="str">
        <f>VLOOKUP(Table1[[#This Row],[Order No]],'Account, order priority and cat'!$A$3:$D$1039,4,FALSE)</f>
        <v>Office Supplies</v>
      </c>
      <c r="I341" s="12" t="str">
        <f>VLOOKUP(Table1[[#This Row],[Order No]],'Cost and price details'!$A$2:$F$1038,Table!$I$3,FALSE)</f>
        <v>Regular Air</v>
      </c>
      <c r="J341" s="13">
        <f>VLOOKUP(Table1[[#This Row],[Order No]],'Cost and price details'!$A$2:$F$1038,Table!$J$3,FALSE)</f>
        <v>41698</v>
      </c>
      <c r="K341" s="12">
        <f>VLOOKUP(Table1[[#This Row],[Order No]],'Cost and price details'!$A$2:$F$1038,Table!$K$3,FALSE)</f>
        <v>23.716000000000001</v>
      </c>
      <c r="L341" s="12">
        <f>VLOOKUP(Table1[[#This Row],[Order No]],'Cost and price details'!$A$2:$F$1038,Table!$L$3,FALSE)</f>
        <v>39.533999999999999</v>
      </c>
      <c r="M341" s="14">
        <f>(Table1[[#This Row],[Retail Price]]-Table1[[#This Row],[Cost Price]])/Table1[[#This Row],[Cost Price]]</f>
        <v>0.66697588126159546</v>
      </c>
      <c r="N341" s="14">
        <f>VLOOKUP(Table1[[#This Row],[Retail Price]],'Tax and discount slab'!$A$17:$B$27,2,TRUE)</f>
        <v>0.2</v>
      </c>
      <c r="O341" s="7">
        <f>(1+Table1[[#This Row],[Tax]])*Table1[[#This Row],[Retail Price]]</f>
        <v>47.440799999999996</v>
      </c>
      <c r="P341" s="7" t="e">
        <f>VLOOKUP(Table1[[#This Row],[Order No]],'QTY &amp; shipping cost'!A337:B1373,2,FALSE)</f>
        <v>#N/A</v>
      </c>
      <c r="Q341" s="7" t="e">
        <f>(Table1[[#This Row],[Price including tax]]*Table1[[#This Row],[Order Quantity]])</f>
        <v>#N/A</v>
      </c>
      <c r="R341" s="14">
        <f>VLOOKUP(Table1[[#This Row],[Retail Price]],'Tax and discount slab'!$D$17:$E$27,2,TRUE)</f>
        <v>0.17</v>
      </c>
      <c r="S341" s="7" t="e">
        <f>Table1[[#This Row],[Sub Total]]*Table1[[#This Row],[Discount %]]</f>
        <v>#N/A</v>
      </c>
      <c r="T341" s="7">
        <f>VLOOKUP(Table1[[#This Row],[Order No]],'QTY &amp; shipping cost'!$A$2:$C$1038,3,FALSE)</f>
        <v>6.71</v>
      </c>
      <c r="U341" s="18" t="e">
        <f>(Table1[[#This Row],[Sub Total]]+Table1[[#This Row],[Shipping Cost]])-Table1[[#This Row],[Discount $]]</f>
        <v>#N/A</v>
      </c>
    </row>
    <row r="342" spans="1:21" x14ac:dyDescent="0.2">
      <c r="A342" s="17" t="s">
        <v>630</v>
      </c>
      <c r="B342" s="6">
        <f>VLOOKUP($A342,'Order date customer name'!$A$3:$B$1039,2,FALSE)</f>
        <v>41691</v>
      </c>
      <c r="C342" s="7" t="str">
        <f>VLOOKUP(Table1[[#This Row],[Order No]],'Order date customer name'!$A$2:$C$1038,3,FALSE)</f>
        <v>GLEN WATSON</v>
      </c>
      <c r="D342" s="7" t="str">
        <f>VLOOKUP(Table1[[#This Row],[Order No]],'State and cust type'!$A$2:$B$1038,2,FALSE)</f>
        <v>Illinois</v>
      </c>
      <c r="E342" s="7" t="str">
        <f>VLOOKUP(Table1[[#This Row],[Order No]],'State and cust type'!$A$3:$C$1039,3,FALSE)</f>
        <v>Small Business</v>
      </c>
      <c r="F342" s="7" t="str">
        <f>VLOOKUP(Table1[[#This Row],[Order No]],'Account, order priority and cat'!$A$2:$B$1038,2,FALSE)</f>
        <v>COREY MILLS</v>
      </c>
      <c r="G342" s="7" t="str">
        <f>VLOOKUP(Table1[[#This Row],[Order No]],'Account, order priority and cat'!$A$3:$C$1039,3,FALSE)</f>
        <v>Medium</v>
      </c>
      <c r="H342" s="7" t="str">
        <f>VLOOKUP(Table1[[#This Row],[Order No]],'Account, order priority and cat'!$A$3:$D$1039,4,FALSE)</f>
        <v>Technology</v>
      </c>
      <c r="I342" s="12" t="str">
        <f>VLOOKUP(Table1[[#This Row],[Order No]],'Cost and price details'!$A$2:$F$1038,Table!$I$3,FALSE)</f>
        <v>Regular Air</v>
      </c>
      <c r="J342" s="13">
        <f>VLOOKUP(Table1[[#This Row],[Order No]],'Cost and price details'!$A$2:$F$1038,Table!$J$3,FALSE)</f>
        <v>41701</v>
      </c>
      <c r="K342" s="12">
        <f>VLOOKUP(Table1[[#This Row],[Order No]],'Cost and price details'!$A$2:$F$1038,Table!$K$3,FALSE)</f>
        <v>46.321000000000005</v>
      </c>
      <c r="L342" s="12">
        <f>VLOOKUP(Table1[[#This Row],[Order No]],'Cost and price details'!$A$2:$F$1038,Table!$L$3,FALSE)</f>
        <v>89.078000000000017</v>
      </c>
      <c r="M342" s="14">
        <f>(Table1[[#This Row],[Retail Price]]-Table1[[#This Row],[Cost Price]])/Table1[[#This Row],[Cost Price]]</f>
        <v>0.92305865590121128</v>
      </c>
      <c r="N342" s="14">
        <f>VLOOKUP(Table1[[#This Row],[Retail Price]],'Tax and discount slab'!$A$17:$B$27,2,TRUE)</f>
        <v>0.28000000000000003</v>
      </c>
      <c r="O342" s="7">
        <f>(1+Table1[[#This Row],[Tax]])*Table1[[#This Row],[Retail Price]]</f>
        <v>114.01984000000003</v>
      </c>
      <c r="P342" s="7" t="e">
        <f>VLOOKUP(Table1[[#This Row],[Order No]],'QTY &amp; shipping cost'!A338:B1374,2,FALSE)</f>
        <v>#N/A</v>
      </c>
      <c r="Q342" s="7" t="e">
        <f>(Table1[[#This Row],[Price including tax]]*Table1[[#This Row],[Order Quantity]])</f>
        <v>#N/A</v>
      </c>
      <c r="R342" s="14">
        <f>VLOOKUP(Table1[[#This Row],[Retail Price]],'Tax and discount slab'!$D$17:$E$27,2,TRUE)</f>
        <v>0.37</v>
      </c>
      <c r="S342" s="7" t="e">
        <f>Table1[[#This Row],[Sub Total]]*Table1[[#This Row],[Discount %]]</f>
        <v>#N/A</v>
      </c>
      <c r="T342" s="7">
        <f>VLOOKUP(Table1[[#This Row],[Order No]],'QTY &amp; shipping cost'!$A$2:$C$1038,3,FALSE)</f>
        <v>7.2299999999999995</v>
      </c>
      <c r="U342" s="18" t="e">
        <f>(Table1[[#This Row],[Sub Total]]+Table1[[#This Row],[Shipping Cost]])-Table1[[#This Row],[Discount $]]</f>
        <v>#N/A</v>
      </c>
    </row>
    <row r="343" spans="1:21" x14ac:dyDescent="0.2">
      <c r="A343" s="17" t="s">
        <v>632</v>
      </c>
      <c r="B343" s="6">
        <f>VLOOKUP($A343,'Order date customer name'!$A$3:$B$1039,2,FALSE)</f>
        <v>41692</v>
      </c>
      <c r="C343" s="7" t="str">
        <f>VLOOKUP(Table1[[#This Row],[Order No]],'Order date customer name'!$A$2:$C$1038,3,FALSE)</f>
        <v>RAFAEL WASHINGTON</v>
      </c>
      <c r="D343" s="7" t="str">
        <f>VLOOKUP(Table1[[#This Row],[Order No]],'State and cust type'!$A$2:$B$1038,2,FALSE)</f>
        <v>New York</v>
      </c>
      <c r="E343" s="7" t="str">
        <f>VLOOKUP(Table1[[#This Row],[Order No]],'State and cust type'!$A$3:$C$1039,3,FALSE)</f>
        <v>Small Business</v>
      </c>
      <c r="F343" s="7" t="str">
        <f>VLOOKUP(Table1[[#This Row],[Order No]],'Account, order priority and cat'!$A$2:$B$1038,2,FALSE)</f>
        <v>VINCENT JORDAN</v>
      </c>
      <c r="G343" s="7" t="str">
        <f>VLOOKUP(Table1[[#This Row],[Order No]],'Account, order priority and cat'!$A$3:$C$1039,3,FALSE)</f>
        <v>Critical</v>
      </c>
      <c r="H343" s="7" t="str">
        <f>VLOOKUP(Table1[[#This Row],[Order No]],'Account, order priority and cat'!$A$3:$D$1039,4,FALSE)</f>
        <v>Office Supplies</v>
      </c>
      <c r="I343" s="12" t="str">
        <f>VLOOKUP(Table1[[#This Row],[Order No]],'Cost and price details'!$A$2:$F$1038,Table!$I$3,FALSE)</f>
        <v>Regular Air</v>
      </c>
      <c r="J343" s="13">
        <f>VLOOKUP(Table1[[#This Row],[Order No]],'Cost and price details'!$A$2:$F$1038,Table!$J$3,FALSE)</f>
        <v>41700</v>
      </c>
      <c r="K343" s="12">
        <f>VLOOKUP(Table1[[#This Row],[Order No]],'Cost and price details'!$A$2:$F$1038,Table!$K$3,FALSE)</f>
        <v>3.0140000000000007</v>
      </c>
      <c r="L343" s="12">
        <f>VLOOKUP(Table1[[#This Row],[Order No]],'Cost and price details'!$A$2:$F$1038,Table!$L$3,FALSE)</f>
        <v>4.9390000000000009</v>
      </c>
      <c r="M343" s="14">
        <f>(Table1[[#This Row],[Retail Price]]-Table1[[#This Row],[Cost Price]])/Table1[[#This Row],[Cost Price]]</f>
        <v>0.63868613138686126</v>
      </c>
      <c r="N343" s="14">
        <f>VLOOKUP(Table1[[#This Row],[Retail Price]],'Tax and discount slab'!$A$17:$B$27,2,TRUE)</f>
        <v>0.05</v>
      </c>
      <c r="O343" s="7">
        <f>(1+Table1[[#This Row],[Tax]])*Table1[[#This Row],[Retail Price]]</f>
        <v>5.1859500000000009</v>
      </c>
      <c r="P343" s="7">
        <f>VLOOKUP(Table1[[#This Row],[Order No]],'QTY &amp; shipping cost'!A339:B1375,2,FALSE)</f>
        <v>8</v>
      </c>
      <c r="Q343" s="7">
        <f>(Table1[[#This Row],[Price including tax]]*Table1[[#This Row],[Order Quantity]])</f>
        <v>41.487600000000008</v>
      </c>
      <c r="R343" s="14">
        <f>VLOOKUP(Table1[[#This Row],[Retail Price]],'Tax and discount slab'!$D$17:$E$27,2,TRUE)</f>
        <v>0.02</v>
      </c>
      <c r="S343" s="7">
        <f>Table1[[#This Row],[Sub Total]]*Table1[[#This Row],[Discount %]]</f>
        <v>0.82975200000000016</v>
      </c>
      <c r="T343" s="7">
        <f>VLOOKUP(Table1[[#This Row],[Order No]],'QTY &amp; shipping cost'!$A$2:$C$1038,3,FALSE)</f>
        <v>1.54</v>
      </c>
      <c r="U343" s="18">
        <f>(Table1[[#This Row],[Sub Total]]+Table1[[#This Row],[Shipping Cost]])-Table1[[#This Row],[Discount $]]</f>
        <v>42.197848000000008</v>
      </c>
    </row>
    <row r="344" spans="1:21" x14ac:dyDescent="0.2">
      <c r="A344" s="17" t="s">
        <v>634</v>
      </c>
      <c r="B344" s="6">
        <f>VLOOKUP($A344,'Order date customer name'!$A$3:$B$1039,2,FALSE)</f>
        <v>41692</v>
      </c>
      <c r="C344" s="7" t="str">
        <f>VLOOKUP(Table1[[#This Row],[Order No]],'Order date customer name'!$A$2:$C$1038,3,FALSE)</f>
        <v>RODNEY FLORES</v>
      </c>
      <c r="D344" s="7" t="str">
        <f>VLOOKUP(Table1[[#This Row],[Order No]],'State and cust type'!$A$2:$B$1038,2,FALSE)</f>
        <v>New York</v>
      </c>
      <c r="E344" s="7" t="str">
        <f>VLOOKUP(Table1[[#This Row],[Order No]],'State and cust type'!$A$3:$C$1039,3,FALSE)</f>
        <v>Small Business</v>
      </c>
      <c r="F344" s="7" t="str">
        <f>VLOOKUP(Table1[[#This Row],[Order No]],'Account, order priority and cat'!$A$2:$B$1038,2,FALSE)</f>
        <v>MARC ARNOLD</v>
      </c>
      <c r="G344" s="7" t="str">
        <f>VLOOKUP(Table1[[#This Row],[Order No]],'Account, order priority and cat'!$A$3:$C$1039,3,FALSE)</f>
        <v>Not Specified</v>
      </c>
      <c r="H344" s="7" t="str">
        <f>VLOOKUP(Table1[[#This Row],[Order No]],'Account, order priority and cat'!$A$3:$D$1039,4,FALSE)</f>
        <v>Office Supplies</v>
      </c>
      <c r="I344" s="12" t="str">
        <f>VLOOKUP(Table1[[#This Row],[Order No]],'Cost and price details'!$A$2:$F$1038,Table!$I$3,FALSE)</f>
        <v>Regular Air</v>
      </c>
      <c r="J344" s="13">
        <f>VLOOKUP(Table1[[#This Row],[Order No]],'Cost and price details'!$A$2:$F$1038,Table!$J$3,FALSE)</f>
        <v>41701</v>
      </c>
      <c r="K344" s="12">
        <f>VLOOKUP(Table1[[#This Row],[Order No]],'Cost and price details'!$A$2:$F$1038,Table!$K$3,FALSE)</f>
        <v>2.7720000000000002</v>
      </c>
      <c r="L344" s="12">
        <f>VLOOKUP(Table1[[#This Row],[Order No]],'Cost and price details'!$A$2:$F$1038,Table!$L$3,FALSE)</f>
        <v>4.4000000000000004</v>
      </c>
      <c r="M344" s="14">
        <f>(Table1[[#This Row],[Retail Price]]-Table1[[#This Row],[Cost Price]])/Table1[[#This Row],[Cost Price]]</f>
        <v>0.58730158730158732</v>
      </c>
      <c r="N344" s="14">
        <f>VLOOKUP(Table1[[#This Row],[Retail Price]],'Tax and discount slab'!$A$17:$B$27,2,TRUE)</f>
        <v>0.05</v>
      </c>
      <c r="O344" s="7">
        <f>(1+Table1[[#This Row],[Tax]])*Table1[[#This Row],[Retail Price]]</f>
        <v>4.620000000000001</v>
      </c>
      <c r="P344" s="7">
        <f>VLOOKUP(Table1[[#This Row],[Order No]],'QTY &amp; shipping cost'!A340:B1376,2,FALSE)</f>
        <v>35</v>
      </c>
      <c r="Q344" s="7">
        <f>(Table1[[#This Row],[Price including tax]]*Table1[[#This Row],[Order Quantity]])</f>
        <v>161.70000000000005</v>
      </c>
      <c r="R344" s="14">
        <f>VLOOKUP(Table1[[#This Row],[Retail Price]],'Tax and discount slab'!$D$17:$E$27,2,TRUE)</f>
        <v>0.02</v>
      </c>
      <c r="S344" s="7">
        <f>Table1[[#This Row],[Sub Total]]*Table1[[#This Row],[Discount %]]</f>
        <v>3.2340000000000009</v>
      </c>
      <c r="T344" s="7">
        <f>VLOOKUP(Table1[[#This Row],[Order No]],'QTY &amp; shipping cost'!$A$2:$C$1038,3,FALSE)</f>
        <v>1.35</v>
      </c>
      <c r="U344" s="18">
        <f>(Table1[[#This Row],[Sub Total]]+Table1[[#This Row],[Shipping Cost]])-Table1[[#This Row],[Discount $]]</f>
        <v>159.81600000000003</v>
      </c>
    </row>
    <row r="345" spans="1:21" x14ac:dyDescent="0.2">
      <c r="A345" s="17" t="s">
        <v>636</v>
      </c>
      <c r="B345" s="6">
        <f>VLOOKUP($A345,'Order date customer name'!$A$3:$B$1039,2,FALSE)</f>
        <v>41693</v>
      </c>
      <c r="C345" s="7" t="str">
        <f>VLOOKUP(Table1[[#This Row],[Order No]],'Order date customer name'!$A$2:$C$1038,3,FALSE)</f>
        <v>JOHN ELLIOTT</v>
      </c>
      <c r="D345" s="7" t="str">
        <f>VLOOKUP(Table1[[#This Row],[Order No]],'State and cust type'!$A$2:$B$1038,2,FALSE)</f>
        <v>Illinois</v>
      </c>
      <c r="E345" s="7" t="str">
        <f>VLOOKUP(Table1[[#This Row],[Order No]],'State and cust type'!$A$3:$C$1039,3,FALSE)</f>
        <v>Small Business</v>
      </c>
      <c r="F345" s="7" t="str">
        <f>VLOOKUP(Table1[[#This Row],[Order No]],'Account, order priority and cat'!$A$2:$B$1038,2,FALSE)</f>
        <v>MANUEL BARNES</v>
      </c>
      <c r="G345" s="7" t="str">
        <f>VLOOKUP(Table1[[#This Row],[Order No]],'Account, order priority and cat'!$A$3:$C$1039,3,FALSE)</f>
        <v>Not Specified</v>
      </c>
      <c r="H345" s="7" t="str">
        <f>VLOOKUP(Table1[[#This Row],[Order No]],'Account, order priority and cat'!$A$3:$D$1039,4,FALSE)</f>
        <v>Office Supplies</v>
      </c>
      <c r="I345" s="12" t="str">
        <f>VLOOKUP(Table1[[#This Row],[Order No]],'Cost and price details'!$A$2:$F$1038,Table!$I$3,FALSE)</f>
        <v>Regular Air</v>
      </c>
      <c r="J345" s="13">
        <f>VLOOKUP(Table1[[#This Row],[Order No]],'Cost and price details'!$A$2:$F$1038,Table!$J$3,FALSE)</f>
        <v>41701</v>
      </c>
      <c r="K345" s="12">
        <f>VLOOKUP(Table1[[#This Row],[Order No]],'Cost and price details'!$A$2:$F$1038,Table!$K$3,FALSE)</f>
        <v>1.7270000000000003</v>
      </c>
      <c r="L345" s="12">
        <f>VLOOKUP(Table1[[#This Row],[Order No]],'Cost and price details'!$A$2:$F$1038,Table!$L$3,FALSE)</f>
        <v>3.6080000000000001</v>
      </c>
      <c r="M345" s="14">
        <f>(Table1[[#This Row],[Retail Price]]-Table1[[#This Row],[Cost Price]])/Table1[[#This Row],[Cost Price]]</f>
        <v>1.0891719745222928</v>
      </c>
      <c r="N345" s="14">
        <f>VLOOKUP(Table1[[#This Row],[Retail Price]],'Tax and discount slab'!$A$17:$B$27,2,TRUE)</f>
        <v>0.05</v>
      </c>
      <c r="O345" s="7">
        <f>(1+Table1[[#This Row],[Tax]])*Table1[[#This Row],[Retail Price]]</f>
        <v>3.7884000000000002</v>
      </c>
      <c r="P345" s="7">
        <f>VLOOKUP(Table1[[#This Row],[Order No]],'QTY &amp; shipping cost'!A341:B1377,2,FALSE)</f>
        <v>28</v>
      </c>
      <c r="Q345" s="7">
        <f>(Table1[[#This Row],[Price including tax]]*Table1[[#This Row],[Order Quantity]])</f>
        <v>106.07520000000001</v>
      </c>
      <c r="R345" s="14">
        <f>VLOOKUP(Table1[[#This Row],[Retail Price]],'Tax and discount slab'!$D$17:$E$27,2,TRUE)</f>
        <v>0.02</v>
      </c>
      <c r="S345" s="7">
        <f>Table1[[#This Row],[Sub Total]]*Table1[[#This Row],[Discount %]]</f>
        <v>2.1215040000000003</v>
      </c>
      <c r="T345" s="7">
        <f>VLOOKUP(Table1[[#This Row],[Order No]],'QTY &amp; shipping cost'!$A$2:$C$1038,3,FALSE)</f>
        <v>1.03</v>
      </c>
      <c r="U345" s="18">
        <f>(Table1[[#This Row],[Sub Total]]+Table1[[#This Row],[Shipping Cost]])-Table1[[#This Row],[Discount $]]</f>
        <v>104.98369600000001</v>
      </c>
    </row>
    <row r="346" spans="1:21" x14ac:dyDescent="0.2">
      <c r="A346" s="17" t="s">
        <v>638</v>
      </c>
      <c r="B346" s="6">
        <f>VLOOKUP($A346,'Order date customer name'!$A$3:$B$1039,2,FALSE)</f>
        <v>41693</v>
      </c>
      <c r="C346" s="7" t="str">
        <f>VLOOKUP(Table1[[#This Row],[Order No]],'Order date customer name'!$A$2:$C$1038,3,FALSE)</f>
        <v>RANDY BENNETT</v>
      </c>
      <c r="D346" s="7" t="str">
        <f>VLOOKUP(Table1[[#This Row],[Order No]],'State and cust type'!$A$2:$B$1038,2,FALSE)</f>
        <v>New York</v>
      </c>
      <c r="E346" s="7" t="str">
        <f>VLOOKUP(Table1[[#This Row],[Order No]],'State and cust type'!$A$3:$C$1039,3,FALSE)</f>
        <v>Home Office</v>
      </c>
      <c r="F346" s="7" t="str">
        <f>VLOOKUP(Table1[[#This Row],[Order No]],'Account, order priority and cat'!$A$2:$B$1038,2,FALSE)</f>
        <v>CLAUDE WILLIS</v>
      </c>
      <c r="G346" s="7" t="str">
        <f>VLOOKUP(Table1[[#This Row],[Order No]],'Account, order priority and cat'!$A$3:$C$1039,3,FALSE)</f>
        <v>Critical</v>
      </c>
      <c r="H346" s="7" t="str">
        <f>VLOOKUP(Table1[[#This Row],[Order No]],'Account, order priority and cat'!$A$3:$D$1039,4,FALSE)</f>
        <v>Office Supplies</v>
      </c>
      <c r="I346" s="12" t="str">
        <f>VLOOKUP(Table1[[#This Row],[Order No]],'Cost and price details'!$A$2:$F$1038,Table!$I$3,FALSE)</f>
        <v>Regular Air</v>
      </c>
      <c r="J346" s="13">
        <f>VLOOKUP(Table1[[#This Row],[Order No]],'Cost and price details'!$A$2:$F$1038,Table!$J$3,FALSE)</f>
        <v>41702</v>
      </c>
      <c r="K346" s="12">
        <f>VLOOKUP(Table1[[#This Row],[Order No]],'Cost and price details'!$A$2:$F$1038,Table!$K$3,FALSE)</f>
        <v>3.8170000000000006</v>
      </c>
      <c r="L346" s="12">
        <f>VLOOKUP(Table1[[#This Row],[Order No]],'Cost and price details'!$A$2:$F$1038,Table!$L$3,FALSE)</f>
        <v>7.3479999999999999</v>
      </c>
      <c r="M346" s="14">
        <f>(Table1[[#This Row],[Retail Price]]-Table1[[#This Row],[Cost Price]])/Table1[[#This Row],[Cost Price]]</f>
        <v>0.92507204610950977</v>
      </c>
      <c r="N346" s="14">
        <f>VLOOKUP(Table1[[#This Row],[Retail Price]],'Tax and discount slab'!$A$17:$B$27,2,TRUE)</f>
        <v>0.05</v>
      </c>
      <c r="O346" s="7">
        <f>(1+Table1[[#This Row],[Tax]])*Table1[[#This Row],[Retail Price]]</f>
        <v>7.7153999999999998</v>
      </c>
      <c r="P346" s="7" t="e">
        <f>VLOOKUP(Table1[[#This Row],[Order No]],'QTY &amp; shipping cost'!A342:B1378,2,FALSE)</f>
        <v>#N/A</v>
      </c>
      <c r="Q346" s="7" t="e">
        <f>(Table1[[#This Row],[Price including tax]]*Table1[[#This Row],[Order Quantity]])</f>
        <v>#N/A</v>
      </c>
      <c r="R346" s="14">
        <f>VLOOKUP(Table1[[#This Row],[Retail Price]],'Tax and discount slab'!$D$17:$E$27,2,TRUE)</f>
        <v>0.02</v>
      </c>
      <c r="S346" s="7" t="e">
        <f>Table1[[#This Row],[Sub Total]]*Table1[[#This Row],[Discount %]]</f>
        <v>#N/A</v>
      </c>
      <c r="T346" s="7">
        <f>VLOOKUP(Table1[[#This Row],[Order No]],'QTY &amp; shipping cost'!$A$2:$C$1038,3,FALSE)</f>
        <v>1.55</v>
      </c>
      <c r="U346" s="18" t="e">
        <f>(Table1[[#This Row],[Sub Total]]+Table1[[#This Row],[Shipping Cost]])-Table1[[#This Row],[Discount $]]</f>
        <v>#N/A</v>
      </c>
    </row>
    <row r="347" spans="1:21" x14ac:dyDescent="0.2">
      <c r="A347" s="17" t="s">
        <v>639</v>
      </c>
      <c r="B347" s="6">
        <f>VLOOKUP($A347,'Order date customer name'!$A$3:$B$1039,2,FALSE)</f>
        <v>41696</v>
      </c>
      <c r="C347" s="7" t="str">
        <f>VLOOKUP(Table1[[#This Row],[Order No]],'Order date customer name'!$A$2:$C$1038,3,FALSE)</f>
        <v>ANGEL GOMEZ</v>
      </c>
      <c r="D347" s="7" t="str">
        <f>VLOOKUP(Table1[[#This Row],[Order No]],'State and cust type'!$A$2:$B$1038,2,FALSE)</f>
        <v>New York</v>
      </c>
      <c r="E347" s="7" t="str">
        <f>VLOOKUP(Table1[[#This Row],[Order No]],'State and cust type'!$A$3:$C$1039,3,FALSE)</f>
        <v>Small Business</v>
      </c>
      <c r="F347" s="7" t="str">
        <f>VLOOKUP(Table1[[#This Row],[Order No]],'Account, order priority and cat'!$A$2:$B$1038,2,FALSE)</f>
        <v>GREG BLACK</v>
      </c>
      <c r="G347" s="7" t="str">
        <f>VLOOKUP(Table1[[#This Row],[Order No]],'Account, order priority and cat'!$A$3:$C$1039,3,FALSE)</f>
        <v>Medium</v>
      </c>
      <c r="H347" s="7" t="str">
        <f>VLOOKUP(Table1[[#This Row],[Order No]],'Account, order priority and cat'!$A$3:$D$1039,4,FALSE)</f>
        <v>Office Supplies</v>
      </c>
      <c r="I347" s="12" t="str">
        <f>VLOOKUP(Table1[[#This Row],[Order No]],'Cost and price details'!$A$2:$F$1038,Table!$I$3,FALSE)</f>
        <v>Regular Air</v>
      </c>
      <c r="J347" s="13">
        <f>VLOOKUP(Table1[[#This Row],[Order No]],'Cost and price details'!$A$2:$F$1038,Table!$J$3,FALSE)</f>
        <v>41704</v>
      </c>
      <c r="K347" s="12">
        <f>VLOOKUP(Table1[[#This Row],[Order No]],'Cost and price details'!$A$2:$F$1038,Table!$K$3,FALSE)</f>
        <v>0.9900000000000001</v>
      </c>
      <c r="L347" s="12">
        <f>VLOOKUP(Table1[[#This Row],[Order No]],'Cost and price details'!$A$2:$F$1038,Table!$L$3,FALSE)</f>
        <v>2.3100000000000005</v>
      </c>
      <c r="M347" s="14">
        <f>(Table1[[#This Row],[Retail Price]]-Table1[[#This Row],[Cost Price]])/Table1[[#This Row],[Cost Price]]</f>
        <v>1.3333333333333335</v>
      </c>
      <c r="N347" s="14">
        <f>VLOOKUP(Table1[[#This Row],[Retail Price]],'Tax and discount slab'!$A$17:$B$27,2,TRUE)</f>
        <v>0.05</v>
      </c>
      <c r="O347" s="7">
        <f>(1+Table1[[#This Row],[Tax]])*Table1[[#This Row],[Retail Price]]</f>
        <v>2.4255000000000004</v>
      </c>
      <c r="P347" s="7" t="e">
        <f>VLOOKUP(Table1[[#This Row],[Order No]],'QTY &amp; shipping cost'!A343:B1379,2,FALSE)</f>
        <v>#N/A</v>
      </c>
      <c r="Q347" s="7" t="e">
        <f>(Table1[[#This Row],[Price including tax]]*Table1[[#This Row],[Order Quantity]])</f>
        <v>#N/A</v>
      </c>
      <c r="R347" s="14">
        <f>VLOOKUP(Table1[[#This Row],[Retail Price]],'Tax and discount slab'!$D$17:$E$27,2,TRUE)</f>
        <v>0.02</v>
      </c>
      <c r="S347" s="7" t="e">
        <f>Table1[[#This Row],[Sub Total]]*Table1[[#This Row],[Discount %]]</f>
        <v>#N/A</v>
      </c>
      <c r="T347" s="7">
        <f>VLOOKUP(Table1[[#This Row],[Order No]],'QTY &amp; shipping cost'!$A$2:$C$1038,3,FALSE)</f>
        <v>0.75</v>
      </c>
      <c r="U347" s="18" t="e">
        <f>(Table1[[#This Row],[Sub Total]]+Table1[[#This Row],[Shipping Cost]])-Table1[[#This Row],[Discount $]]</f>
        <v>#N/A</v>
      </c>
    </row>
    <row r="348" spans="1:21" x14ac:dyDescent="0.2">
      <c r="A348" s="17" t="s">
        <v>641</v>
      </c>
      <c r="B348" s="6">
        <f>VLOOKUP($A348,'Order date customer name'!$A$3:$B$1039,2,FALSE)</f>
        <v>41698</v>
      </c>
      <c r="C348" s="7" t="str">
        <f>VLOOKUP(Table1[[#This Row],[Order No]],'Order date customer name'!$A$2:$C$1038,3,FALSE)</f>
        <v>JOSE DIXON</v>
      </c>
      <c r="D348" s="7" t="str">
        <f>VLOOKUP(Table1[[#This Row],[Order No]],'State and cust type'!$A$2:$B$1038,2,FALSE)</f>
        <v>New York</v>
      </c>
      <c r="E348" s="7" t="str">
        <f>VLOOKUP(Table1[[#This Row],[Order No]],'State and cust type'!$A$3:$C$1039,3,FALSE)</f>
        <v>Home Office</v>
      </c>
      <c r="F348" s="7" t="str">
        <f>VLOOKUP(Table1[[#This Row],[Order No]],'Account, order priority and cat'!$A$2:$B$1038,2,FALSE)</f>
        <v>TONY PERRY</v>
      </c>
      <c r="G348" s="7" t="str">
        <f>VLOOKUP(Table1[[#This Row],[Order No]],'Account, order priority and cat'!$A$3:$C$1039,3,FALSE)</f>
        <v>Medium</v>
      </c>
      <c r="H348" s="7" t="str">
        <f>VLOOKUP(Table1[[#This Row],[Order No]],'Account, order priority and cat'!$A$3:$D$1039,4,FALSE)</f>
        <v>Office Supplies</v>
      </c>
      <c r="I348" s="12" t="str">
        <f>VLOOKUP(Table1[[#This Row],[Order No]],'Cost and price details'!$A$2:$F$1038,Table!$I$3,FALSE)</f>
        <v>Regular Air</v>
      </c>
      <c r="J348" s="13">
        <f>VLOOKUP(Table1[[#This Row],[Order No]],'Cost and price details'!$A$2:$F$1038,Table!$J$3,FALSE)</f>
        <v>41706</v>
      </c>
      <c r="K348" s="12">
        <f>VLOOKUP(Table1[[#This Row],[Order No]],'Cost and price details'!$A$2:$F$1038,Table!$K$3,FALSE)</f>
        <v>20.218</v>
      </c>
      <c r="L348" s="12">
        <f>VLOOKUP(Table1[[#This Row],[Order No]],'Cost and price details'!$A$2:$F$1038,Table!$L$3,FALSE)</f>
        <v>32.087000000000003</v>
      </c>
      <c r="M348" s="14">
        <f>(Table1[[#This Row],[Retail Price]]-Table1[[#This Row],[Cost Price]])/Table1[[#This Row],[Cost Price]]</f>
        <v>0.58705114254624613</v>
      </c>
      <c r="N348" s="14">
        <f>VLOOKUP(Table1[[#This Row],[Retail Price]],'Tax and discount slab'!$A$17:$B$27,2,TRUE)</f>
        <v>0.2</v>
      </c>
      <c r="O348" s="7">
        <f>(1+Table1[[#This Row],[Tax]])*Table1[[#This Row],[Retail Price]]</f>
        <v>38.504400000000004</v>
      </c>
      <c r="P348" s="7" t="e">
        <f>VLOOKUP(Table1[[#This Row],[Order No]],'QTY &amp; shipping cost'!A344:B1380,2,FALSE)</f>
        <v>#N/A</v>
      </c>
      <c r="Q348" s="7" t="e">
        <f>(Table1[[#This Row],[Price including tax]]*Table1[[#This Row],[Order Quantity]])</f>
        <v>#N/A</v>
      </c>
      <c r="R348" s="14">
        <f>VLOOKUP(Table1[[#This Row],[Retail Price]],'Tax and discount slab'!$D$17:$E$27,2,TRUE)</f>
        <v>0.17</v>
      </c>
      <c r="S348" s="7" t="e">
        <f>Table1[[#This Row],[Sub Total]]*Table1[[#This Row],[Discount %]]</f>
        <v>#N/A</v>
      </c>
      <c r="T348" s="7">
        <f>VLOOKUP(Table1[[#This Row],[Order No]],'QTY &amp; shipping cost'!$A$2:$C$1038,3,FALSE)</f>
        <v>6.3199999999999994</v>
      </c>
      <c r="U348" s="18" t="e">
        <f>(Table1[[#This Row],[Sub Total]]+Table1[[#This Row],[Shipping Cost]])-Table1[[#This Row],[Discount $]]</f>
        <v>#N/A</v>
      </c>
    </row>
    <row r="349" spans="1:21" x14ac:dyDescent="0.2">
      <c r="A349" s="17" t="s">
        <v>642</v>
      </c>
      <c r="B349" s="6">
        <f>VLOOKUP($A349,'Order date customer name'!$A$3:$B$1039,2,FALSE)</f>
        <v>41702</v>
      </c>
      <c r="C349" s="7" t="str">
        <f>VLOOKUP(Table1[[#This Row],[Order No]],'Order date customer name'!$A$2:$C$1038,3,FALSE)</f>
        <v>JOSE WOOD</v>
      </c>
      <c r="D349" s="7" t="str">
        <f>VLOOKUP(Table1[[#This Row],[Order No]],'State and cust type'!$A$2:$B$1038,2,FALSE)</f>
        <v>Illinois</v>
      </c>
      <c r="E349" s="7" t="str">
        <f>VLOOKUP(Table1[[#This Row],[Order No]],'State and cust type'!$A$3:$C$1039,3,FALSE)</f>
        <v>Small Business</v>
      </c>
      <c r="F349" s="7" t="str">
        <f>VLOOKUP(Table1[[#This Row],[Order No]],'Account, order priority and cat'!$A$2:$B$1038,2,FALSE)</f>
        <v>MANUEL BARNES</v>
      </c>
      <c r="G349" s="7" t="str">
        <f>VLOOKUP(Table1[[#This Row],[Order No]],'Account, order priority and cat'!$A$3:$C$1039,3,FALSE)</f>
        <v>Critical</v>
      </c>
      <c r="H349" s="7" t="str">
        <f>VLOOKUP(Table1[[#This Row],[Order No]],'Account, order priority and cat'!$A$3:$D$1039,4,FALSE)</f>
        <v>Office Supplies</v>
      </c>
      <c r="I349" s="12" t="str">
        <f>VLOOKUP(Table1[[#This Row],[Order No]],'Cost and price details'!$A$2:$F$1038,Table!$I$3,FALSE)</f>
        <v>Regular Air</v>
      </c>
      <c r="J349" s="13">
        <f>VLOOKUP(Table1[[#This Row],[Order No]],'Cost and price details'!$A$2:$F$1038,Table!$J$3,FALSE)</f>
        <v>41710</v>
      </c>
      <c r="K349" s="12">
        <f>VLOOKUP(Table1[[#This Row],[Order No]],'Cost and price details'!$A$2:$F$1038,Table!$K$3,FALSE)</f>
        <v>4.9060000000000006</v>
      </c>
      <c r="L349" s="12">
        <f>VLOOKUP(Table1[[#This Row],[Order No]],'Cost and price details'!$A$2:$F$1038,Table!$L$3,FALSE)</f>
        <v>11.979000000000001</v>
      </c>
      <c r="M349" s="14">
        <f>(Table1[[#This Row],[Retail Price]]-Table1[[#This Row],[Cost Price]])/Table1[[#This Row],[Cost Price]]</f>
        <v>1.4417040358744393</v>
      </c>
      <c r="N349" s="14">
        <f>VLOOKUP(Table1[[#This Row],[Retail Price]],'Tax and discount slab'!$A$17:$B$27,2,TRUE)</f>
        <v>0.1</v>
      </c>
      <c r="O349" s="7">
        <f>(1+Table1[[#This Row],[Tax]])*Table1[[#This Row],[Retail Price]]</f>
        <v>13.176900000000002</v>
      </c>
      <c r="P349" s="7" t="e">
        <f>VLOOKUP(Table1[[#This Row],[Order No]],'QTY &amp; shipping cost'!A345:B1381,2,FALSE)</f>
        <v>#N/A</v>
      </c>
      <c r="Q349" s="7" t="e">
        <f>(Table1[[#This Row],[Price including tax]]*Table1[[#This Row],[Order Quantity]])</f>
        <v>#N/A</v>
      </c>
      <c r="R349" s="14">
        <f>VLOOKUP(Table1[[#This Row],[Retail Price]],'Tax and discount slab'!$D$17:$E$27,2,TRUE)</f>
        <v>7.0000000000000007E-2</v>
      </c>
      <c r="S349" s="7" t="e">
        <f>Table1[[#This Row],[Sub Total]]*Table1[[#This Row],[Discount %]]</f>
        <v>#N/A</v>
      </c>
      <c r="T349" s="7">
        <f>VLOOKUP(Table1[[#This Row],[Order No]],'QTY &amp; shipping cost'!$A$2:$C$1038,3,FALSE)</f>
        <v>4.55</v>
      </c>
      <c r="U349" s="18" t="e">
        <f>(Table1[[#This Row],[Sub Total]]+Table1[[#This Row],[Shipping Cost]])-Table1[[#This Row],[Discount $]]</f>
        <v>#N/A</v>
      </c>
    </row>
    <row r="350" spans="1:21" x14ac:dyDescent="0.2">
      <c r="A350" s="17" t="s">
        <v>644</v>
      </c>
      <c r="B350" s="6">
        <f>VLOOKUP($A350,'Order date customer name'!$A$3:$B$1039,2,FALSE)</f>
        <v>41706</v>
      </c>
      <c r="C350" s="7" t="str">
        <f>VLOOKUP(Table1[[#This Row],[Order No]],'Order date customer name'!$A$2:$C$1038,3,FALSE)</f>
        <v>TOMMY TURNER</v>
      </c>
      <c r="D350" s="7" t="str">
        <f>VLOOKUP(Table1[[#This Row],[Order No]],'State and cust type'!$A$2:$B$1038,2,FALSE)</f>
        <v>New York</v>
      </c>
      <c r="E350" s="7" t="str">
        <f>VLOOKUP(Table1[[#This Row],[Order No]],'State and cust type'!$A$3:$C$1039,3,FALSE)</f>
        <v>Corporate</v>
      </c>
      <c r="F350" s="7" t="str">
        <f>VLOOKUP(Table1[[#This Row],[Order No]],'Account, order priority and cat'!$A$2:$B$1038,2,FALSE)</f>
        <v>TONY PERRY</v>
      </c>
      <c r="G350" s="7" t="str">
        <f>VLOOKUP(Table1[[#This Row],[Order No]],'Account, order priority and cat'!$A$3:$C$1039,3,FALSE)</f>
        <v>Not Specified</v>
      </c>
      <c r="H350" s="7" t="str">
        <f>VLOOKUP(Table1[[#This Row],[Order No]],'Account, order priority and cat'!$A$3:$D$1039,4,FALSE)</f>
        <v>Office Supplies</v>
      </c>
      <c r="I350" s="12" t="str">
        <f>VLOOKUP(Table1[[#This Row],[Order No]],'Cost and price details'!$A$2:$F$1038,Table!$I$3,FALSE)</f>
        <v>Regular Air</v>
      </c>
      <c r="J350" s="13">
        <f>VLOOKUP(Table1[[#This Row],[Order No]],'Cost and price details'!$A$2:$F$1038,Table!$J$3,FALSE)</f>
        <v>41714</v>
      </c>
      <c r="K350" s="12">
        <f>VLOOKUP(Table1[[#This Row],[Order No]],'Cost and price details'!$A$2:$F$1038,Table!$K$3,FALSE)</f>
        <v>2.1339999999999999</v>
      </c>
      <c r="L350" s="12">
        <f>VLOOKUP(Table1[[#This Row],[Order No]],'Cost and price details'!$A$2:$F$1038,Table!$L$3,FALSE)</f>
        <v>3.3880000000000003</v>
      </c>
      <c r="M350" s="14">
        <f>(Table1[[#This Row],[Retail Price]]-Table1[[#This Row],[Cost Price]])/Table1[[#This Row],[Cost Price]]</f>
        <v>0.58762886597938169</v>
      </c>
      <c r="N350" s="14">
        <f>VLOOKUP(Table1[[#This Row],[Retail Price]],'Tax and discount slab'!$A$17:$B$27,2,TRUE)</f>
        <v>0.05</v>
      </c>
      <c r="O350" s="7">
        <f>(1+Table1[[#This Row],[Tax]])*Table1[[#This Row],[Retail Price]]</f>
        <v>3.5574000000000003</v>
      </c>
      <c r="P350" s="7" t="e">
        <f>VLOOKUP(Table1[[#This Row],[Order No]],'QTY &amp; shipping cost'!A346:B1382,2,FALSE)</f>
        <v>#N/A</v>
      </c>
      <c r="Q350" s="7" t="e">
        <f>(Table1[[#This Row],[Price including tax]]*Table1[[#This Row],[Order Quantity]])</f>
        <v>#N/A</v>
      </c>
      <c r="R350" s="14">
        <f>VLOOKUP(Table1[[#This Row],[Retail Price]],'Tax and discount slab'!$D$17:$E$27,2,TRUE)</f>
        <v>0.02</v>
      </c>
      <c r="S350" s="7" t="e">
        <f>Table1[[#This Row],[Sub Total]]*Table1[[#This Row],[Discount %]]</f>
        <v>#N/A</v>
      </c>
      <c r="T350" s="7">
        <f>VLOOKUP(Table1[[#This Row],[Order No]],'QTY &amp; shipping cost'!$A$2:$C$1038,3,FALSE)</f>
        <v>1.04</v>
      </c>
      <c r="U350" s="18" t="e">
        <f>(Table1[[#This Row],[Sub Total]]+Table1[[#This Row],[Shipping Cost]])-Table1[[#This Row],[Discount $]]</f>
        <v>#N/A</v>
      </c>
    </row>
    <row r="351" spans="1:21" x14ac:dyDescent="0.2">
      <c r="A351" s="17" t="s">
        <v>646</v>
      </c>
      <c r="B351" s="6">
        <f>VLOOKUP($A351,'Order date customer name'!$A$3:$B$1039,2,FALSE)</f>
        <v>41707</v>
      </c>
      <c r="C351" s="7" t="str">
        <f>VLOOKUP(Table1[[#This Row],[Order No]],'Order date customer name'!$A$2:$C$1038,3,FALSE)</f>
        <v>WALTER COLLINS</v>
      </c>
      <c r="D351" s="7" t="str">
        <f>VLOOKUP(Table1[[#This Row],[Order No]],'State and cust type'!$A$2:$B$1038,2,FALSE)</f>
        <v>New York</v>
      </c>
      <c r="E351" s="7" t="str">
        <f>VLOOKUP(Table1[[#This Row],[Order No]],'State and cust type'!$A$3:$C$1039,3,FALSE)</f>
        <v>Corporate</v>
      </c>
      <c r="F351" s="7" t="str">
        <f>VLOOKUP(Table1[[#This Row],[Order No]],'Account, order priority and cat'!$A$2:$B$1038,2,FALSE)</f>
        <v>BRYAN JENKINS</v>
      </c>
      <c r="G351" s="7" t="str">
        <f>VLOOKUP(Table1[[#This Row],[Order No]],'Account, order priority and cat'!$A$3:$C$1039,3,FALSE)</f>
        <v>Medium</v>
      </c>
      <c r="H351" s="7" t="str">
        <f>VLOOKUP(Table1[[#This Row],[Order No]],'Account, order priority and cat'!$A$3:$D$1039,4,FALSE)</f>
        <v>Office Supplies</v>
      </c>
      <c r="I351" s="12" t="str">
        <f>VLOOKUP(Table1[[#This Row],[Order No]],'Cost and price details'!$A$2:$F$1038,Table!$I$3,FALSE)</f>
        <v>Regular Air</v>
      </c>
      <c r="J351" s="13">
        <f>VLOOKUP(Table1[[#This Row],[Order No]],'Cost and price details'!$A$2:$F$1038,Table!$J$3,FALSE)</f>
        <v>41715</v>
      </c>
      <c r="K351" s="12">
        <f>VLOOKUP(Table1[[#This Row],[Order No]],'Cost and price details'!$A$2:$F$1038,Table!$K$3,FALSE)</f>
        <v>57.244000000000007</v>
      </c>
      <c r="L351" s="12">
        <f>VLOOKUP(Table1[[#This Row],[Order No]],'Cost and price details'!$A$2:$F$1038,Table!$L$3,FALSE)</f>
        <v>92.323000000000022</v>
      </c>
      <c r="M351" s="14">
        <f>(Table1[[#This Row],[Retail Price]]-Table1[[#This Row],[Cost Price]])/Table1[[#This Row],[Cost Price]]</f>
        <v>0.61279784780937763</v>
      </c>
      <c r="N351" s="14">
        <f>VLOOKUP(Table1[[#This Row],[Retail Price]],'Tax and discount slab'!$A$17:$B$27,2,TRUE)</f>
        <v>0.30000000000000004</v>
      </c>
      <c r="O351" s="7">
        <f>(1+Table1[[#This Row],[Tax]])*Table1[[#This Row],[Retail Price]]</f>
        <v>120.01990000000004</v>
      </c>
      <c r="P351" s="7">
        <f>VLOOKUP(Table1[[#This Row],[Order No]],'QTY &amp; shipping cost'!A347:B1383,2,FALSE)</f>
        <v>52</v>
      </c>
      <c r="Q351" s="7">
        <f>(Table1[[#This Row],[Price including tax]]*Table1[[#This Row],[Order Quantity]])</f>
        <v>6241.0348000000022</v>
      </c>
      <c r="R351" s="14">
        <f>VLOOKUP(Table1[[#This Row],[Retail Price]],'Tax and discount slab'!$D$17:$E$27,2,TRUE)</f>
        <v>0.42</v>
      </c>
      <c r="S351" s="7">
        <f>Table1[[#This Row],[Sub Total]]*Table1[[#This Row],[Discount %]]</f>
        <v>2621.2346160000006</v>
      </c>
      <c r="T351" s="7">
        <f>VLOOKUP(Table1[[#This Row],[Order No]],'QTY &amp; shipping cost'!$A$2:$C$1038,3,FALSE)</f>
        <v>20.04</v>
      </c>
      <c r="U351" s="18">
        <f>(Table1[[#This Row],[Sub Total]]+Table1[[#This Row],[Shipping Cost]])-Table1[[#This Row],[Discount $]]</f>
        <v>3639.8401840000015</v>
      </c>
    </row>
    <row r="352" spans="1:21" x14ac:dyDescent="0.2">
      <c r="A352" s="17" t="s">
        <v>647</v>
      </c>
      <c r="B352" s="6">
        <f>VLOOKUP($A352,'Order date customer name'!$A$3:$B$1039,2,FALSE)</f>
        <v>41708</v>
      </c>
      <c r="C352" s="7" t="str">
        <f>VLOOKUP(Table1[[#This Row],[Order No]],'Order date customer name'!$A$2:$C$1038,3,FALSE)</f>
        <v>VICTOR CARPENTER</v>
      </c>
      <c r="D352" s="7" t="str">
        <f>VLOOKUP(Table1[[#This Row],[Order No]],'State and cust type'!$A$2:$B$1038,2,FALSE)</f>
        <v>New York</v>
      </c>
      <c r="E352" s="7" t="str">
        <f>VLOOKUP(Table1[[#This Row],[Order No]],'State and cust type'!$A$3:$C$1039,3,FALSE)</f>
        <v>Home Office</v>
      </c>
      <c r="F352" s="7" t="str">
        <f>VLOOKUP(Table1[[#This Row],[Order No]],'Account, order priority and cat'!$A$2:$B$1038,2,FALSE)</f>
        <v>VINCENT JORDAN</v>
      </c>
      <c r="G352" s="7" t="str">
        <f>VLOOKUP(Table1[[#This Row],[Order No]],'Account, order priority and cat'!$A$3:$C$1039,3,FALSE)</f>
        <v>High</v>
      </c>
      <c r="H352" s="7" t="str">
        <f>VLOOKUP(Table1[[#This Row],[Order No]],'Account, order priority and cat'!$A$3:$D$1039,4,FALSE)</f>
        <v>Technology</v>
      </c>
      <c r="I352" s="12" t="str">
        <f>VLOOKUP(Table1[[#This Row],[Order No]],'Cost and price details'!$A$2:$F$1038,Table!$I$3,FALSE)</f>
        <v>Express Air</v>
      </c>
      <c r="J352" s="13">
        <f>VLOOKUP(Table1[[#This Row],[Order No]],'Cost and price details'!$A$2:$F$1038,Table!$J$3,FALSE)</f>
        <v>41716</v>
      </c>
      <c r="K352" s="12">
        <f>VLOOKUP(Table1[[#This Row],[Order No]],'Cost and price details'!$A$2:$F$1038,Table!$K$3,FALSE)</f>
        <v>66.649000000000015</v>
      </c>
      <c r="L352" s="12">
        <f>VLOOKUP(Table1[[#This Row],[Order No]],'Cost and price details'!$A$2:$F$1038,Table!$L$3,FALSE)</f>
        <v>111.07800000000002</v>
      </c>
      <c r="M352" s="14">
        <f>(Table1[[#This Row],[Retail Price]]-Table1[[#This Row],[Cost Price]])/Table1[[#This Row],[Cost Price]]</f>
        <v>0.66661165208780315</v>
      </c>
      <c r="N352" s="14">
        <f>VLOOKUP(Table1[[#This Row],[Retail Price]],'Tax and discount slab'!$A$17:$B$27,2,TRUE)</f>
        <v>0.32000000000000006</v>
      </c>
      <c r="O352" s="7">
        <f>(1+Table1[[#This Row],[Tax]])*Table1[[#This Row],[Retail Price]]</f>
        <v>146.62296000000003</v>
      </c>
      <c r="P352" s="7">
        <f>VLOOKUP(Table1[[#This Row],[Order No]],'QTY &amp; shipping cost'!A348:B1384,2,FALSE)</f>
        <v>7</v>
      </c>
      <c r="Q352" s="7">
        <f>(Table1[[#This Row],[Price including tax]]*Table1[[#This Row],[Order Quantity]])</f>
        <v>1026.3607200000001</v>
      </c>
      <c r="R352" s="14">
        <f>VLOOKUP(Table1[[#This Row],[Retail Price]],'Tax and discount slab'!$D$17:$E$27,2,TRUE)</f>
        <v>0.47</v>
      </c>
      <c r="S352" s="7">
        <f>Table1[[#This Row],[Sub Total]]*Table1[[#This Row],[Discount %]]</f>
        <v>482.38953840000005</v>
      </c>
      <c r="T352" s="7">
        <f>VLOOKUP(Table1[[#This Row],[Order No]],'QTY &amp; shipping cost'!$A$2:$C$1038,3,FALSE)</f>
        <v>7.2299999999999995</v>
      </c>
      <c r="U352" s="18">
        <f>(Table1[[#This Row],[Sub Total]]+Table1[[#This Row],[Shipping Cost]])-Table1[[#This Row],[Discount $]]</f>
        <v>551.20118160000015</v>
      </c>
    </row>
    <row r="353" spans="1:21" x14ac:dyDescent="0.2">
      <c r="A353" s="17" t="s">
        <v>648</v>
      </c>
      <c r="B353" s="6">
        <f>VLOOKUP($A353,'Order date customer name'!$A$3:$B$1039,2,FALSE)</f>
        <v>41709</v>
      </c>
      <c r="C353" s="7" t="str">
        <f>VLOOKUP(Table1[[#This Row],[Order No]],'Order date customer name'!$A$2:$C$1038,3,FALSE)</f>
        <v>KARL WAGNER</v>
      </c>
      <c r="D353" s="7" t="str">
        <f>VLOOKUP(Table1[[#This Row],[Order No]],'State and cust type'!$A$2:$B$1038,2,FALSE)</f>
        <v>Illinois</v>
      </c>
      <c r="E353" s="7" t="str">
        <f>VLOOKUP(Table1[[#This Row],[Order No]],'State and cust type'!$A$3:$C$1039,3,FALSE)</f>
        <v>Corporate</v>
      </c>
      <c r="F353" s="7" t="str">
        <f>VLOOKUP(Table1[[#This Row],[Order No]],'Account, order priority and cat'!$A$2:$B$1038,2,FALSE)</f>
        <v>MANUEL BARNES</v>
      </c>
      <c r="G353" s="7" t="str">
        <f>VLOOKUP(Table1[[#This Row],[Order No]],'Account, order priority and cat'!$A$3:$C$1039,3,FALSE)</f>
        <v>Low</v>
      </c>
      <c r="H353" s="7" t="str">
        <f>VLOOKUP(Table1[[#This Row],[Order No]],'Account, order priority and cat'!$A$3:$D$1039,4,FALSE)</f>
        <v>Office Supplies</v>
      </c>
      <c r="I353" s="12" t="str">
        <f>VLOOKUP(Table1[[#This Row],[Order No]],'Cost and price details'!$A$2:$F$1038,Table!$I$3,FALSE)</f>
        <v>Regular Air</v>
      </c>
      <c r="J353" s="13">
        <f>VLOOKUP(Table1[[#This Row],[Order No]],'Cost and price details'!$A$2:$F$1038,Table!$J$3,FALSE)</f>
        <v>41716</v>
      </c>
      <c r="K353" s="12">
        <f>VLOOKUP(Table1[[#This Row],[Order No]],'Cost and price details'!$A$2:$F$1038,Table!$K$3,FALSE)</f>
        <v>4.125</v>
      </c>
      <c r="L353" s="12">
        <f>VLOOKUP(Table1[[#This Row],[Order No]],'Cost and price details'!$A$2:$F$1038,Table!$L$3,FALSE)</f>
        <v>7.7880000000000011</v>
      </c>
      <c r="M353" s="14">
        <f>(Table1[[#This Row],[Retail Price]]-Table1[[#This Row],[Cost Price]])/Table1[[#This Row],[Cost Price]]</f>
        <v>0.88800000000000023</v>
      </c>
      <c r="N353" s="14">
        <f>VLOOKUP(Table1[[#This Row],[Retail Price]],'Tax and discount slab'!$A$17:$B$27,2,TRUE)</f>
        <v>0.05</v>
      </c>
      <c r="O353" s="7">
        <f>(1+Table1[[#This Row],[Tax]])*Table1[[#This Row],[Retail Price]]</f>
        <v>8.1774000000000022</v>
      </c>
      <c r="P353" s="7">
        <f>VLOOKUP(Table1[[#This Row],[Order No]],'QTY &amp; shipping cost'!A349:B1385,2,FALSE)</f>
        <v>36</v>
      </c>
      <c r="Q353" s="7">
        <f>(Table1[[#This Row],[Price including tax]]*Table1[[#This Row],[Order Quantity]])</f>
        <v>294.38640000000009</v>
      </c>
      <c r="R353" s="14">
        <f>VLOOKUP(Table1[[#This Row],[Retail Price]],'Tax and discount slab'!$D$17:$E$27,2,TRUE)</f>
        <v>0.02</v>
      </c>
      <c r="S353" s="7">
        <f>Table1[[#This Row],[Sub Total]]*Table1[[#This Row],[Discount %]]</f>
        <v>5.8877280000000018</v>
      </c>
      <c r="T353" s="7">
        <f>VLOOKUP(Table1[[#This Row],[Order No]],'QTY &amp; shipping cost'!$A$2:$C$1038,3,FALSE)</f>
        <v>2.4</v>
      </c>
      <c r="U353" s="18">
        <f>(Table1[[#This Row],[Sub Total]]+Table1[[#This Row],[Shipping Cost]])-Table1[[#This Row],[Discount $]]</f>
        <v>290.89867200000009</v>
      </c>
    </row>
    <row r="354" spans="1:21" x14ac:dyDescent="0.2">
      <c r="A354" s="17" t="s">
        <v>649</v>
      </c>
      <c r="B354" s="6">
        <f>VLOOKUP($A354,'Order date customer name'!$A$3:$B$1039,2,FALSE)</f>
        <v>41711</v>
      </c>
      <c r="C354" s="7" t="str">
        <f>VLOOKUP(Table1[[#This Row],[Order No]],'Order date customer name'!$A$2:$C$1038,3,FALSE)</f>
        <v>FRANKLIN AGUILAR</v>
      </c>
      <c r="D354" s="7" t="str">
        <f>VLOOKUP(Table1[[#This Row],[Order No]],'State and cust type'!$A$2:$B$1038,2,FALSE)</f>
        <v>New York</v>
      </c>
      <c r="E354" s="7" t="str">
        <f>VLOOKUP(Table1[[#This Row],[Order No]],'State and cust type'!$A$3:$C$1039,3,FALSE)</f>
        <v>Small Business</v>
      </c>
      <c r="F354" s="7" t="str">
        <f>VLOOKUP(Table1[[#This Row],[Order No]],'Account, order priority and cat'!$A$2:$B$1038,2,FALSE)</f>
        <v>BOBBY CHAVEZ</v>
      </c>
      <c r="G354" s="7" t="str">
        <f>VLOOKUP(Table1[[#This Row],[Order No]],'Account, order priority and cat'!$A$3:$C$1039,3,FALSE)</f>
        <v>Critical</v>
      </c>
      <c r="H354" s="7" t="str">
        <f>VLOOKUP(Table1[[#This Row],[Order No]],'Account, order priority and cat'!$A$3:$D$1039,4,FALSE)</f>
        <v>Office Supplies</v>
      </c>
      <c r="I354" s="12" t="str">
        <f>VLOOKUP(Table1[[#This Row],[Order No]],'Cost and price details'!$A$2:$F$1038,Table!$I$3,FALSE)</f>
        <v>Regular Air</v>
      </c>
      <c r="J354" s="13">
        <f>VLOOKUP(Table1[[#This Row],[Order No]],'Cost and price details'!$A$2:$F$1038,Table!$J$3,FALSE)</f>
        <v>41718</v>
      </c>
      <c r="K354" s="12">
        <f>VLOOKUP(Table1[[#This Row],[Order No]],'Cost and price details'!$A$2:$F$1038,Table!$K$3,FALSE)</f>
        <v>3.8500000000000005</v>
      </c>
      <c r="L354" s="12">
        <f>VLOOKUP(Table1[[#This Row],[Order No]],'Cost and price details'!$A$2:$F$1038,Table!$L$3,FALSE)</f>
        <v>6.3140000000000009</v>
      </c>
      <c r="M354" s="14">
        <f>(Table1[[#This Row],[Retail Price]]-Table1[[#This Row],[Cost Price]])/Table1[[#This Row],[Cost Price]]</f>
        <v>0.64</v>
      </c>
      <c r="N354" s="14">
        <f>VLOOKUP(Table1[[#This Row],[Retail Price]],'Tax and discount slab'!$A$17:$B$27,2,TRUE)</f>
        <v>0.05</v>
      </c>
      <c r="O354" s="7">
        <f>(1+Table1[[#This Row],[Tax]])*Table1[[#This Row],[Retail Price]]</f>
        <v>6.6297000000000015</v>
      </c>
      <c r="P354" s="7">
        <f>VLOOKUP(Table1[[#This Row],[Order No]],'QTY &amp; shipping cost'!A350:B1386,2,FALSE)</f>
        <v>47</v>
      </c>
      <c r="Q354" s="7">
        <f>(Table1[[#This Row],[Price including tax]]*Table1[[#This Row],[Order Quantity]])</f>
        <v>311.59590000000009</v>
      </c>
      <c r="R354" s="14">
        <f>VLOOKUP(Table1[[#This Row],[Retail Price]],'Tax and discount slab'!$D$17:$E$27,2,TRUE)</f>
        <v>0.02</v>
      </c>
      <c r="S354" s="7">
        <f>Table1[[#This Row],[Sub Total]]*Table1[[#This Row],[Discount %]]</f>
        <v>6.2319180000000021</v>
      </c>
      <c r="T354" s="7">
        <f>VLOOKUP(Table1[[#This Row],[Order No]],'QTY &amp; shipping cost'!$A$2:$C$1038,3,FALSE)</f>
        <v>5.0599999999999996</v>
      </c>
      <c r="U354" s="18">
        <f>(Table1[[#This Row],[Sub Total]]+Table1[[#This Row],[Shipping Cost]])-Table1[[#This Row],[Discount $]]</f>
        <v>310.42398200000008</v>
      </c>
    </row>
    <row r="355" spans="1:21" x14ac:dyDescent="0.2">
      <c r="A355" s="17" t="s">
        <v>650</v>
      </c>
      <c r="B355" s="6">
        <f>VLOOKUP($A355,'Order date customer name'!$A$3:$B$1039,2,FALSE)</f>
        <v>41713</v>
      </c>
      <c r="C355" s="7" t="str">
        <f>VLOOKUP(Table1[[#This Row],[Order No]],'Order date customer name'!$A$2:$C$1038,3,FALSE)</f>
        <v>EARL BROWN</v>
      </c>
      <c r="D355" s="7" t="str">
        <f>VLOOKUP(Table1[[#This Row],[Order No]],'State and cust type'!$A$2:$B$1038,2,FALSE)</f>
        <v>New York</v>
      </c>
      <c r="E355" s="7" t="str">
        <f>VLOOKUP(Table1[[#This Row],[Order No]],'State and cust type'!$A$3:$C$1039,3,FALSE)</f>
        <v>Home Office</v>
      </c>
      <c r="F355" s="7" t="str">
        <f>VLOOKUP(Table1[[#This Row],[Order No]],'Account, order priority and cat'!$A$2:$B$1038,2,FALSE)</f>
        <v>WILLIE STEWART</v>
      </c>
      <c r="G355" s="7" t="str">
        <f>VLOOKUP(Table1[[#This Row],[Order No]],'Account, order priority and cat'!$A$3:$C$1039,3,FALSE)</f>
        <v>Critical</v>
      </c>
      <c r="H355" s="7" t="str">
        <f>VLOOKUP(Table1[[#This Row],[Order No]],'Account, order priority and cat'!$A$3:$D$1039,4,FALSE)</f>
        <v>Office Supplies</v>
      </c>
      <c r="I355" s="12" t="str">
        <f>VLOOKUP(Table1[[#This Row],[Order No]],'Cost and price details'!$A$2:$F$1038,Table!$I$3,FALSE)</f>
        <v>Regular Air</v>
      </c>
      <c r="J355" s="13">
        <f>VLOOKUP(Table1[[#This Row],[Order No]],'Cost and price details'!$A$2:$F$1038,Table!$J$3,FALSE)</f>
        <v>41721</v>
      </c>
      <c r="K355" s="12">
        <f>VLOOKUP(Table1[[#This Row],[Order No]],'Cost and price details'!$A$2:$F$1038,Table!$K$3,FALSE)</f>
        <v>1.1990000000000003</v>
      </c>
      <c r="L355" s="12">
        <f>VLOOKUP(Table1[[#This Row],[Order No]],'Cost and price details'!$A$2:$F$1038,Table!$L$3,FALSE)</f>
        <v>2.8600000000000003</v>
      </c>
      <c r="M355" s="14">
        <f>(Table1[[#This Row],[Retail Price]]-Table1[[#This Row],[Cost Price]])/Table1[[#This Row],[Cost Price]]</f>
        <v>1.3853211009174309</v>
      </c>
      <c r="N355" s="14">
        <f>VLOOKUP(Table1[[#This Row],[Retail Price]],'Tax and discount slab'!$A$17:$B$27,2,TRUE)</f>
        <v>0.05</v>
      </c>
      <c r="O355" s="7">
        <f>(1+Table1[[#This Row],[Tax]])*Table1[[#This Row],[Retail Price]]</f>
        <v>3.0030000000000006</v>
      </c>
      <c r="P355" s="7">
        <f>VLOOKUP(Table1[[#This Row],[Order No]],'QTY &amp; shipping cost'!A351:B1387,2,FALSE)</f>
        <v>45</v>
      </c>
      <c r="Q355" s="7">
        <f>(Table1[[#This Row],[Price including tax]]*Table1[[#This Row],[Order Quantity]])</f>
        <v>135.13500000000002</v>
      </c>
      <c r="R355" s="14">
        <f>VLOOKUP(Table1[[#This Row],[Retail Price]],'Tax and discount slab'!$D$17:$E$27,2,TRUE)</f>
        <v>0.02</v>
      </c>
      <c r="S355" s="7">
        <f>Table1[[#This Row],[Sub Total]]*Table1[[#This Row],[Discount %]]</f>
        <v>2.7027000000000005</v>
      </c>
      <c r="T355" s="7">
        <f>VLOOKUP(Table1[[#This Row],[Order No]],'QTY &amp; shipping cost'!$A$2:$C$1038,3,FALSE)</f>
        <v>2.4499999999999997</v>
      </c>
      <c r="U355" s="18">
        <f>(Table1[[#This Row],[Sub Total]]+Table1[[#This Row],[Shipping Cost]])-Table1[[#This Row],[Discount $]]</f>
        <v>134.88230000000001</v>
      </c>
    </row>
    <row r="356" spans="1:21" x14ac:dyDescent="0.2">
      <c r="A356" s="17" t="s">
        <v>652</v>
      </c>
      <c r="B356" s="6">
        <f>VLOOKUP($A356,'Order date customer name'!$A$3:$B$1039,2,FALSE)</f>
        <v>41713</v>
      </c>
      <c r="C356" s="7" t="str">
        <f>VLOOKUP(Table1[[#This Row],[Order No]],'Order date customer name'!$A$2:$C$1038,3,FALSE)</f>
        <v>LOUIS ARMSTRONG</v>
      </c>
      <c r="D356" s="7" t="str">
        <f>VLOOKUP(Table1[[#This Row],[Order No]],'State and cust type'!$A$2:$B$1038,2,FALSE)</f>
        <v>New York</v>
      </c>
      <c r="E356" s="7" t="str">
        <f>VLOOKUP(Table1[[#This Row],[Order No]],'State and cust type'!$A$3:$C$1039,3,FALSE)</f>
        <v>Corporate</v>
      </c>
      <c r="F356" s="7" t="str">
        <f>VLOOKUP(Table1[[#This Row],[Order No]],'Account, order priority and cat'!$A$2:$B$1038,2,FALSE)</f>
        <v>BOBBY CHAVEZ</v>
      </c>
      <c r="G356" s="7" t="str">
        <f>VLOOKUP(Table1[[#This Row],[Order No]],'Account, order priority and cat'!$A$3:$C$1039,3,FALSE)</f>
        <v>Not Specified</v>
      </c>
      <c r="H356" s="7" t="str">
        <f>VLOOKUP(Table1[[#This Row],[Order No]],'Account, order priority and cat'!$A$3:$D$1039,4,FALSE)</f>
        <v>Office Supplies</v>
      </c>
      <c r="I356" s="12" t="str">
        <f>VLOOKUP(Table1[[#This Row],[Order No]],'Cost and price details'!$A$2:$F$1038,Table!$I$3,FALSE)</f>
        <v>Regular Air</v>
      </c>
      <c r="J356" s="13">
        <f>VLOOKUP(Table1[[#This Row],[Order No]],'Cost and price details'!$A$2:$F$1038,Table!$J$3,FALSE)</f>
        <v>41721</v>
      </c>
      <c r="K356" s="12">
        <f>VLOOKUP(Table1[[#This Row],[Order No]],'Cost and price details'!$A$2:$F$1038,Table!$K$3,FALSE)</f>
        <v>9.8120000000000012</v>
      </c>
      <c r="L356" s="12">
        <f>VLOOKUP(Table1[[#This Row],[Order No]],'Cost and price details'!$A$2:$F$1038,Table!$L$3,FALSE)</f>
        <v>32.713999999999999</v>
      </c>
      <c r="M356" s="14">
        <f>(Table1[[#This Row],[Retail Price]]-Table1[[#This Row],[Cost Price]])/Table1[[#This Row],[Cost Price]]</f>
        <v>2.3340807174887885</v>
      </c>
      <c r="N356" s="14">
        <f>VLOOKUP(Table1[[#This Row],[Retail Price]],'Tax and discount slab'!$A$17:$B$27,2,TRUE)</f>
        <v>0.2</v>
      </c>
      <c r="O356" s="7">
        <f>(1+Table1[[#This Row],[Tax]])*Table1[[#This Row],[Retail Price]]</f>
        <v>39.256799999999998</v>
      </c>
      <c r="P356" s="7">
        <f>VLOOKUP(Table1[[#This Row],[Order No]],'QTY &amp; shipping cost'!A352:B1388,2,FALSE)</f>
        <v>27</v>
      </c>
      <c r="Q356" s="7">
        <f>(Table1[[#This Row],[Price including tax]]*Table1[[#This Row],[Order Quantity]])</f>
        <v>1059.9335999999998</v>
      </c>
      <c r="R356" s="14">
        <f>VLOOKUP(Table1[[#This Row],[Retail Price]],'Tax and discount slab'!$D$17:$E$27,2,TRUE)</f>
        <v>0.17</v>
      </c>
      <c r="S356" s="7">
        <f>Table1[[#This Row],[Sub Total]]*Table1[[#This Row],[Discount %]]</f>
        <v>180.18871199999998</v>
      </c>
      <c r="T356" s="7">
        <f>VLOOKUP(Table1[[#This Row],[Order No]],'QTY &amp; shipping cost'!$A$2:$C$1038,3,FALSE)</f>
        <v>6.6899999999999995</v>
      </c>
      <c r="U356" s="18">
        <f>(Table1[[#This Row],[Sub Total]]+Table1[[#This Row],[Shipping Cost]])-Table1[[#This Row],[Discount $]]</f>
        <v>886.43488799999989</v>
      </c>
    </row>
    <row r="357" spans="1:21" x14ac:dyDescent="0.2">
      <c r="A357" s="17" t="s">
        <v>654</v>
      </c>
      <c r="B357" s="6">
        <f>VLOOKUP($A357,'Order date customer name'!$A$3:$B$1039,2,FALSE)</f>
        <v>41713</v>
      </c>
      <c r="C357" s="7" t="str">
        <f>VLOOKUP(Table1[[#This Row],[Order No]],'Order date customer name'!$A$2:$C$1038,3,FALSE)</f>
        <v>LEROY HUNT</v>
      </c>
      <c r="D357" s="7" t="str">
        <f>VLOOKUP(Table1[[#This Row],[Order No]],'State and cust type'!$A$2:$B$1038,2,FALSE)</f>
        <v>Illinois</v>
      </c>
      <c r="E357" s="7" t="str">
        <f>VLOOKUP(Table1[[#This Row],[Order No]],'State and cust type'!$A$3:$C$1039,3,FALSE)</f>
        <v>Small Business</v>
      </c>
      <c r="F357" s="7" t="str">
        <f>VLOOKUP(Table1[[#This Row],[Order No]],'Account, order priority and cat'!$A$2:$B$1038,2,FALSE)</f>
        <v>COREY MILLS</v>
      </c>
      <c r="G357" s="7" t="str">
        <f>VLOOKUP(Table1[[#This Row],[Order No]],'Account, order priority and cat'!$A$3:$C$1039,3,FALSE)</f>
        <v>Not Specified</v>
      </c>
      <c r="H357" s="7" t="str">
        <f>VLOOKUP(Table1[[#This Row],[Order No]],'Account, order priority and cat'!$A$3:$D$1039,4,FALSE)</f>
        <v>Office Supplies</v>
      </c>
      <c r="I357" s="12" t="str">
        <f>VLOOKUP(Table1[[#This Row],[Order No]],'Cost and price details'!$A$2:$F$1038,Table!$I$3,FALSE)</f>
        <v>Regular Air</v>
      </c>
      <c r="J357" s="13">
        <f>VLOOKUP(Table1[[#This Row],[Order No]],'Cost and price details'!$A$2:$F$1038,Table!$J$3,FALSE)</f>
        <v>41721</v>
      </c>
      <c r="K357" s="12">
        <f>VLOOKUP(Table1[[#This Row],[Order No]],'Cost and price details'!$A$2:$F$1038,Table!$K$3,FALSE)</f>
        <v>24.167000000000002</v>
      </c>
      <c r="L357" s="12">
        <f>VLOOKUP(Table1[[#This Row],[Order No]],'Cost and price details'!$A$2:$F$1038,Table!$L$3,FALSE)</f>
        <v>38.984000000000002</v>
      </c>
      <c r="M357" s="14">
        <f>(Table1[[#This Row],[Retail Price]]-Table1[[#This Row],[Cost Price]])/Table1[[#This Row],[Cost Price]]</f>
        <v>0.61310878470641783</v>
      </c>
      <c r="N357" s="14">
        <f>VLOOKUP(Table1[[#This Row],[Retail Price]],'Tax and discount slab'!$A$17:$B$27,2,TRUE)</f>
        <v>0.2</v>
      </c>
      <c r="O357" s="7">
        <f>(1+Table1[[#This Row],[Tax]])*Table1[[#This Row],[Retail Price]]</f>
        <v>46.780799999999999</v>
      </c>
      <c r="P357" s="7">
        <f>VLOOKUP(Table1[[#This Row],[Order No]],'QTY &amp; shipping cost'!A353:B1389,2,FALSE)</f>
        <v>23</v>
      </c>
      <c r="Q357" s="7">
        <f>(Table1[[#This Row],[Price including tax]]*Table1[[#This Row],[Order Quantity]])</f>
        <v>1075.9584</v>
      </c>
      <c r="R357" s="14">
        <f>VLOOKUP(Table1[[#This Row],[Retail Price]],'Tax and discount slab'!$D$17:$E$27,2,TRUE)</f>
        <v>0.17</v>
      </c>
      <c r="S357" s="7">
        <f>Table1[[#This Row],[Sub Total]]*Table1[[#This Row],[Discount %]]</f>
        <v>182.91292800000002</v>
      </c>
      <c r="T357" s="7">
        <f>VLOOKUP(Table1[[#This Row],[Order No]],'QTY &amp; shipping cost'!$A$2:$C$1038,3,FALSE)</f>
        <v>4.97</v>
      </c>
      <c r="U357" s="18">
        <f>(Table1[[#This Row],[Sub Total]]+Table1[[#This Row],[Shipping Cost]])-Table1[[#This Row],[Discount $]]</f>
        <v>898.01547200000005</v>
      </c>
    </row>
    <row r="358" spans="1:21" x14ac:dyDescent="0.2">
      <c r="A358" s="17" t="s">
        <v>656</v>
      </c>
      <c r="B358" s="6">
        <f>VLOOKUP($A358,'Order date customer name'!$A$3:$B$1039,2,FALSE)</f>
        <v>41715</v>
      </c>
      <c r="C358" s="7" t="str">
        <f>VLOOKUP(Table1[[#This Row],[Order No]],'Order date customer name'!$A$2:$C$1038,3,FALSE)</f>
        <v>MIKE WILSON</v>
      </c>
      <c r="D358" s="7" t="str">
        <f>VLOOKUP(Table1[[#This Row],[Order No]],'State and cust type'!$A$2:$B$1038,2,FALSE)</f>
        <v>Illinois</v>
      </c>
      <c r="E358" s="7" t="str">
        <f>VLOOKUP(Table1[[#This Row],[Order No]],'State and cust type'!$A$3:$C$1039,3,FALSE)</f>
        <v>Small Business</v>
      </c>
      <c r="F358" s="7" t="str">
        <f>VLOOKUP(Table1[[#This Row],[Order No]],'Account, order priority and cat'!$A$2:$B$1038,2,FALSE)</f>
        <v>MANUEL BARNES</v>
      </c>
      <c r="G358" s="7" t="str">
        <f>VLOOKUP(Table1[[#This Row],[Order No]],'Account, order priority and cat'!$A$3:$C$1039,3,FALSE)</f>
        <v>Critical</v>
      </c>
      <c r="H358" s="7" t="str">
        <f>VLOOKUP(Table1[[#This Row],[Order No]],'Account, order priority and cat'!$A$3:$D$1039,4,FALSE)</f>
        <v>Office Supplies</v>
      </c>
      <c r="I358" s="12" t="str">
        <f>VLOOKUP(Table1[[#This Row],[Order No]],'Cost and price details'!$A$2:$F$1038,Table!$I$3,FALSE)</f>
        <v>Regular Air</v>
      </c>
      <c r="J358" s="13">
        <f>VLOOKUP(Table1[[#This Row],[Order No]],'Cost and price details'!$A$2:$F$1038,Table!$J$3,FALSE)</f>
        <v>41724</v>
      </c>
      <c r="K358" s="12">
        <f>VLOOKUP(Table1[[#This Row],[Order No]],'Cost and price details'!$A$2:$F$1038,Table!$K$3,FALSE)</f>
        <v>2.4859999999999998</v>
      </c>
      <c r="L358" s="12">
        <f>VLOOKUP(Table1[[#This Row],[Order No]],'Cost and price details'!$A$2:$F$1038,Table!$L$3,FALSE)</f>
        <v>3.9380000000000006</v>
      </c>
      <c r="M358" s="14">
        <f>(Table1[[#This Row],[Retail Price]]-Table1[[#This Row],[Cost Price]])/Table1[[#This Row],[Cost Price]]</f>
        <v>0.58407079646017734</v>
      </c>
      <c r="N358" s="14">
        <f>VLOOKUP(Table1[[#This Row],[Retail Price]],'Tax and discount slab'!$A$17:$B$27,2,TRUE)</f>
        <v>0.05</v>
      </c>
      <c r="O358" s="7">
        <f>(1+Table1[[#This Row],[Tax]])*Table1[[#This Row],[Retail Price]]</f>
        <v>4.1349000000000009</v>
      </c>
      <c r="P358" s="7" t="e">
        <f>VLOOKUP(Table1[[#This Row],[Order No]],'QTY &amp; shipping cost'!A354:B1390,2,FALSE)</f>
        <v>#N/A</v>
      </c>
      <c r="Q358" s="7" t="e">
        <f>(Table1[[#This Row],[Price including tax]]*Table1[[#This Row],[Order Quantity]])</f>
        <v>#N/A</v>
      </c>
      <c r="R358" s="14">
        <f>VLOOKUP(Table1[[#This Row],[Retail Price]],'Tax and discount slab'!$D$17:$E$27,2,TRUE)</f>
        <v>0.02</v>
      </c>
      <c r="S358" s="7" t="e">
        <f>Table1[[#This Row],[Sub Total]]*Table1[[#This Row],[Discount %]]</f>
        <v>#N/A</v>
      </c>
      <c r="T358" s="7">
        <f>VLOOKUP(Table1[[#This Row],[Order No]],'QTY &amp; shipping cost'!$A$2:$C$1038,3,FALSE)</f>
        <v>5.52</v>
      </c>
      <c r="U358" s="18" t="e">
        <f>(Table1[[#This Row],[Sub Total]]+Table1[[#This Row],[Shipping Cost]])-Table1[[#This Row],[Discount $]]</f>
        <v>#N/A</v>
      </c>
    </row>
    <row r="359" spans="1:21" x14ac:dyDescent="0.2">
      <c r="A359" s="17" t="s">
        <v>658</v>
      </c>
      <c r="B359" s="6">
        <f>VLOOKUP($A359,'Order date customer name'!$A$3:$B$1039,2,FALSE)</f>
        <v>41717</v>
      </c>
      <c r="C359" s="7" t="str">
        <f>VLOOKUP(Table1[[#This Row],[Order No]],'Order date customer name'!$A$2:$C$1038,3,FALSE)</f>
        <v>CHARLES ROBERTSON</v>
      </c>
      <c r="D359" s="7" t="str">
        <f>VLOOKUP(Table1[[#This Row],[Order No]],'State and cust type'!$A$2:$B$1038,2,FALSE)</f>
        <v>New York</v>
      </c>
      <c r="E359" s="7" t="str">
        <f>VLOOKUP(Table1[[#This Row],[Order No]],'State and cust type'!$A$3:$C$1039,3,FALSE)</f>
        <v>Home Office</v>
      </c>
      <c r="F359" s="7" t="str">
        <f>VLOOKUP(Table1[[#This Row],[Order No]],'Account, order priority and cat'!$A$2:$B$1038,2,FALSE)</f>
        <v>CLAUDE WILLIS</v>
      </c>
      <c r="G359" s="7" t="str">
        <f>VLOOKUP(Table1[[#This Row],[Order No]],'Account, order priority and cat'!$A$3:$C$1039,3,FALSE)</f>
        <v>Low</v>
      </c>
      <c r="H359" s="7" t="str">
        <f>VLOOKUP(Table1[[#This Row],[Order No]],'Account, order priority and cat'!$A$3:$D$1039,4,FALSE)</f>
        <v>Office Supplies</v>
      </c>
      <c r="I359" s="12" t="str">
        <f>VLOOKUP(Table1[[#This Row],[Order No]],'Cost and price details'!$A$2:$F$1038,Table!$I$3,FALSE)</f>
        <v>Regular Air</v>
      </c>
      <c r="J359" s="13">
        <f>VLOOKUP(Table1[[#This Row],[Order No]],'Cost and price details'!$A$2:$F$1038,Table!$J$3,FALSE)</f>
        <v>41729</v>
      </c>
      <c r="K359" s="12">
        <f>VLOOKUP(Table1[[#This Row],[Order No]],'Cost and price details'!$A$2:$F$1038,Table!$K$3,FALSE)</f>
        <v>2.1339999999999999</v>
      </c>
      <c r="L359" s="12">
        <f>VLOOKUP(Table1[[#This Row],[Order No]],'Cost and price details'!$A$2:$F$1038,Table!$L$3,FALSE)</f>
        <v>3.3880000000000003</v>
      </c>
      <c r="M359" s="14">
        <f>(Table1[[#This Row],[Retail Price]]-Table1[[#This Row],[Cost Price]])/Table1[[#This Row],[Cost Price]]</f>
        <v>0.58762886597938169</v>
      </c>
      <c r="N359" s="14">
        <f>VLOOKUP(Table1[[#This Row],[Retail Price]],'Tax and discount slab'!$A$17:$B$27,2,TRUE)</f>
        <v>0.05</v>
      </c>
      <c r="O359" s="7">
        <f>(1+Table1[[#This Row],[Tax]])*Table1[[#This Row],[Retail Price]]</f>
        <v>3.5574000000000003</v>
      </c>
      <c r="P359" s="7">
        <f>VLOOKUP(Table1[[#This Row],[Order No]],'QTY &amp; shipping cost'!A355:B1391,2,FALSE)</f>
        <v>7</v>
      </c>
      <c r="Q359" s="7">
        <f>(Table1[[#This Row],[Price including tax]]*Table1[[#This Row],[Order Quantity]])</f>
        <v>24.901800000000001</v>
      </c>
      <c r="R359" s="14">
        <f>VLOOKUP(Table1[[#This Row],[Retail Price]],'Tax and discount slab'!$D$17:$E$27,2,TRUE)</f>
        <v>0.02</v>
      </c>
      <c r="S359" s="7">
        <f>Table1[[#This Row],[Sub Total]]*Table1[[#This Row],[Discount %]]</f>
        <v>0.49803600000000003</v>
      </c>
      <c r="T359" s="7">
        <f>VLOOKUP(Table1[[#This Row],[Order No]],'QTY &amp; shipping cost'!$A$2:$C$1038,3,FALSE)</f>
        <v>1.04</v>
      </c>
      <c r="U359" s="18">
        <f>(Table1[[#This Row],[Sub Total]]+Table1[[#This Row],[Shipping Cost]])-Table1[[#This Row],[Discount $]]</f>
        <v>25.443764000000002</v>
      </c>
    </row>
    <row r="360" spans="1:21" x14ac:dyDescent="0.2">
      <c r="A360" s="17" t="s">
        <v>660</v>
      </c>
      <c r="B360" s="6">
        <f>VLOOKUP($A360,'Order date customer name'!$A$3:$B$1039,2,FALSE)</f>
        <v>41724</v>
      </c>
      <c r="C360" s="7" t="str">
        <f>VLOOKUP(Table1[[#This Row],[Order No]],'Order date customer name'!$A$2:$C$1038,3,FALSE)</f>
        <v>EDWARD DAVIS</v>
      </c>
      <c r="D360" s="7" t="str">
        <f>VLOOKUP(Table1[[#This Row],[Order No]],'State and cust type'!$A$2:$B$1038,2,FALSE)</f>
        <v>New York</v>
      </c>
      <c r="E360" s="7" t="str">
        <f>VLOOKUP(Table1[[#This Row],[Order No]],'State and cust type'!$A$3:$C$1039,3,FALSE)</f>
        <v>Small Business</v>
      </c>
      <c r="F360" s="7" t="str">
        <f>VLOOKUP(Table1[[#This Row],[Order No]],'Account, order priority and cat'!$A$2:$B$1038,2,FALSE)</f>
        <v>WILLIE STEWART</v>
      </c>
      <c r="G360" s="7" t="str">
        <f>VLOOKUP(Table1[[#This Row],[Order No]],'Account, order priority and cat'!$A$3:$C$1039,3,FALSE)</f>
        <v>High</v>
      </c>
      <c r="H360" s="7" t="str">
        <f>VLOOKUP(Table1[[#This Row],[Order No]],'Account, order priority and cat'!$A$3:$D$1039,4,FALSE)</f>
        <v>Office Supplies</v>
      </c>
      <c r="I360" s="12" t="str">
        <f>VLOOKUP(Table1[[#This Row],[Order No]],'Cost and price details'!$A$2:$F$1038,Table!$I$3,FALSE)</f>
        <v>Regular Air</v>
      </c>
      <c r="J360" s="13">
        <f>VLOOKUP(Table1[[#This Row],[Order No]],'Cost and price details'!$A$2:$F$1038,Table!$J$3,FALSE)</f>
        <v>41731</v>
      </c>
      <c r="K360" s="12">
        <f>VLOOKUP(Table1[[#This Row],[Order No]],'Cost and price details'!$A$2:$F$1038,Table!$K$3,FALSE)</f>
        <v>12.144</v>
      </c>
      <c r="L360" s="12">
        <f>VLOOKUP(Table1[[#This Row],[Order No]],'Cost and price details'!$A$2:$F$1038,Table!$L$3,FALSE)</f>
        <v>18.678000000000001</v>
      </c>
      <c r="M360" s="14">
        <f>(Table1[[#This Row],[Retail Price]]-Table1[[#This Row],[Cost Price]])/Table1[[#This Row],[Cost Price]]</f>
        <v>0.53804347826086962</v>
      </c>
      <c r="N360" s="14">
        <f>VLOOKUP(Table1[[#This Row],[Retail Price]],'Tax and discount slab'!$A$17:$B$27,2,TRUE)</f>
        <v>0.1</v>
      </c>
      <c r="O360" s="7">
        <f>(1+Table1[[#This Row],[Tax]])*Table1[[#This Row],[Retail Price]]</f>
        <v>20.545800000000003</v>
      </c>
      <c r="P360" s="7">
        <f>VLOOKUP(Table1[[#This Row],[Order No]],'QTY &amp; shipping cost'!A356:B1392,2,FALSE)</f>
        <v>33</v>
      </c>
      <c r="Q360" s="7">
        <f>(Table1[[#This Row],[Price including tax]]*Table1[[#This Row],[Order Quantity]])</f>
        <v>678.01140000000009</v>
      </c>
      <c r="R360" s="14">
        <f>VLOOKUP(Table1[[#This Row],[Retail Price]],'Tax and discount slab'!$D$17:$E$27,2,TRUE)</f>
        <v>7.0000000000000007E-2</v>
      </c>
      <c r="S360" s="7">
        <f>Table1[[#This Row],[Sub Total]]*Table1[[#This Row],[Discount %]]</f>
        <v>47.460798000000011</v>
      </c>
      <c r="T360" s="7">
        <f>VLOOKUP(Table1[[#This Row],[Order No]],'QTY &amp; shipping cost'!$A$2:$C$1038,3,FALSE)</f>
        <v>12.440000000000001</v>
      </c>
      <c r="U360" s="18">
        <f>(Table1[[#This Row],[Sub Total]]+Table1[[#This Row],[Shipping Cost]])-Table1[[#This Row],[Discount $]]</f>
        <v>642.99060200000008</v>
      </c>
    </row>
    <row r="361" spans="1:21" x14ac:dyDescent="0.2">
      <c r="A361" s="17" t="s">
        <v>661</v>
      </c>
      <c r="B361" s="6">
        <f>VLOOKUP($A361,'Order date customer name'!$A$3:$B$1039,2,FALSE)</f>
        <v>41725</v>
      </c>
      <c r="C361" s="7" t="str">
        <f>VLOOKUP(Table1[[#This Row],[Order No]],'Order date customer name'!$A$2:$C$1038,3,FALSE)</f>
        <v>NICHOLAS ORTIZ</v>
      </c>
      <c r="D361" s="7" t="str">
        <f>VLOOKUP(Table1[[#This Row],[Order No]],'State and cust type'!$A$2:$B$1038,2,FALSE)</f>
        <v>New York</v>
      </c>
      <c r="E361" s="7" t="str">
        <f>VLOOKUP(Table1[[#This Row],[Order No]],'State and cust type'!$A$3:$C$1039,3,FALSE)</f>
        <v>Consumer</v>
      </c>
      <c r="F361" s="7" t="str">
        <f>VLOOKUP(Table1[[#This Row],[Order No]],'Account, order priority and cat'!$A$2:$B$1038,2,FALSE)</f>
        <v>CLAUDE WILLIS</v>
      </c>
      <c r="G361" s="7" t="str">
        <f>VLOOKUP(Table1[[#This Row],[Order No]],'Account, order priority and cat'!$A$3:$C$1039,3,FALSE)</f>
        <v>Not Specified</v>
      </c>
      <c r="H361" s="7" t="str">
        <f>VLOOKUP(Table1[[#This Row],[Order No]],'Account, order priority and cat'!$A$3:$D$1039,4,FALSE)</f>
        <v>Office Supplies</v>
      </c>
      <c r="I361" s="12" t="str">
        <f>VLOOKUP(Table1[[#This Row],[Order No]],'Cost and price details'!$A$2:$F$1038,Table!$I$3,FALSE)</f>
        <v>Regular Air</v>
      </c>
      <c r="J361" s="13">
        <f>VLOOKUP(Table1[[#This Row],[Order No]],'Cost and price details'!$A$2:$F$1038,Table!$J$3,FALSE)</f>
        <v>41733</v>
      </c>
      <c r="K361" s="12">
        <f>VLOOKUP(Table1[[#This Row],[Order No]],'Cost and price details'!$A$2:$F$1038,Table!$K$3,FALSE)</f>
        <v>4.9830000000000005</v>
      </c>
      <c r="L361" s="12">
        <f>VLOOKUP(Table1[[#This Row],[Order No]],'Cost and price details'!$A$2:$F$1038,Table!$L$3,FALSE)</f>
        <v>8.0300000000000011</v>
      </c>
      <c r="M361" s="14">
        <f>(Table1[[#This Row],[Retail Price]]-Table1[[#This Row],[Cost Price]])/Table1[[#This Row],[Cost Price]]</f>
        <v>0.61147902869757176</v>
      </c>
      <c r="N361" s="14">
        <f>VLOOKUP(Table1[[#This Row],[Retail Price]],'Tax and discount slab'!$A$17:$B$27,2,TRUE)</f>
        <v>0.05</v>
      </c>
      <c r="O361" s="7">
        <f>(1+Table1[[#This Row],[Tax]])*Table1[[#This Row],[Retail Price]]</f>
        <v>8.4315000000000015</v>
      </c>
      <c r="P361" s="7" t="e">
        <f>VLOOKUP(Table1[[#This Row],[Order No]],'QTY &amp; shipping cost'!A357:B1393,2,FALSE)</f>
        <v>#N/A</v>
      </c>
      <c r="Q361" s="7" t="e">
        <f>(Table1[[#This Row],[Price including tax]]*Table1[[#This Row],[Order Quantity]])</f>
        <v>#N/A</v>
      </c>
      <c r="R361" s="14">
        <f>VLOOKUP(Table1[[#This Row],[Retail Price]],'Tax and discount slab'!$D$17:$E$27,2,TRUE)</f>
        <v>0.02</v>
      </c>
      <c r="S361" s="7" t="e">
        <f>Table1[[#This Row],[Sub Total]]*Table1[[#This Row],[Discount %]]</f>
        <v>#N/A</v>
      </c>
      <c r="T361" s="7">
        <f>VLOOKUP(Table1[[#This Row],[Order No]],'QTY &amp; shipping cost'!$A$2:$C$1038,3,FALSE)</f>
        <v>7.77</v>
      </c>
      <c r="U361" s="18" t="e">
        <f>(Table1[[#This Row],[Sub Total]]+Table1[[#This Row],[Shipping Cost]])-Table1[[#This Row],[Discount $]]</f>
        <v>#N/A</v>
      </c>
    </row>
    <row r="362" spans="1:21" x14ac:dyDescent="0.2">
      <c r="A362" s="17" t="s">
        <v>663</v>
      </c>
      <c r="B362" s="6">
        <f>VLOOKUP($A362,'Order date customer name'!$A$3:$B$1039,2,FALSE)</f>
        <v>41727</v>
      </c>
      <c r="C362" s="7" t="str">
        <f>VLOOKUP(Table1[[#This Row],[Order No]],'Order date customer name'!$A$2:$C$1038,3,FALSE)</f>
        <v>FRANKLIN COOPER</v>
      </c>
      <c r="D362" s="7" t="str">
        <f>VLOOKUP(Table1[[#This Row],[Order No]],'State and cust type'!$A$2:$B$1038,2,FALSE)</f>
        <v>New York</v>
      </c>
      <c r="E362" s="7" t="str">
        <f>VLOOKUP(Table1[[#This Row],[Order No]],'State and cust type'!$A$3:$C$1039,3,FALSE)</f>
        <v>Home Office</v>
      </c>
      <c r="F362" s="7" t="str">
        <f>VLOOKUP(Table1[[#This Row],[Order No]],'Account, order priority and cat'!$A$2:$B$1038,2,FALSE)</f>
        <v>BRYAN JENKINS</v>
      </c>
      <c r="G362" s="7" t="str">
        <f>VLOOKUP(Table1[[#This Row],[Order No]],'Account, order priority and cat'!$A$3:$C$1039,3,FALSE)</f>
        <v>Not Specified</v>
      </c>
      <c r="H362" s="7" t="str">
        <f>VLOOKUP(Table1[[#This Row],[Order No]],'Account, order priority and cat'!$A$3:$D$1039,4,FALSE)</f>
        <v>Office Supplies</v>
      </c>
      <c r="I362" s="12" t="str">
        <f>VLOOKUP(Table1[[#This Row],[Order No]],'Cost and price details'!$A$2:$F$1038,Table!$I$3,FALSE)</f>
        <v>Regular Air</v>
      </c>
      <c r="J362" s="13">
        <f>VLOOKUP(Table1[[#This Row],[Order No]],'Cost and price details'!$A$2:$F$1038,Table!$J$3,FALSE)</f>
        <v>41734</v>
      </c>
      <c r="K362" s="12">
        <f>VLOOKUP(Table1[[#This Row],[Order No]],'Cost and price details'!$A$2:$F$1038,Table!$K$3,FALSE)</f>
        <v>4.8070000000000004</v>
      </c>
      <c r="L362" s="12">
        <f>VLOOKUP(Table1[[#This Row],[Order No]],'Cost and price details'!$A$2:$F$1038,Table!$L$3,FALSE)</f>
        <v>10.021000000000001</v>
      </c>
      <c r="M362" s="14">
        <f>(Table1[[#This Row],[Retail Price]]-Table1[[#This Row],[Cost Price]])/Table1[[#This Row],[Cost Price]]</f>
        <v>1.0846681922196797</v>
      </c>
      <c r="N362" s="14">
        <f>VLOOKUP(Table1[[#This Row],[Retail Price]],'Tax and discount slab'!$A$17:$B$27,2,TRUE)</f>
        <v>0.1</v>
      </c>
      <c r="O362" s="7">
        <f>(1+Table1[[#This Row],[Tax]])*Table1[[#This Row],[Retail Price]]</f>
        <v>11.023100000000001</v>
      </c>
      <c r="P362" s="7" t="e">
        <f>VLOOKUP(Table1[[#This Row],[Order No]],'QTY &amp; shipping cost'!A358:B1394,2,FALSE)</f>
        <v>#N/A</v>
      </c>
      <c r="Q362" s="7" t="e">
        <f>(Table1[[#This Row],[Price including tax]]*Table1[[#This Row],[Order Quantity]])</f>
        <v>#N/A</v>
      </c>
      <c r="R362" s="14">
        <f>VLOOKUP(Table1[[#This Row],[Retail Price]],'Tax and discount slab'!$D$17:$E$27,2,TRUE)</f>
        <v>7.0000000000000007E-2</v>
      </c>
      <c r="S362" s="7" t="e">
        <f>Table1[[#This Row],[Sub Total]]*Table1[[#This Row],[Discount %]]</f>
        <v>#N/A</v>
      </c>
      <c r="T362" s="7">
        <f>VLOOKUP(Table1[[#This Row],[Order No]],'QTY &amp; shipping cost'!$A$2:$C$1038,3,FALSE)</f>
        <v>2.2999999999999998</v>
      </c>
      <c r="U362" s="18" t="e">
        <f>(Table1[[#This Row],[Sub Total]]+Table1[[#This Row],[Shipping Cost]])-Table1[[#This Row],[Discount $]]</f>
        <v>#N/A</v>
      </c>
    </row>
    <row r="363" spans="1:21" x14ac:dyDescent="0.2">
      <c r="A363" s="17" t="s">
        <v>665</v>
      </c>
      <c r="B363" s="6">
        <f>VLOOKUP($A363,'Order date customer name'!$A$3:$B$1039,2,FALSE)</f>
        <v>41728</v>
      </c>
      <c r="C363" s="7" t="str">
        <f>VLOOKUP(Table1[[#This Row],[Order No]],'Order date customer name'!$A$2:$C$1038,3,FALSE)</f>
        <v>CHAD BURNS</v>
      </c>
      <c r="D363" s="7" t="str">
        <f>VLOOKUP(Table1[[#This Row],[Order No]],'State and cust type'!$A$2:$B$1038,2,FALSE)</f>
        <v>New York</v>
      </c>
      <c r="E363" s="7" t="str">
        <f>VLOOKUP(Table1[[#This Row],[Order No]],'State and cust type'!$A$3:$C$1039,3,FALSE)</f>
        <v>Consumer</v>
      </c>
      <c r="F363" s="7" t="str">
        <f>VLOOKUP(Table1[[#This Row],[Order No]],'Account, order priority and cat'!$A$2:$B$1038,2,FALSE)</f>
        <v>ROY COOK</v>
      </c>
      <c r="G363" s="7" t="str">
        <f>VLOOKUP(Table1[[#This Row],[Order No]],'Account, order priority and cat'!$A$3:$C$1039,3,FALSE)</f>
        <v>Critical</v>
      </c>
      <c r="H363" s="7" t="str">
        <f>VLOOKUP(Table1[[#This Row],[Order No]],'Account, order priority and cat'!$A$3:$D$1039,4,FALSE)</f>
        <v>Office Supplies</v>
      </c>
      <c r="I363" s="12" t="str">
        <f>VLOOKUP(Table1[[#This Row],[Order No]],'Cost and price details'!$A$2:$F$1038,Table!$I$3,FALSE)</f>
        <v>Regular Air</v>
      </c>
      <c r="J363" s="13">
        <f>VLOOKUP(Table1[[#This Row],[Order No]],'Cost and price details'!$A$2:$F$1038,Table!$J$3,FALSE)</f>
        <v>41736</v>
      </c>
      <c r="K363" s="12">
        <f>VLOOKUP(Table1[[#This Row],[Order No]],'Cost and price details'!$A$2:$F$1038,Table!$K$3,FALSE)</f>
        <v>18.480000000000004</v>
      </c>
      <c r="L363" s="12">
        <f>VLOOKUP(Table1[[#This Row],[Order No]],'Cost and price details'!$A$2:$F$1038,Table!$L$3,FALSE)</f>
        <v>45.067</v>
      </c>
      <c r="M363" s="14">
        <f>(Table1[[#This Row],[Retail Price]]-Table1[[#This Row],[Cost Price]])/Table1[[#This Row],[Cost Price]]</f>
        <v>1.4386904761904757</v>
      </c>
      <c r="N363" s="14">
        <f>VLOOKUP(Table1[[#This Row],[Retail Price]],'Tax and discount slab'!$A$17:$B$27,2,TRUE)</f>
        <v>0.22</v>
      </c>
      <c r="O363" s="7">
        <f>(1+Table1[[#This Row],[Tax]])*Table1[[#This Row],[Retail Price]]</f>
        <v>54.981740000000002</v>
      </c>
      <c r="P363" s="7" t="e">
        <f>VLOOKUP(Table1[[#This Row],[Order No]],'QTY &amp; shipping cost'!A359:B1395,2,FALSE)</f>
        <v>#N/A</v>
      </c>
      <c r="Q363" s="7" t="e">
        <f>(Table1[[#This Row],[Price including tax]]*Table1[[#This Row],[Order Quantity]])</f>
        <v>#N/A</v>
      </c>
      <c r="R363" s="14">
        <f>VLOOKUP(Table1[[#This Row],[Retail Price]],'Tax and discount slab'!$D$17:$E$27,2,TRUE)</f>
        <v>0.22000000000000003</v>
      </c>
      <c r="S363" s="7" t="e">
        <f>Table1[[#This Row],[Sub Total]]*Table1[[#This Row],[Discount %]]</f>
        <v>#N/A</v>
      </c>
      <c r="T363" s="7">
        <f>VLOOKUP(Table1[[#This Row],[Order No]],'QTY &amp; shipping cost'!$A$2:$C$1038,3,FALSE)</f>
        <v>9.0400000000000009</v>
      </c>
      <c r="U363" s="18" t="e">
        <f>(Table1[[#This Row],[Sub Total]]+Table1[[#This Row],[Shipping Cost]])-Table1[[#This Row],[Discount $]]</f>
        <v>#N/A</v>
      </c>
    </row>
    <row r="364" spans="1:21" x14ac:dyDescent="0.2">
      <c r="A364" s="17" t="s">
        <v>666</v>
      </c>
      <c r="B364" s="6">
        <f>VLOOKUP($A364,'Order date customer name'!$A$3:$B$1039,2,FALSE)</f>
        <v>41729</v>
      </c>
      <c r="C364" s="7" t="str">
        <f>VLOOKUP(Table1[[#This Row],[Order No]],'Order date customer name'!$A$2:$C$1038,3,FALSE)</f>
        <v>PHILIP STEWART</v>
      </c>
      <c r="D364" s="7" t="str">
        <f>VLOOKUP(Table1[[#This Row],[Order No]],'State and cust type'!$A$2:$B$1038,2,FALSE)</f>
        <v>Illinois</v>
      </c>
      <c r="E364" s="7" t="str">
        <f>VLOOKUP(Table1[[#This Row],[Order No]],'State and cust type'!$A$3:$C$1039,3,FALSE)</f>
        <v>Corporate</v>
      </c>
      <c r="F364" s="7" t="str">
        <f>VLOOKUP(Table1[[#This Row],[Order No]],'Account, order priority and cat'!$A$2:$B$1038,2,FALSE)</f>
        <v>MANUEL BARNES</v>
      </c>
      <c r="G364" s="7" t="str">
        <f>VLOOKUP(Table1[[#This Row],[Order No]],'Account, order priority and cat'!$A$3:$C$1039,3,FALSE)</f>
        <v>Medium</v>
      </c>
      <c r="H364" s="7" t="str">
        <f>VLOOKUP(Table1[[#This Row],[Order No]],'Account, order priority and cat'!$A$3:$D$1039,4,FALSE)</f>
        <v>Office Supplies</v>
      </c>
      <c r="I364" s="12" t="str">
        <f>VLOOKUP(Table1[[#This Row],[Order No]],'Cost and price details'!$A$2:$F$1038,Table!$I$3,FALSE)</f>
        <v>Regular Air</v>
      </c>
      <c r="J364" s="13">
        <f>VLOOKUP(Table1[[#This Row],[Order No]],'Cost and price details'!$A$2:$F$1038,Table!$J$3,FALSE)</f>
        <v>41738</v>
      </c>
      <c r="K364" s="12">
        <f>VLOOKUP(Table1[[#This Row],[Order No]],'Cost and price details'!$A$2:$F$1038,Table!$K$3,FALSE)</f>
        <v>7.8430000000000009</v>
      </c>
      <c r="L364" s="12">
        <f>VLOOKUP(Table1[[#This Row],[Order No]],'Cost and price details'!$A$2:$F$1038,Table!$L$3,FALSE)</f>
        <v>23.078000000000003</v>
      </c>
      <c r="M364" s="14">
        <f>(Table1[[#This Row],[Retail Price]]-Table1[[#This Row],[Cost Price]])/Table1[[#This Row],[Cost Price]]</f>
        <v>1.9424964936886397</v>
      </c>
      <c r="N364" s="14">
        <f>VLOOKUP(Table1[[#This Row],[Retail Price]],'Tax and discount slab'!$A$17:$B$27,2,TRUE)</f>
        <v>0.15000000000000002</v>
      </c>
      <c r="O364" s="7">
        <f>(1+Table1[[#This Row],[Tax]])*Table1[[#This Row],[Retail Price]]</f>
        <v>26.5397</v>
      </c>
      <c r="P364" s="7" t="e">
        <f>VLOOKUP(Table1[[#This Row],[Order No]],'QTY &amp; shipping cost'!A360:B1396,2,FALSE)</f>
        <v>#N/A</v>
      </c>
      <c r="Q364" s="7" t="e">
        <f>(Table1[[#This Row],[Price including tax]]*Table1[[#This Row],[Order Quantity]])</f>
        <v>#N/A</v>
      </c>
      <c r="R364" s="14">
        <f>VLOOKUP(Table1[[#This Row],[Retail Price]],'Tax and discount slab'!$D$17:$E$27,2,TRUE)</f>
        <v>0.12000000000000001</v>
      </c>
      <c r="S364" s="7" t="e">
        <f>Table1[[#This Row],[Sub Total]]*Table1[[#This Row],[Discount %]]</f>
        <v>#N/A</v>
      </c>
      <c r="T364" s="7">
        <f>VLOOKUP(Table1[[#This Row],[Order No]],'QTY &amp; shipping cost'!$A$2:$C$1038,3,FALSE)</f>
        <v>5.47</v>
      </c>
      <c r="U364" s="18" t="e">
        <f>(Table1[[#This Row],[Sub Total]]+Table1[[#This Row],[Shipping Cost]])-Table1[[#This Row],[Discount $]]</f>
        <v>#N/A</v>
      </c>
    </row>
    <row r="365" spans="1:21" x14ac:dyDescent="0.2">
      <c r="A365" s="17" t="s">
        <v>667</v>
      </c>
      <c r="B365" s="6">
        <f>VLOOKUP($A365,'Order date customer name'!$A$3:$B$1039,2,FALSE)</f>
        <v>41729</v>
      </c>
      <c r="C365" s="7" t="str">
        <f>VLOOKUP(Table1[[#This Row],[Order No]],'Order date customer name'!$A$2:$C$1038,3,FALSE)</f>
        <v>MIGUEL DUNCAN</v>
      </c>
      <c r="D365" s="7" t="str">
        <f>VLOOKUP(Table1[[#This Row],[Order No]],'State and cust type'!$A$2:$B$1038,2,FALSE)</f>
        <v>New York</v>
      </c>
      <c r="E365" s="7" t="str">
        <f>VLOOKUP(Table1[[#This Row],[Order No]],'State and cust type'!$A$3:$C$1039,3,FALSE)</f>
        <v>Consumer</v>
      </c>
      <c r="F365" s="7" t="str">
        <f>VLOOKUP(Table1[[#This Row],[Order No]],'Account, order priority and cat'!$A$2:$B$1038,2,FALSE)</f>
        <v>EDDIE MURRAY</v>
      </c>
      <c r="G365" s="7" t="str">
        <f>VLOOKUP(Table1[[#This Row],[Order No]],'Account, order priority and cat'!$A$3:$C$1039,3,FALSE)</f>
        <v>Critical</v>
      </c>
      <c r="H365" s="7" t="str">
        <f>VLOOKUP(Table1[[#This Row],[Order No]],'Account, order priority and cat'!$A$3:$D$1039,4,FALSE)</f>
        <v>Office Supplies</v>
      </c>
      <c r="I365" s="12" t="str">
        <f>VLOOKUP(Table1[[#This Row],[Order No]],'Cost and price details'!$A$2:$F$1038,Table!$I$3,FALSE)</f>
        <v>Regular Air</v>
      </c>
      <c r="J365" s="13">
        <f>VLOOKUP(Table1[[#This Row],[Order No]],'Cost and price details'!$A$2:$F$1038,Table!$J$3,FALSE)</f>
        <v>41738</v>
      </c>
      <c r="K365" s="12">
        <f>VLOOKUP(Table1[[#This Row],[Order No]],'Cost and price details'!$A$2:$F$1038,Table!$K$3,FALSE)</f>
        <v>1.6060000000000001</v>
      </c>
      <c r="L365" s="12">
        <f>VLOOKUP(Table1[[#This Row],[Order No]],'Cost and price details'!$A$2:$F$1038,Table!$L$3,FALSE)</f>
        <v>3.927</v>
      </c>
      <c r="M365" s="14">
        <f>(Table1[[#This Row],[Retail Price]]-Table1[[#This Row],[Cost Price]])/Table1[[#This Row],[Cost Price]]</f>
        <v>1.4452054794520546</v>
      </c>
      <c r="N365" s="14">
        <f>VLOOKUP(Table1[[#This Row],[Retail Price]],'Tax and discount slab'!$A$17:$B$27,2,TRUE)</f>
        <v>0.05</v>
      </c>
      <c r="O365" s="7">
        <f>(1+Table1[[#This Row],[Tax]])*Table1[[#This Row],[Retail Price]]</f>
        <v>4.1233500000000003</v>
      </c>
      <c r="P365" s="7">
        <f>VLOOKUP(Table1[[#This Row],[Order No]],'QTY &amp; shipping cost'!A361:B1397,2,FALSE)</f>
        <v>43</v>
      </c>
      <c r="Q365" s="7">
        <f>(Table1[[#This Row],[Price including tax]]*Table1[[#This Row],[Order Quantity]])</f>
        <v>177.30405000000002</v>
      </c>
      <c r="R365" s="14">
        <f>VLOOKUP(Table1[[#This Row],[Retail Price]],'Tax and discount slab'!$D$17:$E$27,2,TRUE)</f>
        <v>0.02</v>
      </c>
      <c r="S365" s="7">
        <f>Table1[[#This Row],[Sub Total]]*Table1[[#This Row],[Discount %]]</f>
        <v>3.5460810000000005</v>
      </c>
      <c r="T365" s="7">
        <f>VLOOKUP(Table1[[#This Row],[Order No]],'QTY &amp; shipping cost'!$A$2:$C$1038,3,FALSE)</f>
        <v>4.22</v>
      </c>
      <c r="U365" s="18">
        <f>(Table1[[#This Row],[Sub Total]]+Table1[[#This Row],[Shipping Cost]])-Table1[[#This Row],[Discount $]]</f>
        <v>177.97796900000003</v>
      </c>
    </row>
    <row r="366" spans="1:21" x14ac:dyDescent="0.2">
      <c r="A366" s="17" t="s">
        <v>669</v>
      </c>
      <c r="B366" s="6">
        <f>VLOOKUP($A366,'Order date customer name'!$A$3:$B$1039,2,FALSE)</f>
        <v>41730</v>
      </c>
      <c r="C366" s="7" t="str">
        <f>VLOOKUP(Table1[[#This Row],[Order No]],'Order date customer name'!$A$2:$C$1038,3,FALSE)</f>
        <v>JOHN ROSE</v>
      </c>
      <c r="D366" s="7" t="str">
        <f>VLOOKUP(Table1[[#This Row],[Order No]],'State and cust type'!$A$2:$B$1038,2,FALSE)</f>
        <v>New York</v>
      </c>
      <c r="E366" s="7" t="str">
        <f>VLOOKUP(Table1[[#This Row],[Order No]],'State and cust type'!$A$3:$C$1039,3,FALSE)</f>
        <v>Consumer</v>
      </c>
      <c r="F366" s="7" t="str">
        <f>VLOOKUP(Table1[[#This Row],[Order No]],'Account, order priority and cat'!$A$2:$B$1038,2,FALSE)</f>
        <v>EDWIN AGUILAR</v>
      </c>
      <c r="G366" s="7" t="str">
        <f>VLOOKUP(Table1[[#This Row],[Order No]],'Account, order priority and cat'!$A$3:$C$1039,3,FALSE)</f>
        <v>Medium</v>
      </c>
      <c r="H366" s="7" t="str">
        <f>VLOOKUP(Table1[[#This Row],[Order No]],'Account, order priority and cat'!$A$3:$D$1039,4,FALSE)</f>
        <v>Office Supplies</v>
      </c>
      <c r="I366" s="12" t="str">
        <f>VLOOKUP(Table1[[#This Row],[Order No]],'Cost and price details'!$A$2:$F$1038,Table!$I$3,FALSE)</f>
        <v>Regular Air</v>
      </c>
      <c r="J366" s="13">
        <f>VLOOKUP(Table1[[#This Row],[Order No]],'Cost and price details'!$A$2:$F$1038,Table!$J$3,FALSE)</f>
        <v>41739</v>
      </c>
      <c r="K366" s="12">
        <f>VLOOKUP(Table1[[#This Row],[Order No]],'Cost and price details'!$A$2:$F$1038,Table!$K$3,FALSE)</f>
        <v>2.343</v>
      </c>
      <c r="L366" s="12">
        <f>VLOOKUP(Table1[[#This Row],[Order No]],'Cost and price details'!$A$2:$F$1038,Table!$L$3,FALSE)</f>
        <v>3.8390000000000004</v>
      </c>
      <c r="M366" s="14">
        <f>(Table1[[#This Row],[Retail Price]]-Table1[[#This Row],[Cost Price]])/Table1[[#This Row],[Cost Price]]</f>
        <v>0.63849765258215985</v>
      </c>
      <c r="N366" s="14">
        <f>VLOOKUP(Table1[[#This Row],[Retail Price]],'Tax and discount slab'!$A$17:$B$27,2,TRUE)</f>
        <v>0.05</v>
      </c>
      <c r="O366" s="7">
        <f>(1+Table1[[#This Row],[Tax]])*Table1[[#This Row],[Retail Price]]</f>
        <v>4.0309500000000007</v>
      </c>
      <c r="P366" s="7" t="e">
        <f>VLOOKUP(Table1[[#This Row],[Order No]],'QTY &amp; shipping cost'!A362:B1398,2,FALSE)</f>
        <v>#N/A</v>
      </c>
      <c r="Q366" s="7" t="e">
        <f>(Table1[[#This Row],[Price including tax]]*Table1[[#This Row],[Order Quantity]])</f>
        <v>#N/A</v>
      </c>
      <c r="R366" s="14">
        <f>VLOOKUP(Table1[[#This Row],[Retail Price]],'Tax and discount slab'!$D$17:$E$27,2,TRUE)</f>
        <v>0.02</v>
      </c>
      <c r="S366" s="7" t="e">
        <f>Table1[[#This Row],[Sub Total]]*Table1[[#This Row],[Discount %]]</f>
        <v>#N/A</v>
      </c>
      <c r="T366" s="7">
        <f>VLOOKUP(Table1[[#This Row],[Order No]],'QTY &amp; shipping cost'!$A$2:$C$1038,3,FALSE)</f>
        <v>0.81</v>
      </c>
      <c r="U366" s="18" t="e">
        <f>(Table1[[#This Row],[Sub Total]]+Table1[[#This Row],[Shipping Cost]])-Table1[[#This Row],[Discount $]]</f>
        <v>#N/A</v>
      </c>
    </row>
    <row r="367" spans="1:21" x14ac:dyDescent="0.2">
      <c r="A367" s="17" t="s">
        <v>670</v>
      </c>
      <c r="B367" s="6">
        <f>VLOOKUP($A367,'Order date customer name'!$A$3:$B$1039,2,FALSE)</f>
        <v>41731</v>
      </c>
      <c r="C367" s="7" t="str">
        <f>VLOOKUP(Table1[[#This Row],[Order No]],'Order date customer name'!$A$2:$C$1038,3,FALSE)</f>
        <v>JAMIE WOOD</v>
      </c>
      <c r="D367" s="7" t="str">
        <f>VLOOKUP(Table1[[#This Row],[Order No]],'State and cust type'!$A$2:$B$1038,2,FALSE)</f>
        <v>Illinois</v>
      </c>
      <c r="E367" s="7" t="str">
        <f>VLOOKUP(Table1[[#This Row],[Order No]],'State and cust type'!$A$3:$C$1039,3,FALSE)</f>
        <v>Small Business</v>
      </c>
      <c r="F367" s="7" t="str">
        <f>VLOOKUP(Table1[[#This Row],[Order No]],'Account, order priority and cat'!$A$2:$B$1038,2,FALSE)</f>
        <v>COREY MILLS</v>
      </c>
      <c r="G367" s="7" t="str">
        <f>VLOOKUP(Table1[[#This Row],[Order No]],'Account, order priority and cat'!$A$3:$C$1039,3,FALSE)</f>
        <v>Not Specified</v>
      </c>
      <c r="H367" s="7" t="str">
        <f>VLOOKUP(Table1[[#This Row],[Order No]],'Account, order priority and cat'!$A$3:$D$1039,4,FALSE)</f>
        <v>Office Supplies</v>
      </c>
      <c r="I367" s="12" t="str">
        <f>VLOOKUP(Table1[[#This Row],[Order No]],'Cost and price details'!$A$2:$F$1038,Table!$I$3,FALSE)</f>
        <v>Regular Air</v>
      </c>
      <c r="J367" s="13">
        <f>VLOOKUP(Table1[[#This Row],[Order No]],'Cost and price details'!$A$2:$F$1038,Table!$J$3,FALSE)</f>
        <v>41739</v>
      </c>
      <c r="K367" s="12">
        <f>VLOOKUP(Table1[[#This Row],[Order No]],'Cost and price details'!$A$2:$F$1038,Table!$K$3,FALSE)</f>
        <v>4.2240000000000002</v>
      </c>
      <c r="L367" s="12">
        <f>VLOOKUP(Table1[[#This Row],[Order No]],'Cost and price details'!$A$2:$F$1038,Table!$L$3,FALSE)</f>
        <v>6.9300000000000006</v>
      </c>
      <c r="M367" s="14">
        <f>(Table1[[#This Row],[Retail Price]]-Table1[[#This Row],[Cost Price]])/Table1[[#This Row],[Cost Price]]</f>
        <v>0.64062500000000011</v>
      </c>
      <c r="N367" s="14">
        <f>VLOOKUP(Table1[[#This Row],[Retail Price]],'Tax and discount slab'!$A$17:$B$27,2,TRUE)</f>
        <v>0.05</v>
      </c>
      <c r="O367" s="7">
        <f>(1+Table1[[#This Row],[Tax]])*Table1[[#This Row],[Retail Price]]</f>
        <v>7.2765000000000013</v>
      </c>
      <c r="P367" s="7">
        <f>VLOOKUP(Table1[[#This Row],[Order No]],'QTY &amp; shipping cost'!A363:B1399,2,FALSE)</f>
        <v>20</v>
      </c>
      <c r="Q367" s="7">
        <f>(Table1[[#This Row],[Price including tax]]*Table1[[#This Row],[Order Quantity]])</f>
        <v>145.53000000000003</v>
      </c>
      <c r="R367" s="14">
        <f>VLOOKUP(Table1[[#This Row],[Retail Price]],'Tax and discount slab'!$D$17:$E$27,2,TRUE)</f>
        <v>0.02</v>
      </c>
      <c r="S367" s="7">
        <f>Table1[[#This Row],[Sub Total]]*Table1[[#This Row],[Discount %]]</f>
        <v>2.9106000000000005</v>
      </c>
      <c r="T367" s="7">
        <f>VLOOKUP(Table1[[#This Row],[Order No]],'QTY &amp; shipping cost'!$A$2:$C$1038,3,FALSE)</f>
        <v>0.55000000000000004</v>
      </c>
      <c r="U367" s="18">
        <f>(Table1[[#This Row],[Sub Total]]+Table1[[#This Row],[Shipping Cost]])-Table1[[#This Row],[Discount $]]</f>
        <v>143.16940000000005</v>
      </c>
    </row>
    <row r="368" spans="1:21" x14ac:dyDescent="0.2">
      <c r="A368" s="17" t="s">
        <v>671</v>
      </c>
      <c r="B368" s="6">
        <f>VLOOKUP($A368,'Order date customer name'!$A$3:$B$1039,2,FALSE)</f>
        <v>41733</v>
      </c>
      <c r="C368" s="7" t="str">
        <f>VLOOKUP(Table1[[#This Row],[Order No]],'Order date customer name'!$A$2:$C$1038,3,FALSE)</f>
        <v>PETER JORDAN</v>
      </c>
      <c r="D368" s="7" t="str">
        <f>VLOOKUP(Table1[[#This Row],[Order No]],'State and cust type'!$A$2:$B$1038,2,FALSE)</f>
        <v>New York</v>
      </c>
      <c r="E368" s="7" t="str">
        <f>VLOOKUP(Table1[[#This Row],[Order No]],'State and cust type'!$A$3:$C$1039,3,FALSE)</f>
        <v>Corporate</v>
      </c>
      <c r="F368" s="7" t="str">
        <f>VLOOKUP(Table1[[#This Row],[Order No]],'Account, order priority and cat'!$A$2:$B$1038,2,FALSE)</f>
        <v>EDDIE MURRAY</v>
      </c>
      <c r="G368" s="7" t="str">
        <f>VLOOKUP(Table1[[#This Row],[Order No]],'Account, order priority and cat'!$A$3:$C$1039,3,FALSE)</f>
        <v>Low</v>
      </c>
      <c r="H368" s="7" t="str">
        <f>VLOOKUP(Table1[[#This Row],[Order No]],'Account, order priority and cat'!$A$3:$D$1039,4,FALSE)</f>
        <v>Office Supplies</v>
      </c>
      <c r="I368" s="12" t="str">
        <f>VLOOKUP(Table1[[#This Row],[Order No]],'Cost and price details'!$A$2:$F$1038,Table!$I$3,FALSE)</f>
        <v>Regular Air</v>
      </c>
      <c r="J368" s="13">
        <f>VLOOKUP(Table1[[#This Row],[Order No]],'Cost and price details'!$A$2:$F$1038,Table!$J$3,FALSE)</f>
        <v>41745</v>
      </c>
      <c r="K368" s="12">
        <f>VLOOKUP(Table1[[#This Row],[Order No]],'Cost and price details'!$A$2:$F$1038,Table!$K$3,FALSE)</f>
        <v>1.1550000000000002</v>
      </c>
      <c r="L368" s="12">
        <f>VLOOKUP(Table1[[#This Row],[Order No]],'Cost and price details'!$A$2:$F$1038,Table!$L$3,FALSE)</f>
        <v>2.145</v>
      </c>
      <c r="M368" s="14">
        <f>(Table1[[#This Row],[Retail Price]]-Table1[[#This Row],[Cost Price]])/Table1[[#This Row],[Cost Price]]</f>
        <v>0.85714285714285676</v>
      </c>
      <c r="N368" s="14">
        <f>VLOOKUP(Table1[[#This Row],[Retail Price]],'Tax and discount slab'!$A$17:$B$27,2,TRUE)</f>
        <v>0.05</v>
      </c>
      <c r="O368" s="7">
        <f>(1+Table1[[#This Row],[Tax]])*Table1[[#This Row],[Retail Price]]</f>
        <v>2.2522500000000001</v>
      </c>
      <c r="P368" s="7">
        <f>VLOOKUP(Table1[[#This Row],[Order No]],'QTY &amp; shipping cost'!A364:B1400,2,FALSE)</f>
        <v>33</v>
      </c>
      <c r="Q368" s="7">
        <f>(Table1[[#This Row],[Price including tax]]*Table1[[#This Row],[Order Quantity]])</f>
        <v>74.324250000000006</v>
      </c>
      <c r="R368" s="14">
        <f>VLOOKUP(Table1[[#This Row],[Retail Price]],'Tax and discount slab'!$D$17:$E$27,2,TRUE)</f>
        <v>0.02</v>
      </c>
      <c r="S368" s="7">
        <f>Table1[[#This Row],[Sub Total]]*Table1[[#This Row],[Discount %]]</f>
        <v>1.4864850000000001</v>
      </c>
      <c r="T368" s="7">
        <f>VLOOKUP(Table1[[#This Row],[Order No]],'QTY &amp; shipping cost'!$A$2:$C$1038,3,FALSE)</f>
        <v>1.68</v>
      </c>
      <c r="U368" s="18">
        <f>(Table1[[#This Row],[Sub Total]]+Table1[[#This Row],[Shipping Cost]])-Table1[[#This Row],[Discount $]]</f>
        <v>74.517765000000011</v>
      </c>
    </row>
    <row r="369" spans="1:21" x14ac:dyDescent="0.2">
      <c r="A369" s="17" t="s">
        <v>673</v>
      </c>
      <c r="B369" s="6">
        <f>VLOOKUP($A369,'Order date customer name'!$A$3:$B$1039,2,FALSE)</f>
        <v>41734</v>
      </c>
      <c r="C369" s="7" t="str">
        <f>VLOOKUP(Table1[[#This Row],[Order No]],'Order date customer name'!$A$2:$C$1038,3,FALSE)</f>
        <v>TOMMY HART</v>
      </c>
      <c r="D369" s="7" t="str">
        <f>VLOOKUP(Table1[[#This Row],[Order No]],'State and cust type'!$A$2:$B$1038,2,FALSE)</f>
        <v>Illinois</v>
      </c>
      <c r="E369" s="7" t="str">
        <f>VLOOKUP(Table1[[#This Row],[Order No]],'State and cust type'!$A$3:$C$1039,3,FALSE)</f>
        <v>Corporate</v>
      </c>
      <c r="F369" s="7" t="str">
        <f>VLOOKUP(Table1[[#This Row],[Order No]],'Account, order priority and cat'!$A$2:$B$1038,2,FALSE)</f>
        <v>MANUEL BARNES</v>
      </c>
      <c r="G369" s="7" t="str">
        <f>VLOOKUP(Table1[[#This Row],[Order No]],'Account, order priority and cat'!$A$3:$C$1039,3,FALSE)</f>
        <v>Critical</v>
      </c>
      <c r="H369" s="7" t="str">
        <f>VLOOKUP(Table1[[#This Row],[Order No]],'Account, order priority and cat'!$A$3:$D$1039,4,FALSE)</f>
        <v>Office Supplies</v>
      </c>
      <c r="I369" s="12" t="str">
        <f>VLOOKUP(Table1[[#This Row],[Order No]],'Cost and price details'!$A$2:$F$1038,Table!$I$3,FALSE)</f>
        <v>Regular Air</v>
      </c>
      <c r="J369" s="13">
        <f>VLOOKUP(Table1[[#This Row],[Order No]],'Cost and price details'!$A$2:$F$1038,Table!$J$3,FALSE)</f>
        <v>41741</v>
      </c>
      <c r="K369" s="12">
        <f>VLOOKUP(Table1[[#This Row],[Order No]],'Cost and price details'!$A$2:$F$1038,Table!$K$3,FALSE)</f>
        <v>0.26400000000000001</v>
      </c>
      <c r="L369" s="12">
        <f>VLOOKUP(Table1[[#This Row],[Order No]],'Cost and price details'!$A$2:$F$1038,Table!$L$3,FALSE)</f>
        <v>1.3860000000000001</v>
      </c>
      <c r="M369" s="14">
        <f>(Table1[[#This Row],[Retail Price]]-Table1[[#This Row],[Cost Price]])/Table1[[#This Row],[Cost Price]]</f>
        <v>4.25</v>
      </c>
      <c r="N369" s="14">
        <f>VLOOKUP(Table1[[#This Row],[Retail Price]],'Tax and discount slab'!$A$17:$B$27,2,TRUE)</f>
        <v>0.05</v>
      </c>
      <c r="O369" s="7">
        <f>(1+Table1[[#This Row],[Tax]])*Table1[[#This Row],[Retail Price]]</f>
        <v>1.4553000000000003</v>
      </c>
      <c r="P369" s="7" t="e">
        <f>VLOOKUP(Table1[[#This Row],[Order No]],'QTY &amp; shipping cost'!A365:B1401,2,FALSE)</f>
        <v>#N/A</v>
      </c>
      <c r="Q369" s="7" t="e">
        <f>(Table1[[#This Row],[Price including tax]]*Table1[[#This Row],[Order Quantity]])</f>
        <v>#N/A</v>
      </c>
      <c r="R369" s="14">
        <f>VLOOKUP(Table1[[#This Row],[Retail Price]],'Tax and discount slab'!$D$17:$E$27,2,TRUE)</f>
        <v>0.02</v>
      </c>
      <c r="S369" s="7" t="e">
        <f>Table1[[#This Row],[Sub Total]]*Table1[[#This Row],[Discount %]]</f>
        <v>#N/A</v>
      </c>
      <c r="T369" s="7">
        <f>VLOOKUP(Table1[[#This Row],[Order No]],'QTY &amp; shipping cost'!$A$2:$C$1038,3,FALSE)</f>
        <v>0.75</v>
      </c>
      <c r="U369" s="18" t="e">
        <f>(Table1[[#This Row],[Sub Total]]+Table1[[#This Row],[Shipping Cost]])-Table1[[#This Row],[Discount $]]</f>
        <v>#N/A</v>
      </c>
    </row>
    <row r="370" spans="1:21" x14ac:dyDescent="0.2">
      <c r="A370" s="17" t="s">
        <v>675</v>
      </c>
      <c r="B370" s="6">
        <f>VLOOKUP($A370,'Order date customer name'!$A$3:$B$1039,2,FALSE)</f>
        <v>41734</v>
      </c>
      <c r="C370" s="7" t="str">
        <f>VLOOKUP(Table1[[#This Row],[Order No]],'Order date customer name'!$A$2:$C$1038,3,FALSE)</f>
        <v>CARL RICE</v>
      </c>
      <c r="D370" s="7" t="str">
        <f>VLOOKUP(Table1[[#This Row],[Order No]],'State and cust type'!$A$2:$B$1038,2,FALSE)</f>
        <v>New York</v>
      </c>
      <c r="E370" s="7" t="str">
        <f>VLOOKUP(Table1[[#This Row],[Order No]],'State and cust type'!$A$3:$C$1039,3,FALSE)</f>
        <v>Home Office</v>
      </c>
      <c r="F370" s="7" t="str">
        <f>VLOOKUP(Table1[[#This Row],[Order No]],'Account, order priority and cat'!$A$2:$B$1038,2,FALSE)</f>
        <v>CLAUDE WILLIS</v>
      </c>
      <c r="G370" s="7" t="str">
        <f>VLOOKUP(Table1[[#This Row],[Order No]],'Account, order priority and cat'!$A$3:$C$1039,3,FALSE)</f>
        <v>Not Specified</v>
      </c>
      <c r="H370" s="7" t="str">
        <f>VLOOKUP(Table1[[#This Row],[Order No]],'Account, order priority and cat'!$A$3:$D$1039,4,FALSE)</f>
        <v>Technology</v>
      </c>
      <c r="I370" s="12" t="str">
        <f>VLOOKUP(Table1[[#This Row],[Order No]],'Cost and price details'!$A$2:$F$1038,Table!$I$3,FALSE)</f>
        <v>Delivery Truck</v>
      </c>
      <c r="J370" s="13">
        <f>VLOOKUP(Table1[[#This Row],[Order No]],'Cost and price details'!$A$2:$F$1038,Table!$J$3,FALSE)</f>
        <v>41741</v>
      </c>
      <c r="K370" s="12">
        <f>VLOOKUP(Table1[[#This Row],[Order No]],'Cost and price details'!$A$2:$F$1038,Table!$K$3,FALSE)</f>
        <v>347.17100000000005</v>
      </c>
      <c r="L370" s="12">
        <f>VLOOKUP(Table1[[#This Row],[Order No]],'Cost and price details'!$A$2:$F$1038,Table!$L$3,FALSE)</f>
        <v>551.06700000000012</v>
      </c>
      <c r="M370" s="14">
        <f>(Table1[[#This Row],[Retail Price]]-Table1[[#This Row],[Cost Price]])/Table1[[#This Row],[Cost Price]]</f>
        <v>0.58730711954627557</v>
      </c>
      <c r="N370" s="14">
        <f>VLOOKUP(Table1[[#This Row],[Retail Price]],'Tax and discount slab'!$A$17:$B$27,2,TRUE)</f>
        <v>0.32000000000000006</v>
      </c>
      <c r="O370" s="7">
        <f>(1+Table1[[#This Row],[Tax]])*Table1[[#This Row],[Retail Price]]</f>
        <v>727.40844000000016</v>
      </c>
      <c r="P370" s="7">
        <f>VLOOKUP(Table1[[#This Row],[Order No]],'QTY &amp; shipping cost'!A366:B1402,2,FALSE)</f>
        <v>33</v>
      </c>
      <c r="Q370" s="7">
        <f>(Table1[[#This Row],[Price including tax]]*Table1[[#This Row],[Order Quantity]])</f>
        <v>24004.478520000004</v>
      </c>
      <c r="R370" s="14">
        <f>VLOOKUP(Table1[[#This Row],[Retail Price]],'Tax and discount slab'!$D$17:$E$27,2,TRUE)</f>
        <v>0.47</v>
      </c>
      <c r="S370" s="7">
        <f>Table1[[#This Row],[Sub Total]]*Table1[[#This Row],[Discount %]]</f>
        <v>11282.104904400001</v>
      </c>
      <c r="T370" s="7">
        <f>VLOOKUP(Table1[[#This Row],[Order No]],'QTY &amp; shipping cost'!$A$2:$C$1038,3,FALSE)</f>
        <v>69.349999999999994</v>
      </c>
      <c r="U370" s="18">
        <f>(Table1[[#This Row],[Sub Total]]+Table1[[#This Row],[Shipping Cost]])-Table1[[#This Row],[Discount $]]</f>
        <v>12791.723615600002</v>
      </c>
    </row>
    <row r="371" spans="1:21" x14ac:dyDescent="0.2">
      <c r="A371" s="17" t="s">
        <v>676</v>
      </c>
      <c r="B371" s="6">
        <f>VLOOKUP($A371,'Order date customer name'!$A$3:$B$1039,2,FALSE)</f>
        <v>41734</v>
      </c>
      <c r="C371" s="7" t="str">
        <f>VLOOKUP(Table1[[#This Row],[Order No]],'Order date customer name'!$A$2:$C$1038,3,FALSE)</f>
        <v>RYAN RIVERA</v>
      </c>
      <c r="D371" s="7" t="str">
        <f>VLOOKUP(Table1[[#This Row],[Order No]],'State and cust type'!$A$2:$B$1038,2,FALSE)</f>
        <v>New York</v>
      </c>
      <c r="E371" s="7" t="str">
        <f>VLOOKUP(Table1[[#This Row],[Order No]],'State and cust type'!$A$3:$C$1039,3,FALSE)</f>
        <v>Corporate</v>
      </c>
      <c r="F371" s="7" t="str">
        <f>VLOOKUP(Table1[[#This Row],[Order No]],'Account, order priority and cat'!$A$2:$B$1038,2,FALSE)</f>
        <v>GREG BLACK</v>
      </c>
      <c r="G371" s="7" t="str">
        <f>VLOOKUP(Table1[[#This Row],[Order No]],'Account, order priority and cat'!$A$3:$C$1039,3,FALSE)</f>
        <v>Medium</v>
      </c>
      <c r="H371" s="7" t="str">
        <f>VLOOKUP(Table1[[#This Row],[Order No]],'Account, order priority and cat'!$A$3:$D$1039,4,FALSE)</f>
        <v>Technology</v>
      </c>
      <c r="I371" s="12" t="str">
        <f>VLOOKUP(Table1[[#This Row],[Order No]],'Cost and price details'!$A$2:$F$1038,Table!$I$3,FALSE)</f>
        <v>Regular Air</v>
      </c>
      <c r="J371" s="13">
        <f>VLOOKUP(Table1[[#This Row],[Order No]],'Cost and price details'!$A$2:$F$1038,Table!$J$3,FALSE)</f>
        <v>41743</v>
      </c>
      <c r="K371" s="12">
        <f>VLOOKUP(Table1[[#This Row],[Order No]],'Cost and price details'!$A$2:$F$1038,Table!$K$3,FALSE)</f>
        <v>415.78900000000004</v>
      </c>
      <c r="L371" s="12">
        <f>VLOOKUP(Table1[[#This Row],[Order No]],'Cost and price details'!$A$2:$F$1038,Table!$L$3,FALSE)</f>
        <v>659.98900000000003</v>
      </c>
      <c r="M371" s="14">
        <f>(Table1[[#This Row],[Retail Price]]-Table1[[#This Row],[Cost Price]])/Table1[[#This Row],[Cost Price]]</f>
        <v>0.58731712479166109</v>
      </c>
      <c r="N371" s="14">
        <f>VLOOKUP(Table1[[#This Row],[Retail Price]],'Tax and discount slab'!$A$17:$B$27,2,TRUE)</f>
        <v>0.32000000000000006</v>
      </c>
      <c r="O371" s="7">
        <f>(1+Table1[[#This Row],[Tax]])*Table1[[#This Row],[Retail Price]]</f>
        <v>871.1854800000001</v>
      </c>
      <c r="P371" s="7" t="e">
        <f>VLOOKUP(Table1[[#This Row],[Order No]],'QTY &amp; shipping cost'!A367:B1403,2,FALSE)</f>
        <v>#N/A</v>
      </c>
      <c r="Q371" s="7" t="e">
        <f>(Table1[[#This Row],[Price including tax]]*Table1[[#This Row],[Order Quantity]])</f>
        <v>#N/A</v>
      </c>
      <c r="R371" s="14">
        <f>VLOOKUP(Table1[[#This Row],[Retail Price]],'Tax and discount slab'!$D$17:$E$27,2,TRUE)</f>
        <v>0.47</v>
      </c>
      <c r="S371" s="7" t="e">
        <f>Table1[[#This Row],[Sub Total]]*Table1[[#This Row],[Discount %]]</f>
        <v>#N/A</v>
      </c>
      <c r="T371" s="7">
        <f>VLOOKUP(Table1[[#This Row],[Order No]],'QTY &amp; shipping cost'!$A$2:$C$1038,3,FALSE)</f>
        <v>24.54</v>
      </c>
      <c r="U371" s="18" t="e">
        <f>(Table1[[#This Row],[Sub Total]]+Table1[[#This Row],[Shipping Cost]])-Table1[[#This Row],[Discount $]]</f>
        <v>#N/A</v>
      </c>
    </row>
    <row r="372" spans="1:21" x14ac:dyDescent="0.2">
      <c r="A372" s="17" t="s">
        <v>677</v>
      </c>
      <c r="B372" s="6">
        <f>VLOOKUP($A372,'Order date customer name'!$A$3:$B$1039,2,FALSE)</f>
        <v>41738</v>
      </c>
      <c r="C372" s="7" t="str">
        <f>VLOOKUP(Table1[[#This Row],[Order No]],'Order date customer name'!$A$2:$C$1038,3,FALSE)</f>
        <v>TYLER SCOTT</v>
      </c>
      <c r="D372" s="7" t="str">
        <f>VLOOKUP(Table1[[#This Row],[Order No]],'State and cust type'!$A$2:$B$1038,2,FALSE)</f>
        <v>New York</v>
      </c>
      <c r="E372" s="7" t="str">
        <f>VLOOKUP(Table1[[#This Row],[Order No]],'State and cust type'!$A$3:$C$1039,3,FALSE)</f>
        <v>Small Business</v>
      </c>
      <c r="F372" s="7" t="str">
        <f>VLOOKUP(Table1[[#This Row],[Order No]],'Account, order priority and cat'!$A$2:$B$1038,2,FALSE)</f>
        <v>GREG BLACK</v>
      </c>
      <c r="G372" s="7" t="str">
        <f>VLOOKUP(Table1[[#This Row],[Order No]],'Account, order priority and cat'!$A$3:$C$1039,3,FALSE)</f>
        <v>Medium</v>
      </c>
      <c r="H372" s="7" t="str">
        <f>VLOOKUP(Table1[[#This Row],[Order No]],'Account, order priority and cat'!$A$3:$D$1039,4,FALSE)</f>
        <v>Office Supplies</v>
      </c>
      <c r="I372" s="12" t="str">
        <f>VLOOKUP(Table1[[#This Row],[Order No]],'Cost and price details'!$A$2:$F$1038,Table!$I$3,FALSE)</f>
        <v>Regular Air</v>
      </c>
      <c r="J372" s="13">
        <f>VLOOKUP(Table1[[#This Row],[Order No]],'Cost and price details'!$A$2:$F$1038,Table!$J$3,FALSE)</f>
        <v>41746</v>
      </c>
      <c r="K372" s="12">
        <f>VLOOKUP(Table1[[#This Row],[Order No]],'Cost and price details'!$A$2:$F$1038,Table!$K$3,FALSE)</f>
        <v>1.1990000000000003</v>
      </c>
      <c r="L372" s="12">
        <f>VLOOKUP(Table1[[#This Row],[Order No]],'Cost and price details'!$A$2:$F$1038,Table!$L$3,FALSE)</f>
        <v>2.8600000000000003</v>
      </c>
      <c r="M372" s="14">
        <f>(Table1[[#This Row],[Retail Price]]-Table1[[#This Row],[Cost Price]])/Table1[[#This Row],[Cost Price]]</f>
        <v>1.3853211009174309</v>
      </c>
      <c r="N372" s="14">
        <f>VLOOKUP(Table1[[#This Row],[Retail Price]],'Tax and discount slab'!$A$17:$B$27,2,TRUE)</f>
        <v>0.05</v>
      </c>
      <c r="O372" s="7">
        <f>(1+Table1[[#This Row],[Tax]])*Table1[[#This Row],[Retail Price]]</f>
        <v>3.0030000000000006</v>
      </c>
      <c r="P372" s="7" t="e">
        <f>VLOOKUP(Table1[[#This Row],[Order No]],'QTY &amp; shipping cost'!A368:B1404,2,FALSE)</f>
        <v>#N/A</v>
      </c>
      <c r="Q372" s="7" t="e">
        <f>(Table1[[#This Row],[Price including tax]]*Table1[[#This Row],[Order Quantity]])</f>
        <v>#N/A</v>
      </c>
      <c r="R372" s="14">
        <f>VLOOKUP(Table1[[#This Row],[Retail Price]],'Tax and discount slab'!$D$17:$E$27,2,TRUE)</f>
        <v>0.02</v>
      </c>
      <c r="S372" s="7" t="e">
        <f>Table1[[#This Row],[Sub Total]]*Table1[[#This Row],[Discount %]]</f>
        <v>#N/A</v>
      </c>
      <c r="T372" s="7">
        <f>VLOOKUP(Table1[[#This Row],[Order No]],'QTY &amp; shipping cost'!$A$2:$C$1038,3,FALSE)</f>
        <v>2.4499999999999997</v>
      </c>
      <c r="U372" s="18" t="e">
        <f>(Table1[[#This Row],[Sub Total]]+Table1[[#This Row],[Shipping Cost]])-Table1[[#This Row],[Discount $]]</f>
        <v>#N/A</v>
      </c>
    </row>
    <row r="373" spans="1:21" x14ac:dyDescent="0.2">
      <c r="A373" s="17" t="s">
        <v>679</v>
      </c>
      <c r="B373" s="6">
        <f>VLOOKUP($A373,'Order date customer name'!$A$3:$B$1039,2,FALSE)</f>
        <v>41742</v>
      </c>
      <c r="C373" s="7" t="str">
        <f>VLOOKUP(Table1[[#This Row],[Order No]],'Order date customer name'!$A$2:$C$1038,3,FALSE)</f>
        <v>JAMIE MARSHALL</v>
      </c>
      <c r="D373" s="7" t="str">
        <f>VLOOKUP(Table1[[#This Row],[Order No]],'State and cust type'!$A$2:$B$1038,2,FALSE)</f>
        <v>New York</v>
      </c>
      <c r="E373" s="7" t="str">
        <f>VLOOKUP(Table1[[#This Row],[Order No]],'State and cust type'!$A$3:$C$1039,3,FALSE)</f>
        <v>Corporate</v>
      </c>
      <c r="F373" s="7" t="str">
        <f>VLOOKUP(Table1[[#This Row],[Order No]],'Account, order priority and cat'!$A$2:$B$1038,2,FALSE)</f>
        <v>TONY PERRY</v>
      </c>
      <c r="G373" s="7" t="str">
        <f>VLOOKUP(Table1[[#This Row],[Order No]],'Account, order priority and cat'!$A$3:$C$1039,3,FALSE)</f>
        <v>High</v>
      </c>
      <c r="H373" s="7" t="str">
        <f>VLOOKUP(Table1[[#This Row],[Order No]],'Account, order priority and cat'!$A$3:$D$1039,4,FALSE)</f>
        <v>Technology</v>
      </c>
      <c r="I373" s="12" t="str">
        <f>VLOOKUP(Table1[[#This Row],[Order No]],'Cost and price details'!$A$2:$F$1038,Table!$I$3,FALSE)</f>
        <v>Regular Air</v>
      </c>
      <c r="J373" s="13">
        <f>VLOOKUP(Table1[[#This Row],[Order No]],'Cost and price details'!$A$2:$F$1038,Table!$J$3,FALSE)</f>
        <v>41750</v>
      </c>
      <c r="K373" s="12">
        <f>VLOOKUP(Table1[[#This Row],[Order No]],'Cost and price details'!$A$2:$F$1038,Table!$K$3,FALSE)</f>
        <v>7.1610000000000005</v>
      </c>
      <c r="L373" s="12">
        <f>VLOOKUP(Table1[[#This Row],[Order No]],'Cost and price details'!$A$2:$F$1038,Table!$L$3,FALSE)</f>
        <v>34.078000000000003</v>
      </c>
      <c r="M373" s="14">
        <f>(Table1[[#This Row],[Retail Price]]-Table1[[#This Row],[Cost Price]])/Table1[[#This Row],[Cost Price]]</f>
        <v>3.7588325652841781</v>
      </c>
      <c r="N373" s="14">
        <f>VLOOKUP(Table1[[#This Row],[Retail Price]],'Tax and discount slab'!$A$17:$B$27,2,TRUE)</f>
        <v>0.2</v>
      </c>
      <c r="O373" s="7">
        <f>(1+Table1[[#This Row],[Tax]])*Table1[[#This Row],[Retail Price]]</f>
        <v>40.893599999999999</v>
      </c>
      <c r="P373" s="7" t="e">
        <f>VLOOKUP(Table1[[#This Row],[Order No]],'QTY &amp; shipping cost'!A369:B1405,2,FALSE)</f>
        <v>#N/A</v>
      </c>
      <c r="Q373" s="7" t="e">
        <f>(Table1[[#This Row],[Price including tax]]*Table1[[#This Row],[Order Quantity]])</f>
        <v>#N/A</v>
      </c>
      <c r="R373" s="14">
        <f>VLOOKUP(Table1[[#This Row],[Retail Price]],'Tax and discount slab'!$D$17:$E$27,2,TRUE)</f>
        <v>0.17</v>
      </c>
      <c r="S373" s="7" t="e">
        <f>Table1[[#This Row],[Sub Total]]*Table1[[#This Row],[Discount %]]</f>
        <v>#N/A</v>
      </c>
      <c r="T373" s="7">
        <f>VLOOKUP(Table1[[#This Row],[Order No]],'QTY &amp; shipping cost'!$A$2:$C$1038,3,FALSE)</f>
        <v>6.55</v>
      </c>
      <c r="U373" s="18" t="e">
        <f>(Table1[[#This Row],[Sub Total]]+Table1[[#This Row],[Shipping Cost]])-Table1[[#This Row],[Discount $]]</f>
        <v>#N/A</v>
      </c>
    </row>
    <row r="374" spans="1:21" x14ac:dyDescent="0.2">
      <c r="A374" s="17" t="s">
        <v>681</v>
      </c>
      <c r="B374" s="6">
        <f>VLOOKUP($A374,'Order date customer name'!$A$3:$B$1039,2,FALSE)</f>
        <v>41744</v>
      </c>
      <c r="C374" s="7" t="str">
        <f>VLOOKUP(Table1[[#This Row],[Order No]],'Order date customer name'!$A$2:$C$1038,3,FALSE)</f>
        <v>REGINALD HUGHES</v>
      </c>
      <c r="D374" s="7" t="str">
        <f>VLOOKUP(Table1[[#This Row],[Order No]],'State and cust type'!$A$2:$B$1038,2,FALSE)</f>
        <v>Illinois</v>
      </c>
      <c r="E374" s="7" t="str">
        <f>VLOOKUP(Table1[[#This Row],[Order No]],'State and cust type'!$A$3:$C$1039,3,FALSE)</f>
        <v>Consumer</v>
      </c>
      <c r="F374" s="7" t="str">
        <f>VLOOKUP(Table1[[#This Row],[Order No]],'Account, order priority and cat'!$A$2:$B$1038,2,FALSE)</f>
        <v>COREY MILLS</v>
      </c>
      <c r="G374" s="7" t="str">
        <f>VLOOKUP(Table1[[#This Row],[Order No]],'Account, order priority and cat'!$A$3:$C$1039,3,FALSE)</f>
        <v>High</v>
      </c>
      <c r="H374" s="7" t="str">
        <f>VLOOKUP(Table1[[#This Row],[Order No]],'Account, order priority and cat'!$A$3:$D$1039,4,FALSE)</f>
        <v>Office Supplies</v>
      </c>
      <c r="I374" s="12" t="str">
        <f>VLOOKUP(Table1[[#This Row],[Order No]],'Cost and price details'!$A$2:$F$1038,Table!$I$3,FALSE)</f>
        <v>Regular Air</v>
      </c>
      <c r="J374" s="13">
        <f>VLOOKUP(Table1[[#This Row],[Order No]],'Cost and price details'!$A$2:$F$1038,Table!$J$3,FALSE)</f>
        <v>41753</v>
      </c>
      <c r="K374" s="12">
        <f>VLOOKUP(Table1[[#This Row],[Order No]],'Cost and price details'!$A$2:$F$1038,Table!$K$3,FALSE)</f>
        <v>5.0490000000000004</v>
      </c>
      <c r="L374" s="12">
        <f>VLOOKUP(Table1[[#This Row],[Order No]],'Cost and price details'!$A$2:$F$1038,Table!$L$3,FALSE)</f>
        <v>8.0080000000000009</v>
      </c>
      <c r="M374" s="14">
        <f>(Table1[[#This Row],[Retail Price]]-Table1[[#This Row],[Cost Price]])/Table1[[#This Row],[Cost Price]]</f>
        <v>0.58605664488017439</v>
      </c>
      <c r="N374" s="14">
        <f>VLOOKUP(Table1[[#This Row],[Retail Price]],'Tax and discount slab'!$A$17:$B$27,2,TRUE)</f>
        <v>0.05</v>
      </c>
      <c r="O374" s="7">
        <f>(1+Table1[[#This Row],[Tax]])*Table1[[#This Row],[Retail Price]]</f>
        <v>8.4084000000000021</v>
      </c>
      <c r="P374" s="7" t="e">
        <f>VLOOKUP(Table1[[#This Row],[Order No]],'QTY &amp; shipping cost'!A370:B1406,2,FALSE)</f>
        <v>#N/A</v>
      </c>
      <c r="Q374" s="7" t="e">
        <f>(Table1[[#This Row],[Price including tax]]*Table1[[#This Row],[Order Quantity]])</f>
        <v>#N/A</v>
      </c>
      <c r="R374" s="14">
        <f>VLOOKUP(Table1[[#This Row],[Retail Price]],'Tax and discount slab'!$D$17:$E$27,2,TRUE)</f>
        <v>0.02</v>
      </c>
      <c r="S374" s="7" t="e">
        <f>Table1[[#This Row],[Sub Total]]*Table1[[#This Row],[Discount %]]</f>
        <v>#N/A</v>
      </c>
      <c r="T374" s="7">
        <f>VLOOKUP(Table1[[#This Row],[Order No]],'QTY &amp; shipping cost'!$A$2:$C$1038,3,FALSE)</f>
        <v>11.200000000000001</v>
      </c>
      <c r="U374" s="18" t="e">
        <f>(Table1[[#This Row],[Sub Total]]+Table1[[#This Row],[Shipping Cost]])-Table1[[#This Row],[Discount $]]</f>
        <v>#N/A</v>
      </c>
    </row>
    <row r="375" spans="1:21" x14ac:dyDescent="0.2">
      <c r="A375" s="17" t="s">
        <v>683</v>
      </c>
      <c r="B375" s="6">
        <f>VLOOKUP($A375,'Order date customer name'!$A$3:$B$1039,2,FALSE)</f>
        <v>41744</v>
      </c>
      <c r="C375" s="7" t="str">
        <f>VLOOKUP(Table1[[#This Row],[Order No]],'Order date customer name'!$A$2:$C$1038,3,FALSE)</f>
        <v>OSCAR TURNER</v>
      </c>
      <c r="D375" s="7" t="str">
        <f>VLOOKUP(Table1[[#This Row],[Order No]],'State and cust type'!$A$2:$B$1038,2,FALSE)</f>
        <v>Illinois</v>
      </c>
      <c r="E375" s="7" t="str">
        <f>VLOOKUP(Table1[[#This Row],[Order No]],'State and cust type'!$A$3:$C$1039,3,FALSE)</f>
        <v>Home Office</v>
      </c>
      <c r="F375" s="7" t="str">
        <f>VLOOKUP(Table1[[#This Row],[Order No]],'Account, order priority and cat'!$A$2:$B$1038,2,FALSE)</f>
        <v>COREY MILLS</v>
      </c>
      <c r="G375" s="7" t="str">
        <f>VLOOKUP(Table1[[#This Row],[Order No]],'Account, order priority and cat'!$A$3:$C$1039,3,FALSE)</f>
        <v>Medium</v>
      </c>
      <c r="H375" s="7" t="str">
        <f>VLOOKUP(Table1[[#This Row],[Order No]],'Account, order priority and cat'!$A$3:$D$1039,4,FALSE)</f>
        <v>Office Supplies</v>
      </c>
      <c r="I375" s="12" t="str">
        <f>VLOOKUP(Table1[[#This Row],[Order No]],'Cost and price details'!$A$2:$F$1038,Table!$I$3,FALSE)</f>
        <v>Regular Air</v>
      </c>
      <c r="J375" s="13">
        <f>VLOOKUP(Table1[[#This Row],[Order No]],'Cost and price details'!$A$2:$F$1038,Table!$J$3,FALSE)</f>
        <v>41752</v>
      </c>
      <c r="K375" s="12">
        <f>VLOOKUP(Table1[[#This Row],[Order No]],'Cost and price details'!$A$2:$F$1038,Table!$K$3,FALSE)</f>
        <v>4.6090000000000009</v>
      </c>
      <c r="L375" s="12">
        <f>VLOOKUP(Table1[[#This Row],[Order No]],'Cost and price details'!$A$2:$F$1038,Table!$L$3,FALSE)</f>
        <v>11.253000000000002</v>
      </c>
      <c r="M375" s="14">
        <f>(Table1[[#This Row],[Retail Price]]-Table1[[#This Row],[Cost Price]])/Table1[[#This Row],[Cost Price]]</f>
        <v>1.4415274463007159</v>
      </c>
      <c r="N375" s="14">
        <f>VLOOKUP(Table1[[#This Row],[Retail Price]],'Tax and discount slab'!$A$17:$B$27,2,TRUE)</f>
        <v>0.1</v>
      </c>
      <c r="O375" s="7">
        <f>(1+Table1[[#This Row],[Tax]])*Table1[[#This Row],[Retail Price]]</f>
        <v>12.378300000000003</v>
      </c>
      <c r="P375" s="7">
        <f>VLOOKUP(Table1[[#This Row],[Order No]],'QTY &amp; shipping cost'!A371:B1407,2,FALSE)</f>
        <v>24</v>
      </c>
      <c r="Q375" s="7">
        <f>(Table1[[#This Row],[Price including tax]]*Table1[[#This Row],[Order Quantity]])</f>
        <v>297.07920000000007</v>
      </c>
      <c r="R375" s="14">
        <f>VLOOKUP(Table1[[#This Row],[Retail Price]],'Tax and discount slab'!$D$17:$E$27,2,TRUE)</f>
        <v>7.0000000000000007E-2</v>
      </c>
      <c r="S375" s="7">
        <f>Table1[[#This Row],[Sub Total]]*Table1[[#This Row],[Discount %]]</f>
        <v>20.795544000000007</v>
      </c>
      <c r="T375" s="7">
        <f>VLOOKUP(Table1[[#This Row],[Order No]],'QTY &amp; shipping cost'!$A$2:$C$1038,3,FALSE)</f>
        <v>4.7299999999999995</v>
      </c>
      <c r="U375" s="18">
        <f>(Table1[[#This Row],[Sub Total]]+Table1[[#This Row],[Shipping Cost]])-Table1[[#This Row],[Discount $]]</f>
        <v>281.01365600000008</v>
      </c>
    </row>
    <row r="376" spans="1:21" x14ac:dyDescent="0.2">
      <c r="A376" s="17" t="s">
        <v>685</v>
      </c>
      <c r="B376" s="6">
        <f>VLOOKUP($A376,'Order date customer name'!$A$3:$B$1039,2,FALSE)</f>
        <v>41744</v>
      </c>
      <c r="C376" s="7" t="str">
        <f>VLOOKUP(Table1[[#This Row],[Order No]],'Order date customer name'!$A$2:$C$1038,3,FALSE)</f>
        <v>STEPHEN ROSE</v>
      </c>
      <c r="D376" s="7" t="str">
        <f>VLOOKUP(Table1[[#This Row],[Order No]],'State and cust type'!$A$2:$B$1038,2,FALSE)</f>
        <v>New York</v>
      </c>
      <c r="E376" s="7" t="str">
        <f>VLOOKUP(Table1[[#This Row],[Order No]],'State and cust type'!$A$3:$C$1039,3,FALSE)</f>
        <v>Small Business</v>
      </c>
      <c r="F376" s="7" t="str">
        <f>VLOOKUP(Table1[[#This Row],[Order No]],'Account, order priority and cat'!$A$2:$B$1038,2,FALSE)</f>
        <v>GERALD EDWARDS</v>
      </c>
      <c r="G376" s="7" t="str">
        <f>VLOOKUP(Table1[[#This Row],[Order No]],'Account, order priority and cat'!$A$3:$C$1039,3,FALSE)</f>
        <v>Critical</v>
      </c>
      <c r="H376" s="7" t="str">
        <f>VLOOKUP(Table1[[#This Row],[Order No]],'Account, order priority and cat'!$A$3:$D$1039,4,FALSE)</f>
        <v>Office Supplies</v>
      </c>
      <c r="I376" s="12" t="str">
        <f>VLOOKUP(Table1[[#This Row],[Order No]],'Cost and price details'!$A$2:$F$1038,Table!$I$3,FALSE)</f>
        <v>Express Air</v>
      </c>
      <c r="J376" s="13">
        <f>VLOOKUP(Table1[[#This Row],[Order No]],'Cost and price details'!$A$2:$F$1038,Table!$J$3,FALSE)</f>
        <v>41752</v>
      </c>
      <c r="K376" s="12">
        <f>VLOOKUP(Table1[[#This Row],[Order No]],'Cost and price details'!$A$2:$F$1038,Table!$K$3,FALSE)</f>
        <v>3.762</v>
      </c>
      <c r="L376" s="12">
        <f>VLOOKUP(Table1[[#This Row],[Order No]],'Cost and price details'!$A$2:$F$1038,Table!$L$3,FALSE)</f>
        <v>9.1740000000000013</v>
      </c>
      <c r="M376" s="14">
        <f>(Table1[[#This Row],[Retail Price]]-Table1[[#This Row],[Cost Price]])/Table1[[#This Row],[Cost Price]]</f>
        <v>1.4385964912280704</v>
      </c>
      <c r="N376" s="14">
        <f>VLOOKUP(Table1[[#This Row],[Retail Price]],'Tax and discount slab'!$A$17:$B$27,2,TRUE)</f>
        <v>0.05</v>
      </c>
      <c r="O376" s="7">
        <f>(1+Table1[[#This Row],[Tax]])*Table1[[#This Row],[Retail Price]]</f>
        <v>9.6327000000000016</v>
      </c>
      <c r="P376" s="7" t="e">
        <f>VLOOKUP(Table1[[#This Row],[Order No]],'QTY &amp; shipping cost'!A372:B1408,2,FALSE)</f>
        <v>#N/A</v>
      </c>
      <c r="Q376" s="7" t="e">
        <f>(Table1[[#This Row],[Price including tax]]*Table1[[#This Row],[Order Quantity]])</f>
        <v>#N/A</v>
      </c>
      <c r="R376" s="14">
        <f>VLOOKUP(Table1[[#This Row],[Retail Price]],'Tax and discount slab'!$D$17:$E$27,2,TRUE)</f>
        <v>0.02</v>
      </c>
      <c r="S376" s="7" t="e">
        <f>Table1[[#This Row],[Sub Total]]*Table1[[#This Row],[Discount %]]</f>
        <v>#N/A</v>
      </c>
      <c r="T376" s="7">
        <f>VLOOKUP(Table1[[#This Row],[Order No]],'QTY &amp; shipping cost'!$A$2:$C$1038,3,FALSE)</f>
        <v>2.69</v>
      </c>
      <c r="U376" s="18" t="e">
        <f>(Table1[[#This Row],[Sub Total]]+Table1[[#This Row],[Shipping Cost]])-Table1[[#This Row],[Discount $]]</f>
        <v>#N/A</v>
      </c>
    </row>
    <row r="377" spans="1:21" x14ac:dyDescent="0.2">
      <c r="A377" s="17" t="s">
        <v>687</v>
      </c>
      <c r="B377" s="6">
        <f>VLOOKUP($A377,'Order date customer name'!$A$3:$B$1039,2,FALSE)</f>
        <v>41759</v>
      </c>
      <c r="C377" s="7" t="str">
        <f>VLOOKUP(Table1[[#This Row],[Order No]],'Order date customer name'!$A$2:$C$1038,3,FALSE)</f>
        <v>LLOYD FERNANDEZ</v>
      </c>
      <c r="D377" s="7" t="str">
        <f>VLOOKUP(Table1[[#This Row],[Order No]],'State and cust type'!$A$2:$B$1038,2,FALSE)</f>
        <v>New York</v>
      </c>
      <c r="E377" s="7" t="str">
        <f>VLOOKUP(Table1[[#This Row],[Order No]],'State and cust type'!$A$3:$C$1039,3,FALSE)</f>
        <v>Consumer</v>
      </c>
      <c r="F377" s="7" t="str">
        <f>VLOOKUP(Table1[[#This Row],[Order No]],'Account, order priority and cat'!$A$2:$B$1038,2,FALSE)</f>
        <v>CLAUDE WILLIS</v>
      </c>
      <c r="G377" s="7" t="str">
        <f>VLOOKUP(Table1[[#This Row],[Order No]],'Account, order priority and cat'!$A$3:$C$1039,3,FALSE)</f>
        <v>Low</v>
      </c>
      <c r="H377" s="7" t="str">
        <f>VLOOKUP(Table1[[#This Row],[Order No]],'Account, order priority and cat'!$A$3:$D$1039,4,FALSE)</f>
        <v>Office Supplies</v>
      </c>
      <c r="I377" s="12" t="str">
        <f>VLOOKUP(Table1[[#This Row],[Order No]],'Cost and price details'!$A$2:$F$1038,Table!$I$3,FALSE)</f>
        <v>Regular Air</v>
      </c>
      <c r="J377" s="13">
        <f>VLOOKUP(Table1[[#This Row],[Order No]],'Cost and price details'!$A$2:$F$1038,Table!$J$3,FALSE)</f>
        <v>41768</v>
      </c>
      <c r="K377" s="12">
        <f>VLOOKUP(Table1[[#This Row],[Order No]],'Cost and price details'!$A$2:$F$1038,Table!$K$3,FALSE)</f>
        <v>92.64200000000001</v>
      </c>
      <c r="L377" s="12">
        <f>VLOOKUP(Table1[[#This Row],[Order No]],'Cost and price details'!$A$2:$F$1038,Table!$L$3,FALSE)</f>
        <v>231.60500000000002</v>
      </c>
      <c r="M377" s="14">
        <f>(Table1[[#This Row],[Retail Price]]-Table1[[#This Row],[Cost Price]])/Table1[[#This Row],[Cost Price]]</f>
        <v>1.5</v>
      </c>
      <c r="N377" s="14">
        <f>VLOOKUP(Table1[[#This Row],[Retail Price]],'Tax and discount slab'!$A$17:$B$27,2,TRUE)</f>
        <v>0.32000000000000006</v>
      </c>
      <c r="O377" s="7">
        <f>(1+Table1[[#This Row],[Tax]])*Table1[[#This Row],[Retail Price]]</f>
        <v>305.71860000000004</v>
      </c>
      <c r="P377" s="7" t="e">
        <f>VLOOKUP(Table1[[#This Row],[Order No]],'QTY &amp; shipping cost'!A373:B1409,2,FALSE)</f>
        <v>#N/A</v>
      </c>
      <c r="Q377" s="7" t="e">
        <f>(Table1[[#This Row],[Price including tax]]*Table1[[#This Row],[Order Quantity]])</f>
        <v>#N/A</v>
      </c>
      <c r="R377" s="14">
        <f>VLOOKUP(Table1[[#This Row],[Retail Price]],'Tax and discount slab'!$D$17:$E$27,2,TRUE)</f>
        <v>0.47</v>
      </c>
      <c r="S377" s="7" t="e">
        <f>Table1[[#This Row],[Sub Total]]*Table1[[#This Row],[Discount %]]</f>
        <v>#N/A</v>
      </c>
      <c r="T377" s="7">
        <f>VLOOKUP(Table1[[#This Row],[Order No]],'QTY &amp; shipping cost'!$A$2:$C$1038,3,FALSE)</f>
        <v>10.040000000000001</v>
      </c>
      <c r="U377" s="18" t="e">
        <f>(Table1[[#This Row],[Sub Total]]+Table1[[#This Row],[Shipping Cost]])-Table1[[#This Row],[Discount $]]</f>
        <v>#N/A</v>
      </c>
    </row>
    <row r="378" spans="1:21" x14ac:dyDescent="0.2">
      <c r="A378" s="17" t="s">
        <v>689</v>
      </c>
      <c r="B378" s="6">
        <f>VLOOKUP($A378,'Order date customer name'!$A$3:$B$1039,2,FALSE)</f>
        <v>41759</v>
      </c>
      <c r="C378" s="7" t="str">
        <f>VLOOKUP(Table1[[#This Row],[Order No]],'Order date customer name'!$A$2:$C$1038,3,FALSE)</f>
        <v>DARRYL PETERSON</v>
      </c>
      <c r="D378" s="7" t="str">
        <f>VLOOKUP(Table1[[#This Row],[Order No]],'State and cust type'!$A$2:$B$1038,2,FALSE)</f>
        <v>New York</v>
      </c>
      <c r="E378" s="7" t="str">
        <f>VLOOKUP(Table1[[#This Row],[Order No]],'State and cust type'!$A$3:$C$1039,3,FALSE)</f>
        <v>Corporate</v>
      </c>
      <c r="F378" s="7" t="str">
        <f>VLOOKUP(Table1[[#This Row],[Order No]],'Account, order priority and cat'!$A$2:$B$1038,2,FALSE)</f>
        <v>WILLIE STEWART</v>
      </c>
      <c r="G378" s="7" t="str">
        <f>VLOOKUP(Table1[[#This Row],[Order No]],'Account, order priority and cat'!$A$3:$C$1039,3,FALSE)</f>
        <v>Not Specified</v>
      </c>
      <c r="H378" s="7" t="str">
        <f>VLOOKUP(Table1[[#This Row],[Order No]],'Account, order priority and cat'!$A$3:$D$1039,4,FALSE)</f>
        <v>Office Supplies</v>
      </c>
      <c r="I378" s="12" t="str">
        <f>VLOOKUP(Table1[[#This Row],[Order No]],'Cost and price details'!$A$2:$F$1038,Table!$I$3,FALSE)</f>
        <v>Express Air</v>
      </c>
      <c r="J378" s="13">
        <f>VLOOKUP(Table1[[#This Row],[Order No]],'Cost and price details'!$A$2:$F$1038,Table!$J$3,FALSE)</f>
        <v>41767</v>
      </c>
      <c r="K378" s="12">
        <f>VLOOKUP(Table1[[#This Row],[Order No]],'Cost and price details'!$A$2:$F$1038,Table!$K$3,FALSE)</f>
        <v>7.8430000000000009</v>
      </c>
      <c r="L378" s="12">
        <f>VLOOKUP(Table1[[#This Row],[Order No]],'Cost and price details'!$A$2:$F$1038,Table!$L$3,FALSE)</f>
        <v>23.078000000000003</v>
      </c>
      <c r="M378" s="14">
        <f>(Table1[[#This Row],[Retail Price]]-Table1[[#This Row],[Cost Price]])/Table1[[#This Row],[Cost Price]]</f>
        <v>1.9424964936886397</v>
      </c>
      <c r="N378" s="14">
        <f>VLOOKUP(Table1[[#This Row],[Retail Price]],'Tax and discount slab'!$A$17:$B$27,2,TRUE)</f>
        <v>0.15000000000000002</v>
      </c>
      <c r="O378" s="7">
        <f>(1+Table1[[#This Row],[Tax]])*Table1[[#This Row],[Retail Price]]</f>
        <v>26.5397</v>
      </c>
      <c r="P378" s="7">
        <f>VLOOKUP(Table1[[#This Row],[Order No]],'QTY &amp; shipping cost'!A374:B1410,2,FALSE)</f>
        <v>16</v>
      </c>
      <c r="Q378" s="7">
        <f>(Table1[[#This Row],[Price including tax]]*Table1[[#This Row],[Order Quantity]])</f>
        <v>424.6352</v>
      </c>
      <c r="R378" s="14">
        <f>VLOOKUP(Table1[[#This Row],[Retail Price]],'Tax and discount slab'!$D$17:$E$27,2,TRUE)</f>
        <v>0.12000000000000001</v>
      </c>
      <c r="S378" s="7">
        <f>Table1[[#This Row],[Sub Total]]*Table1[[#This Row],[Discount %]]</f>
        <v>50.956224000000006</v>
      </c>
      <c r="T378" s="7">
        <f>VLOOKUP(Table1[[#This Row],[Order No]],'QTY &amp; shipping cost'!$A$2:$C$1038,3,FALSE)</f>
        <v>5.47</v>
      </c>
      <c r="U378" s="18">
        <f>(Table1[[#This Row],[Sub Total]]+Table1[[#This Row],[Shipping Cost]])-Table1[[#This Row],[Discount $]]</f>
        <v>379.148976</v>
      </c>
    </row>
    <row r="379" spans="1:21" x14ac:dyDescent="0.2">
      <c r="A379" s="17" t="s">
        <v>691</v>
      </c>
      <c r="B379" s="6">
        <f>VLOOKUP($A379,'Order date customer name'!$A$3:$B$1039,2,FALSE)</f>
        <v>41759</v>
      </c>
      <c r="C379" s="7" t="str">
        <f>VLOOKUP(Table1[[#This Row],[Order No]],'Order date customer name'!$A$2:$C$1038,3,FALSE)</f>
        <v>STEPHEN FORD</v>
      </c>
      <c r="D379" s="7" t="str">
        <f>VLOOKUP(Table1[[#This Row],[Order No]],'State and cust type'!$A$2:$B$1038,2,FALSE)</f>
        <v>New York</v>
      </c>
      <c r="E379" s="7" t="str">
        <f>VLOOKUP(Table1[[#This Row],[Order No]],'State and cust type'!$A$3:$C$1039,3,FALSE)</f>
        <v>Home Office</v>
      </c>
      <c r="F379" s="7" t="str">
        <f>VLOOKUP(Table1[[#This Row],[Order No]],'Account, order priority and cat'!$A$2:$B$1038,2,FALSE)</f>
        <v>GREG BLACK</v>
      </c>
      <c r="G379" s="7" t="str">
        <f>VLOOKUP(Table1[[#This Row],[Order No]],'Account, order priority and cat'!$A$3:$C$1039,3,FALSE)</f>
        <v>Critical</v>
      </c>
      <c r="H379" s="7" t="str">
        <f>VLOOKUP(Table1[[#This Row],[Order No]],'Account, order priority and cat'!$A$3:$D$1039,4,FALSE)</f>
        <v>Office Supplies</v>
      </c>
      <c r="I379" s="12" t="str">
        <f>VLOOKUP(Table1[[#This Row],[Order No]],'Cost and price details'!$A$2:$F$1038,Table!$I$3,FALSE)</f>
        <v>Regular Air</v>
      </c>
      <c r="J379" s="13">
        <f>VLOOKUP(Table1[[#This Row],[Order No]],'Cost and price details'!$A$2:$F$1038,Table!$J$3,FALSE)</f>
        <v>41767</v>
      </c>
      <c r="K379" s="12">
        <f>VLOOKUP(Table1[[#This Row],[Order No]],'Cost and price details'!$A$2:$F$1038,Table!$K$3,FALSE)</f>
        <v>2.5190000000000001</v>
      </c>
      <c r="L379" s="12">
        <f>VLOOKUP(Table1[[#This Row],[Order No]],'Cost and price details'!$A$2:$F$1038,Table!$L$3,FALSE)</f>
        <v>3.9380000000000006</v>
      </c>
      <c r="M379" s="14">
        <f>(Table1[[#This Row],[Retail Price]]-Table1[[#This Row],[Cost Price]])/Table1[[#This Row],[Cost Price]]</f>
        <v>0.56331877729257662</v>
      </c>
      <c r="N379" s="14">
        <f>VLOOKUP(Table1[[#This Row],[Retail Price]],'Tax and discount slab'!$A$17:$B$27,2,TRUE)</f>
        <v>0.05</v>
      </c>
      <c r="O379" s="7">
        <f>(1+Table1[[#This Row],[Tax]])*Table1[[#This Row],[Retail Price]]</f>
        <v>4.1349000000000009</v>
      </c>
      <c r="P379" s="7">
        <f>VLOOKUP(Table1[[#This Row],[Order No]],'QTY &amp; shipping cost'!A375:B1411,2,FALSE)</f>
        <v>17</v>
      </c>
      <c r="Q379" s="7">
        <f>(Table1[[#This Row],[Price including tax]]*Table1[[#This Row],[Order Quantity]])</f>
        <v>70.293300000000016</v>
      </c>
      <c r="R379" s="14">
        <f>VLOOKUP(Table1[[#This Row],[Retail Price]],'Tax and discount slab'!$D$17:$E$27,2,TRUE)</f>
        <v>0.02</v>
      </c>
      <c r="S379" s="7">
        <f>Table1[[#This Row],[Sub Total]]*Table1[[#This Row],[Discount %]]</f>
        <v>1.4058660000000003</v>
      </c>
      <c r="T379" s="7">
        <f>VLOOKUP(Table1[[#This Row],[Order No]],'QTY &amp; shipping cost'!$A$2:$C$1038,3,FALSE)</f>
        <v>1.68</v>
      </c>
      <c r="U379" s="18">
        <f>(Table1[[#This Row],[Sub Total]]+Table1[[#This Row],[Shipping Cost]])-Table1[[#This Row],[Discount $]]</f>
        <v>70.56743400000002</v>
      </c>
    </row>
    <row r="380" spans="1:21" x14ac:dyDescent="0.2">
      <c r="A380" s="17" t="s">
        <v>693</v>
      </c>
      <c r="B380" s="6">
        <f>VLOOKUP($A380,'Order date customer name'!$A$3:$B$1039,2,FALSE)</f>
        <v>41760</v>
      </c>
      <c r="C380" s="7" t="str">
        <f>VLOOKUP(Table1[[#This Row],[Order No]],'Order date customer name'!$A$2:$C$1038,3,FALSE)</f>
        <v>RYAN JENKINS</v>
      </c>
      <c r="D380" s="7" t="str">
        <f>VLOOKUP(Table1[[#This Row],[Order No]],'State and cust type'!$A$2:$B$1038,2,FALSE)</f>
        <v>Illinois</v>
      </c>
      <c r="E380" s="7" t="str">
        <f>VLOOKUP(Table1[[#This Row],[Order No]],'State and cust type'!$A$3:$C$1039,3,FALSE)</f>
        <v>Home Office</v>
      </c>
      <c r="F380" s="7" t="str">
        <f>VLOOKUP(Table1[[#This Row],[Order No]],'Account, order priority and cat'!$A$2:$B$1038,2,FALSE)</f>
        <v>COREY MILLS</v>
      </c>
      <c r="G380" s="7" t="str">
        <f>VLOOKUP(Table1[[#This Row],[Order No]],'Account, order priority and cat'!$A$3:$C$1039,3,FALSE)</f>
        <v>Low</v>
      </c>
      <c r="H380" s="7" t="str">
        <f>VLOOKUP(Table1[[#This Row],[Order No]],'Account, order priority and cat'!$A$3:$D$1039,4,FALSE)</f>
        <v>Office Supplies</v>
      </c>
      <c r="I380" s="12" t="str">
        <f>VLOOKUP(Table1[[#This Row],[Order No]],'Cost and price details'!$A$2:$F$1038,Table!$I$3,FALSE)</f>
        <v>Regular Air</v>
      </c>
      <c r="J380" s="13">
        <f>VLOOKUP(Table1[[#This Row],[Order No]],'Cost and price details'!$A$2:$F$1038,Table!$J$3,FALSE)</f>
        <v>41771</v>
      </c>
      <c r="K380" s="12">
        <f>VLOOKUP(Table1[[#This Row],[Order No]],'Cost and price details'!$A$2:$F$1038,Table!$K$3,FALSE)</f>
        <v>1.4410000000000003</v>
      </c>
      <c r="L380" s="12">
        <f>VLOOKUP(Table1[[#This Row],[Order No]],'Cost and price details'!$A$2:$F$1038,Table!$L$3,FALSE)</f>
        <v>3.1240000000000001</v>
      </c>
      <c r="M380" s="14">
        <f>(Table1[[#This Row],[Retail Price]]-Table1[[#This Row],[Cost Price]])/Table1[[#This Row],[Cost Price]]</f>
        <v>1.1679389312977095</v>
      </c>
      <c r="N380" s="14">
        <f>VLOOKUP(Table1[[#This Row],[Retail Price]],'Tax and discount slab'!$A$17:$B$27,2,TRUE)</f>
        <v>0.05</v>
      </c>
      <c r="O380" s="7">
        <f>(1+Table1[[#This Row],[Tax]])*Table1[[#This Row],[Retail Price]]</f>
        <v>3.2802000000000002</v>
      </c>
      <c r="P380" s="7">
        <f>VLOOKUP(Table1[[#This Row],[Order No]],'QTY &amp; shipping cost'!A376:B1412,2,FALSE)</f>
        <v>50</v>
      </c>
      <c r="Q380" s="7">
        <f>(Table1[[#This Row],[Price including tax]]*Table1[[#This Row],[Order Quantity]])</f>
        <v>164.01000000000002</v>
      </c>
      <c r="R380" s="14">
        <f>VLOOKUP(Table1[[#This Row],[Retail Price]],'Tax and discount slab'!$D$17:$E$27,2,TRUE)</f>
        <v>0.02</v>
      </c>
      <c r="S380" s="7">
        <f>Table1[[#This Row],[Sub Total]]*Table1[[#This Row],[Discount %]]</f>
        <v>3.2802000000000007</v>
      </c>
      <c r="T380" s="7">
        <f>VLOOKUP(Table1[[#This Row],[Order No]],'QTY &amp; shipping cost'!$A$2:$C$1038,3,FALSE)</f>
        <v>0.98000000000000009</v>
      </c>
      <c r="U380" s="18">
        <f>(Table1[[#This Row],[Sub Total]]+Table1[[#This Row],[Shipping Cost]])-Table1[[#This Row],[Discount $]]</f>
        <v>161.7098</v>
      </c>
    </row>
    <row r="381" spans="1:21" x14ac:dyDescent="0.2">
      <c r="A381" s="17" t="s">
        <v>694</v>
      </c>
      <c r="B381" s="6">
        <f>VLOOKUP($A381,'Order date customer name'!$A$3:$B$1039,2,FALSE)</f>
        <v>41765</v>
      </c>
      <c r="C381" s="7" t="str">
        <f>VLOOKUP(Table1[[#This Row],[Order No]],'Order date customer name'!$A$2:$C$1038,3,FALSE)</f>
        <v>STEVE HENDERSON</v>
      </c>
      <c r="D381" s="7" t="str">
        <f>VLOOKUP(Table1[[#This Row],[Order No]],'State and cust type'!$A$2:$B$1038,2,FALSE)</f>
        <v>New York</v>
      </c>
      <c r="E381" s="7" t="str">
        <f>VLOOKUP(Table1[[#This Row],[Order No]],'State and cust type'!$A$3:$C$1039,3,FALSE)</f>
        <v>Corporate</v>
      </c>
      <c r="F381" s="7" t="str">
        <f>VLOOKUP(Table1[[#This Row],[Order No]],'Account, order priority and cat'!$A$2:$B$1038,2,FALSE)</f>
        <v>VINCENT JORDAN</v>
      </c>
      <c r="G381" s="7" t="str">
        <f>VLOOKUP(Table1[[#This Row],[Order No]],'Account, order priority and cat'!$A$3:$C$1039,3,FALSE)</f>
        <v>Low</v>
      </c>
      <c r="H381" s="7" t="str">
        <f>VLOOKUP(Table1[[#This Row],[Order No]],'Account, order priority and cat'!$A$3:$D$1039,4,FALSE)</f>
        <v>Office Supplies</v>
      </c>
      <c r="I381" s="12" t="str">
        <f>VLOOKUP(Table1[[#This Row],[Order No]],'Cost and price details'!$A$2:$F$1038,Table!$I$3,FALSE)</f>
        <v>Regular Air</v>
      </c>
      <c r="J381" s="13">
        <f>VLOOKUP(Table1[[#This Row],[Order No]],'Cost and price details'!$A$2:$F$1038,Table!$J$3,FALSE)</f>
        <v>41777</v>
      </c>
      <c r="K381" s="12">
        <f>VLOOKUP(Table1[[#This Row],[Order No]],'Cost and price details'!$A$2:$F$1038,Table!$K$3,FALSE)</f>
        <v>1.0230000000000001</v>
      </c>
      <c r="L381" s="12">
        <f>VLOOKUP(Table1[[#This Row],[Order No]],'Cost and price details'!$A$2:$F$1038,Table!$L$3,FALSE)</f>
        <v>1.6280000000000001</v>
      </c>
      <c r="M381" s="14">
        <f>(Table1[[#This Row],[Retail Price]]-Table1[[#This Row],[Cost Price]])/Table1[[#This Row],[Cost Price]]</f>
        <v>0.59139784946236551</v>
      </c>
      <c r="N381" s="14">
        <f>VLOOKUP(Table1[[#This Row],[Retail Price]],'Tax and discount slab'!$A$17:$B$27,2,TRUE)</f>
        <v>0.05</v>
      </c>
      <c r="O381" s="7">
        <f>(1+Table1[[#This Row],[Tax]])*Table1[[#This Row],[Retail Price]]</f>
        <v>1.7094000000000003</v>
      </c>
      <c r="P381" s="7" t="e">
        <f>VLOOKUP(Table1[[#This Row],[Order No]],'QTY &amp; shipping cost'!A377:B1413,2,FALSE)</f>
        <v>#N/A</v>
      </c>
      <c r="Q381" s="7" t="e">
        <f>(Table1[[#This Row],[Price including tax]]*Table1[[#This Row],[Order Quantity]])</f>
        <v>#N/A</v>
      </c>
      <c r="R381" s="14">
        <f>VLOOKUP(Table1[[#This Row],[Retail Price]],'Tax and discount slab'!$D$17:$E$27,2,TRUE)</f>
        <v>0.02</v>
      </c>
      <c r="S381" s="7" t="e">
        <f>Table1[[#This Row],[Sub Total]]*Table1[[#This Row],[Discount %]]</f>
        <v>#N/A</v>
      </c>
      <c r="T381" s="7">
        <f>VLOOKUP(Table1[[#This Row],[Order No]],'QTY &amp; shipping cost'!$A$2:$C$1038,3,FALSE)</f>
        <v>0.75</v>
      </c>
      <c r="U381" s="18" t="e">
        <f>(Table1[[#This Row],[Sub Total]]+Table1[[#This Row],[Shipping Cost]])-Table1[[#This Row],[Discount $]]</f>
        <v>#N/A</v>
      </c>
    </row>
    <row r="382" spans="1:21" x14ac:dyDescent="0.2">
      <c r="A382" s="17" t="s">
        <v>696</v>
      </c>
      <c r="B382" s="6">
        <f>VLOOKUP($A382,'Order date customer name'!$A$3:$B$1039,2,FALSE)</f>
        <v>41765</v>
      </c>
      <c r="C382" s="7" t="str">
        <f>VLOOKUP(Table1[[#This Row],[Order No]],'Order date customer name'!$A$2:$C$1038,3,FALSE)</f>
        <v>KEITH THOMAS</v>
      </c>
      <c r="D382" s="7" t="str">
        <f>VLOOKUP(Table1[[#This Row],[Order No]],'State and cust type'!$A$2:$B$1038,2,FALSE)</f>
        <v>New York</v>
      </c>
      <c r="E382" s="7" t="str">
        <f>VLOOKUP(Table1[[#This Row],[Order No]],'State and cust type'!$A$3:$C$1039,3,FALSE)</f>
        <v>Corporate</v>
      </c>
      <c r="F382" s="7" t="str">
        <f>VLOOKUP(Table1[[#This Row],[Order No]],'Account, order priority and cat'!$A$2:$B$1038,2,FALSE)</f>
        <v>ROY COOK</v>
      </c>
      <c r="G382" s="7" t="str">
        <f>VLOOKUP(Table1[[#This Row],[Order No]],'Account, order priority and cat'!$A$3:$C$1039,3,FALSE)</f>
        <v>Low</v>
      </c>
      <c r="H382" s="7" t="str">
        <f>VLOOKUP(Table1[[#This Row],[Order No]],'Account, order priority and cat'!$A$3:$D$1039,4,FALSE)</f>
        <v>Office Supplies</v>
      </c>
      <c r="I382" s="12" t="str">
        <f>VLOOKUP(Table1[[#This Row],[Order No]],'Cost and price details'!$A$2:$F$1038,Table!$I$3,FALSE)</f>
        <v>Regular Air</v>
      </c>
      <c r="J382" s="13">
        <f>VLOOKUP(Table1[[#This Row],[Order No]],'Cost and price details'!$A$2:$F$1038,Table!$J$3,FALSE)</f>
        <v>41776</v>
      </c>
      <c r="K382" s="12">
        <f>VLOOKUP(Table1[[#This Row],[Order No]],'Cost and price details'!$A$2:$F$1038,Table!$K$3,FALSE)</f>
        <v>1.4630000000000003</v>
      </c>
      <c r="L382" s="12">
        <f>VLOOKUP(Table1[[#This Row],[Order No]],'Cost and price details'!$A$2:$F$1038,Table!$L$3,FALSE)</f>
        <v>2.2880000000000003</v>
      </c>
      <c r="M382" s="14">
        <f>(Table1[[#This Row],[Retail Price]]-Table1[[#This Row],[Cost Price]])/Table1[[#This Row],[Cost Price]]</f>
        <v>0.56390977443609003</v>
      </c>
      <c r="N382" s="14">
        <f>VLOOKUP(Table1[[#This Row],[Retail Price]],'Tax and discount slab'!$A$17:$B$27,2,TRUE)</f>
        <v>0.05</v>
      </c>
      <c r="O382" s="7">
        <f>(1+Table1[[#This Row],[Tax]])*Table1[[#This Row],[Retail Price]]</f>
        <v>2.4024000000000005</v>
      </c>
      <c r="P382" s="7">
        <f>VLOOKUP(Table1[[#This Row],[Order No]],'QTY &amp; shipping cost'!A378:B1414,2,FALSE)</f>
        <v>42</v>
      </c>
      <c r="Q382" s="7">
        <f>(Table1[[#This Row],[Price including tax]]*Table1[[#This Row],[Order Quantity]])</f>
        <v>100.90080000000002</v>
      </c>
      <c r="R382" s="14">
        <f>VLOOKUP(Table1[[#This Row],[Retail Price]],'Tax and discount slab'!$D$17:$E$27,2,TRUE)</f>
        <v>0.02</v>
      </c>
      <c r="S382" s="7">
        <f>Table1[[#This Row],[Sub Total]]*Table1[[#This Row],[Discount %]]</f>
        <v>2.0180160000000003</v>
      </c>
      <c r="T382" s="7">
        <f>VLOOKUP(Table1[[#This Row],[Order No]],'QTY &amp; shipping cost'!$A$2:$C$1038,3,FALSE)</f>
        <v>1.54</v>
      </c>
      <c r="U382" s="18">
        <f>(Table1[[#This Row],[Sub Total]]+Table1[[#This Row],[Shipping Cost]])-Table1[[#This Row],[Discount $]]</f>
        <v>100.42278400000002</v>
      </c>
    </row>
    <row r="383" spans="1:21" x14ac:dyDescent="0.2">
      <c r="A383" s="17" t="s">
        <v>698</v>
      </c>
      <c r="B383" s="6">
        <f>VLOOKUP($A383,'Order date customer name'!$A$3:$B$1039,2,FALSE)</f>
        <v>41766</v>
      </c>
      <c r="C383" s="7" t="str">
        <f>VLOOKUP(Table1[[#This Row],[Order No]],'Order date customer name'!$A$2:$C$1038,3,FALSE)</f>
        <v>SAM FLORES</v>
      </c>
      <c r="D383" s="7" t="str">
        <f>VLOOKUP(Table1[[#This Row],[Order No]],'State and cust type'!$A$2:$B$1038,2,FALSE)</f>
        <v>Illinois</v>
      </c>
      <c r="E383" s="7" t="str">
        <f>VLOOKUP(Table1[[#This Row],[Order No]],'State and cust type'!$A$3:$C$1039,3,FALSE)</f>
        <v>Corporate</v>
      </c>
      <c r="F383" s="7" t="str">
        <f>VLOOKUP(Table1[[#This Row],[Order No]],'Account, order priority and cat'!$A$2:$B$1038,2,FALSE)</f>
        <v>COREY MILLS</v>
      </c>
      <c r="G383" s="7" t="str">
        <f>VLOOKUP(Table1[[#This Row],[Order No]],'Account, order priority and cat'!$A$3:$C$1039,3,FALSE)</f>
        <v>Critical</v>
      </c>
      <c r="H383" s="7" t="str">
        <f>VLOOKUP(Table1[[#This Row],[Order No]],'Account, order priority and cat'!$A$3:$D$1039,4,FALSE)</f>
        <v>Furniture</v>
      </c>
      <c r="I383" s="12" t="str">
        <f>VLOOKUP(Table1[[#This Row],[Order No]],'Cost and price details'!$A$2:$F$1038,Table!$I$3,FALSE)</f>
        <v>Regular Air</v>
      </c>
      <c r="J383" s="13">
        <f>VLOOKUP(Table1[[#This Row],[Order No]],'Cost and price details'!$A$2:$F$1038,Table!$J$3,FALSE)</f>
        <v>41774</v>
      </c>
      <c r="K383" s="12">
        <f>VLOOKUP(Table1[[#This Row],[Order No]],'Cost and price details'!$A$2:$F$1038,Table!$K$3,FALSE)</f>
        <v>61.776000000000003</v>
      </c>
      <c r="L383" s="12">
        <f>VLOOKUP(Table1[[#This Row],[Order No]],'Cost and price details'!$A$2:$F$1038,Table!$L$3,FALSE)</f>
        <v>150.678</v>
      </c>
      <c r="M383" s="14">
        <f>(Table1[[#This Row],[Retail Price]]-Table1[[#This Row],[Cost Price]])/Table1[[#This Row],[Cost Price]]</f>
        <v>1.4391025641025639</v>
      </c>
      <c r="N383" s="14">
        <f>VLOOKUP(Table1[[#This Row],[Retail Price]],'Tax and discount slab'!$A$17:$B$27,2,TRUE)</f>
        <v>0.32000000000000006</v>
      </c>
      <c r="O383" s="7">
        <f>(1+Table1[[#This Row],[Tax]])*Table1[[#This Row],[Retail Price]]</f>
        <v>198.89496</v>
      </c>
      <c r="P383" s="7">
        <f>VLOOKUP(Table1[[#This Row],[Order No]],'QTY &amp; shipping cost'!A379:B1415,2,FALSE)</f>
        <v>46</v>
      </c>
      <c r="Q383" s="7">
        <f>(Table1[[#This Row],[Price including tax]]*Table1[[#This Row],[Order Quantity]])</f>
        <v>9149.1681599999993</v>
      </c>
      <c r="R383" s="14">
        <f>VLOOKUP(Table1[[#This Row],[Retail Price]],'Tax and discount slab'!$D$17:$E$27,2,TRUE)</f>
        <v>0.47</v>
      </c>
      <c r="S383" s="7">
        <f>Table1[[#This Row],[Sub Total]]*Table1[[#This Row],[Discount %]]</f>
        <v>4300.1090351999992</v>
      </c>
      <c r="T383" s="7">
        <f>VLOOKUP(Table1[[#This Row],[Order No]],'QTY &amp; shipping cost'!$A$2:$C$1038,3,FALSE)</f>
        <v>24.54</v>
      </c>
      <c r="U383" s="18">
        <f>(Table1[[#This Row],[Sub Total]]+Table1[[#This Row],[Shipping Cost]])-Table1[[#This Row],[Discount $]]</f>
        <v>4873.5991248000009</v>
      </c>
    </row>
    <row r="384" spans="1:21" x14ac:dyDescent="0.2">
      <c r="A384" s="17" t="s">
        <v>700</v>
      </c>
      <c r="B384" s="6">
        <f>VLOOKUP($A384,'Order date customer name'!$A$3:$B$1039,2,FALSE)</f>
        <v>41768</v>
      </c>
      <c r="C384" s="7" t="str">
        <f>VLOOKUP(Table1[[#This Row],[Order No]],'Order date customer name'!$A$2:$C$1038,3,FALSE)</f>
        <v>GREG SALAZAR</v>
      </c>
      <c r="D384" s="7" t="str">
        <f>VLOOKUP(Table1[[#This Row],[Order No]],'State and cust type'!$A$2:$B$1038,2,FALSE)</f>
        <v>New York</v>
      </c>
      <c r="E384" s="7" t="str">
        <f>VLOOKUP(Table1[[#This Row],[Order No]],'State and cust type'!$A$3:$C$1039,3,FALSE)</f>
        <v>Corporate</v>
      </c>
      <c r="F384" s="7" t="str">
        <f>VLOOKUP(Table1[[#This Row],[Order No]],'Account, order priority and cat'!$A$2:$B$1038,2,FALSE)</f>
        <v>GREG BLACK</v>
      </c>
      <c r="G384" s="7" t="str">
        <f>VLOOKUP(Table1[[#This Row],[Order No]],'Account, order priority and cat'!$A$3:$C$1039,3,FALSE)</f>
        <v>Medium</v>
      </c>
      <c r="H384" s="7" t="str">
        <f>VLOOKUP(Table1[[#This Row],[Order No]],'Account, order priority and cat'!$A$3:$D$1039,4,FALSE)</f>
        <v>Office Supplies</v>
      </c>
      <c r="I384" s="12" t="str">
        <f>VLOOKUP(Table1[[#This Row],[Order No]],'Cost and price details'!$A$2:$F$1038,Table!$I$3,FALSE)</f>
        <v>Regular Air</v>
      </c>
      <c r="J384" s="13">
        <f>VLOOKUP(Table1[[#This Row],[Order No]],'Cost and price details'!$A$2:$F$1038,Table!$J$3,FALSE)</f>
        <v>41776</v>
      </c>
      <c r="K384" s="12">
        <f>VLOOKUP(Table1[[#This Row],[Order No]],'Cost and price details'!$A$2:$F$1038,Table!$K$3,FALSE)</f>
        <v>5.742</v>
      </c>
      <c r="L384" s="12">
        <f>VLOOKUP(Table1[[#This Row],[Order No]],'Cost and price details'!$A$2:$F$1038,Table!$L$3,FALSE)</f>
        <v>10.835000000000001</v>
      </c>
      <c r="M384" s="14">
        <f>(Table1[[#This Row],[Retail Price]]-Table1[[#This Row],[Cost Price]])/Table1[[#This Row],[Cost Price]]</f>
        <v>0.88697318007662851</v>
      </c>
      <c r="N384" s="14">
        <f>VLOOKUP(Table1[[#This Row],[Retail Price]],'Tax and discount slab'!$A$17:$B$27,2,TRUE)</f>
        <v>0.1</v>
      </c>
      <c r="O384" s="7">
        <f>(1+Table1[[#This Row],[Tax]])*Table1[[#This Row],[Retail Price]]</f>
        <v>11.918500000000002</v>
      </c>
      <c r="P384" s="7">
        <f>VLOOKUP(Table1[[#This Row],[Order No]],'QTY &amp; shipping cost'!A380:B1416,2,FALSE)</f>
        <v>22</v>
      </c>
      <c r="Q384" s="7">
        <f>(Table1[[#This Row],[Price including tax]]*Table1[[#This Row],[Order Quantity]])</f>
        <v>262.20700000000005</v>
      </c>
      <c r="R384" s="14">
        <f>VLOOKUP(Table1[[#This Row],[Retail Price]],'Tax and discount slab'!$D$17:$E$27,2,TRUE)</f>
        <v>7.0000000000000007E-2</v>
      </c>
      <c r="S384" s="7">
        <f>Table1[[#This Row],[Sub Total]]*Table1[[#This Row],[Discount %]]</f>
        <v>18.354490000000006</v>
      </c>
      <c r="T384" s="7">
        <f>VLOOKUP(Table1[[#This Row],[Order No]],'QTY &amp; shipping cost'!$A$2:$C$1038,3,FALSE)</f>
        <v>4.87</v>
      </c>
      <c r="U384" s="18">
        <f>(Table1[[#This Row],[Sub Total]]+Table1[[#This Row],[Shipping Cost]])-Table1[[#This Row],[Discount $]]</f>
        <v>248.72251000000006</v>
      </c>
    </row>
    <row r="385" spans="1:21" x14ac:dyDescent="0.2">
      <c r="A385" s="17" t="s">
        <v>701</v>
      </c>
      <c r="B385" s="6">
        <f>VLOOKUP($A385,'Order date customer name'!$A$3:$B$1039,2,FALSE)</f>
        <v>41770</v>
      </c>
      <c r="C385" s="7" t="str">
        <f>VLOOKUP(Table1[[#This Row],[Order No]],'Order date customer name'!$A$2:$C$1038,3,FALSE)</f>
        <v>MAURICE WOODS</v>
      </c>
      <c r="D385" s="7" t="str">
        <f>VLOOKUP(Table1[[#This Row],[Order No]],'State and cust type'!$A$2:$B$1038,2,FALSE)</f>
        <v>New York</v>
      </c>
      <c r="E385" s="7" t="str">
        <f>VLOOKUP(Table1[[#This Row],[Order No]],'State and cust type'!$A$3:$C$1039,3,FALSE)</f>
        <v>Home Office</v>
      </c>
      <c r="F385" s="7" t="str">
        <f>VLOOKUP(Table1[[#This Row],[Order No]],'Account, order priority and cat'!$A$2:$B$1038,2,FALSE)</f>
        <v>ROY COOK</v>
      </c>
      <c r="G385" s="7" t="str">
        <f>VLOOKUP(Table1[[#This Row],[Order No]],'Account, order priority and cat'!$A$3:$C$1039,3,FALSE)</f>
        <v>Not Specified</v>
      </c>
      <c r="H385" s="7" t="str">
        <f>VLOOKUP(Table1[[#This Row],[Order No]],'Account, order priority and cat'!$A$3:$D$1039,4,FALSE)</f>
        <v>Office Supplies</v>
      </c>
      <c r="I385" s="12" t="str">
        <f>VLOOKUP(Table1[[#This Row],[Order No]],'Cost and price details'!$A$2:$F$1038,Table!$I$3,FALSE)</f>
        <v>Regular Air</v>
      </c>
      <c r="J385" s="13">
        <f>VLOOKUP(Table1[[#This Row],[Order No]],'Cost and price details'!$A$2:$F$1038,Table!$J$3,FALSE)</f>
        <v>41778</v>
      </c>
      <c r="K385" s="12">
        <f>VLOOKUP(Table1[[#This Row],[Order No]],'Cost and price details'!$A$2:$F$1038,Table!$K$3,FALSE)</f>
        <v>3.036</v>
      </c>
      <c r="L385" s="12">
        <f>VLOOKUP(Table1[[#This Row],[Order No]],'Cost and price details'!$A$2:$F$1038,Table!$L$3,FALSE)</f>
        <v>4.8180000000000005</v>
      </c>
      <c r="M385" s="14">
        <f>(Table1[[#This Row],[Retail Price]]-Table1[[#This Row],[Cost Price]])/Table1[[#This Row],[Cost Price]]</f>
        <v>0.5869565217391306</v>
      </c>
      <c r="N385" s="14">
        <f>VLOOKUP(Table1[[#This Row],[Retail Price]],'Tax and discount slab'!$A$17:$B$27,2,TRUE)</f>
        <v>0.05</v>
      </c>
      <c r="O385" s="7">
        <f>(1+Table1[[#This Row],[Tax]])*Table1[[#This Row],[Retail Price]]</f>
        <v>5.0589000000000004</v>
      </c>
      <c r="P385" s="7">
        <f>VLOOKUP(Table1[[#This Row],[Order No]],'QTY &amp; shipping cost'!A381:B1417,2,FALSE)</f>
        <v>31</v>
      </c>
      <c r="Q385" s="7">
        <f>(Table1[[#This Row],[Price including tax]]*Table1[[#This Row],[Order Quantity]])</f>
        <v>156.82590000000002</v>
      </c>
      <c r="R385" s="14">
        <f>VLOOKUP(Table1[[#This Row],[Retail Price]],'Tax and discount slab'!$D$17:$E$27,2,TRUE)</f>
        <v>0.02</v>
      </c>
      <c r="S385" s="7">
        <f>Table1[[#This Row],[Sub Total]]*Table1[[#This Row],[Discount %]]</f>
        <v>3.1365180000000006</v>
      </c>
      <c r="T385" s="7">
        <f>VLOOKUP(Table1[[#This Row],[Order No]],'QTY &amp; shipping cost'!$A$2:$C$1038,3,FALSE)</f>
        <v>6.26</v>
      </c>
      <c r="U385" s="18">
        <f>(Table1[[#This Row],[Sub Total]]+Table1[[#This Row],[Shipping Cost]])-Table1[[#This Row],[Discount $]]</f>
        <v>159.94938200000001</v>
      </c>
    </row>
    <row r="386" spans="1:21" x14ac:dyDescent="0.2">
      <c r="A386" s="17" t="s">
        <v>702</v>
      </c>
      <c r="B386" s="6">
        <f>VLOOKUP($A386,'Order date customer name'!$A$3:$B$1039,2,FALSE)</f>
        <v>41772</v>
      </c>
      <c r="C386" s="7" t="str">
        <f>VLOOKUP(Table1[[#This Row],[Order No]],'Order date customer name'!$A$2:$C$1038,3,FALSE)</f>
        <v>GARY JAMES</v>
      </c>
      <c r="D386" s="7" t="str">
        <f>VLOOKUP(Table1[[#This Row],[Order No]],'State and cust type'!$A$2:$B$1038,2,FALSE)</f>
        <v>New York</v>
      </c>
      <c r="E386" s="7" t="str">
        <f>VLOOKUP(Table1[[#This Row],[Order No]],'State and cust type'!$A$3:$C$1039,3,FALSE)</f>
        <v>Consumer</v>
      </c>
      <c r="F386" s="7" t="str">
        <f>VLOOKUP(Table1[[#This Row],[Order No]],'Account, order priority and cat'!$A$2:$B$1038,2,FALSE)</f>
        <v>TONY PERRY</v>
      </c>
      <c r="G386" s="7" t="str">
        <f>VLOOKUP(Table1[[#This Row],[Order No]],'Account, order priority and cat'!$A$3:$C$1039,3,FALSE)</f>
        <v>Medium</v>
      </c>
      <c r="H386" s="7" t="str">
        <f>VLOOKUP(Table1[[#This Row],[Order No]],'Account, order priority and cat'!$A$3:$D$1039,4,FALSE)</f>
        <v>Office Supplies</v>
      </c>
      <c r="I386" s="12" t="str">
        <f>VLOOKUP(Table1[[#This Row],[Order No]],'Cost and price details'!$A$2:$F$1038,Table!$I$3,FALSE)</f>
        <v>Regular Air</v>
      </c>
      <c r="J386" s="13">
        <f>VLOOKUP(Table1[[#This Row],[Order No]],'Cost and price details'!$A$2:$F$1038,Table!$J$3,FALSE)</f>
        <v>41780</v>
      </c>
      <c r="K386" s="12">
        <f>VLOOKUP(Table1[[#This Row],[Order No]],'Cost and price details'!$A$2:$F$1038,Table!$K$3,FALSE)</f>
        <v>2.1339999999999999</v>
      </c>
      <c r="L386" s="12">
        <f>VLOOKUP(Table1[[#This Row],[Order No]],'Cost and price details'!$A$2:$F$1038,Table!$L$3,FALSE)</f>
        <v>3.3880000000000003</v>
      </c>
      <c r="M386" s="14">
        <f>(Table1[[#This Row],[Retail Price]]-Table1[[#This Row],[Cost Price]])/Table1[[#This Row],[Cost Price]]</f>
        <v>0.58762886597938169</v>
      </c>
      <c r="N386" s="14">
        <f>VLOOKUP(Table1[[#This Row],[Retail Price]],'Tax and discount slab'!$A$17:$B$27,2,TRUE)</f>
        <v>0.05</v>
      </c>
      <c r="O386" s="7">
        <f>(1+Table1[[#This Row],[Tax]])*Table1[[#This Row],[Retail Price]]</f>
        <v>3.5574000000000003</v>
      </c>
      <c r="P386" s="7">
        <f>VLOOKUP(Table1[[#This Row],[Order No]],'QTY &amp; shipping cost'!A382:B1418,2,FALSE)</f>
        <v>11</v>
      </c>
      <c r="Q386" s="7">
        <f>(Table1[[#This Row],[Price including tax]]*Table1[[#This Row],[Order Quantity]])</f>
        <v>39.131400000000006</v>
      </c>
      <c r="R386" s="14">
        <f>VLOOKUP(Table1[[#This Row],[Retail Price]],'Tax and discount slab'!$D$17:$E$27,2,TRUE)</f>
        <v>0.02</v>
      </c>
      <c r="S386" s="7">
        <f>Table1[[#This Row],[Sub Total]]*Table1[[#This Row],[Discount %]]</f>
        <v>0.7826280000000001</v>
      </c>
      <c r="T386" s="7">
        <f>VLOOKUP(Table1[[#This Row],[Order No]],'QTY &amp; shipping cost'!$A$2:$C$1038,3,FALSE)</f>
        <v>1.04</v>
      </c>
      <c r="U386" s="18">
        <f>(Table1[[#This Row],[Sub Total]]+Table1[[#This Row],[Shipping Cost]])-Table1[[#This Row],[Discount $]]</f>
        <v>39.388772000000003</v>
      </c>
    </row>
    <row r="387" spans="1:21" x14ac:dyDescent="0.2">
      <c r="A387" s="17" t="s">
        <v>703</v>
      </c>
      <c r="B387" s="6">
        <f>VLOOKUP($A387,'Order date customer name'!$A$3:$B$1039,2,FALSE)</f>
        <v>41774</v>
      </c>
      <c r="C387" s="7" t="str">
        <f>VLOOKUP(Table1[[#This Row],[Order No]],'Order date customer name'!$A$2:$C$1038,3,FALSE)</f>
        <v>WALTER WARD</v>
      </c>
      <c r="D387" s="7" t="str">
        <f>VLOOKUP(Table1[[#This Row],[Order No]],'State and cust type'!$A$2:$B$1038,2,FALSE)</f>
        <v>New York</v>
      </c>
      <c r="E387" s="7" t="str">
        <f>VLOOKUP(Table1[[#This Row],[Order No]],'State and cust type'!$A$3:$C$1039,3,FALSE)</f>
        <v>Small Business</v>
      </c>
      <c r="F387" s="7" t="str">
        <f>VLOOKUP(Table1[[#This Row],[Order No]],'Account, order priority and cat'!$A$2:$B$1038,2,FALSE)</f>
        <v>MARC ARNOLD</v>
      </c>
      <c r="G387" s="7" t="str">
        <f>VLOOKUP(Table1[[#This Row],[Order No]],'Account, order priority and cat'!$A$3:$C$1039,3,FALSE)</f>
        <v>Not Specified</v>
      </c>
      <c r="H387" s="7" t="str">
        <f>VLOOKUP(Table1[[#This Row],[Order No]],'Account, order priority and cat'!$A$3:$D$1039,4,FALSE)</f>
        <v>Office Supplies</v>
      </c>
      <c r="I387" s="12" t="str">
        <f>VLOOKUP(Table1[[#This Row],[Order No]],'Cost and price details'!$A$2:$F$1038,Table!$I$3,FALSE)</f>
        <v>Regular Air</v>
      </c>
      <c r="J387" s="13">
        <f>VLOOKUP(Table1[[#This Row],[Order No]],'Cost and price details'!$A$2:$F$1038,Table!$J$3,FALSE)</f>
        <v>41782</v>
      </c>
      <c r="K387" s="12">
        <f>VLOOKUP(Table1[[#This Row],[Order No]],'Cost and price details'!$A$2:$F$1038,Table!$K$3,FALSE)</f>
        <v>5.7090000000000005</v>
      </c>
      <c r="L387" s="12">
        <f>VLOOKUP(Table1[[#This Row],[Order No]],'Cost and price details'!$A$2:$F$1038,Table!$L$3,FALSE)</f>
        <v>14.278000000000002</v>
      </c>
      <c r="M387" s="14">
        <f>(Table1[[#This Row],[Retail Price]]-Table1[[#This Row],[Cost Price]])/Table1[[#This Row],[Cost Price]]</f>
        <v>1.5009633911368019</v>
      </c>
      <c r="N387" s="14">
        <f>VLOOKUP(Table1[[#This Row],[Retail Price]],'Tax and discount slab'!$A$17:$B$27,2,TRUE)</f>
        <v>0.1</v>
      </c>
      <c r="O387" s="7">
        <f>(1+Table1[[#This Row],[Tax]])*Table1[[#This Row],[Retail Price]]</f>
        <v>15.705800000000004</v>
      </c>
      <c r="P387" s="7">
        <f>VLOOKUP(Table1[[#This Row],[Order No]],'QTY &amp; shipping cost'!A383:B1419,2,FALSE)</f>
        <v>22</v>
      </c>
      <c r="Q387" s="7">
        <f>(Table1[[#This Row],[Price including tax]]*Table1[[#This Row],[Order Quantity]])</f>
        <v>345.52760000000006</v>
      </c>
      <c r="R387" s="14">
        <f>VLOOKUP(Table1[[#This Row],[Retail Price]],'Tax and discount slab'!$D$17:$E$27,2,TRUE)</f>
        <v>7.0000000000000007E-2</v>
      </c>
      <c r="S387" s="7">
        <f>Table1[[#This Row],[Sub Total]]*Table1[[#This Row],[Discount %]]</f>
        <v>24.186932000000006</v>
      </c>
      <c r="T387" s="7">
        <f>VLOOKUP(Table1[[#This Row],[Order No]],'QTY &amp; shipping cost'!$A$2:$C$1038,3,FALSE)</f>
        <v>3.19</v>
      </c>
      <c r="U387" s="18">
        <f>(Table1[[#This Row],[Sub Total]]+Table1[[#This Row],[Shipping Cost]])-Table1[[#This Row],[Discount $]]</f>
        <v>324.53066800000005</v>
      </c>
    </row>
    <row r="388" spans="1:21" x14ac:dyDescent="0.2">
      <c r="A388" s="17" t="s">
        <v>704</v>
      </c>
      <c r="B388" s="6">
        <f>VLOOKUP($A388,'Order date customer name'!$A$3:$B$1039,2,FALSE)</f>
        <v>41776</v>
      </c>
      <c r="C388" s="7" t="str">
        <f>VLOOKUP(Table1[[#This Row],[Order No]],'Order date customer name'!$A$2:$C$1038,3,FALSE)</f>
        <v>BILLY DIXON</v>
      </c>
      <c r="D388" s="7" t="str">
        <f>VLOOKUP(Table1[[#This Row],[Order No]],'State and cust type'!$A$2:$B$1038,2,FALSE)</f>
        <v>Illinois</v>
      </c>
      <c r="E388" s="7" t="str">
        <f>VLOOKUP(Table1[[#This Row],[Order No]],'State and cust type'!$A$3:$C$1039,3,FALSE)</f>
        <v>Consumer</v>
      </c>
      <c r="F388" s="7" t="str">
        <f>VLOOKUP(Table1[[#This Row],[Order No]],'Account, order priority and cat'!$A$2:$B$1038,2,FALSE)</f>
        <v>MANUEL BARNES</v>
      </c>
      <c r="G388" s="7" t="str">
        <f>VLOOKUP(Table1[[#This Row],[Order No]],'Account, order priority and cat'!$A$3:$C$1039,3,FALSE)</f>
        <v>Medium</v>
      </c>
      <c r="H388" s="7" t="str">
        <f>VLOOKUP(Table1[[#This Row],[Order No]],'Account, order priority and cat'!$A$3:$D$1039,4,FALSE)</f>
        <v>Furniture</v>
      </c>
      <c r="I388" s="12" t="str">
        <f>VLOOKUP(Table1[[#This Row],[Order No]],'Cost and price details'!$A$2:$F$1038,Table!$I$3,FALSE)</f>
        <v>Express Air</v>
      </c>
      <c r="J388" s="13">
        <f>VLOOKUP(Table1[[#This Row],[Order No]],'Cost and price details'!$A$2:$F$1038,Table!$J$3,FALSE)</f>
        <v>41784</v>
      </c>
      <c r="K388" s="12">
        <f>VLOOKUP(Table1[[#This Row],[Order No]],'Cost and price details'!$A$2:$F$1038,Table!$K$3,FALSE)</f>
        <v>6.0500000000000007</v>
      </c>
      <c r="L388" s="12">
        <f>VLOOKUP(Table1[[#This Row],[Order No]],'Cost and price details'!$A$2:$F$1038,Table!$L$3,FALSE)</f>
        <v>13.442000000000002</v>
      </c>
      <c r="M388" s="14">
        <f>(Table1[[#This Row],[Retail Price]]-Table1[[#This Row],[Cost Price]])/Table1[[#This Row],[Cost Price]]</f>
        <v>1.2218181818181819</v>
      </c>
      <c r="N388" s="14">
        <f>VLOOKUP(Table1[[#This Row],[Retail Price]],'Tax and discount slab'!$A$17:$B$27,2,TRUE)</f>
        <v>0.1</v>
      </c>
      <c r="O388" s="7">
        <f>(1+Table1[[#This Row],[Tax]])*Table1[[#This Row],[Retail Price]]</f>
        <v>14.786200000000003</v>
      </c>
      <c r="P388" s="7" t="e">
        <f>VLOOKUP(Table1[[#This Row],[Order No]],'QTY &amp; shipping cost'!A384:B1420,2,FALSE)</f>
        <v>#N/A</v>
      </c>
      <c r="Q388" s="7" t="e">
        <f>(Table1[[#This Row],[Price including tax]]*Table1[[#This Row],[Order Quantity]])</f>
        <v>#N/A</v>
      </c>
      <c r="R388" s="14">
        <f>VLOOKUP(Table1[[#This Row],[Retail Price]],'Tax and discount slab'!$D$17:$E$27,2,TRUE)</f>
        <v>7.0000000000000007E-2</v>
      </c>
      <c r="S388" s="7" t="e">
        <f>Table1[[#This Row],[Sub Total]]*Table1[[#This Row],[Discount %]]</f>
        <v>#N/A</v>
      </c>
      <c r="T388" s="7">
        <f>VLOOKUP(Table1[[#This Row],[Order No]],'QTY &amp; shipping cost'!$A$2:$C$1038,3,FALSE)</f>
        <v>2.9</v>
      </c>
      <c r="U388" s="18" t="e">
        <f>(Table1[[#This Row],[Sub Total]]+Table1[[#This Row],[Shipping Cost]])-Table1[[#This Row],[Discount $]]</f>
        <v>#N/A</v>
      </c>
    </row>
    <row r="389" spans="1:21" x14ac:dyDescent="0.2">
      <c r="A389" s="17" t="s">
        <v>706</v>
      </c>
      <c r="B389" s="6">
        <f>VLOOKUP($A389,'Order date customer name'!$A$3:$B$1039,2,FALSE)</f>
        <v>41776</v>
      </c>
      <c r="C389" s="7" t="str">
        <f>VLOOKUP(Table1[[#This Row],[Order No]],'Order date customer name'!$A$2:$C$1038,3,FALSE)</f>
        <v>ADAM HENDERSON</v>
      </c>
      <c r="D389" s="7" t="str">
        <f>VLOOKUP(Table1[[#This Row],[Order No]],'State and cust type'!$A$2:$B$1038,2,FALSE)</f>
        <v>New York</v>
      </c>
      <c r="E389" s="7" t="str">
        <f>VLOOKUP(Table1[[#This Row],[Order No]],'State and cust type'!$A$3:$C$1039,3,FALSE)</f>
        <v>Corporate</v>
      </c>
      <c r="F389" s="7" t="str">
        <f>VLOOKUP(Table1[[#This Row],[Order No]],'Account, order priority and cat'!$A$2:$B$1038,2,FALSE)</f>
        <v>MARC ARNOLD</v>
      </c>
      <c r="G389" s="7" t="str">
        <f>VLOOKUP(Table1[[#This Row],[Order No]],'Account, order priority and cat'!$A$3:$C$1039,3,FALSE)</f>
        <v>Low</v>
      </c>
      <c r="H389" s="7" t="str">
        <f>VLOOKUP(Table1[[#This Row],[Order No]],'Account, order priority and cat'!$A$3:$D$1039,4,FALSE)</f>
        <v>Office Supplies</v>
      </c>
      <c r="I389" s="12" t="str">
        <f>VLOOKUP(Table1[[#This Row],[Order No]],'Cost and price details'!$A$2:$F$1038,Table!$I$3,FALSE)</f>
        <v>Express Air</v>
      </c>
      <c r="J389" s="13">
        <f>VLOOKUP(Table1[[#This Row],[Order No]],'Cost and price details'!$A$2:$F$1038,Table!$J$3,FALSE)</f>
        <v>41788</v>
      </c>
      <c r="K389" s="12">
        <f>VLOOKUP(Table1[[#This Row],[Order No]],'Cost and price details'!$A$2:$F$1038,Table!$K$3,FALSE)</f>
        <v>2.5410000000000004</v>
      </c>
      <c r="L389" s="12">
        <f>VLOOKUP(Table1[[#This Row],[Order No]],'Cost and price details'!$A$2:$F$1038,Table!$L$3,FALSE)</f>
        <v>4.1580000000000004</v>
      </c>
      <c r="M389" s="14">
        <f>(Table1[[#This Row],[Retail Price]]-Table1[[#This Row],[Cost Price]])/Table1[[#This Row],[Cost Price]]</f>
        <v>0.63636363636363624</v>
      </c>
      <c r="N389" s="14">
        <f>VLOOKUP(Table1[[#This Row],[Retail Price]],'Tax and discount slab'!$A$17:$B$27,2,TRUE)</f>
        <v>0.05</v>
      </c>
      <c r="O389" s="7">
        <f>(1+Table1[[#This Row],[Tax]])*Table1[[#This Row],[Retail Price]]</f>
        <v>4.3659000000000008</v>
      </c>
      <c r="P389" s="7" t="e">
        <f>VLOOKUP(Table1[[#This Row],[Order No]],'QTY &amp; shipping cost'!A385:B1421,2,FALSE)</f>
        <v>#N/A</v>
      </c>
      <c r="Q389" s="7" t="e">
        <f>(Table1[[#This Row],[Price including tax]]*Table1[[#This Row],[Order Quantity]])</f>
        <v>#N/A</v>
      </c>
      <c r="R389" s="14">
        <f>VLOOKUP(Table1[[#This Row],[Retail Price]],'Tax and discount slab'!$D$17:$E$27,2,TRUE)</f>
        <v>0.02</v>
      </c>
      <c r="S389" s="7" t="e">
        <f>Table1[[#This Row],[Sub Total]]*Table1[[#This Row],[Discount %]]</f>
        <v>#N/A</v>
      </c>
      <c r="T389" s="7">
        <f>VLOOKUP(Table1[[#This Row],[Order No]],'QTY &amp; shipping cost'!$A$2:$C$1038,3,FALSE)</f>
        <v>0.76</v>
      </c>
      <c r="U389" s="18" t="e">
        <f>(Table1[[#This Row],[Sub Total]]+Table1[[#This Row],[Shipping Cost]])-Table1[[#This Row],[Discount $]]</f>
        <v>#N/A</v>
      </c>
    </row>
    <row r="390" spans="1:21" x14ac:dyDescent="0.2">
      <c r="A390" s="17" t="s">
        <v>708</v>
      </c>
      <c r="B390" s="6">
        <f>VLOOKUP($A390,'Order date customer name'!$A$3:$B$1039,2,FALSE)</f>
        <v>41782</v>
      </c>
      <c r="C390" s="7" t="str">
        <f>VLOOKUP(Table1[[#This Row],[Order No]],'Order date customer name'!$A$2:$C$1038,3,FALSE)</f>
        <v>TERRY GONZALES</v>
      </c>
      <c r="D390" s="7" t="str">
        <f>VLOOKUP(Table1[[#This Row],[Order No]],'State and cust type'!$A$2:$B$1038,2,FALSE)</f>
        <v>New York</v>
      </c>
      <c r="E390" s="7" t="str">
        <f>VLOOKUP(Table1[[#This Row],[Order No]],'State and cust type'!$A$3:$C$1039,3,FALSE)</f>
        <v>Small Business</v>
      </c>
      <c r="F390" s="7" t="str">
        <f>VLOOKUP(Table1[[#This Row],[Order No]],'Account, order priority and cat'!$A$2:$B$1038,2,FALSE)</f>
        <v>EDWIN AGUILAR</v>
      </c>
      <c r="G390" s="7" t="str">
        <f>VLOOKUP(Table1[[#This Row],[Order No]],'Account, order priority and cat'!$A$3:$C$1039,3,FALSE)</f>
        <v>Low</v>
      </c>
      <c r="H390" s="7" t="str">
        <f>VLOOKUP(Table1[[#This Row],[Order No]],'Account, order priority and cat'!$A$3:$D$1039,4,FALSE)</f>
        <v>Technology</v>
      </c>
      <c r="I390" s="12" t="str">
        <f>VLOOKUP(Table1[[#This Row],[Order No]],'Cost and price details'!$A$2:$F$1038,Table!$I$3,FALSE)</f>
        <v>Delivery Truck</v>
      </c>
      <c r="J390" s="13">
        <f>VLOOKUP(Table1[[#This Row],[Order No]],'Cost and price details'!$A$2:$F$1038,Table!$J$3,FALSE)</f>
        <v>41793</v>
      </c>
      <c r="K390" s="12">
        <f>VLOOKUP(Table1[[#This Row],[Order No]],'Cost and price details'!$A$2:$F$1038,Table!$K$3,FALSE)</f>
        <v>306.88900000000001</v>
      </c>
      <c r="L390" s="12">
        <f>VLOOKUP(Table1[[#This Row],[Order No]],'Cost and price details'!$A$2:$F$1038,Table!$L$3,FALSE)</f>
        <v>494.98900000000003</v>
      </c>
      <c r="M390" s="14">
        <f>(Table1[[#This Row],[Retail Price]]-Table1[[#This Row],[Cost Price]])/Table1[[#This Row],[Cost Price]]</f>
        <v>0.61292519445141413</v>
      </c>
      <c r="N390" s="14">
        <f>VLOOKUP(Table1[[#This Row],[Retail Price]],'Tax and discount slab'!$A$17:$B$27,2,TRUE)</f>
        <v>0.32000000000000006</v>
      </c>
      <c r="O390" s="7">
        <f>(1+Table1[[#This Row],[Tax]])*Table1[[#This Row],[Retail Price]]</f>
        <v>653.38548000000003</v>
      </c>
      <c r="P390" s="7" t="e">
        <f>VLOOKUP(Table1[[#This Row],[Order No]],'QTY &amp; shipping cost'!A386:B1422,2,FALSE)</f>
        <v>#N/A</v>
      </c>
      <c r="Q390" s="7" t="e">
        <f>(Table1[[#This Row],[Price including tax]]*Table1[[#This Row],[Order Quantity]])</f>
        <v>#N/A</v>
      </c>
      <c r="R390" s="14">
        <f>VLOOKUP(Table1[[#This Row],[Retail Price]],'Tax and discount slab'!$D$17:$E$27,2,TRUE)</f>
        <v>0.47</v>
      </c>
      <c r="S390" s="7" t="e">
        <f>Table1[[#This Row],[Sub Total]]*Table1[[#This Row],[Discount %]]</f>
        <v>#N/A</v>
      </c>
      <c r="T390" s="7">
        <f>VLOOKUP(Table1[[#This Row],[Order No]],'QTY &amp; shipping cost'!$A$2:$C$1038,3,FALSE)</f>
        <v>49.05</v>
      </c>
      <c r="U390" s="18" t="e">
        <f>(Table1[[#This Row],[Sub Total]]+Table1[[#This Row],[Shipping Cost]])-Table1[[#This Row],[Discount $]]</f>
        <v>#N/A</v>
      </c>
    </row>
    <row r="391" spans="1:21" x14ac:dyDescent="0.2">
      <c r="A391" s="17" t="s">
        <v>710</v>
      </c>
      <c r="B391" s="6">
        <f>VLOOKUP($A391,'Order date customer name'!$A$3:$B$1039,2,FALSE)</f>
        <v>41786</v>
      </c>
      <c r="C391" s="7" t="str">
        <f>VLOOKUP(Table1[[#This Row],[Order No]],'Order date customer name'!$A$2:$C$1038,3,FALSE)</f>
        <v>TODD KELLY</v>
      </c>
      <c r="D391" s="7" t="str">
        <f>VLOOKUP(Table1[[#This Row],[Order No]],'State and cust type'!$A$2:$B$1038,2,FALSE)</f>
        <v>New York</v>
      </c>
      <c r="E391" s="7" t="str">
        <f>VLOOKUP(Table1[[#This Row],[Order No]],'State and cust type'!$A$3:$C$1039,3,FALSE)</f>
        <v>Corporate</v>
      </c>
      <c r="F391" s="7" t="str">
        <f>VLOOKUP(Table1[[#This Row],[Order No]],'Account, order priority and cat'!$A$2:$B$1038,2,FALSE)</f>
        <v>GREG BLACK</v>
      </c>
      <c r="G391" s="7" t="str">
        <f>VLOOKUP(Table1[[#This Row],[Order No]],'Account, order priority and cat'!$A$3:$C$1039,3,FALSE)</f>
        <v>Low</v>
      </c>
      <c r="H391" s="7" t="str">
        <f>VLOOKUP(Table1[[#This Row],[Order No]],'Account, order priority and cat'!$A$3:$D$1039,4,FALSE)</f>
        <v>Technology</v>
      </c>
      <c r="I391" s="12" t="str">
        <f>VLOOKUP(Table1[[#This Row],[Order No]],'Cost and price details'!$A$2:$F$1038,Table!$I$3,FALSE)</f>
        <v>Regular Air</v>
      </c>
      <c r="J391" s="13">
        <f>VLOOKUP(Table1[[#This Row],[Order No]],'Cost and price details'!$A$2:$F$1038,Table!$J$3,FALSE)</f>
        <v>41797</v>
      </c>
      <c r="K391" s="12">
        <f>VLOOKUP(Table1[[#This Row],[Order No]],'Cost and price details'!$A$2:$F$1038,Table!$K$3,FALSE)</f>
        <v>35.222000000000008</v>
      </c>
      <c r="L391" s="12">
        <f>VLOOKUP(Table1[[#This Row],[Order No]],'Cost and price details'!$A$2:$F$1038,Table!$L$3,FALSE)</f>
        <v>167.72800000000001</v>
      </c>
      <c r="M391" s="14">
        <f>(Table1[[#This Row],[Retail Price]]-Table1[[#This Row],[Cost Price]])/Table1[[#This Row],[Cost Price]]</f>
        <v>3.7620237351655206</v>
      </c>
      <c r="N391" s="14">
        <f>VLOOKUP(Table1[[#This Row],[Retail Price]],'Tax and discount slab'!$A$17:$B$27,2,TRUE)</f>
        <v>0.32000000000000006</v>
      </c>
      <c r="O391" s="7">
        <f>(1+Table1[[#This Row],[Tax]])*Table1[[#This Row],[Retail Price]]</f>
        <v>221.40096000000003</v>
      </c>
      <c r="P391" s="7">
        <f>VLOOKUP(Table1[[#This Row],[Order No]],'QTY &amp; shipping cost'!A387:B1423,2,FALSE)</f>
        <v>51</v>
      </c>
      <c r="Q391" s="7">
        <f>(Table1[[#This Row],[Price including tax]]*Table1[[#This Row],[Order Quantity]])</f>
        <v>11291.448960000002</v>
      </c>
      <c r="R391" s="14">
        <f>VLOOKUP(Table1[[#This Row],[Retail Price]],'Tax and discount slab'!$D$17:$E$27,2,TRUE)</f>
        <v>0.47</v>
      </c>
      <c r="S391" s="7">
        <f>Table1[[#This Row],[Sub Total]]*Table1[[#This Row],[Discount %]]</f>
        <v>5306.9810112000005</v>
      </c>
      <c r="T391" s="7">
        <f>VLOOKUP(Table1[[#This Row],[Order No]],'QTY &amp; shipping cost'!$A$2:$C$1038,3,FALSE)</f>
        <v>4.05</v>
      </c>
      <c r="U391" s="18">
        <f>(Table1[[#This Row],[Sub Total]]+Table1[[#This Row],[Shipping Cost]])-Table1[[#This Row],[Discount $]]</f>
        <v>5988.5179488000003</v>
      </c>
    </row>
    <row r="392" spans="1:21" x14ac:dyDescent="0.2">
      <c r="A392" s="17" t="s">
        <v>712</v>
      </c>
      <c r="B392" s="6">
        <f>VLOOKUP($A392,'Order date customer name'!$A$3:$B$1039,2,FALSE)</f>
        <v>41786</v>
      </c>
      <c r="C392" s="7" t="str">
        <f>VLOOKUP(Table1[[#This Row],[Order No]],'Order date customer name'!$A$2:$C$1038,3,FALSE)</f>
        <v>BRADLEY WOOD</v>
      </c>
      <c r="D392" s="7" t="str">
        <f>VLOOKUP(Table1[[#This Row],[Order No]],'State and cust type'!$A$2:$B$1038,2,FALSE)</f>
        <v>New York</v>
      </c>
      <c r="E392" s="7" t="str">
        <f>VLOOKUP(Table1[[#This Row],[Order No]],'State and cust type'!$A$3:$C$1039,3,FALSE)</f>
        <v>Corporate</v>
      </c>
      <c r="F392" s="7" t="str">
        <f>VLOOKUP(Table1[[#This Row],[Order No]],'Account, order priority and cat'!$A$2:$B$1038,2,FALSE)</f>
        <v>VINCENT JORDAN</v>
      </c>
      <c r="G392" s="7" t="str">
        <f>VLOOKUP(Table1[[#This Row],[Order No]],'Account, order priority and cat'!$A$3:$C$1039,3,FALSE)</f>
        <v>High</v>
      </c>
      <c r="H392" s="7" t="str">
        <f>VLOOKUP(Table1[[#This Row],[Order No]],'Account, order priority and cat'!$A$3:$D$1039,4,FALSE)</f>
        <v>Office Supplies</v>
      </c>
      <c r="I392" s="12" t="str">
        <f>VLOOKUP(Table1[[#This Row],[Order No]],'Cost and price details'!$A$2:$F$1038,Table!$I$3,FALSE)</f>
        <v>Regular Air</v>
      </c>
      <c r="J392" s="13">
        <f>VLOOKUP(Table1[[#This Row],[Order No]],'Cost and price details'!$A$2:$F$1038,Table!$J$3,FALSE)</f>
        <v>41793</v>
      </c>
      <c r="K392" s="12">
        <f>VLOOKUP(Table1[[#This Row],[Order No]],'Cost and price details'!$A$2:$F$1038,Table!$K$3,FALSE)</f>
        <v>15.268000000000002</v>
      </c>
      <c r="L392" s="12">
        <f>VLOOKUP(Table1[[#This Row],[Order No]],'Cost and price details'!$A$2:$F$1038,Table!$L$3,FALSE)</f>
        <v>24.618000000000002</v>
      </c>
      <c r="M392" s="14">
        <f>(Table1[[#This Row],[Retail Price]]-Table1[[#This Row],[Cost Price]])/Table1[[#This Row],[Cost Price]]</f>
        <v>0.61239193083573473</v>
      </c>
      <c r="N392" s="14">
        <f>VLOOKUP(Table1[[#This Row],[Retail Price]],'Tax and discount slab'!$A$17:$B$27,2,TRUE)</f>
        <v>0.15000000000000002</v>
      </c>
      <c r="O392" s="7">
        <f>(1+Table1[[#This Row],[Tax]])*Table1[[#This Row],[Retail Price]]</f>
        <v>28.310700000000001</v>
      </c>
      <c r="P392" s="7">
        <f>VLOOKUP(Table1[[#This Row],[Order No]],'QTY &amp; shipping cost'!A388:B1424,2,FALSE)</f>
        <v>28</v>
      </c>
      <c r="Q392" s="7">
        <f>(Table1[[#This Row],[Price including tax]]*Table1[[#This Row],[Order Quantity]])</f>
        <v>792.69960000000003</v>
      </c>
      <c r="R392" s="14">
        <f>VLOOKUP(Table1[[#This Row],[Retail Price]],'Tax and discount slab'!$D$17:$E$27,2,TRUE)</f>
        <v>0.12000000000000001</v>
      </c>
      <c r="S392" s="7">
        <f>Table1[[#This Row],[Sub Total]]*Table1[[#This Row],[Discount %]]</f>
        <v>95.123952000000017</v>
      </c>
      <c r="T392" s="7">
        <f>VLOOKUP(Table1[[#This Row],[Order No]],'QTY &amp; shipping cost'!$A$2:$C$1038,3,FALSE)</f>
        <v>15.15</v>
      </c>
      <c r="U392" s="18">
        <f>(Table1[[#This Row],[Sub Total]]+Table1[[#This Row],[Shipping Cost]])-Table1[[#This Row],[Discount $]]</f>
        <v>712.72564799999998</v>
      </c>
    </row>
    <row r="393" spans="1:21" x14ac:dyDescent="0.2">
      <c r="A393" s="17" t="s">
        <v>714</v>
      </c>
      <c r="B393" s="6">
        <f>VLOOKUP($A393,'Order date customer name'!$A$3:$B$1039,2,FALSE)</f>
        <v>41786</v>
      </c>
      <c r="C393" s="7" t="str">
        <f>VLOOKUP(Table1[[#This Row],[Order No]],'Order date customer name'!$A$2:$C$1038,3,FALSE)</f>
        <v>NATHAN SIMMONS</v>
      </c>
      <c r="D393" s="7" t="str">
        <f>VLOOKUP(Table1[[#This Row],[Order No]],'State and cust type'!$A$2:$B$1038,2,FALSE)</f>
        <v>Illinois</v>
      </c>
      <c r="E393" s="7" t="str">
        <f>VLOOKUP(Table1[[#This Row],[Order No]],'State and cust type'!$A$3:$C$1039,3,FALSE)</f>
        <v>Corporate</v>
      </c>
      <c r="F393" s="7" t="str">
        <f>VLOOKUP(Table1[[#This Row],[Order No]],'Account, order priority and cat'!$A$2:$B$1038,2,FALSE)</f>
        <v>COREY MILLS</v>
      </c>
      <c r="G393" s="7" t="str">
        <f>VLOOKUP(Table1[[#This Row],[Order No]],'Account, order priority and cat'!$A$3:$C$1039,3,FALSE)</f>
        <v>Medium</v>
      </c>
      <c r="H393" s="7" t="str">
        <f>VLOOKUP(Table1[[#This Row],[Order No]],'Account, order priority and cat'!$A$3:$D$1039,4,FALSE)</f>
        <v>Office Supplies</v>
      </c>
      <c r="I393" s="12" t="str">
        <f>VLOOKUP(Table1[[#This Row],[Order No]],'Cost and price details'!$A$2:$F$1038,Table!$I$3,FALSE)</f>
        <v>Regular Air</v>
      </c>
      <c r="J393" s="13">
        <f>VLOOKUP(Table1[[#This Row],[Order No]],'Cost and price details'!$A$2:$F$1038,Table!$J$3,FALSE)</f>
        <v>41793</v>
      </c>
      <c r="K393" s="12">
        <f>VLOOKUP(Table1[[#This Row],[Order No]],'Cost and price details'!$A$2:$F$1038,Table!$K$3,FALSE)</f>
        <v>5.2690000000000001</v>
      </c>
      <c r="L393" s="12">
        <f>VLOOKUP(Table1[[#This Row],[Order No]],'Cost and price details'!$A$2:$F$1038,Table!$L$3,FALSE)</f>
        <v>13.167000000000002</v>
      </c>
      <c r="M393" s="14">
        <f>(Table1[[#This Row],[Retail Price]]-Table1[[#This Row],[Cost Price]])/Table1[[#This Row],[Cost Price]]</f>
        <v>1.4989561586638833</v>
      </c>
      <c r="N393" s="14">
        <f>VLOOKUP(Table1[[#This Row],[Retail Price]],'Tax and discount slab'!$A$17:$B$27,2,TRUE)</f>
        <v>0.1</v>
      </c>
      <c r="O393" s="7">
        <f>(1+Table1[[#This Row],[Tax]])*Table1[[#This Row],[Retail Price]]</f>
        <v>14.483700000000002</v>
      </c>
      <c r="P393" s="7">
        <f>VLOOKUP(Table1[[#This Row],[Order No]],'QTY &amp; shipping cost'!A389:B1425,2,FALSE)</f>
        <v>48</v>
      </c>
      <c r="Q393" s="7">
        <f>(Table1[[#This Row],[Price including tax]]*Table1[[#This Row],[Order Quantity]])</f>
        <v>695.21760000000017</v>
      </c>
      <c r="R393" s="14">
        <f>VLOOKUP(Table1[[#This Row],[Retail Price]],'Tax and discount slab'!$D$17:$E$27,2,TRUE)</f>
        <v>7.0000000000000007E-2</v>
      </c>
      <c r="S393" s="7">
        <f>Table1[[#This Row],[Sub Total]]*Table1[[#This Row],[Discount %]]</f>
        <v>48.665232000000017</v>
      </c>
      <c r="T393" s="7">
        <f>VLOOKUP(Table1[[#This Row],[Order No]],'QTY &amp; shipping cost'!$A$2:$C$1038,3,FALSE)</f>
        <v>5.8599999999999994</v>
      </c>
      <c r="U393" s="18">
        <f>(Table1[[#This Row],[Sub Total]]+Table1[[#This Row],[Shipping Cost]])-Table1[[#This Row],[Discount $]]</f>
        <v>652.41236800000013</v>
      </c>
    </row>
    <row r="394" spans="1:21" x14ac:dyDescent="0.2">
      <c r="A394" s="17" t="s">
        <v>716</v>
      </c>
      <c r="B394" s="6">
        <f>VLOOKUP($A394,'Order date customer name'!$A$3:$B$1039,2,FALSE)</f>
        <v>41790</v>
      </c>
      <c r="C394" s="7" t="str">
        <f>VLOOKUP(Table1[[#This Row],[Order No]],'Order date customer name'!$A$2:$C$1038,3,FALSE)</f>
        <v>DONALD HANSEN</v>
      </c>
      <c r="D394" s="7" t="str">
        <f>VLOOKUP(Table1[[#This Row],[Order No]],'State and cust type'!$A$2:$B$1038,2,FALSE)</f>
        <v>Illinois</v>
      </c>
      <c r="E394" s="7" t="str">
        <f>VLOOKUP(Table1[[#This Row],[Order No]],'State and cust type'!$A$3:$C$1039,3,FALSE)</f>
        <v>Corporate</v>
      </c>
      <c r="F394" s="7" t="str">
        <f>VLOOKUP(Table1[[#This Row],[Order No]],'Account, order priority and cat'!$A$2:$B$1038,2,FALSE)</f>
        <v>MANUEL BARNES</v>
      </c>
      <c r="G394" s="7" t="str">
        <f>VLOOKUP(Table1[[#This Row],[Order No]],'Account, order priority and cat'!$A$3:$C$1039,3,FALSE)</f>
        <v>Critical</v>
      </c>
      <c r="H394" s="7" t="str">
        <f>VLOOKUP(Table1[[#This Row],[Order No]],'Account, order priority and cat'!$A$3:$D$1039,4,FALSE)</f>
        <v>Technology</v>
      </c>
      <c r="I394" s="12" t="str">
        <f>VLOOKUP(Table1[[#This Row],[Order No]],'Cost and price details'!$A$2:$F$1038,Table!$I$3,FALSE)</f>
        <v>Regular Air</v>
      </c>
      <c r="J394" s="13">
        <f>VLOOKUP(Table1[[#This Row],[Order No]],'Cost and price details'!$A$2:$F$1038,Table!$J$3,FALSE)</f>
        <v>41799</v>
      </c>
      <c r="K394" s="12">
        <f>VLOOKUP(Table1[[#This Row],[Order No]],'Cost and price details'!$A$2:$F$1038,Table!$K$3,FALSE)</f>
        <v>9.7020000000000017</v>
      </c>
      <c r="L394" s="12">
        <f>VLOOKUP(Table1[[#This Row],[Order No]],'Cost and price details'!$A$2:$F$1038,Table!$L$3,FALSE)</f>
        <v>23.088999999999999</v>
      </c>
      <c r="M394" s="14">
        <f>(Table1[[#This Row],[Retail Price]]-Table1[[#This Row],[Cost Price]])/Table1[[#This Row],[Cost Price]]</f>
        <v>1.3798185941043077</v>
      </c>
      <c r="N394" s="14">
        <f>VLOOKUP(Table1[[#This Row],[Retail Price]],'Tax and discount slab'!$A$17:$B$27,2,TRUE)</f>
        <v>0.15000000000000002</v>
      </c>
      <c r="O394" s="7">
        <f>(1+Table1[[#This Row],[Tax]])*Table1[[#This Row],[Retail Price]]</f>
        <v>26.552349999999997</v>
      </c>
      <c r="P394" s="7">
        <f>VLOOKUP(Table1[[#This Row],[Order No]],'QTY &amp; shipping cost'!A390:B1426,2,FALSE)</f>
        <v>12</v>
      </c>
      <c r="Q394" s="7">
        <f>(Table1[[#This Row],[Price including tax]]*Table1[[#This Row],[Order Quantity]])</f>
        <v>318.62819999999999</v>
      </c>
      <c r="R394" s="14">
        <f>VLOOKUP(Table1[[#This Row],[Retail Price]],'Tax and discount slab'!$D$17:$E$27,2,TRUE)</f>
        <v>0.12000000000000001</v>
      </c>
      <c r="S394" s="7">
        <f>Table1[[#This Row],[Sub Total]]*Table1[[#This Row],[Discount %]]</f>
        <v>38.235384000000003</v>
      </c>
      <c r="T394" s="7">
        <f>VLOOKUP(Table1[[#This Row],[Order No]],'QTY &amp; shipping cost'!$A$2:$C$1038,3,FALSE)</f>
        <v>4.8599999999999994</v>
      </c>
      <c r="U394" s="18">
        <f>(Table1[[#This Row],[Sub Total]]+Table1[[#This Row],[Shipping Cost]])-Table1[[#This Row],[Discount $]]</f>
        <v>285.252816</v>
      </c>
    </row>
    <row r="395" spans="1:21" x14ac:dyDescent="0.2">
      <c r="A395" s="17" t="s">
        <v>718</v>
      </c>
      <c r="B395" s="6">
        <f>VLOOKUP($A395,'Order date customer name'!$A$3:$B$1039,2,FALSE)</f>
        <v>41791</v>
      </c>
      <c r="C395" s="7" t="str">
        <f>VLOOKUP(Table1[[#This Row],[Order No]],'Order date customer name'!$A$2:$C$1038,3,FALSE)</f>
        <v>JACK THOMAS</v>
      </c>
      <c r="D395" s="7" t="str">
        <f>VLOOKUP(Table1[[#This Row],[Order No]],'State and cust type'!$A$2:$B$1038,2,FALSE)</f>
        <v>New York</v>
      </c>
      <c r="E395" s="7" t="str">
        <f>VLOOKUP(Table1[[#This Row],[Order No]],'State and cust type'!$A$3:$C$1039,3,FALSE)</f>
        <v>Corporate</v>
      </c>
      <c r="F395" s="7" t="str">
        <f>VLOOKUP(Table1[[#This Row],[Order No]],'Account, order priority and cat'!$A$2:$B$1038,2,FALSE)</f>
        <v>CLAUDE WILLIS</v>
      </c>
      <c r="G395" s="7" t="str">
        <f>VLOOKUP(Table1[[#This Row],[Order No]],'Account, order priority and cat'!$A$3:$C$1039,3,FALSE)</f>
        <v>Not Specified</v>
      </c>
      <c r="H395" s="7" t="str">
        <f>VLOOKUP(Table1[[#This Row],[Order No]],'Account, order priority and cat'!$A$3:$D$1039,4,FALSE)</f>
        <v>Office Supplies</v>
      </c>
      <c r="I395" s="12" t="str">
        <f>VLOOKUP(Table1[[#This Row],[Order No]],'Cost and price details'!$A$2:$F$1038,Table!$I$3,FALSE)</f>
        <v>Regular Air</v>
      </c>
      <c r="J395" s="13">
        <f>VLOOKUP(Table1[[#This Row],[Order No]],'Cost and price details'!$A$2:$F$1038,Table!$J$3,FALSE)</f>
        <v>41799</v>
      </c>
      <c r="K395" s="12">
        <f>VLOOKUP(Table1[[#This Row],[Order No]],'Cost and price details'!$A$2:$F$1038,Table!$K$3,FALSE)</f>
        <v>1.1990000000000003</v>
      </c>
      <c r="L395" s="12">
        <f>VLOOKUP(Table1[[#This Row],[Order No]],'Cost and price details'!$A$2:$F$1038,Table!$L$3,FALSE)</f>
        <v>2.0020000000000002</v>
      </c>
      <c r="M395" s="14">
        <f>(Table1[[#This Row],[Retail Price]]-Table1[[#This Row],[Cost Price]])/Table1[[#This Row],[Cost Price]]</f>
        <v>0.66972477064220159</v>
      </c>
      <c r="N395" s="14">
        <f>VLOOKUP(Table1[[#This Row],[Retail Price]],'Tax and discount slab'!$A$17:$B$27,2,TRUE)</f>
        <v>0.05</v>
      </c>
      <c r="O395" s="7">
        <f>(1+Table1[[#This Row],[Tax]])*Table1[[#This Row],[Retail Price]]</f>
        <v>2.1021000000000005</v>
      </c>
      <c r="P395" s="7">
        <f>VLOOKUP(Table1[[#This Row],[Order No]],'QTY &amp; shipping cost'!A391:B1427,2,FALSE)</f>
        <v>42</v>
      </c>
      <c r="Q395" s="7">
        <f>(Table1[[#This Row],[Price including tax]]*Table1[[#This Row],[Order Quantity]])</f>
        <v>88.288200000000018</v>
      </c>
      <c r="R395" s="14">
        <f>VLOOKUP(Table1[[#This Row],[Retail Price]],'Tax and discount slab'!$D$17:$E$27,2,TRUE)</f>
        <v>0.02</v>
      </c>
      <c r="S395" s="7">
        <f>Table1[[#This Row],[Sub Total]]*Table1[[#This Row],[Discount %]]</f>
        <v>1.7657640000000003</v>
      </c>
      <c r="T395" s="7">
        <f>VLOOKUP(Table1[[#This Row],[Order No]],'QTY &amp; shipping cost'!$A$2:$C$1038,3,FALSE)</f>
        <v>1.05</v>
      </c>
      <c r="U395" s="18">
        <f>(Table1[[#This Row],[Sub Total]]+Table1[[#This Row],[Shipping Cost]])-Table1[[#This Row],[Discount $]]</f>
        <v>87.57243600000001</v>
      </c>
    </row>
    <row r="396" spans="1:21" x14ac:dyDescent="0.2">
      <c r="A396" s="17" t="s">
        <v>719</v>
      </c>
      <c r="B396" s="6">
        <f>VLOOKUP($A396,'Order date customer name'!$A$3:$B$1039,2,FALSE)</f>
        <v>41791</v>
      </c>
      <c r="C396" s="7" t="str">
        <f>VLOOKUP(Table1[[#This Row],[Order No]],'Order date customer name'!$A$2:$C$1038,3,FALSE)</f>
        <v>RYAN WALKER</v>
      </c>
      <c r="D396" s="7" t="str">
        <f>VLOOKUP(Table1[[#This Row],[Order No]],'State and cust type'!$A$2:$B$1038,2,FALSE)</f>
        <v>New York</v>
      </c>
      <c r="E396" s="7" t="str">
        <f>VLOOKUP(Table1[[#This Row],[Order No]],'State and cust type'!$A$3:$C$1039,3,FALSE)</f>
        <v>Small Business</v>
      </c>
      <c r="F396" s="7" t="str">
        <f>VLOOKUP(Table1[[#This Row],[Order No]],'Account, order priority and cat'!$A$2:$B$1038,2,FALSE)</f>
        <v>GREG BLACK</v>
      </c>
      <c r="G396" s="7" t="str">
        <f>VLOOKUP(Table1[[#This Row],[Order No]],'Account, order priority and cat'!$A$3:$C$1039,3,FALSE)</f>
        <v>High</v>
      </c>
      <c r="H396" s="7" t="str">
        <f>VLOOKUP(Table1[[#This Row],[Order No]],'Account, order priority and cat'!$A$3:$D$1039,4,FALSE)</f>
        <v>Office Supplies</v>
      </c>
      <c r="I396" s="12" t="str">
        <f>VLOOKUP(Table1[[#This Row],[Order No]],'Cost and price details'!$A$2:$F$1038,Table!$I$3,FALSE)</f>
        <v>Regular Air</v>
      </c>
      <c r="J396" s="13">
        <f>VLOOKUP(Table1[[#This Row],[Order No]],'Cost and price details'!$A$2:$F$1038,Table!$J$3,FALSE)</f>
        <v>41800</v>
      </c>
      <c r="K396" s="12">
        <f>VLOOKUP(Table1[[#This Row],[Order No]],'Cost and price details'!$A$2:$F$1038,Table!$K$3,FALSE)</f>
        <v>4.125</v>
      </c>
      <c r="L396" s="12">
        <f>VLOOKUP(Table1[[#This Row],[Order No]],'Cost and price details'!$A$2:$F$1038,Table!$L$3,FALSE)</f>
        <v>7.7880000000000011</v>
      </c>
      <c r="M396" s="14">
        <f>(Table1[[#This Row],[Retail Price]]-Table1[[#This Row],[Cost Price]])/Table1[[#This Row],[Cost Price]]</f>
        <v>0.88800000000000023</v>
      </c>
      <c r="N396" s="14">
        <f>VLOOKUP(Table1[[#This Row],[Retail Price]],'Tax and discount slab'!$A$17:$B$27,2,TRUE)</f>
        <v>0.05</v>
      </c>
      <c r="O396" s="7">
        <f>(1+Table1[[#This Row],[Tax]])*Table1[[#This Row],[Retail Price]]</f>
        <v>8.1774000000000022</v>
      </c>
      <c r="P396" s="7">
        <f>VLOOKUP(Table1[[#This Row],[Order No]],'QTY &amp; shipping cost'!A392:B1428,2,FALSE)</f>
        <v>47</v>
      </c>
      <c r="Q396" s="7">
        <f>(Table1[[#This Row],[Price including tax]]*Table1[[#This Row],[Order Quantity]])</f>
        <v>384.33780000000013</v>
      </c>
      <c r="R396" s="14">
        <f>VLOOKUP(Table1[[#This Row],[Retail Price]],'Tax and discount slab'!$D$17:$E$27,2,TRUE)</f>
        <v>0.02</v>
      </c>
      <c r="S396" s="7">
        <f>Table1[[#This Row],[Sub Total]]*Table1[[#This Row],[Discount %]]</f>
        <v>7.6867560000000026</v>
      </c>
      <c r="T396" s="7">
        <f>VLOOKUP(Table1[[#This Row],[Order No]],'QTY &amp; shipping cost'!$A$2:$C$1038,3,FALSE)</f>
        <v>2.4</v>
      </c>
      <c r="U396" s="18">
        <f>(Table1[[#This Row],[Sub Total]]+Table1[[#This Row],[Shipping Cost]])-Table1[[#This Row],[Discount $]]</f>
        <v>379.0510440000001</v>
      </c>
    </row>
    <row r="397" spans="1:21" x14ac:dyDescent="0.2">
      <c r="A397" s="17" t="s">
        <v>720</v>
      </c>
      <c r="B397" s="6">
        <f>VLOOKUP($A397,'Order date customer name'!$A$3:$B$1039,2,FALSE)</f>
        <v>41792</v>
      </c>
      <c r="C397" s="7" t="str">
        <f>VLOOKUP(Table1[[#This Row],[Order No]],'Order date customer name'!$A$2:$C$1038,3,FALSE)</f>
        <v>ADAM BROOKS</v>
      </c>
      <c r="D397" s="7" t="str">
        <f>VLOOKUP(Table1[[#This Row],[Order No]],'State and cust type'!$A$2:$B$1038,2,FALSE)</f>
        <v>New York</v>
      </c>
      <c r="E397" s="7" t="str">
        <f>VLOOKUP(Table1[[#This Row],[Order No]],'State and cust type'!$A$3:$C$1039,3,FALSE)</f>
        <v>Consumer</v>
      </c>
      <c r="F397" s="7" t="str">
        <f>VLOOKUP(Table1[[#This Row],[Order No]],'Account, order priority and cat'!$A$2:$B$1038,2,FALSE)</f>
        <v>EDWIN AGUILAR</v>
      </c>
      <c r="G397" s="7" t="str">
        <f>VLOOKUP(Table1[[#This Row],[Order No]],'Account, order priority and cat'!$A$3:$C$1039,3,FALSE)</f>
        <v>High</v>
      </c>
      <c r="H397" s="7" t="str">
        <f>VLOOKUP(Table1[[#This Row],[Order No]],'Account, order priority and cat'!$A$3:$D$1039,4,FALSE)</f>
        <v>Office Supplies</v>
      </c>
      <c r="I397" s="12" t="str">
        <f>VLOOKUP(Table1[[#This Row],[Order No]],'Cost and price details'!$A$2:$F$1038,Table!$I$3,FALSE)</f>
        <v>Regular Air</v>
      </c>
      <c r="J397" s="13">
        <f>VLOOKUP(Table1[[#This Row],[Order No]],'Cost and price details'!$A$2:$F$1038,Table!$J$3,FALSE)</f>
        <v>41800</v>
      </c>
      <c r="K397" s="12">
        <f>VLOOKUP(Table1[[#This Row],[Order No]],'Cost and price details'!$A$2:$F$1038,Table!$K$3,FALSE)</f>
        <v>196.71300000000002</v>
      </c>
      <c r="L397" s="12">
        <f>VLOOKUP(Table1[[#This Row],[Order No]],'Cost and price details'!$A$2:$F$1038,Table!$L$3,FALSE)</f>
        <v>457.46800000000002</v>
      </c>
      <c r="M397" s="14">
        <f>(Table1[[#This Row],[Retail Price]]-Table1[[#This Row],[Cost Price]])/Table1[[#This Row],[Cost Price]]</f>
        <v>1.3255605882681876</v>
      </c>
      <c r="N397" s="14">
        <f>VLOOKUP(Table1[[#This Row],[Retail Price]],'Tax and discount slab'!$A$17:$B$27,2,TRUE)</f>
        <v>0.32000000000000006</v>
      </c>
      <c r="O397" s="7">
        <f>(1+Table1[[#This Row],[Tax]])*Table1[[#This Row],[Retail Price]]</f>
        <v>603.8577600000001</v>
      </c>
      <c r="P397" s="7" t="e">
        <f>VLOOKUP(Table1[[#This Row],[Order No]],'QTY &amp; shipping cost'!A393:B1429,2,FALSE)</f>
        <v>#N/A</v>
      </c>
      <c r="Q397" s="7" t="e">
        <f>(Table1[[#This Row],[Price including tax]]*Table1[[#This Row],[Order Quantity]])</f>
        <v>#N/A</v>
      </c>
      <c r="R397" s="14">
        <f>VLOOKUP(Table1[[#This Row],[Retail Price]],'Tax and discount slab'!$D$17:$E$27,2,TRUE)</f>
        <v>0.47</v>
      </c>
      <c r="S397" s="7" t="e">
        <f>Table1[[#This Row],[Sub Total]]*Table1[[#This Row],[Discount %]]</f>
        <v>#N/A</v>
      </c>
      <c r="T397" s="7">
        <f>VLOOKUP(Table1[[#This Row],[Order No]],'QTY &amp; shipping cost'!$A$2:$C$1038,3,FALSE)</f>
        <v>11.42</v>
      </c>
      <c r="U397" s="18" t="e">
        <f>(Table1[[#This Row],[Sub Total]]+Table1[[#This Row],[Shipping Cost]])-Table1[[#This Row],[Discount $]]</f>
        <v>#N/A</v>
      </c>
    </row>
    <row r="398" spans="1:21" x14ac:dyDescent="0.2">
      <c r="A398" s="17" t="s">
        <v>721</v>
      </c>
      <c r="B398" s="6">
        <f>VLOOKUP($A398,'Order date customer name'!$A$3:$B$1039,2,FALSE)</f>
        <v>41792</v>
      </c>
      <c r="C398" s="7" t="str">
        <f>VLOOKUP(Table1[[#This Row],[Order No]],'Order date customer name'!$A$2:$C$1038,3,FALSE)</f>
        <v>MICHAEL MURRAY</v>
      </c>
      <c r="D398" s="7" t="str">
        <f>VLOOKUP(Table1[[#This Row],[Order No]],'State and cust type'!$A$2:$B$1038,2,FALSE)</f>
        <v>New York</v>
      </c>
      <c r="E398" s="7" t="str">
        <f>VLOOKUP(Table1[[#This Row],[Order No]],'State and cust type'!$A$3:$C$1039,3,FALSE)</f>
        <v>Small Business</v>
      </c>
      <c r="F398" s="7" t="str">
        <f>VLOOKUP(Table1[[#This Row],[Order No]],'Account, order priority and cat'!$A$2:$B$1038,2,FALSE)</f>
        <v>ROY COOK</v>
      </c>
      <c r="G398" s="7" t="str">
        <f>VLOOKUP(Table1[[#This Row],[Order No]],'Account, order priority and cat'!$A$3:$C$1039,3,FALSE)</f>
        <v>Not Specified</v>
      </c>
      <c r="H398" s="7" t="str">
        <f>VLOOKUP(Table1[[#This Row],[Order No]],'Account, order priority and cat'!$A$3:$D$1039,4,FALSE)</f>
        <v>Technology</v>
      </c>
      <c r="I398" s="12" t="str">
        <f>VLOOKUP(Table1[[#This Row],[Order No]],'Cost and price details'!$A$2:$F$1038,Table!$I$3,FALSE)</f>
        <v>Regular Air</v>
      </c>
      <c r="J398" s="13">
        <f>VLOOKUP(Table1[[#This Row],[Order No]],'Cost and price details'!$A$2:$F$1038,Table!$J$3,FALSE)</f>
        <v>41800</v>
      </c>
      <c r="K398" s="12">
        <f>VLOOKUP(Table1[[#This Row],[Order No]],'Cost and price details'!$A$2:$F$1038,Table!$K$3,FALSE)</f>
        <v>172.15</v>
      </c>
      <c r="L398" s="12">
        <f>VLOOKUP(Table1[[#This Row],[Order No]],'Cost and price details'!$A$2:$F$1038,Table!$L$3,FALSE)</f>
        <v>331.06700000000006</v>
      </c>
      <c r="M398" s="14">
        <f>(Table1[[#This Row],[Retail Price]]-Table1[[#This Row],[Cost Price]])/Table1[[#This Row],[Cost Price]]</f>
        <v>0.92313099041533575</v>
      </c>
      <c r="N398" s="14">
        <f>VLOOKUP(Table1[[#This Row],[Retail Price]],'Tax and discount slab'!$A$17:$B$27,2,TRUE)</f>
        <v>0.32000000000000006</v>
      </c>
      <c r="O398" s="7">
        <f>(1+Table1[[#This Row],[Tax]])*Table1[[#This Row],[Retail Price]]</f>
        <v>437.00844000000012</v>
      </c>
      <c r="P398" s="7">
        <f>VLOOKUP(Table1[[#This Row],[Order No]],'QTY &amp; shipping cost'!A394:B1430,2,FALSE)</f>
        <v>8</v>
      </c>
      <c r="Q398" s="7">
        <f>(Table1[[#This Row],[Price including tax]]*Table1[[#This Row],[Order Quantity]])</f>
        <v>3496.067520000001</v>
      </c>
      <c r="R398" s="14">
        <f>VLOOKUP(Table1[[#This Row],[Retail Price]],'Tax and discount slab'!$D$17:$E$27,2,TRUE)</f>
        <v>0.47</v>
      </c>
      <c r="S398" s="7">
        <f>Table1[[#This Row],[Sub Total]]*Table1[[#This Row],[Discount %]]</f>
        <v>1643.1517344000004</v>
      </c>
      <c r="T398" s="7">
        <f>VLOOKUP(Table1[[#This Row],[Order No]],'QTY &amp; shipping cost'!$A$2:$C$1038,3,FALSE)</f>
        <v>7.2299999999999995</v>
      </c>
      <c r="U398" s="18">
        <f>(Table1[[#This Row],[Sub Total]]+Table1[[#This Row],[Shipping Cost]])-Table1[[#This Row],[Discount $]]</f>
        <v>1860.1457856000006</v>
      </c>
    </row>
    <row r="399" spans="1:21" x14ac:dyDescent="0.2">
      <c r="A399" s="17" t="s">
        <v>723</v>
      </c>
      <c r="B399" s="6">
        <f>VLOOKUP($A399,'Order date customer name'!$A$3:$B$1039,2,FALSE)</f>
        <v>41793</v>
      </c>
      <c r="C399" s="7" t="str">
        <f>VLOOKUP(Table1[[#This Row],[Order No]],'Order date customer name'!$A$2:$C$1038,3,FALSE)</f>
        <v>FRED FLORES</v>
      </c>
      <c r="D399" s="7" t="str">
        <f>VLOOKUP(Table1[[#This Row],[Order No]],'State and cust type'!$A$2:$B$1038,2,FALSE)</f>
        <v>New York</v>
      </c>
      <c r="E399" s="7" t="str">
        <f>VLOOKUP(Table1[[#This Row],[Order No]],'State and cust type'!$A$3:$C$1039,3,FALSE)</f>
        <v>Corporate</v>
      </c>
      <c r="F399" s="7" t="str">
        <f>VLOOKUP(Table1[[#This Row],[Order No]],'Account, order priority and cat'!$A$2:$B$1038,2,FALSE)</f>
        <v>TONY PERRY</v>
      </c>
      <c r="G399" s="7" t="str">
        <f>VLOOKUP(Table1[[#This Row],[Order No]],'Account, order priority and cat'!$A$3:$C$1039,3,FALSE)</f>
        <v>Medium</v>
      </c>
      <c r="H399" s="7" t="str">
        <f>VLOOKUP(Table1[[#This Row],[Order No]],'Account, order priority and cat'!$A$3:$D$1039,4,FALSE)</f>
        <v>Office Supplies</v>
      </c>
      <c r="I399" s="12" t="str">
        <f>VLOOKUP(Table1[[#This Row],[Order No]],'Cost and price details'!$A$2:$F$1038,Table!$I$3,FALSE)</f>
        <v>Regular Air</v>
      </c>
      <c r="J399" s="13">
        <f>VLOOKUP(Table1[[#This Row],[Order No]],'Cost and price details'!$A$2:$F$1038,Table!$J$3,FALSE)</f>
        <v>41802</v>
      </c>
      <c r="K399" s="12">
        <f>VLOOKUP(Table1[[#This Row],[Order No]],'Cost and price details'!$A$2:$F$1038,Table!$K$3,FALSE)</f>
        <v>13.629000000000001</v>
      </c>
      <c r="L399" s="12">
        <f>VLOOKUP(Table1[[#This Row],[Order No]],'Cost and price details'!$A$2:$F$1038,Table!$L$3,FALSE)</f>
        <v>21.978000000000002</v>
      </c>
      <c r="M399" s="14">
        <f>(Table1[[#This Row],[Retail Price]]-Table1[[#This Row],[Cost Price]])/Table1[[#This Row],[Cost Price]]</f>
        <v>0.61259079903147695</v>
      </c>
      <c r="N399" s="14">
        <f>VLOOKUP(Table1[[#This Row],[Retail Price]],'Tax and discount slab'!$A$17:$B$27,2,TRUE)</f>
        <v>0.15000000000000002</v>
      </c>
      <c r="O399" s="7">
        <f>(1+Table1[[#This Row],[Tax]])*Table1[[#This Row],[Retail Price]]</f>
        <v>25.274699999999999</v>
      </c>
      <c r="P399" s="7" t="e">
        <f>VLOOKUP(Table1[[#This Row],[Order No]],'QTY &amp; shipping cost'!A395:B1431,2,FALSE)</f>
        <v>#N/A</v>
      </c>
      <c r="Q399" s="7" t="e">
        <f>(Table1[[#This Row],[Price including tax]]*Table1[[#This Row],[Order Quantity]])</f>
        <v>#N/A</v>
      </c>
      <c r="R399" s="14">
        <f>VLOOKUP(Table1[[#This Row],[Retail Price]],'Tax and discount slab'!$D$17:$E$27,2,TRUE)</f>
        <v>0.12000000000000001</v>
      </c>
      <c r="S399" s="7" t="e">
        <f>Table1[[#This Row],[Sub Total]]*Table1[[#This Row],[Discount %]]</f>
        <v>#N/A</v>
      </c>
      <c r="T399" s="7">
        <f>VLOOKUP(Table1[[#This Row],[Order No]],'QTY &amp; shipping cost'!$A$2:$C$1038,3,FALSE)</f>
        <v>5.8199999999999994</v>
      </c>
      <c r="U399" s="18" t="e">
        <f>(Table1[[#This Row],[Sub Total]]+Table1[[#This Row],[Shipping Cost]])-Table1[[#This Row],[Discount $]]</f>
        <v>#N/A</v>
      </c>
    </row>
    <row r="400" spans="1:21" x14ac:dyDescent="0.2">
      <c r="A400" s="17" t="s">
        <v>725</v>
      </c>
      <c r="B400" s="6">
        <f>VLOOKUP($A400,'Order date customer name'!$A$3:$B$1039,2,FALSE)</f>
        <v>41795</v>
      </c>
      <c r="C400" s="7" t="str">
        <f>VLOOKUP(Table1[[#This Row],[Order No]],'Order date customer name'!$A$2:$C$1038,3,FALSE)</f>
        <v>HERMAN ORTIZ</v>
      </c>
      <c r="D400" s="7" t="str">
        <f>VLOOKUP(Table1[[#This Row],[Order No]],'State and cust type'!$A$2:$B$1038,2,FALSE)</f>
        <v>New York</v>
      </c>
      <c r="E400" s="7" t="str">
        <f>VLOOKUP(Table1[[#This Row],[Order No]],'State and cust type'!$A$3:$C$1039,3,FALSE)</f>
        <v>Consumer</v>
      </c>
      <c r="F400" s="7" t="str">
        <f>VLOOKUP(Table1[[#This Row],[Order No]],'Account, order priority and cat'!$A$2:$B$1038,2,FALSE)</f>
        <v>CLAUDE WILLIS</v>
      </c>
      <c r="G400" s="7" t="str">
        <f>VLOOKUP(Table1[[#This Row],[Order No]],'Account, order priority and cat'!$A$3:$C$1039,3,FALSE)</f>
        <v>Medium</v>
      </c>
      <c r="H400" s="7" t="str">
        <f>VLOOKUP(Table1[[#This Row],[Order No]],'Account, order priority and cat'!$A$3:$D$1039,4,FALSE)</f>
        <v>Technology</v>
      </c>
      <c r="I400" s="12" t="str">
        <f>VLOOKUP(Table1[[#This Row],[Order No]],'Cost and price details'!$A$2:$F$1038,Table!$I$3,FALSE)</f>
        <v>Delivery Truck</v>
      </c>
      <c r="J400" s="13">
        <f>VLOOKUP(Table1[[#This Row],[Order No]],'Cost and price details'!$A$2:$F$1038,Table!$J$3,FALSE)</f>
        <v>41803</v>
      </c>
      <c r="K400" s="12">
        <f>VLOOKUP(Table1[[#This Row],[Order No]],'Cost and price details'!$A$2:$F$1038,Table!$K$3,FALSE)</f>
        <v>306.88900000000001</v>
      </c>
      <c r="L400" s="12">
        <f>VLOOKUP(Table1[[#This Row],[Order No]],'Cost and price details'!$A$2:$F$1038,Table!$L$3,FALSE)</f>
        <v>494.98900000000003</v>
      </c>
      <c r="M400" s="14">
        <f>(Table1[[#This Row],[Retail Price]]-Table1[[#This Row],[Cost Price]])/Table1[[#This Row],[Cost Price]]</f>
        <v>0.61292519445141413</v>
      </c>
      <c r="N400" s="14">
        <f>VLOOKUP(Table1[[#This Row],[Retail Price]],'Tax and discount slab'!$A$17:$B$27,2,TRUE)</f>
        <v>0.32000000000000006</v>
      </c>
      <c r="O400" s="7">
        <f>(1+Table1[[#This Row],[Tax]])*Table1[[#This Row],[Retail Price]]</f>
        <v>653.38548000000003</v>
      </c>
      <c r="P400" s="7">
        <f>VLOOKUP(Table1[[#This Row],[Order No]],'QTY &amp; shipping cost'!A396:B1432,2,FALSE)</f>
        <v>7</v>
      </c>
      <c r="Q400" s="7">
        <f>(Table1[[#This Row],[Price including tax]]*Table1[[#This Row],[Order Quantity]])</f>
        <v>4573.6983600000003</v>
      </c>
      <c r="R400" s="14">
        <f>VLOOKUP(Table1[[#This Row],[Retail Price]],'Tax and discount slab'!$D$17:$E$27,2,TRUE)</f>
        <v>0.47</v>
      </c>
      <c r="S400" s="7">
        <f>Table1[[#This Row],[Sub Total]]*Table1[[#This Row],[Discount %]]</f>
        <v>2149.6382291999998</v>
      </c>
      <c r="T400" s="7">
        <f>VLOOKUP(Table1[[#This Row],[Order No]],'QTY &amp; shipping cost'!$A$2:$C$1038,3,FALSE)</f>
        <v>49.05</v>
      </c>
      <c r="U400" s="18">
        <f>(Table1[[#This Row],[Sub Total]]+Table1[[#This Row],[Shipping Cost]])-Table1[[#This Row],[Discount $]]</f>
        <v>2473.1101308000007</v>
      </c>
    </row>
    <row r="401" spans="1:21" x14ac:dyDescent="0.2">
      <c r="A401" s="17" t="s">
        <v>727</v>
      </c>
      <c r="B401" s="6">
        <f>VLOOKUP($A401,'Order date customer name'!$A$3:$B$1039,2,FALSE)</f>
        <v>41796</v>
      </c>
      <c r="C401" s="7" t="str">
        <f>VLOOKUP(Table1[[#This Row],[Order No]],'Order date customer name'!$A$2:$C$1038,3,FALSE)</f>
        <v>CLAUDE MATTHEWS</v>
      </c>
      <c r="D401" s="7" t="str">
        <f>VLOOKUP(Table1[[#This Row],[Order No]],'State and cust type'!$A$2:$B$1038,2,FALSE)</f>
        <v>Illinois</v>
      </c>
      <c r="E401" s="7" t="str">
        <f>VLOOKUP(Table1[[#This Row],[Order No]],'State and cust type'!$A$3:$C$1039,3,FALSE)</f>
        <v>Corporate</v>
      </c>
      <c r="F401" s="7" t="str">
        <f>VLOOKUP(Table1[[#This Row],[Order No]],'Account, order priority and cat'!$A$2:$B$1038,2,FALSE)</f>
        <v>MANUEL BARNES</v>
      </c>
      <c r="G401" s="7" t="str">
        <f>VLOOKUP(Table1[[#This Row],[Order No]],'Account, order priority and cat'!$A$3:$C$1039,3,FALSE)</f>
        <v>Not Specified</v>
      </c>
      <c r="H401" s="7" t="str">
        <f>VLOOKUP(Table1[[#This Row],[Order No]],'Account, order priority and cat'!$A$3:$D$1039,4,FALSE)</f>
        <v>Office Supplies</v>
      </c>
      <c r="I401" s="12" t="str">
        <f>VLOOKUP(Table1[[#This Row],[Order No]],'Cost and price details'!$A$2:$F$1038,Table!$I$3,FALSE)</f>
        <v>Express Air</v>
      </c>
      <c r="J401" s="13">
        <f>VLOOKUP(Table1[[#This Row],[Order No]],'Cost and price details'!$A$2:$F$1038,Table!$J$3,FALSE)</f>
        <v>41805</v>
      </c>
      <c r="K401" s="12">
        <f>VLOOKUP(Table1[[#This Row],[Order No]],'Cost and price details'!$A$2:$F$1038,Table!$K$3,FALSE)</f>
        <v>2.4859999999999998</v>
      </c>
      <c r="L401" s="12">
        <f>VLOOKUP(Table1[[#This Row],[Order No]],'Cost and price details'!$A$2:$F$1038,Table!$L$3,FALSE)</f>
        <v>3.9380000000000006</v>
      </c>
      <c r="M401" s="14">
        <f>(Table1[[#This Row],[Retail Price]]-Table1[[#This Row],[Cost Price]])/Table1[[#This Row],[Cost Price]]</f>
        <v>0.58407079646017734</v>
      </c>
      <c r="N401" s="14">
        <f>VLOOKUP(Table1[[#This Row],[Retail Price]],'Tax and discount slab'!$A$17:$B$27,2,TRUE)</f>
        <v>0.05</v>
      </c>
      <c r="O401" s="7">
        <f>(1+Table1[[#This Row],[Tax]])*Table1[[#This Row],[Retail Price]]</f>
        <v>4.1349000000000009</v>
      </c>
      <c r="P401" s="7">
        <f>VLOOKUP(Table1[[#This Row],[Order No]],'QTY &amp; shipping cost'!A397:B1433,2,FALSE)</f>
        <v>46</v>
      </c>
      <c r="Q401" s="7">
        <f>(Table1[[#This Row],[Price including tax]]*Table1[[#This Row],[Order Quantity]])</f>
        <v>190.20540000000005</v>
      </c>
      <c r="R401" s="14">
        <f>VLOOKUP(Table1[[#This Row],[Retail Price]],'Tax and discount slab'!$D$17:$E$27,2,TRUE)</f>
        <v>0.02</v>
      </c>
      <c r="S401" s="7">
        <f>Table1[[#This Row],[Sub Total]]*Table1[[#This Row],[Discount %]]</f>
        <v>3.8041080000000012</v>
      </c>
      <c r="T401" s="7">
        <f>VLOOKUP(Table1[[#This Row],[Order No]],'QTY &amp; shipping cost'!$A$2:$C$1038,3,FALSE)</f>
        <v>5.52</v>
      </c>
      <c r="U401" s="18">
        <f>(Table1[[#This Row],[Sub Total]]+Table1[[#This Row],[Shipping Cost]])-Table1[[#This Row],[Discount $]]</f>
        <v>191.92129200000005</v>
      </c>
    </row>
    <row r="402" spans="1:21" x14ac:dyDescent="0.2">
      <c r="A402" s="17" t="s">
        <v>729</v>
      </c>
      <c r="B402" s="6">
        <f>VLOOKUP($A402,'Order date customer name'!$A$3:$B$1039,2,FALSE)</f>
        <v>41797</v>
      </c>
      <c r="C402" s="7" t="str">
        <f>VLOOKUP(Table1[[#This Row],[Order No]],'Order date customer name'!$A$2:$C$1038,3,FALSE)</f>
        <v>RICK BENNETT</v>
      </c>
      <c r="D402" s="7" t="str">
        <f>VLOOKUP(Table1[[#This Row],[Order No]],'State and cust type'!$A$2:$B$1038,2,FALSE)</f>
        <v>New York</v>
      </c>
      <c r="E402" s="7" t="str">
        <f>VLOOKUP(Table1[[#This Row],[Order No]],'State and cust type'!$A$3:$C$1039,3,FALSE)</f>
        <v>Small Business</v>
      </c>
      <c r="F402" s="7" t="str">
        <f>VLOOKUP(Table1[[#This Row],[Order No]],'Account, order priority and cat'!$A$2:$B$1038,2,FALSE)</f>
        <v>WILLIE STEWART</v>
      </c>
      <c r="G402" s="7" t="str">
        <f>VLOOKUP(Table1[[#This Row],[Order No]],'Account, order priority and cat'!$A$3:$C$1039,3,FALSE)</f>
        <v>High</v>
      </c>
      <c r="H402" s="7" t="str">
        <f>VLOOKUP(Table1[[#This Row],[Order No]],'Account, order priority and cat'!$A$3:$D$1039,4,FALSE)</f>
        <v>Furniture</v>
      </c>
      <c r="I402" s="12" t="str">
        <f>VLOOKUP(Table1[[#This Row],[Order No]],'Cost and price details'!$A$2:$F$1038,Table!$I$3,FALSE)</f>
        <v>Regular Air</v>
      </c>
      <c r="J402" s="13">
        <f>VLOOKUP(Table1[[#This Row],[Order No]],'Cost and price details'!$A$2:$F$1038,Table!$J$3,FALSE)</f>
        <v>41804</v>
      </c>
      <c r="K402" s="12">
        <f>VLOOKUP(Table1[[#This Row],[Order No]],'Cost and price details'!$A$2:$F$1038,Table!$K$3,FALSE)</f>
        <v>12.518000000000002</v>
      </c>
      <c r="L402" s="12">
        <f>VLOOKUP(Table1[[#This Row],[Order No]],'Cost and price details'!$A$2:$F$1038,Table!$L$3,FALSE)</f>
        <v>20.515000000000001</v>
      </c>
      <c r="M402" s="14">
        <f>(Table1[[#This Row],[Retail Price]]-Table1[[#This Row],[Cost Price]])/Table1[[#This Row],[Cost Price]]</f>
        <v>0.63884007029876955</v>
      </c>
      <c r="N402" s="14">
        <f>VLOOKUP(Table1[[#This Row],[Retail Price]],'Tax and discount slab'!$A$17:$B$27,2,TRUE)</f>
        <v>0.15000000000000002</v>
      </c>
      <c r="O402" s="7">
        <f>(1+Table1[[#This Row],[Tax]])*Table1[[#This Row],[Retail Price]]</f>
        <v>23.59225</v>
      </c>
      <c r="P402" s="7">
        <f>VLOOKUP(Table1[[#This Row],[Order No]],'QTY &amp; shipping cost'!A398:B1434,2,FALSE)</f>
        <v>20</v>
      </c>
      <c r="Q402" s="7">
        <f>(Table1[[#This Row],[Price including tax]]*Table1[[#This Row],[Order Quantity]])</f>
        <v>471.84500000000003</v>
      </c>
      <c r="R402" s="14">
        <f>VLOOKUP(Table1[[#This Row],[Retail Price]],'Tax and discount slab'!$D$17:$E$27,2,TRUE)</f>
        <v>0.12000000000000001</v>
      </c>
      <c r="S402" s="7">
        <f>Table1[[#This Row],[Sub Total]]*Table1[[#This Row],[Discount %]]</f>
        <v>56.621400000000008</v>
      </c>
      <c r="T402" s="7">
        <f>VLOOKUP(Table1[[#This Row],[Order No]],'QTY &amp; shipping cost'!$A$2:$C$1038,3,FALSE)</f>
        <v>3.82</v>
      </c>
      <c r="U402" s="18">
        <f>(Table1[[#This Row],[Sub Total]]+Table1[[#This Row],[Shipping Cost]])-Table1[[#This Row],[Discount $]]</f>
        <v>419.04360000000003</v>
      </c>
    </row>
    <row r="403" spans="1:21" x14ac:dyDescent="0.2">
      <c r="A403" s="17" t="s">
        <v>730</v>
      </c>
      <c r="B403" s="6">
        <f>VLOOKUP($A403,'Order date customer name'!$A$3:$B$1039,2,FALSE)</f>
        <v>41801</v>
      </c>
      <c r="C403" s="7" t="str">
        <f>VLOOKUP(Table1[[#This Row],[Order No]],'Order date customer name'!$A$2:$C$1038,3,FALSE)</f>
        <v>MELVIN RAMIREZ</v>
      </c>
      <c r="D403" s="7" t="str">
        <f>VLOOKUP(Table1[[#This Row],[Order No]],'State and cust type'!$A$2:$B$1038,2,FALSE)</f>
        <v>New York</v>
      </c>
      <c r="E403" s="7" t="str">
        <f>VLOOKUP(Table1[[#This Row],[Order No]],'State and cust type'!$A$3:$C$1039,3,FALSE)</f>
        <v>Corporate</v>
      </c>
      <c r="F403" s="7" t="str">
        <f>VLOOKUP(Table1[[#This Row],[Order No]],'Account, order priority and cat'!$A$2:$B$1038,2,FALSE)</f>
        <v>MARC ARNOLD</v>
      </c>
      <c r="G403" s="7" t="str">
        <f>VLOOKUP(Table1[[#This Row],[Order No]],'Account, order priority and cat'!$A$3:$C$1039,3,FALSE)</f>
        <v>Low</v>
      </c>
      <c r="H403" s="7" t="str">
        <f>VLOOKUP(Table1[[#This Row],[Order No]],'Account, order priority and cat'!$A$3:$D$1039,4,FALSE)</f>
        <v>Office Supplies</v>
      </c>
      <c r="I403" s="12" t="str">
        <f>VLOOKUP(Table1[[#This Row],[Order No]],'Cost and price details'!$A$2:$F$1038,Table!$I$3,FALSE)</f>
        <v>Express Air</v>
      </c>
      <c r="J403" s="13">
        <f>VLOOKUP(Table1[[#This Row],[Order No]],'Cost and price details'!$A$2:$F$1038,Table!$J$3,FALSE)</f>
        <v>41817</v>
      </c>
      <c r="K403" s="12">
        <f>VLOOKUP(Table1[[#This Row],[Order No]],'Cost and price details'!$A$2:$F$1038,Table!$K$3,FALSE)</f>
        <v>21.812999999999999</v>
      </c>
      <c r="L403" s="12">
        <f>VLOOKUP(Table1[[#This Row],[Order No]],'Cost and price details'!$A$2:$F$1038,Table!$L$3,FALSE)</f>
        <v>34.078000000000003</v>
      </c>
      <c r="M403" s="14">
        <f>(Table1[[#This Row],[Retail Price]]-Table1[[#This Row],[Cost Price]])/Table1[[#This Row],[Cost Price]]</f>
        <v>0.56227937468482114</v>
      </c>
      <c r="N403" s="14">
        <f>VLOOKUP(Table1[[#This Row],[Retail Price]],'Tax and discount slab'!$A$17:$B$27,2,TRUE)</f>
        <v>0.2</v>
      </c>
      <c r="O403" s="7">
        <f>(1+Table1[[#This Row],[Tax]])*Table1[[#This Row],[Retail Price]]</f>
        <v>40.893599999999999</v>
      </c>
      <c r="P403" s="7" t="e">
        <f>VLOOKUP(Table1[[#This Row],[Order No]],'QTY &amp; shipping cost'!A399:B1435,2,FALSE)</f>
        <v>#N/A</v>
      </c>
      <c r="Q403" s="7" t="e">
        <f>(Table1[[#This Row],[Price including tax]]*Table1[[#This Row],[Order Quantity]])</f>
        <v>#N/A</v>
      </c>
      <c r="R403" s="14">
        <f>VLOOKUP(Table1[[#This Row],[Retail Price]],'Tax and discount slab'!$D$17:$E$27,2,TRUE)</f>
        <v>0.17</v>
      </c>
      <c r="S403" s="7" t="e">
        <f>Table1[[#This Row],[Sub Total]]*Table1[[#This Row],[Discount %]]</f>
        <v>#N/A</v>
      </c>
      <c r="T403" s="7">
        <f>VLOOKUP(Table1[[#This Row],[Order No]],'QTY &amp; shipping cost'!$A$2:$C$1038,3,FALSE)</f>
        <v>19.560000000000002</v>
      </c>
      <c r="U403" s="18" t="e">
        <f>(Table1[[#This Row],[Sub Total]]+Table1[[#This Row],[Shipping Cost]])-Table1[[#This Row],[Discount $]]</f>
        <v>#N/A</v>
      </c>
    </row>
    <row r="404" spans="1:21" x14ac:dyDescent="0.2">
      <c r="A404" s="17" t="s">
        <v>732</v>
      </c>
      <c r="B404" s="6">
        <f>VLOOKUP($A404,'Order date customer name'!$A$3:$B$1039,2,FALSE)</f>
        <v>41804</v>
      </c>
      <c r="C404" s="7" t="str">
        <f>VLOOKUP(Table1[[#This Row],[Order No]],'Order date customer name'!$A$2:$C$1038,3,FALSE)</f>
        <v>PATRICK EVANS</v>
      </c>
      <c r="D404" s="7" t="str">
        <f>VLOOKUP(Table1[[#This Row],[Order No]],'State and cust type'!$A$2:$B$1038,2,FALSE)</f>
        <v>New York</v>
      </c>
      <c r="E404" s="7" t="str">
        <f>VLOOKUP(Table1[[#This Row],[Order No]],'State and cust type'!$A$3:$C$1039,3,FALSE)</f>
        <v>Home Office</v>
      </c>
      <c r="F404" s="7" t="str">
        <f>VLOOKUP(Table1[[#This Row],[Order No]],'Account, order priority and cat'!$A$2:$B$1038,2,FALSE)</f>
        <v>VINCENT JORDAN</v>
      </c>
      <c r="G404" s="7" t="str">
        <f>VLOOKUP(Table1[[#This Row],[Order No]],'Account, order priority and cat'!$A$3:$C$1039,3,FALSE)</f>
        <v>Low</v>
      </c>
      <c r="H404" s="7" t="str">
        <f>VLOOKUP(Table1[[#This Row],[Order No]],'Account, order priority and cat'!$A$3:$D$1039,4,FALSE)</f>
        <v>Office Supplies</v>
      </c>
      <c r="I404" s="12" t="str">
        <f>VLOOKUP(Table1[[#This Row],[Order No]],'Cost and price details'!$A$2:$F$1038,Table!$I$3,FALSE)</f>
        <v>Regular Air</v>
      </c>
      <c r="J404" s="13">
        <f>VLOOKUP(Table1[[#This Row],[Order No]],'Cost and price details'!$A$2:$F$1038,Table!$J$3,FALSE)</f>
        <v>41816</v>
      </c>
      <c r="K404" s="12">
        <f>VLOOKUP(Table1[[#This Row],[Order No]],'Cost and price details'!$A$2:$F$1038,Table!$K$3,FALSE)</f>
        <v>3.8720000000000003</v>
      </c>
      <c r="L404" s="12">
        <f>VLOOKUP(Table1[[#This Row],[Order No]],'Cost and price details'!$A$2:$F$1038,Table!$L$3,FALSE)</f>
        <v>6.2480000000000002</v>
      </c>
      <c r="M404" s="14">
        <f>(Table1[[#This Row],[Retail Price]]-Table1[[#This Row],[Cost Price]])/Table1[[#This Row],[Cost Price]]</f>
        <v>0.61363636363636354</v>
      </c>
      <c r="N404" s="14">
        <f>VLOOKUP(Table1[[#This Row],[Retail Price]],'Tax and discount slab'!$A$17:$B$27,2,TRUE)</f>
        <v>0.05</v>
      </c>
      <c r="O404" s="7">
        <f>(1+Table1[[#This Row],[Tax]])*Table1[[#This Row],[Retail Price]]</f>
        <v>6.5604000000000005</v>
      </c>
      <c r="P404" s="7">
        <f>VLOOKUP(Table1[[#This Row],[Order No]],'QTY &amp; shipping cost'!A400:B1436,2,FALSE)</f>
        <v>34</v>
      </c>
      <c r="Q404" s="7">
        <f>(Table1[[#This Row],[Price including tax]]*Table1[[#This Row],[Order Quantity]])</f>
        <v>223.05360000000002</v>
      </c>
      <c r="R404" s="14">
        <f>VLOOKUP(Table1[[#This Row],[Retail Price]],'Tax and discount slab'!$D$17:$E$27,2,TRUE)</f>
        <v>0.02</v>
      </c>
      <c r="S404" s="7">
        <f>Table1[[#This Row],[Sub Total]]*Table1[[#This Row],[Discount %]]</f>
        <v>4.4610720000000006</v>
      </c>
      <c r="T404" s="7">
        <f>VLOOKUP(Table1[[#This Row],[Order No]],'QTY &amp; shipping cost'!$A$2:$C$1038,3,FALSE)</f>
        <v>1.44</v>
      </c>
      <c r="U404" s="18">
        <f>(Table1[[#This Row],[Sub Total]]+Table1[[#This Row],[Shipping Cost]])-Table1[[#This Row],[Discount $]]</f>
        <v>220.03252800000001</v>
      </c>
    </row>
    <row r="405" spans="1:21" x14ac:dyDescent="0.2">
      <c r="A405" s="17" t="s">
        <v>733</v>
      </c>
      <c r="B405" s="6">
        <f>VLOOKUP($A405,'Order date customer name'!$A$3:$B$1039,2,FALSE)</f>
        <v>41805</v>
      </c>
      <c r="C405" s="7" t="str">
        <f>VLOOKUP(Table1[[#This Row],[Order No]],'Order date customer name'!$A$2:$C$1038,3,FALSE)</f>
        <v>VINCENT MARTIN</v>
      </c>
      <c r="D405" s="7" t="str">
        <f>VLOOKUP(Table1[[#This Row],[Order No]],'State and cust type'!$A$2:$B$1038,2,FALSE)</f>
        <v>New York</v>
      </c>
      <c r="E405" s="7" t="str">
        <f>VLOOKUP(Table1[[#This Row],[Order No]],'State and cust type'!$A$3:$C$1039,3,FALSE)</f>
        <v>Home Office</v>
      </c>
      <c r="F405" s="7" t="str">
        <f>VLOOKUP(Table1[[#This Row],[Order No]],'Account, order priority and cat'!$A$2:$B$1038,2,FALSE)</f>
        <v>MARC ARNOLD</v>
      </c>
      <c r="G405" s="7" t="str">
        <f>VLOOKUP(Table1[[#This Row],[Order No]],'Account, order priority and cat'!$A$3:$C$1039,3,FALSE)</f>
        <v>Medium</v>
      </c>
      <c r="H405" s="7" t="str">
        <f>VLOOKUP(Table1[[#This Row],[Order No]],'Account, order priority and cat'!$A$3:$D$1039,4,FALSE)</f>
        <v>Office Supplies</v>
      </c>
      <c r="I405" s="12" t="str">
        <f>VLOOKUP(Table1[[#This Row],[Order No]],'Cost and price details'!$A$2:$F$1038,Table!$I$3,FALSE)</f>
        <v>Regular Air</v>
      </c>
      <c r="J405" s="13">
        <f>VLOOKUP(Table1[[#This Row],[Order No]],'Cost and price details'!$A$2:$F$1038,Table!$J$3,FALSE)</f>
        <v>41813</v>
      </c>
      <c r="K405" s="12">
        <f>VLOOKUP(Table1[[#This Row],[Order No]],'Cost and price details'!$A$2:$F$1038,Table!$K$3,FALSE)</f>
        <v>1.298</v>
      </c>
      <c r="L405" s="12">
        <f>VLOOKUP(Table1[[#This Row],[Order No]],'Cost and price details'!$A$2:$F$1038,Table!$L$3,FALSE)</f>
        <v>2.0680000000000001</v>
      </c>
      <c r="M405" s="14">
        <f>(Table1[[#This Row],[Retail Price]]-Table1[[#This Row],[Cost Price]])/Table1[[#This Row],[Cost Price]]</f>
        <v>0.59322033898305082</v>
      </c>
      <c r="N405" s="14">
        <f>VLOOKUP(Table1[[#This Row],[Retail Price]],'Tax and discount slab'!$A$17:$B$27,2,TRUE)</f>
        <v>0.05</v>
      </c>
      <c r="O405" s="7">
        <f>(1+Table1[[#This Row],[Tax]])*Table1[[#This Row],[Retail Price]]</f>
        <v>2.1714000000000002</v>
      </c>
      <c r="P405" s="7" t="e">
        <f>VLOOKUP(Table1[[#This Row],[Order No]],'QTY &amp; shipping cost'!A401:B1437,2,FALSE)</f>
        <v>#N/A</v>
      </c>
      <c r="Q405" s="7" t="e">
        <f>(Table1[[#This Row],[Price including tax]]*Table1[[#This Row],[Order Quantity]])</f>
        <v>#N/A</v>
      </c>
      <c r="R405" s="14">
        <f>VLOOKUP(Table1[[#This Row],[Retail Price]],'Tax and discount slab'!$D$17:$E$27,2,TRUE)</f>
        <v>0.02</v>
      </c>
      <c r="S405" s="7" t="e">
        <f>Table1[[#This Row],[Sub Total]]*Table1[[#This Row],[Discount %]]</f>
        <v>#N/A</v>
      </c>
      <c r="T405" s="7">
        <f>VLOOKUP(Table1[[#This Row],[Order No]],'QTY &amp; shipping cost'!$A$2:$C$1038,3,FALSE)</f>
        <v>1.54</v>
      </c>
      <c r="U405" s="18" t="e">
        <f>(Table1[[#This Row],[Sub Total]]+Table1[[#This Row],[Shipping Cost]])-Table1[[#This Row],[Discount $]]</f>
        <v>#N/A</v>
      </c>
    </row>
    <row r="406" spans="1:21" x14ac:dyDescent="0.2">
      <c r="A406" s="17" t="s">
        <v>734</v>
      </c>
      <c r="B406" s="6">
        <f>VLOOKUP($A406,'Order date customer name'!$A$3:$B$1039,2,FALSE)</f>
        <v>41806</v>
      </c>
      <c r="C406" s="7" t="str">
        <f>VLOOKUP(Table1[[#This Row],[Order No]],'Order date customer name'!$A$2:$C$1038,3,FALSE)</f>
        <v>JIMMY HARRIS</v>
      </c>
      <c r="D406" s="7" t="str">
        <f>VLOOKUP(Table1[[#This Row],[Order No]],'State and cust type'!$A$2:$B$1038,2,FALSE)</f>
        <v>New York</v>
      </c>
      <c r="E406" s="7" t="str">
        <f>VLOOKUP(Table1[[#This Row],[Order No]],'State and cust type'!$A$3:$C$1039,3,FALSE)</f>
        <v>Corporate</v>
      </c>
      <c r="F406" s="7" t="str">
        <f>VLOOKUP(Table1[[#This Row],[Order No]],'Account, order priority and cat'!$A$2:$B$1038,2,FALSE)</f>
        <v>TONY PERRY</v>
      </c>
      <c r="G406" s="7" t="str">
        <f>VLOOKUP(Table1[[#This Row],[Order No]],'Account, order priority and cat'!$A$3:$C$1039,3,FALSE)</f>
        <v>High</v>
      </c>
      <c r="H406" s="7" t="str">
        <f>VLOOKUP(Table1[[#This Row],[Order No]],'Account, order priority and cat'!$A$3:$D$1039,4,FALSE)</f>
        <v>Office Supplies</v>
      </c>
      <c r="I406" s="12" t="str">
        <f>VLOOKUP(Table1[[#This Row],[Order No]],'Cost and price details'!$A$2:$F$1038,Table!$I$3,FALSE)</f>
        <v>Regular Air</v>
      </c>
      <c r="J406" s="13">
        <f>VLOOKUP(Table1[[#This Row],[Order No]],'Cost and price details'!$A$2:$F$1038,Table!$J$3,FALSE)</f>
        <v>41813</v>
      </c>
      <c r="K406" s="12">
        <f>VLOOKUP(Table1[[#This Row],[Order No]],'Cost and price details'!$A$2:$F$1038,Table!$K$3,FALSE)</f>
        <v>2.6510000000000002</v>
      </c>
      <c r="L406" s="12">
        <f>VLOOKUP(Table1[[#This Row],[Order No]],'Cost and price details'!$A$2:$F$1038,Table!$L$3,FALSE)</f>
        <v>4.0810000000000004</v>
      </c>
      <c r="M406" s="14">
        <f>(Table1[[#This Row],[Retail Price]]-Table1[[#This Row],[Cost Price]])/Table1[[#This Row],[Cost Price]]</f>
        <v>0.53941908713692943</v>
      </c>
      <c r="N406" s="14">
        <f>VLOOKUP(Table1[[#This Row],[Retail Price]],'Tax and discount slab'!$A$17:$B$27,2,TRUE)</f>
        <v>0.05</v>
      </c>
      <c r="O406" s="7">
        <f>(1+Table1[[#This Row],[Tax]])*Table1[[#This Row],[Retail Price]]</f>
        <v>4.2850500000000009</v>
      </c>
      <c r="P406" s="7">
        <f>VLOOKUP(Table1[[#This Row],[Order No]],'QTY &amp; shipping cost'!A402:B1438,2,FALSE)</f>
        <v>41</v>
      </c>
      <c r="Q406" s="7">
        <f>(Table1[[#This Row],[Price including tax]]*Table1[[#This Row],[Order Quantity]])</f>
        <v>175.68705000000003</v>
      </c>
      <c r="R406" s="14">
        <f>VLOOKUP(Table1[[#This Row],[Retail Price]],'Tax and discount slab'!$D$17:$E$27,2,TRUE)</f>
        <v>0.02</v>
      </c>
      <c r="S406" s="7">
        <f>Table1[[#This Row],[Sub Total]]*Table1[[#This Row],[Discount %]]</f>
        <v>3.5137410000000004</v>
      </c>
      <c r="T406" s="7">
        <f>VLOOKUP(Table1[[#This Row],[Order No]],'QTY &amp; shipping cost'!$A$2:$C$1038,3,FALSE)</f>
        <v>1.98</v>
      </c>
      <c r="U406" s="18">
        <f>(Table1[[#This Row],[Sub Total]]+Table1[[#This Row],[Shipping Cost]])-Table1[[#This Row],[Discount $]]</f>
        <v>174.15330900000001</v>
      </c>
    </row>
    <row r="407" spans="1:21" x14ac:dyDescent="0.2">
      <c r="A407" s="17" t="s">
        <v>735</v>
      </c>
      <c r="B407" s="6">
        <f>VLOOKUP($A407,'Order date customer name'!$A$3:$B$1039,2,FALSE)</f>
        <v>41806</v>
      </c>
      <c r="C407" s="7" t="str">
        <f>VLOOKUP(Table1[[#This Row],[Order No]],'Order date customer name'!$A$2:$C$1038,3,FALSE)</f>
        <v>FRANKLIN AGUILAR</v>
      </c>
      <c r="D407" s="7" t="str">
        <f>VLOOKUP(Table1[[#This Row],[Order No]],'State and cust type'!$A$2:$B$1038,2,FALSE)</f>
        <v>New York</v>
      </c>
      <c r="E407" s="7" t="str">
        <f>VLOOKUP(Table1[[#This Row],[Order No]],'State and cust type'!$A$3:$C$1039,3,FALSE)</f>
        <v>Small Business</v>
      </c>
      <c r="F407" s="7" t="str">
        <f>VLOOKUP(Table1[[#This Row],[Order No]],'Account, order priority and cat'!$A$2:$B$1038,2,FALSE)</f>
        <v>BOBBY CHAVEZ</v>
      </c>
      <c r="G407" s="7" t="str">
        <f>VLOOKUP(Table1[[#This Row],[Order No]],'Account, order priority and cat'!$A$3:$C$1039,3,FALSE)</f>
        <v>Critical</v>
      </c>
      <c r="H407" s="7" t="str">
        <f>VLOOKUP(Table1[[#This Row],[Order No]],'Account, order priority and cat'!$A$3:$D$1039,4,FALSE)</f>
        <v>Office Supplies</v>
      </c>
      <c r="I407" s="12" t="str">
        <f>VLOOKUP(Table1[[#This Row],[Order No]],'Cost and price details'!$A$2:$F$1038,Table!$I$3,FALSE)</f>
        <v>Regular Air</v>
      </c>
      <c r="J407" s="13">
        <f>VLOOKUP(Table1[[#This Row],[Order No]],'Cost and price details'!$A$2:$F$1038,Table!$J$3,FALSE)</f>
        <v>41813</v>
      </c>
      <c r="K407" s="12">
        <f>VLOOKUP(Table1[[#This Row],[Order No]],'Cost and price details'!$A$2:$F$1038,Table!$K$3,FALSE)</f>
        <v>2.0680000000000001</v>
      </c>
      <c r="L407" s="12">
        <f>VLOOKUP(Table1[[#This Row],[Order No]],'Cost and price details'!$A$2:$F$1038,Table!$L$3,FALSE)</f>
        <v>3.4540000000000006</v>
      </c>
      <c r="M407" s="14">
        <f>(Table1[[#This Row],[Retail Price]]-Table1[[#This Row],[Cost Price]])/Table1[[#This Row],[Cost Price]]</f>
        <v>0.67021276595744705</v>
      </c>
      <c r="N407" s="14">
        <f>VLOOKUP(Table1[[#This Row],[Retail Price]],'Tax and discount slab'!$A$17:$B$27,2,TRUE)</f>
        <v>0.05</v>
      </c>
      <c r="O407" s="7">
        <f>(1+Table1[[#This Row],[Tax]])*Table1[[#This Row],[Retail Price]]</f>
        <v>3.6267000000000009</v>
      </c>
      <c r="P407" s="7" t="e">
        <f>VLOOKUP(Table1[[#This Row],[Order No]],'QTY &amp; shipping cost'!A403:B1439,2,FALSE)</f>
        <v>#N/A</v>
      </c>
      <c r="Q407" s="7" t="e">
        <f>(Table1[[#This Row],[Price including tax]]*Table1[[#This Row],[Order Quantity]])</f>
        <v>#N/A</v>
      </c>
      <c r="R407" s="14">
        <f>VLOOKUP(Table1[[#This Row],[Retail Price]],'Tax and discount slab'!$D$17:$E$27,2,TRUE)</f>
        <v>0.02</v>
      </c>
      <c r="S407" s="7" t="e">
        <f>Table1[[#This Row],[Sub Total]]*Table1[[#This Row],[Discount %]]</f>
        <v>#N/A</v>
      </c>
      <c r="T407" s="7">
        <f>VLOOKUP(Table1[[#This Row],[Order No]],'QTY &amp; shipping cost'!$A$2:$C$1038,3,FALSE)</f>
        <v>1.19</v>
      </c>
      <c r="U407" s="18" t="e">
        <f>(Table1[[#This Row],[Sub Total]]+Table1[[#This Row],[Shipping Cost]])-Table1[[#This Row],[Discount $]]</f>
        <v>#N/A</v>
      </c>
    </row>
    <row r="408" spans="1:21" x14ac:dyDescent="0.2">
      <c r="A408" s="17" t="s">
        <v>736</v>
      </c>
      <c r="B408" s="6">
        <f>VLOOKUP($A408,'Order date customer name'!$A$3:$B$1039,2,FALSE)</f>
        <v>41807</v>
      </c>
      <c r="C408" s="7" t="str">
        <f>VLOOKUP(Table1[[#This Row],[Order No]],'Order date customer name'!$A$2:$C$1038,3,FALSE)</f>
        <v>BRENT MARTIN</v>
      </c>
      <c r="D408" s="7" t="str">
        <f>VLOOKUP(Table1[[#This Row],[Order No]],'State and cust type'!$A$2:$B$1038,2,FALSE)</f>
        <v>Illinois</v>
      </c>
      <c r="E408" s="7" t="str">
        <f>VLOOKUP(Table1[[#This Row],[Order No]],'State and cust type'!$A$3:$C$1039,3,FALSE)</f>
        <v>Consumer</v>
      </c>
      <c r="F408" s="7" t="str">
        <f>VLOOKUP(Table1[[#This Row],[Order No]],'Account, order priority and cat'!$A$2:$B$1038,2,FALSE)</f>
        <v>MANUEL BARNES</v>
      </c>
      <c r="G408" s="7" t="str">
        <f>VLOOKUP(Table1[[#This Row],[Order No]],'Account, order priority and cat'!$A$3:$C$1039,3,FALSE)</f>
        <v>Medium</v>
      </c>
      <c r="H408" s="7" t="str">
        <f>VLOOKUP(Table1[[#This Row],[Order No]],'Account, order priority and cat'!$A$3:$D$1039,4,FALSE)</f>
        <v>Office Supplies</v>
      </c>
      <c r="I408" s="12" t="str">
        <f>VLOOKUP(Table1[[#This Row],[Order No]],'Cost and price details'!$A$2:$F$1038,Table!$I$3,FALSE)</f>
        <v>Regular Air</v>
      </c>
      <c r="J408" s="13">
        <f>VLOOKUP(Table1[[#This Row],[Order No]],'Cost and price details'!$A$2:$F$1038,Table!$J$3,FALSE)</f>
        <v>41816</v>
      </c>
      <c r="K408" s="12">
        <f>VLOOKUP(Table1[[#This Row],[Order No]],'Cost and price details'!$A$2:$F$1038,Table!$K$3,FALSE)</f>
        <v>23.716000000000001</v>
      </c>
      <c r="L408" s="12">
        <f>VLOOKUP(Table1[[#This Row],[Order No]],'Cost and price details'!$A$2:$F$1038,Table!$L$3,FALSE)</f>
        <v>40.204999999999998</v>
      </c>
      <c r="M408" s="14">
        <f>(Table1[[#This Row],[Retail Price]]-Table1[[#This Row],[Cost Price]])/Table1[[#This Row],[Cost Price]]</f>
        <v>0.695269016697588</v>
      </c>
      <c r="N408" s="14">
        <f>VLOOKUP(Table1[[#This Row],[Retail Price]],'Tax and discount slab'!$A$17:$B$27,2,TRUE)</f>
        <v>0.22</v>
      </c>
      <c r="O408" s="7">
        <f>(1+Table1[[#This Row],[Tax]])*Table1[[#This Row],[Retail Price]]</f>
        <v>49.050099999999993</v>
      </c>
      <c r="P408" s="7">
        <f>VLOOKUP(Table1[[#This Row],[Order No]],'QTY &amp; shipping cost'!A404:B1440,2,FALSE)</f>
        <v>50</v>
      </c>
      <c r="Q408" s="7">
        <f>(Table1[[#This Row],[Price including tax]]*Table1[[#This Row],[Order Quantity]])</f>
        <v>2452.5049999999997</v>
      </c>
      <c r="R408" s="14">
        <f>VLOOKUP(Table1[[#This Row],[Retail Price]],'Tax and discount slab'!$D$17:$E$27,2,TRUE)</f>
        <v>0.22000000000000003</v>
      </c>
      <c r="S408" s="7">
        <f>Table1[[#This Row],[Sub Total]]*Table1[[#This Row],[Discount %]]</f>
        <v>539.55110000000002</v>
      </c>
      <c r="T408" s="7">
        <f>VLOOKUP(Table1[[#This Row],[Order No]],'QTY &amp; shipping cost'!$A$2:$C$1038,3,FALSE)</f>
        <v>13.940000000000001</v>
      </c>
      <c r="U408" s="18">
        <f>(Table1[[#This Row],[Sub Total]]+Table1[[#This Row],[Shipping Cost]])-Table1[[#This Row],[Discount $]]</f>
        <v>1926.8938999999996</v>
      </c>
    </row>
    <row r="409" spans="1:21" x14ac:dyDescent="0.2">
      <c r="A409" s="17" t="s">
        <v>738</v>
      </c>
      <c r="B409" s="6">
        <f>VLOOKUP($A409,'Order date customer name'!$A$3:$B$1039,2,FALSE)</f>
        <v>41807</v>
      </c>
      <c r="C409" s="7" t="str">
        <f>VLOOKUP(Table1[[#This Row],[Order No]],'Order date customer name'!$A$2:$C$1038,3,FALSE)</f>
        <v>COREY GOMEZ</v>
      </c>
      <c r="D409" s="7" t="str">
        <f>VLOOKUP(Table1[[#This Row],[Order No]],'State and cust type'!$A$2:$B$1038,2,FALSE)</f>
        <v>New York</v>
      </c>
      <c r="E409" s="7" t="str">
        <f>VLOOKUP(Table1[[#This Row],[Order No]],'State and cust type'!$A$3:$C$1039,3,FALSE)</f>
        <v>Consumer</v>
      </c>
      <c r="F409" s="7" t="str">
        <f>VLOOKUP(Table1[[#This Row],[Order No]],'Account, order priority and cat'!$A$2:$B$1038,2,FALSE)</f>
        <v>WILLIE STEWART</v>
      </c>
      <c r="G409" s="7" t="str">
        <f>VLOOKUP(Table1[[#This Row],[Order No]],'Account, order priority and cat'!$A$3:$C$1039,3,FALSE)</f>
        <v>Not Specified</v>
      </c>
      <c r="H409" s="7" t="str">
        <f>VLOOKUP(Table1[[#This Row],[Order No]],'Account, order priority and cat'!$A$3:$D$1039,4,FALSE)</f>
        <v>Technology</v>
      </c>
      <c r="I409" s="12" t="str">
        <f>VLOOKUP(Table1[[#This Row],[Order No]],'Cost and price details'!$A$2:$F$1038,Table!$I$3,FALSE)</f>
        <v>Regular Air</v>
      </c>
      <c r="J409" s="13">
        <f>VLOOKUP(Table1[[#This Row],[Order No]],'Cost and price details'!$A$2:$F$1038,Table!$J$3,FALSE)</f>
        <v>41816</v>
      </c>
      <c r="K409" s="12">
        <f>VLOOKUP(Table1[[#This Row],[Order No]],'Cost and price details'!$A$2:$F$1038,Table!$K$3,FALSE)</f>
        <v>22.198</v>
      </c>
      <c r="L409" s="12">
        <f>VLOOKUP(Table1[[#This Row],[Order No]],'Cost and price details'!$A$2:$F$1038,Table!$L$3,FALSE)</f>
        <v>38.951000000000001</v>
      </c>
      <c r="M409" s="14">
        <f>(Table1[[#This Row],[Retail Price]]-Table1[[#This Row],[Cost Price]])/Table1[[#This Row],[Cost Price]]</f>
        <v>0.75470763131813678</v>
      </c>
      <c r="N409" s="14">
        <f>VLOOKUP(Table1[[#This Row],[Retail Price]],'Tax and discount slab'!$A$17:$B$27,2,TRUE)</f>
        <v>0.2</v>
      </c>
      <c r="O409" s="7">
        <f>(1+Table1[[#This Row],[Tax]])*Table1[[#This Row],[Retail Price]]</f>
        <v>46.741199999999999</v>
      </c>
      <c r="P409" s="7">
        <f>VLOOKUP(Table1[[#This Row],[Order No]],'QTY &amp; shipping cost'!A405:B1441,2,FALSE)</f>
        <v>23</v>
      </c>
      <c r="Q409" s="7">
        <f>(Table1[[#This Row],[Price including tax]]*Table1[[#This Row],[Order Quantity]])</f>
        <v>1075.0475999999999</v>
      </c>
      <c r="R409" s="14">
        <f>VLOOKUP(Table1[[#This Row],[Retail Price]],'Tax and discount slab'!$D$17:$E$27,2,TRUE)</f>
        <v>0.17</v>
      </c>
      <c r="S409" s="7">
        <f>Table1[[#This Row],[Sub Total]]*Table1[[#This Row],[Discount %]]</f>
        <v>182.758092</v>
      </c>
      <c r="T409" s="7">
        <f>VLOOKUP(Table1[[#This Row],[Order No]],'QTY &amp; shipping cost'!$A$2:$C$1038,3,FALSE)</f>
        <v>2.04</v>
      </c>
      <c r="U409" s="18">
        <f>(Table1[[#This Row],[Sub Total]]+Table1[[#This Row],[Shipping Cost]])-Table1[[#This Row],[Discount $]]</f>
        <v>894.32950799999981</v>
      </c>
    </row>
    <row r="410" spans="1:21" x14ac:dyDescent="0.2">
      <c r="A410" s="17" t="s">
        <v>740</v>
      </c>
      <c r="B410" s="6">
        <f>VLOOKUP($A410,'Order date customer name'!$A$3:$B$1039,2,FALSE)</f>
        <v>41807</v>
      </c>
      <c r="C410" s="7" t="str">
        <f>VLOOKUP(Table1[[#This Row],[Order No]],'Order date customer name'!$A$2:$C$1038,3,FALSE)</f>
        <v>DUANE MORENO</v>
      </c>
      <c r="D410" s="7" t="str">
        <f>VLOOKUP(Table1[[#This Row],[Order No]],'State and cust type'!$A$2:$B$1038,2,FALSE)</f>
        <v>New York</v>
      </c>
      <c r="E410" s="7" t="str">
        <f>VLOOKUP(Table1[[#This Row],[Order No]],'State and cust type'!$A$3:$C$1039,3,FALSE)</f>
        <v>Home Office</v>
      </c>
      <c r="F410" s="7" t="str">
        <f>VLOOKUP(Table1[[#This Row],[Order No]],'Account, order priority and cat'!$A$2:$B$1038,2,FALSE)</f>
        <v>MARC ARNOLD</v>
      </c>
      <c r="G410" s="7" t="str">
        <f>VLOOKUP(Table1[[#This Row],[Order No]],'Account, order priority and cat'!$A$3:$C$1039,3,FALSE)</f>
        <v>High</v>
      </c>
      <c r="H410" s="7" t="str">
        <f>VLOOKUP(Table1[[#This Row],[Order No]],'Account, order priority and cat'!$A$3:$D$1039,4,FALSE)</f>
        <v>Office Supplies</v>
      </c>
      <c r="I410" s="12" t="str">
        <f>VLOOKUP(Table1[[#This Row],[Order No]],'Cost and price details'!$A$2:$F$1038,Table!$I$3,FALSE)</f>
        <v>Regular Air</v>
      </c>
      <c r="J410" s="13">
        <f>VLOOKUP(Table1[[#This Row],[Order No]],'Cost and price details'!$A$2:$F$1038,Table!$J$3,FALSE)</f>
        <v>41816</v>
      </c>
      <c r="K410" s="12">
        <f>VLOOKUP(Table1[[#This Row],[Order No]],'Cost and price details'!$A$2:$F$1038,Table!$K$3,FALSE)</f>
        <v>109.32900000000001</v>
      </c>
      <c r="L410" s="12">
        <f>VLOOKUP(Table1[[#This Row],[Order No]],'Cost and price details'!$A$2:$F$1038,Table!$L$3,FALSE)</f>
        <v>179.22300000000001</v>
      </c>
      <c r="M410" s="14">
        <f>(Table1[[#This Row],[Retail Price]]-Table1[[#This Row],[Cost Price]])/Table1[[#This Row],[Cost Price]]</f>
        <v>0.63929972834289162</v>
      </c>
      <c r="N410" s="14">
        <f>VLOOKUP(Table1[[#This Row],[Retail Price]],'Tax and discount slab'!$A$17:$B$27,2,TRUE)</f>
        <v>0.32000000000000006</v>
      </c>
      <c r="O410" s="7">
        <f>(1+Table1[[#This Row],[Tax]])*Table1[[#This Row],[Retail Price]]</f>
        <v>236.57436000000004</v>
      </c>
      <c r="P410" s="7" t="e">
        <f>VLOOKUP(Table1[[#This Row],[Order No]],'QTY &amp; shipping cost'!A406:B1442,2,FALSE)</f>
        <v>#N/A</v>
      </c>
      <c r="Q410" s="7" t="e">
        <f>(Table1[[#This Row],[Price including tax]]*Table1[[#This Row],[Order Quantity]])</f>
        <v>#N/A</v>
      </c>
      <c r="R410" s="14">
        <f>VLOOKUP(Table1[[#This Row],[Retail Price]],'Tax and discount slab'!$D$17:$E$27,2,TRUE)</f>
        <v>0.47</v>
      </c>
      <c r="S410" s="7" t="e">
        <f>Table1[[#This Row],[Sub Total]]*Table1[[#This Row],[Discount %]]</f>
        <v>#N/A</v>
      </c>
      <c r="T410" s="7">
        <f>VLOOKUP(Table1[[#This Row],[Order No]],'QTY &amp; shipping cost'!$A$2:$C$1038,3,FALSE)</f>
        <v>20.04</v>
      </c>
      <c r="U410" s="18" t="e">
        <f>(Table1[[#This Row],[Sub Total]]+Table1[[#This Row],[Shipping Cost]])-Table1[[#This Row],[Discount $]]</f>
        <v>#N/A</v>
      </c>
    </row>
    <row r="411" spans="1:21" x14ac:dyDescent="0.2">
      <c r="A411" s="17" t="s">
        <v>741</v>
      </c>
      <c r="B411" s="6">
        <f>VLOOKUP($A411,'Order date customer name'!$A$3:$B$1039,2,FALSE)</f>
        <v>41810</v>
      </c>
      <c r="C411" s="7" t="str">
        <f>VLOOKUP(Table1[[#This Row],[Order No]],'Order date customer name'!$A$2:$C$1038,3,FALSE)</f>
        <v>ELMER FERGUSON</v>
      </c>
      <c r="D411" s="7" t="str">
        <f>VLOOKUP(Table1[[#This Row],[Order No]],'State and cust type'!$A$2:$B$1038,2,FALSE)</f>
        <v>New York</v>
      </c>
      <c r="E411" s="7" t="str">
        <f>VLOOKUP(Table1[[#This Row],[Order No]],'State and cust type'!$A$3:$C$1039,3,FALSE)</f>
        <v>Corporate</v>
      </c>
      <c r="F411" s="7" t="str">
        <f>VLOOKUP(Table1[[#This Row],[Order No]],'Account, order priority and cat'!$A$2:$B$1038,2,FALSE)</f>
        <v>CLAUDE WILLIS</v>
      </c>
      <c r="G411" s="7" t="str">
        <f>VLOOKUP(Table1[[#This Row],[Order No]],'Account, order priority and cat'!$A$3:$C$1039,3,FALSE)</f>
        <v>Not Specified</v>
      </c>
      <c r="H411" s="7" t="str">
        <f>VLOOKUP(Table1[[#This Row],[Order No]],'Account, order priority and cat'!$A$3:$D$1039,4,FALSE)</f>
        <v>Furniture</v>
      </c>
      <c r="I411" s="12" t="str">
        <f>VLOOKUP(Table1[[#This Row],[Order No]],'Cost and price details'!$A$2:$F$1038,Table!$I$3,FALSE)</f>
        <v>Express Air</v>
      </c>
      <c r="J411" s="13">
        <f>VLOOKUP(Table1[[#This Row],[Order No]],'Cost and price details'!$A$2:$F$1038,Table!$J$3,FALSE)</f>
        <v>41819</v>
      </c>
      <c r="K411" s="12">
        <f>VLOOKUP(Table1[[#This Row],[Order No]],'Cost and price details'!$A$2:$F$1038,Table!$K$3,FALSE)</f>
        <v>61.776000000000003</v>
      </c>
      <c r="L411" s="12">
        <f>VLOOKUP(Table1[[#This Row],[Order No]],'Cost and price details'!$A$2:$F$1038,Table!$L$3,FALSE)</f>
        <v>150.678</v>
      </c>
      <c r="M411" s="14">
        <f>(Table1[[#This Row],[Retail Price]]-Table1[[#This Row],[Cost Price]])/Table1[[#This Row],[Cost Price]]</f>
        <v>1.4391025641025639</v>
      </c>
      <c r="N411" s="14">
        <f>VLOOKUP(Table1[[#This Row],[Retail Price]],'Tax and discount slab'!$A$17:$B$27,2,TRUE)</f>
        <v>0.32000000000000006</v>
      </c>
      <c r="O411" s="7">
        <f>(1+Table1[[#This Row],[Tax]])*Table1[[#This Row],[Retail Price]]</f>
        <v>198.89496</v>
      </c>
      <c r="P411" s="7" t="e">
        <f>VLOOKUP(Table1[[#This Row],[Order No]],'QTY &amp; shipping cost'!A407:B1443,2,FALSE)</f>
        <v>#N/A</v>
      </c>
      <c r="Q411" s="7" t="e">
        <f>(Table1[[#This Row],[Price including tax]]*Table1[[#This Row],[Order Quantity]])</f>
        <v>#N/A</v>
      </c>
      <c r="R411" s="14">
        <f>VLOOKUP(Table1[[#This Row],[Retail Price]],'Tax and discount slab'!$D$17:$E$27,2,TRUE)</f>
        <v>0.47</v>
      </c>
      <c r="S411" s="7" t="e">
        <f>Table1[[#This Row],[Sub Total]]*Table1[[#This Row],[Discount %]]</f>
        <v>#N/A</v>
      </c>
      <c r="T411" s="7">
        <f>VLOOKUP(Table1[[#This Row],[Order No]],'QTY &amp; shipping cost'!$A$2:$C$1038,3,FALSE)</f>
        <v>24.54</v>
      </c>
      <c r="U411" s="18" t="e">
        <f>(Table1[[#This Row],[Sub Total]]+Table1[[#This Row],[Shipping Cost]])-Table1[[#This Row],[Discount $]]</f>
        <v>#N/A</v>
      </c>
    </row>
    <row r="412" spans="1:21" x14ac:dyDescent="0.2">
      <c r="A412" s="17" t="s">
        <v>743</v>
      </c>
      <c r="B412" s="6">
        <f>VLOOKUP($A412,'Order date customer name'!$A$3:$B$1039,2,FALSE)</f>
        <v>41810</v>
      </c>
      <c r="C412" s="7" t="str">
        <f>VLOOKUP(Table1[[#This Row],[Order No]],'Order date customer name'!$A$2:$C$1038,3,FALSE)</f>
        <v>JONATHAN WASHINGTON</v>
      </c>
      <c r="D412" s="7" t="str">
        <f>VLOOKUP(Table1[[#This Row],[Order No]],'State and cust type'!$A$2:$B$1038,2,FALSE)</f>
        <v>Illinois</v>
      </c>
      <c r="E412" s="7" t="str">
        <f>VLOOKUP(Table1[[#This Row],[Order No]],'State and cust type'!$A$3:$C$1039,3,FALSE)</f>
        <v>Consumer</v>
      </c>
      <c r="F412" s="7" t="str">
        <f>VLOOKUP(Table1[[#This Row],[Order No]],'Account, order priority and cat'!$A$2:$B$1038,2,FALSE)</f>
        <v>CLAUDE WILLIS</v>
      </c>
      <c r="G412" s="7" t="str">
        <f>VLOOKUP(Table1[[#This Row],[Order No]],'Account, order priority and cat'!$A$3:$C$1039,3,FALSE)</f>
        <v>Medium</v>
      </c>
      <c r="H412" s="7" t="str">
        <f>VLOOKUP(Table1[[#This Row],[Order No]],'Account, order priority and cat'!$A$3:$D$1039,4,FALSE)</f>
        <v>Office Supplies</v>
      </c>
      <c r="I412" s="12" t="str">
        <f>VLOOKUP(Table1[[#This Row],[Order No]],'Cost and price details'!$A$2:$F$1038,Table!$I$3,FALSE)</f>
        <v>Express Air</v>
      </c>
      <c r="J412" s="13">
        <f>VLOOKUP(Table1[[#This Row],[Order No]],'Cost and price details'!$A$2:$F$1038,Table!$J$3,FALSE)</f>
        <v>41819</v>
      </c>
      <c r="K412" s="12">
        <f>VLOOKUP(Table1[[#This Row],[Order No]],'Cost and price details'!$A$2:$F$1038,Table!$K$3,FALSE)</f>
        <v>3.4540000000000006</v>
      </c>
      <c r="L412" s="12">
        <f>VLOOKUP(Table1[[#This Row],[Order No]],'Cost and price details'!$A$2:$F$1038,Table!$L$3,FALSE)</f>
        <v>5.4010000000000007</v>
      </c>
      <c r="M412" s="14">
        <f>(Table1[[#This Row],[Retail Price]]-Table1[[#This Row],[Cost Price]])/Table1[[#This Row],[Cost Price]]</f>
        <v>0.56369426751592344</v>
      </c>
      <c r="N412" s="14">
        <f>VLOOKUP(Table1[[#This Row],[Retail Price]],'Tax and discount slab'!$A$17:$B$27,2,TRUE)</f>
        <v>0.05</v>
      </c>
      <c r="O412" s="7">
        <f>(1+Table1[[#This Row],[Tax]])*Table1[[#This Row],[Retail Price]]</f>
        <v>5.671050000000001</v>
      </c>
      <c r="P412" s="7">
        <f>VLOOKUP(Table1[[#This Row],[Order No]],'QTY &amp; shipping cost'!A408:B1444,2,FALSE)</f>
        <v>26</v>
      </c>
      <c r="Q412" s="7">
        <f>(Table1[[#This Row],[Price including tax]]*Table1[[#This Row],[Order Quantity]])</f>
        <v>147.44730000000004</v>
      </c>
      <c r="R412" s="14">
        <f>VLOOKUP(Table1[[#This Row],[Retail Price]],'Tax and discount slab'!$D$17:$E$27,2,TRUE)</f>
        <v>0.02</v>
      </c>
      <c r="S412" s="7">
        <f>Table1[[#This Row],[Sub Total]]*Table1[[#This Row],[Discount %]]</f>
        <v>2.9489460000000007</v>
      </c>
      <c r="T412" s="7">
        <f>VLOOKUP(Table1[[#This Row],[Order No]],'QTY &amp; shipping cost'!$A$2:$C$1038,3,FALSE)</f>
        <v>0.55000000000000004</v>
      </c>
      <c r="U412" s="18">
        <f>(Table1[[#This Row],[Sub Total]]+Table1[[#This Row],[Shipping Cost]])-Table1[[#This Row],[Discount $]]</f>
        <v>145.04835400000005</v>
      </c>
    </row>
    <row r="413" spans="1:21" x14ac:dyDescent="0.2">
      <c r="A413" s="17" t="s">
        <v>745</v>
      </c>
      <c r="B413" s="6">
        <f>VLOOKUP($A413,'Order date customer name'!$A$3:$B$1039,2,FALSE)</f>
        <v>41811</v>
      </c>
      <c r="C413" s="7" t="str">
        <f>VLOOKUP(Table1[[#This Row],[Order No]],'Order date customer name'!$A$2:$C$1038,3,FALSE)</f>
        <v>HARVEY ROSE</v>
      </c>
      <c r="D413" s="7" t="str">
        <f>VLOOKUP(Table1[[#This Row],[Order No]],'State and cust type'!$A$2:$B$1038,2,FALSE)</f>
        <v>New York</v>
      </c>
      <c r="E413" s="7" t="str">
        <f>VLOOKUP(Table1[[#This Row],[Order No]],'State and cust type'!$A$3:$C$1039,3,FALSE)</f>
        <v>Home Office</v>
      </c>
      <c r="F413" s="7" t="str">
        <f>VLOOKUP(Table1[[#This Row],[Order No]],'Account, order priority and cat'!$A$2:$B$1038,2,FALSE)</f>
        <v>TONY PERRY</v>
      </c>
      <c r="G413" s="7" t="str">
        <f>VLOOKUP(Table1[[#This Row],[Order No]],'Account, order priority and cat'!$A$3:$C$1039,3,FALSE)</f>
        <v>Medium</v>
      </c>
      <c r="H413" s="7" t="str">
        <f>VLOOKUP(Table1[[#This Row],[Order No]],'Account, order priority and cat'!$A$3:$D$1039,4,FALSE)</f>
        <v>Office Supplies</v>
      </c>
      <c r="I413" s="12" t="str">
        <f>VLOOKUP(Table1[[#This Row],[Order No]],'Cost and price details'!$A$2:$F$1038,Table!$I$3,FALSE)</f>
        <v>Regular Air</v>
      </c>
      <c r="J413" s="13">
        <f>VLOOKUP(Table1[[#This Row],[Order No]],'Cost and price details'!$A$2:$F$1038,Table!$J$3,FALSE)</f>
        <v>41818</v>
      </c>
      <c r="K413" s="12">
        <f>VLOOKUP(Table1[[#This Row],[Order No]],'Cost and price details'!$A$2:$F$1038,Table!$K$3,FALSE)</f>
        <v>2.0240000000000005</v>
      </c>
      <c r="L413" s="12">
        <f>VLOOKUP(Table1[[#This Row],[Order No]],'Cost and price details'!$A$2:$F$1038,Table!$L$3,FALSE)</f>
        <v>3.1680000000000001</v>
      </c>
      <c r="M413" s="14">
        <f>(Table1[[#This Row],[Retail Price]]-Table1[[#This Row],[Cost Price]])/Table1[[#This Row],[Cost Price]]</f>
        <v>0.56521739130434756</v>
      </c>
      <c r="N413" s="14">
        <f>VLOOKUP(Table1[[#This Row],[Retail Price]],'Tax and discount slab'!$A$17:$B$27,2,TRUE)</f>
        <v>0.05</v>
      </c>
      <c r="O413" s="7">
        <f>(1+Table1[[#This Row],[Tax]])*Table1[[#This Row],[Retail Price]]</f>
        <v>3.3264000000000005</v>
      </c>
      <c r="P413" s="7" t="e">
        <f>VLOOKUP(Table1[[#This Row],[Order No]],'QTY &amp; shipping cost'!A409:B1445,2,FALSE)</f>
        <v>#N/A</v>
      </c>
      <c r="Q413" s="7" t="e">
        <f>(Table1[[#This Row],[Price including tax]]*Table1[[#This Row],[Order Quantity]])</f>
        <v>#N/A</v>
      </c>
      <c r="R413" s="14">
        <f>VLOOKUP(Table1[[#This Row],[Retail Price]],'Tax and discount slab'!$D$17:$E$27,2,TRUE)</f>
        <v>0.02</v>
      </c>
      <c r="S413" s="7" t="e">
        <f>Table1[[#This Row],[Sub Total]]*Table1[[#This Row],[Discount %]]</f>
        <v>#N/A</v>
      </c>
      <c r="T413" s="7">
        <f>VLOOKUP(Table1[[#This Row],[Order No]],'QTY &amp; shipping cost'!$A$2:$C$1038,3,FALSE)</f>
        <v>1.04</v>
      </c>
      <c r="U413" s="18" t="e">
        <f>(Table1[[#This Row],[Sub Total]]+Table1[[#This Row],[Shipping Cost]])-Table1[[#This Row],[Discount $]]</f>
        <v>#N/A</v>
      </c>
    </row>
    <row r="414" spans="1:21" x14ac:dyDescent="0.2">
      <c r="A414" s="17" t="s">
        <v>747</v>
      </c>
      <c r="B414" s="6">
        <f>VLOOKUP($A414,'Order date customer name'!$A$3:$B$1039,2,FALSE)</f>
        <v>41813</v>
      </c>
      <c r="C414" s="7" t="str">
        <f>VLOOKUP(Table1[[#This Row],[Order No]],'Order date customer name'!$A$2:$C$1038,3,FALSE)</f>
        <v>BRYAN WILSON</v>
      </c>
      <c r="D414" s="7" t="str">
        <f>VLOOKUP(Table1[[#This Row],[Order No]],'State and cust type'!$A$2:$B$1038,2,FALSE)</f>
        <v>New York</v>
      </c>
      <c r="E414" s="7" t="str">
        <f>VLOOKUP(Table1[[#This Row],[Order No]],'State and cust type'!$A$3:$C$1039,3,FALSE)</f>
        <v>Small Business</v>
      </c>
      <c r="F414" s="7" t="str">
        <f>VLOOKUP(Table1[[#This Row],[Order No]],'Account, order priority and cat'!$A$2:$B$1038,2,FALSE)</f>
        <v>WILLIE STEWART</v>
      </c>
      <c r="G414" s="7" t="str">
        <f>VLOOKUP(Table1[[#This Row],[Order No]],'Account, order priority and cat'!$A$3:$C$1039,3,FALSE)</f>
        <v>Not Specified</v>
      </c>
      <c r="H414" s="7" t="str">
        <f>VLOOKUP(Table1[[#This Row],[Order No]],'Account, order priority and cat'!$A$3:$D$1039,4,FALSE)</f>
        <v>Office Supplies</v>
      </c>
      <c r="I414" s="12" t="str">
        <f>VLOOKUP(Table1[[#This Row],[Order No]],'Cost and price details'!$A$2:$F$1038,Table!$I$3,FALSE)</f>
        <v>Regular Air</v>
      </c>
      <c r="J414" s="13">
        <f>VLOOKUP(Table1[[#This Row],[Order No]],'Cost and price details'!$A$2:$F$1038,Table!$J$3,FALSE)</f>
        <v>41820</v>
      </c>
      <c r="K414" s="12">
        <f>VLOOKUP(Table1[[#This Row],[Order No]],'Cost and price details'!$A$2:$F$1038,Table!$K$3,FALSE)</f>
        <v>18.480000000000004</v>
      </c>
      <c r="L414" s="12">
        <f>VLOOKUP(Table1[[#This Row],[Order No]],'Cost and price details'!$A$2:$F$1038,Table!$L$3,FALSE)</f>
        <v>45.067</v>
      </c>
      <c r="M414" s="14">
        <f>(Table1[[#This Row],[Retail Price]]-Table1[[#This Row],[Cost Price]])/Table1[[#This Row],[Cost Price]]</f>
        <v>1.4386904761904757</v>
      </c>
      <c r="N414" s="14">
        <f>VLOOKUP(Table1[[#This Row],[Retail Price]],'Tax and discount slab'!$A$17:$B$27,2,TRUE)</f>
        <v>0.22</v>
      </c>
      <c r="O414" s="7">
        <f>(1+Table1[[#This Row],[Tax]])*Table1[[#This Row],[Retail Price]]</f>
        <v>54.981740000000002</v>
      </c>
      <c r="P414" s="7">
        <f>VLOOKUP(Table1[[#This Row],[Order No]],'QTY &amp; shipping cost'!A410:B1446,2,FALSE)</f>
        <v>49</v>
      </c>
      <c r="Q414" s="7">
        <f>(Table1[[#This Row],[Price including tax]]*Table1[[#This Row],[Order Quantity]])</f>
        <v>2694.1052600000003</v>
      </c>
      <c r="R414" s="14">
        <f>VLOOKUP(Table1[[#This Row],[Retail Price]],'Tax and discount slab'!$D$17:$E$27,2,TRUE)</f>
        <v>0.22000000000000003</v>
      </c>
      <c r="S414" s="7">
        <f>Table1[[#This Row],[Sub Total]]*Table1[[#This Row],[Discount %]]</f>
        <v>592.70315720000019</v>
      </c>
      <c r="T414" s="7">
        <f>VLOOKUP(Table1[[#This Row],[Order No]],'QTY &amp; shipping cost'!$A$2:$C$1038,3,FALSE)</f>
        <v>9.0400000000000009</v>
      </c>
      <c r="U414" s="18">
        <f>(Table1[[#This Row],[Sub Total]]+Table1[[#This Row],[Shipping Cost]])-Table1[[#This Row],[Discount $]]</f>
        <v>2110.4421028000002</v>
      </c>
    </row>
    <row r="415" spans="1:21" x14ac:dyDescent="0.2">
      <c r="A415" s="17" t="s">
        <v>748</v>
      </c>
      <c r="B415" s="6">
        <f>VLOOKUP($A415,'Order date customer name'!$A$3:$B$1039,2,FALSE)</f>
        <v>41815</v>
      </c>
      <c r="C415" s="7" t="str">
        <f>VLOOKUP(Table1[[#This Row],[Order No]],'Order date customer name'!$A$2:$C$1038,3,FALSE)</f>
        <v>SAMUEL LONG</v>
      </c>
      <c r="D415" s="7" t="str">
        <f>VLOOKUP(Table1[[#This Row],[Order No]],'State and cust type'!$A$2:$B$1038,2,FALSE)</f>
        <v>Illinois</v>
      </c>
      <c r="E415" s="7" t="str">
        <f>VLOOKUP(Table1[[#This Row],[Order No]],'State and cust type'!$A$3:$C$1039,3,FALSE)</f>
        <v>Small Business</v>
      </c>
      <c r="F415" s="7" t="str">
        <f>VLOOKUP(Table1[[#This Row],[Order No]],'Account, order priority and cat'!$A$2:$B$1038,2,FALSE)</f>
        <v>MANUEL BARNES</v>
      </c>
      <c r="G415" s="7" t="str">
        <f>VLOOKUP(Table1[[#This Row],[Order No]],'Account, order priority and cat'!$A$3:$C$1039,3,FALSE)</f>
        <v>High</v>
      </c>
      <c r="H415" s="7" t="str">
        <f>VLOOKUP(Table1[[#This Row],[Order No]],'Account, order priority and cat'!$A$3:$D$1039,4,FALSE)</f>
        <v>Office Supplies</v>
      </c>
      <c r="I415" s="12" t="str">
        <f>VLOOKUP(Table1[[#This Row],[Order No]],'Cost and price details'!$A$2:$F$1038,Table!$I$3,FALSE)</f>
        <v>Regular Air</v>
      </c>
      <c r="J415" s="13">
        <f>VLOOKUP(Table1[[#This Row],[Order No]],'Cost and price details'!$A$2:$F$1038,Table!$J$3,FALSE)</f>
        <v>41823</v>
      </c>
      <c r="K415" s="12">
        <f>VLOOKUP(Table1[[#This Row],[Order No]],'Cost and price details'!$A$2:$F$1038,Table!$K$3,FALSE)</f>
        <v>1.6060000000000001</v>
      </c>
      <c r="L415" s="12">
        <f>VLOOKUP(Table1[[#This Row],[Order No]],'Cost and price details'!$A$2:$F$1038,Table!$L$3,FALSE)</f>
        <v>3.927</v>
      </c>
      <c r="M415" s="14">
        <f>(Table1[[#This Row],[Retail Price]]-Table1[[#This Row],[Cost Price]])/Table1[[#This Row],[Cost Price]]</f>
        <v>1.4452054794520546</v>
      </c>
      <c r="N415" s="14">
        <f>VLOOKUP(Table1[[#This Row],[Retail Price]],'Tax and discount slab'!$A$17:$B$27,2,TRUE)</f>
        <v>0.05</v>
      </c>
      <c r="O415" s="7">
        <f>(1+Table1[[#This Row],[Tax]])*Table1[[#This Row],[Retail Price]]</f>
        <v>4.1233500000000003</v>
      </c>
      <c r="P415" s="7">
        <f>VLOOKUP(Table1[[#This Row],[Order No]],'QTY &amp; shipping cost'!A411:B1447,2,FALSE)</f>
        <v>48</v>
      </c>
      <c r="Q415" s="7">
        <f>(Table1[[#This Row],[Price including tax]]*Table1[[#This Row],[Order Quantity]])</f>
        <v>197.92080000000001</v>
      </c>
      <c r="R415" s="14">
        <f>VLOOKUP(Table1[[#This Row],[Retail Price]],'Tax and discount slab'!$D$17:$E$27,2,TRUE)</f>
        <v>0.02</v>
      </c>
      <c r="S415" s="7">
        <f>Table1[[#This Row],[Sub Total]]*Table1[[#This Row],[Discount %]]</f>
        <v>3.9584160000000002</v>
      </c>
      <c r="T415" s="7">
        <f>VLOOKUP(Table1[[#This Row],[Order No]],'QTY &amp; shipping cost'!$A$2:$C$1038,3,FALSE)</f>
        <v>4.22</v>
      </c>
      <c r="U415" s="18">
        <f>(Table1[[#This Row],[Sub Total]]+Table1[[#This Row],[Shipping Cost]])-Table1[[#This Row],[Discount $]]</f>
        <v>198.18238400000001</v>
      </c>
    </row>
    <row r="416" spans="1:21" x14ac:dyDescent="0.2">
      <c r="A416" s="17" t="s">
        <v>749</v>
      </c>
      <c r="B416" s="6">
        <f>VLOOKUP($A416,'Order date customer name'!$A$3:$B$1039,2,FALSE)</f>
        <v>41817</v>
      </c>
      <c r="C416" s="7" t="str">
        <f>VLOOKUP(Table1[[#This Row],[Order No]],'Order date customer name'!$A$2:$C$1038,3,FALSE)</f>
        <v>JOSE SANDERS</v>
      </c>
      <c r="D416" s="7" t="str">
        <f>VLOOKUP(Table1[[#This Row],[Order No]],'State and cust type'!$A$2:$B$1038,2,FALSE)</f>
        <v>New York</v>
      </c>
      <c r="E416" s="7" t="str">
        <f>VLOOKUP(Table1[[#This Row],[Order No]],'State and cust type'!$A$3:$C$1039,3,FALSE)</f>
        <v>Corporate</v>
      </c>
      <c r="F416" s="7" t="str">
        <f>VLOOKUP(Table1[[#This Row],[Order No]],'Account, order priority and cat'!$A$2:$B$1038,2,FALSE)</f>
        <v>TONY PERRY</v>
      </c>
      <c r="G416" s="7" t="str">
        <f>VLOOKUP(Table1[[#This Row],[Order No]],'Account, order priority and cat'!$A$3:$C$1039,3,FALSE)</f>
        <v>Medium</v>
      </c>
      <c r="H416" s="7" t="str">
        <f>VLOOKUP(Table1[[#This Row],[Order No]],'Account, order priority and cat'!$A$3:$D$1039,4,FALSE)</f>
        <v>Office Supplies</v>
      </c>
      <c r="I416" s="12" t="str">
        <f>VLOOKUP(Table1[[#This Row],[Order No]],'Cost and price details'!$A$2:$F$1038,Table!$I$3,FALSE)</f>
        <v>Regular Air</v>
      </c>
      <c r="J416" s="13">
        <f>VLOOKUP(Table1[[#This Row],[Order No]],'Cost and price details'!$A$2:$F$1038,Table!$J$3,FALSE)</f>
        <v>41824</v>
      </c>
      <c r="K416" s="12">
        <f>VLOOKUP(Table1[[#This Row],[Order No]],'Cost and price details'!$A$2:$F$1038,Table!$K$3,FALSE)</f>
        <v>1.7490000000000003</v>
      </c>
      <c r="L416" s="12">
        <f>VLOOKUP(Table1[[#This Row],[Order No]],'Cost and price details'!$A$2:$F$1038,Table!$L$3,FALSE)</f>
        <v>2.871</v>
      </c>
      <c r="M416" s="14">
        <f>(Table1[[#This Row],[Retail Price]]-Table1[[#This Row],[Cost Price]])/Table1[[#This Row],[Cost Price]]</f>
        <v>0.64150943396226379</v>
      </c>
      <c r="N416" s="14">
        <f>VLOOKUP(Table1[[#This Row],[Retail Price]],'Tax and discount slab'!$A$17:$B$27,2,TRUE)</f>
        <v>0.05</v>
      </c>
      <c r="O416" s="7">
        <f>(1+Table1[[#This Row],[Tax]])*Table1[[#This Row],[Retail Price]]</f>
        <v>3.0145500000000003</v>
      </c>
      <c r="P416" s="7" t="e">
        <f>VLOOKUP(Table1[[#This Row],[Order No]],'QTY &amp; shipping cost'!A412:B1448,2,FALSE)</f>
        <v>#N/A</v>
      </c>
      <c r="Q416" s="7" t="e">
        <f>(Table1[[#This Row],[Price including tax]]*Table1[[#This Row],[Order Quantity]])</f>
        <v>#N/A</v>
      </c>
      <c r="R416" s="14">
        <f>VLOOKUP(Table1[[#This Row],[Retail Price]],'Tax and discount slab'!$D$17:$E$27,2,TRUE)</f>
        <v>0.02</v>
      </c>
      <c r="S416" s="7" t="e">
        <f>Table1[[#This Row],[Sub Total]]*Table1[[#This Row],[Discount %]]</f>
        <v>#N/A</v>
      </c>
      <c r="T416" s="7">
        <f>VLOOKUP(Table1[[#This Row],[Order No]],'QTY &amp; shipping cost'!$A$2:$C$1038,3,FALSE)</f>
        <v>0.55000000000000004</v>
      </c>
      <c r="U416" s="18" t="e">
        <f>(Table1[[#This Row],[Sub Total]]+Table1[[#This Row],[Shipping Cost]])-Table1[[#This Row],[Discount $]]</f>
        <v>#N/A</v>
      </c>
    </row>
    <row r="417" spans="1:21" x14ac:dyDescent="0.2">
      <c r="A417" s="17" t="s">
        <v>751</v>
      </c>
      <c r="B417" s="6">
        <f>VLOOKUP($A417,'Order date customer name'!$A$3:$B$1039,2,FALSE)</f>
        <v>41817</v>
      </c>
      <c r="C417" s="7" t="str">
        <f>VLOOKUP(Table1[[#This Row],[Order No]],'Order date customer name'!$A$2:$C$1038,3,FALSE)</f>
        <v>BRIAN GRANT</v>
      </c>
      <c r="D417" s="7" t="str">
        <f>VLOOKUP(Table1[[#This Row],[Order No]],'State and cust type'!$A$2:$B$1038,2,FALSE)</f>
        <v>Illinois</v>
      </c>
      <c r="E417" s="7" t="str">
        <f>VLOOKUP(Table1[[#This Row],[Order No]],'State and cust type'!$A$3:$C$1039,3,FALSE)</f>
        <v>Corporate</v>
      </c>
      <c r="F417" s="7" t="str">
        <f>VLOOKUP(Table1[[#This Row],[Order No]],'Account, order priority and cat'!$A$2:$B$1038,2,FALSE)</f>
        <v>COREY MILLS</v>
      </c>
      <c r="G417" s="7" t="str">
        <f>VLOOKUP(Table1[[#This Row],[Order No]],'Account, order priority and cat'!$A$3:$C$1039,3,FALSE)</f>
        <v>Not Specified</v>
      </c>
      <c r="H417" s="7" t="str">
        <f>VLOOKUP(Table1[[#This Row],[Order No]],'Account, order priority and cat'!$A$3:$D$1039,4,FALSE)</f>
        <v>Technology</v>
      </c>
      <c r="I417" s="12" t="str">
        <f>VLOOKUP(Table1[[#This Row],[Order No]],'Cost and price details'!$A$2:$F$1038,Table!$I$3,FALSE)</f>
        <v>Regular Air</v>
      </c>
      <c r="J417" s="13">
        <f>VLOOKUP(Table1[[#This Row],[Order No]],'Cost and price details'!$A$2:$F$1038,Table!$J$3,FALSE)</f>
        <v>41825</v>
      </c>
      <c r="K417" s="12">
        <f>VLOOKUP(Table1[[#This Row],[Order No]],'Cost and price details'!$A$2:$F$1038,Table!$K$3,FALSE)</f>
        <v>16.170000000000002</v>
      </c>
      <c r="L417" s="12">
        <f>VLOOKUP(Table1[[#This Row],[Order No]],'Cost and price details'!$A$2:$F$1038,Table!$L$3,FALSE)</f>
        <v>32.989000000000004</v>
      </c>
      <c r="M417" s="14">
        <f>(Table1[[#This Row],[Retail Price]]-Table1[[#This Row],[Cost Price]])/Table1[[#This Row],[Cost Price]]</f>
        <v>1.0401360544217688</v>
      </c>
      <c r="N417" s="14">
        <f>VLOOKUP(Table1[[#This Row],[Retail Price]],'Tax and discount slab'!$A$17:$B$27,2,TRUE)</f>
        <v>0.2</v>
      </c>
      <c r="O417" s="7">
        <f>(1+Table1[[#This Row],[Tax]])*Table1[[#This Row],[Retail Price]]</f>
        <v>39.586800000000004</v>
      </c>
      <c r="P417" s="7" t="e">
        <f>VLOOKUP(Table1[[#This Row],[Order No]],'QTY &amp; shipping cost'!A413:B1449,2,FALSE)</f>
        <v>#N/A</v>
      </c>
      <c r="Q417" s="7" t="e">
        <f>(Table1[[#This Row],[Price including tax]]*Table1[[#This Row],[Order Quantity]])</f>
        <v>#N/A</v>
      </c>
      <c r="R417" s="14">
        <f>VLOOKUP(Table1[[#This Row],[Retail Price]],'Tax and discount slab'!$D$17:$E$27,2,TRUE)</f>
        <v>0.17</v>
      </c>
      <c r="S417" s="7" t="e">
        <f>Table1[[#This Row],[Sub Total]]*Table1[[#This Row],[Discount %]]</f>
        <v>#N/A</v>
      </c>
      <c r="T417" s="7">
        <f>VLOOKUP(Table1[[#This Row],[Order No]],'QTY &amp; shipping cost'!$A$2:$C$1038,3,FALSE)</f>
        <v>5.55</v>
      </c>
      <c r="U417" s="18" t="e">
        <f>(Table1[[#This Row],[Sub Total]]+Table1[[#This Row],[Shipping Cost]])-Table1[[#This Row],[Discount $]]</f>
        <v>#N/A</v>
      </c>
    </row>
    <row r="418" spans="1:21" x14ac:dyDescent="0.2">
      <c r="A418" s="17" t="s">
        <v>752</v>
      </c>
      <c r="B418" s="6">
        <f>VLOOKUP($A418,'Order date customer name'!$A$3:$B$1039,2,FALSE)</f>
        <v>41818</v>
      </c>
      <c r="C418" s="7" t="str">
        <f>VLOOKUP(Table1[[#This Row],[Order No]],'Order date customer name'!$A$2:$C$1038,3,FALSE)</f>
        <v>CORY HOWARD</v>
      </c>
      <c r="D418" s="7" t="str">
        <f>VLOOKUP(Table1[[#This Row],[Order No]],'State and cust type'!$A$2:$B$1038,2,FALSE)</f>
        <v>New York</v>
      </c>
      <c r="E418" s="7" t="str">
        <f>VLOOKUP(Table1[[#This Row],[Order No]],'State and cust type'!$A$3:$C$1039,3,FALSE)</f>
        <v>Corporate</v>
      </c>
      <c r="F418" s="7" t="str">
        <f>VLOOKUP(Table1[[#This Row],[Order No]],'Account, order priority and cat'!$A$2:$B$1038,2,FALSE)</f>
        <v>CLAUDE WILLIS</v>
      </c>
      <c r="G418" s="7" t="str">
        <f>VLOOKUP(Table1[[#This Row],[Order No]],'Account, order priority and cat'!$A$3:$C$1039,3,FALSE)</f>
        <v>Medium</v>
      </c>
      <c r="H418" s="7" t="str">
        <f>VLOOKUP(Table1[[#This Row],[Order No]],'Account, order priority and cat'!$A$3:$D$1039,4,FALSE)</f>
        <v>Office Supplies</v>
      </c>
      <c r="I418" s="12" t="str">
        <f>VLOOKUP(Table1[[#This Row],[Order No]],'Cost and price details'!$A$2:$F$1038,Table!$I$3,FALSE)</f>
        <v>Regular Air</v>
      </c>
      <c r="J418" s="13">
        <f>VLOOKUP(Table1[[#This Row],[Order No]],'Cost and price details'!$A$2:$F$1038,Table!$J$3,FALSE)</f>
        <v>41828</v>
      </c>
      <c r="K418" s="12">
        <f>VLOOKUP(Table1[[#This Row],[Order No]],'Cost and price details'!$A$2:$F$1038,Table!$K$3,FALSE)</f>
        <v>9.8120000000000012</v>
      </c>
      <c r="L418" s="12">
        <f>VLOOKUP(Table1[[#This Row],[Order No]],'Cost and price details'!$A$2:$F$1038,Table!$L$3,FALSE)</f>
        <v>32.713999999999999</v>
      </c>
      <c r="M418" s="14">
        <f>(Table1[[#This Row],[Retail Price]]-Table1[[#This Row],[Cost Price]])/Table1[[#This Row],[Cost Price]]</f>
        <v>2.3340807174887885</v>
      </c>
      <c r="N418" s="14">
        <f>VLOOKUP(Table1[[#This Row],[Retail Price]],'Tax and discount slab'!$A$17:$B$27,2,TRUE)</f>
        <v>0.2</v>
      </c>
      <c r="O418" s="7">
        <f>(1+Table1[[#This Row],[Tax]])*Table1[[#This Row],[Retail Price]]</f>
        <v>39.256799999999998</v>
      </c>
      <c r="P418" s="7" t="e">
        <f>VLOOKUP(Table1[[#This Row],[Order No]],'QTY &amp; shipping cost'!A414:B1450,2,FALSE)</f>
        <v>#N/A</v>
      </c>
      <c r="Q418" s="7" t="e">
        <f>(Table1[[#This Row],[Price including tax]]*Table1[[#This Row],[Order Quantity]])</f>
        <v>#N/A</v>
      </c>
      <c r="R418" s="14">
        <f>VLOOKUP(Table1[[#This Row],[Retail Price]],'Tax and discount slab'!$D$17:$E$27,2,TRUE)</f>
        <v>0.17</v>
      </c>
      <c r="S418" s="7" t="e">
        <f>Table1[[#This Row],[Sub Total]]*Table1[[#This Row],[Discount %]]</f>
        <v>#N/A</v>
      </c>
      <c r="T418" s="7">
        <f>VLOOKUP(Table1[[#This Row],[Order No]],'QTY &amp; shipping cost'!$A$2:$C$1038,3,FALSE)</f>
        <v>6.6899999999999995</v>
      </c>
      <c r="U418" s="18" t="e">
        <f>(Table1[[#This Row],[Sub Total]]+Table1[[#This Row],[Shipping Cost]])-Table1[[#This Row],[Discount $]]</f>
        <v>#N/A</v>
      </c>
    </row>
    <row r="419" spans="1:21" x14ac:dyDescent="0.2">
      <c r="A419" s="17" t="s">
        <v>754</v>
      </c>
      <c r="B419" s="6">
        <f>VLOOKUP($A419,'Order date customer name'!$A$3:$B$1039,2,FALSE)</f>
        <v>41822</v>
      </c>
      <c r="C419" s="7" t="str">
        <f>VLOOKUP(Table1[[#This Row],[Order No]],'Order date customer name'!$A$2:$C$1038,3,FALSE)</f>
        <v>ERIC HANSEN</v>
      </c>
      <c r="D419" s="7" t="str">
        <f>VLOOKUP(Table1[[#This Row],[Order No]],'State and cust type'!$A$2:$B$1038,2,FALSE)</f>
        <v>Illinois</v>
      </c>
      <c r="E419" s="7" t="str">
        <f>VLOOKUP(Table1[[#This Row],[Order No]],'State and cust type'!$A$3:$C$1039,3,FALSE)</f>
        <v>Consumer</v>
      </c>
      <c r="F419" s="7" t="str">
        <f>VLOOKUP(Table1[[#This Row],[Order No]],'Account, order priority and cat'!$A$2:$B$1038,2,FALSE)</f>
        <v>MANUEL BARNES</v>
      </c>
      <c r="G419" s="7" t="str">
        <f>VLOOKUP(Table1[[#This Row],[Order No]],'Account, order priority and cat'!$A$3:$C$1039,3,FALSE)</f>
        <v>High</v>
      </c>
      <c r="H419" s="7" t="str">
        <f>VLOOKUP(Table1[[#This Row],[Order No]],'Account, order priority and cat'!$A$3:$D$1039,4,FALSE)</f>
        <v>Office Supplies</v>
      </c>
      <c r="I419" s="12" t="str">
        <f>VLOOKUP(Table1[[#This Row],[Order No]],'Cost and price details'!$A$2:$F$1038,Table!$I$3,FALSE)</f>
        <v>Regular Air</v>
      </c>
      <c r="J419" s="13">
        <f>VLOOKUP(Table1[[#This Row],[Order No]],'Cost and price details'!$A$2:$F$1038,Table!$J$3,FALSE)</f>
        <v>41831</v>
      </c>
      <c r="K419" s="12">
        <f>VLOOKUP(Table1[[#This Row],[Order No]],'Cost and price details'!$A$2:$F$1038,Table!$K$3,FALSE)</f>
        <v>3.6520000000000001</v>
      </c>
      <c r="L419" s="12">
        <f>VLOOKUP(Table1[[#This Row],[Order No]],'Cost and price details'!$A$2:$F$1038,Table!$L$3,FALSE)</f>
        <v>5.6980000000000004</v>
      </c>
      <c r="M419" s="14">
        <f>(Table1[[#This Row],[Retail Price]]-Table1[[#This Row],[Cost Price]])/Table1[[#This Row],[Cost Price]]</f>
        <v>0.56024096385542177</v>
      </c>
      <c r="N419" s="14">
        <f>VLOOKUP(Table1[[#This Row],[Retail Price]],'Tax and discount slab'!$A$17:$B$27,2,TRUE)</f>
        <v>0.05</v>
      </c>
      <c r="O419" s="7">
        <f>(1+Table1[[#This Row],[Tax]])*Table1[[#This Row],[Retail Price]]</f>
        <v>5.9829000000000008</v>
      </c>
      <c r="P419" s="7" t="e">
        <f>VLOOKUP(Table1[[#This Row],[Order No]],'QTY &amp; shipping cost'!A415:B1451,2,FALSE)</f>
        <v>#N/A</v>
      </c>
      <c r="Q419" s="7" t="e">
        <f>(Table1[[#This Row],[Price including tax]]*Table1[[#This Row],[Order Quantity]])</f>
        <v>#N/A</v>
      </c>
      <c r="R419" s="14">
        <f>VLOOKUP(Table1[[#This Row],[Retail Price]],'Tax and discount slab'!$D$17:$E$27,2,TRUE)</f>
        <v>0.02</v>
      </c>
      <c r="S419" s="7" t="e">
        <f>Table1[[#This Row],[Sub Total]]*Table1[[#This Row],[Discount %]]</f>
        <v>#N/A</v>
      </c>
      <c r="T419" s="7">
        <f>VLOOKUP(Table1[[#This Row],[Order No]],'QTY &amp; shipping cost'!$A$2:$C$1038,3,FALSE)</f>
        <v>2.09</v>
      </c>
      <c r="U419" s="18" t="e">
        <f>(Table1[[#This Row],[Sub Total]]+Table1[[#This Row],[Shipping Cost]])-Table1[[#This Row],[Discount $]]</f>
        <v>#N/A</v>
      </c>
    </row>
    <row r="420" spans="1:21" x14ac:dyDescent="0.2">
      <c r="A420" s="17" t="s">
        <v>756</v>
      </c>
      <c r="B420" s="6">
        <f>VLOOKUP($A420,'Order date customer name'!$A$3:$B$1039,2,FALSE)</f>
        <v>41823</v>
      </c>
      <c r="C420" s="7" t="str">
        <f>VLOOKUP(Table1[[#This Row],[Order No]],'Order date customer name'!$A$2:$C$1038,3,FALSE)</f>
        <v>ALBERT RAMIREZ</v>
      </c>
      <c r="D420" s="7" t="str">
        <f>VLOOKUP(Table1[[#This Row],[Order No]],'State and cust type'!$A$2:$B$1038,2,FALSE)</f>
        <v>New York</v>
      </c>
      <c r="E420" s="7" t="str">
        <f>VLOOKUP(Table1[[#This Row],[Order No]],'State and cust type'!$A$3:$C$1039,3,FALSE)</f>
        <v>Consumer</v>
      </c>
      <c r="F420" s="7" t="str">
        <f>VLOOKUP(Table1[[#This Row],[Order No]],'Account, order priority and cat'!$A$2:$B$1038,2,FALSE)</f>
        <v>BRYAN JENKINS</v>
      </c>
      <c r="G420" s="7" t="str">
        <f>VLOOKUP(Table1[[#This Row],[Order No]],'Account, order priority and cat'!$A$3:$C$1039,3,FALSE)</f>
        <v>Critical</v>
      </c>
      <c r="H420" s="7" t="str">
        <f>VLOOKUP(Table1[[#This Row],[Order No]],'Account, order priority and cat'!$A$3:$D$1039,4,FALSE)</f>
        <v>Office Supplies</v>
      </c>
      <c r="I420" s="12" t="str">
        <f>VLOOKUP(Table1[[#This Row],[Order No]],'Cost and price details'!$A$2:$F$1038,Table!$I$3,FALSE)</f>
        <v>Regular Air</v>
      </c>
      <c r="J420" s="13">
        <f>VLOOKUP(Table1[[#This Row],[Order No]],'Cost and price details'!$A$2:$F$1038,Table!$J$3,FALSE)</f>
        <v>41833</v>
      </c>
      <c r="K420" s="12">
        <f>VLOOKUP(Table1[[#This Row],[Order No]],'Cost and price details'!$A$2:$F$1038,Table!$K$3,FALSE)</f>
        <v>2.0240000000000005</v>
      </c>
      <c r="L420" s="12">
        <f>VLOOKUP(Table1[[#This Row],[Order No]],'Cost and price details'!$A$2:$F$1038,Table!$L$3,FALSE)</f>
        <v>3.1680000000000001</v>
      </c>
      <c r="M420" s="14">
        <f>(Table1[[#This Row],[Retail Price]]-Table1[[#This Row],[Cost Price]])/Table1[[#This Row],[Cost Price]]</f>
        <v>0.56521739130434756</v>
      </c>
      <c r="N420" s="14">
        <f>VLOOKUP(Table1[[#This Row],[Retail Price]],'Tax and discount slab'!$A$17:$B$27,2,TRUE)</f>
        <v>0.05</v>
      </c>
      <c r="O420" s="7">
        <f>(1+Table1[[#This Row],[Tax]])*Table1[[#This Row],[Retail Price]]</f>
        <v>3.3264000000000005</v>
      </c>
      <c r="P420" s="7">
        <f>VLOOKUP(Table1[[#This Row],[Order No]],'QTY &amp; shipping cost'!A416:B1452,2,FALSE)</f>
        <v>49</v>
      </c>
      <c r="Q420" s="7">
        <f>(Table1[[#This Row],[Price including tax]]*Table1[[#This Row],[Order Quantity]])</f>
        <v>162.99360000000001</v>
      </c>
      <c r="R420" s="14">
        <f>VLOOKUP(Table1[[#This Row],[Retail Price]],'Tax and discount slab'!$D$17:$E$27,2,TRUE)</f>
        <v>0.02</v>
      </c>
      <c r="S420" s="7">
        <f>Table1[[#This Row],[Sub Total]]*Table1[[#This Row],[Discount %]]</f>
        <v>3.2598720000000005</v>
      </c>
      <c r="T420" s="7">
        <f>VLOOKUP(Table1[[#This Row],[Order No]],'QTY &amp; shipping cost'!$A$2:$C$1038,3,FALSE)</f>
        <v>5.38</v>
      </c>
      <c r="U420" s="18">
        <f>(Table1[[#This Row],[Sub Total]]+Table1[[#This Row],[Shipping Cost]])-Table1[[#This Row],[Discount $]]</f>
        <v>165.11372800000001</v>
      </c>
    </row>
    <row r="421" spans="1:21" x14ac:dyDescent="0.2">
      <c r="A421" s="17" t="s">
        <v>758</v>
      </c>
      <c r="B421" s="6">
        <f>VLOOKUP($A421,'Order date customer name'!$A$3:$B$1039,2,FALSE)</f>
        <v>41829</v>
      </c>
      <c r="C421" s="7" t="str">
        <f>VLOOKUP(Table1[[#This Row],[Order No]],'Order date customer name'!$A$2:$C$1038,3,FALSE)</f>
        <v>MARK DANIELS</v>
      </c>
      <c r="D421" s="7" t="str">
        <f>VLOOKUP(Table1[[#This Row],[Order No]],'State and cust type'!$A$2:$B$1038,2,FALSE)</f>
        <v>Illinois</v>
      </c>
      <c r="E421" s="7" t="str">
        <f>VLOOKUP(Table1[[#This Row],[Order No]],'State and cust type'!$A$3:$C$1039,3,FALSE)</f>
        <v>Consumer</v>
      </c>
      <c r="F421" s="7" t="str">
        <f>VLOOKUP(Table1[[#This Row],[Order No]],'Account, order priority and cat'!$A$2:$B$1038,2,FALSE)</f>
        <v>COREY MILLS</v>
      </c>
      <c r="G421" s="7" t="str">
        <f>VLOOKUP(Table1[[#This Row],[Order No]],'Account, order priority and cat'!$A$3:$C$1039,3,FALSE)</f>
        <v>High</v>
      </c>
      <c r="H421" s="7" t="str">
        <f>VLOOKUP(Table1[[#This Row],[Order No]],'Account, order priority and cat'!$A$3:$D$1039,4,FALSE)</f>
        <v>Technology</v>
      </c>
      <c r="I421" s="12" t="str">
        <f>VLOOKUP(Table1[[#This Row],[Order No]],'Cost and price details'!$A$2:$F$1038,Table!$I$3,FALSE)</f>
        <v>Regular Air</v>
      </c>
      <c r="J421" s="13">
        <f>VLOOKUP(Table1[[#This Row],[Order No]],'Cost and price details'!$A$2:$F$1038,Table!$J$3,FALSE)</f>
        <v>41838</v>
      </c>
      <c r="K421" s="12">
        <f>VLOOKUP(Table1[[#This Row],[Order No]],'Cost and price details'!$A$2:$F$1038,Table!$K$3,FALSE)</f>
        <v>9.1410000000000018</v>
      </c>
      <c r="L421" s="12">
        <f>VLOOKUP(Table1[[#This Row],[Order No]],'Cost and price details'!$A$2:$F$1038,Table!$L$3,FALSE)</f>
        <v>17.578000000000003</v>
      </c>
      <c r="M421" s="14">
        <f>(Table1[[#This Row],[Retail Price]]-Table1[[#This Row],[Cost Price]])/Table1[[#This Row],[Cost Price]]</f>
        <v>0.92298435619735253</v>
      </c>
      <c r="N421" s="14">
        <f>VLOOKUP(Table1[[#This Row],[Retail Price]],'Tax and discount slab'!$A$17:$B$27,2,TRUE)</f>
        <v>0.1</v>
      </c>
      <c r="O421" s="7">
        <f>(1+Table1[[#This Row],[Tax]])*Table1[[#This Row],[Retail Price]]</f>
        <v>19.335800000000006</v>
      </c>
      <c r="P421" s="7">
        <f>VLOOKUP(Table1[[#This Row],[Order No]],'QTY &amp; shipping cost'!A417:B1453,2,FALSE)</f>
        <v>42</v>
      </c>
      <c r="Q421" s="7">
        <f>(Table1[[#This Row],[Price including tax]]*Table1[[#This Row],[Order Quantity]])</f>
        <v>812.10360000000026</v>
      </c>
      <c r="R421" s="14">
        <f>VLOOKUP(Table1[[#This Row],[Retail Price]],'Tax and discount slab'!$D$17:$E$27,2,TRUE)</f>
        <v>7.0000000000000007E-2</v>
      </c>
      <c r="S421" s="7">
        <f>Table1[[#This Row],[Sub Total]]*Table1[[#This Row],[Discount %]]</f>
        <v>56.847252000000026</v>
      </c>
      <c r="T421" s="7">
        <f>VLOOKUP(Table1[[#This Row],[Order No]],'QTY &amp; shipping cost'!$A$2:$C$1038,3,FALSE)</f>
        <v>6.55</v>
      </c>
      <c r="U421" s="18">
        <f>(Table1[[#This Row],[Sub Total]]+Table1[[#This Row],[Shipping Cost]])-Table1[[#This Row],[Discount $]]</f>
        <v>761.80634800000018</v>
      </c>
    </row>
    <row r="422" spans="1:21" x14ac:dyDescent="0.2">
      <c r="A422" s="17" t="s">
        <v>759</v>
      </c>
      <c r="B422" s="6">
        <f>VLOOKUP($A422,'Order date customer name'!$A$3:$B$1039,2,FALSE)</f>
        <v>41830</v>
      </c>
      <c r="C422" s="7" t="str">
        <f>VLOOKUP(Table1[[#This Row],[Order No]],'Order date customer name'!$A$2:$C$1038,3,FALSE)</f>
        <v>CHRIS DUNN</v>
      </c>
      <c r="D422" s="7" t="str">
        <f>VLOOKUP(Table1[[#This Row],[Order No]],'State and cust type'!$A$2:$B$1038,2,FALSE)</f>
        <v>New York</v>
      </c>
      <c r="E422" s="7" t="str">
        <f>VLOOKUP(Table1[[#This Row],[Order No]],'State and cust type'!$A$3:$C$1039,3,FALSE)</f>
        <v>Consumer</v>
      </c>
      <c r="F422" s="7" t="str">
        <f>VLOOKUP(Table1[[#This Row],[Order No]],'Account, order priority and cat'!$A$2:$B$1038,2,FALSE)</f>
        <v>WILLIE STEWART</v>
      </c>
      <c r="G422" s="7" t="str">
        <f>VLOOKUP(Table1[[#This Row],[Order No]],'Account, order priority and cat'!$A$3:$C$1039,3,FALSE)</f>
        <v>Medium</v>
      </c>
      <c r="H422" s="7" t="str">
        <f>VLOOKUP(Table1[[#This Row],[Order No]],'Account, order priority and cat'!$A$3:$D$1039,4,FALSE)</f>
        <v>Office Supplies</v>
      </c>
      <c r="I422" s="12" t="str">
        <f>VLOOKUP(Table1[[#This Row],[Order No]],'Cost and price details'!$A$2:$F$1038,Table!$I$3,FALSE)</f>
        <v>Regular Air</v>
      </c>
      <c r="J422" s="13">
        <f>VLOOKUP(Table1[[#This Row],[Order No]],'Cost and price details'!$A$2:$F$1038,Table!$J$3,FALSE)</f>
        <v>41839</v>
      </c>
      <c r="K422" s="12">
        <f>VLOOKUP(Table1[[#This Row],[Order No]],'Cost and price details'!$A$2:$F$1038,Table!$K$3,FALSE)</f>
        <v>2.0020000000000002</v>
      </c>
      <c r="L422" s="12">
        <f>VLOOKUP(Table1[[#This Row],[Order No]],'Cost and price details'!$A$2:$F$1038,Table!$L$3,FALSE)</f>
        <v>3.1240000000000001</v>
      </c>
      <c r="M422" s="14">
        <f>(Table1[[#This Row],[Retail Price]]-Table1[[#This Row],[Cost Price]])/Table1[[#This Row],[Cost Price]]</f>
        <v>0.56043956043956034</v>
      </c>
      <c r="N422" s="14">
        <f>VLOOKUP(Table1[[#This Row],[Retail Price]],'Tax and discount slab'!$A$17:$B$27,2,TRUE)</f>
        <v>0.05</v>
      </c>
      <c r="O422" s="7">
        <f>(1+Table1[[#This Row],[Tax]])*Table1[[#This Row],[Retail Price]]</f>
        <v>3.2802000000000002</v>
      </c>
      <c r="P422" s="7">
        <f>VLOOKUP(Table1[[#This Row],[Order No]],'QTY &amp; shipping cost'!A418:B1454,2,FALSE)</f>
        <v>21</v>
      </c>
      <c r="Q422" s="7">
        <f>(Table1[[#This Row],[Price including tax]]*Table1[[#This Row],[Order Quantity]])</f>
        <v>68.884200000000007</v>
      </c>
      <c r="R422" s="14">
        <f>VLOOKUP(Table1[[#This Row],[Retail Price]],'Tax and discount slab'!$D$17:$E$27,2,TRUE)</f>
        <v>0.02</v>
      </c>
      <c r="S422" s="7">
        <f>Table1[[#This Row],[Sub Total]]*Table1[[#This Row],[Discount %]]</f>
        <v>1.3776840000000001</v>
      </c>
      <c r="T422" s="7">
        <f>VLOOKUP(Table1[[#This Row],[Order No]],'QTY &amp; shipping cost'!$A$2:$C$1038,3,FALSE)</f>
        <v>5.49</v>
      </c>
      <c r="U422" s="18">
        <f>(Table1[[#This Row],[Sub Total]]+Table1[[#This Row],[Shipping Cost]])-Table1[[#This Row],[Discount $]]</f>
        <v>72.996516</v>
      </c>
    </row>
    <row r="423" spans="1:21" x14ac:dyDescent="0.2">
      <c r="A423" s="17" t="s">
        <v>761</v>
      </c>
      <c r="B423" s="6">
        <f>VLOOKUP($A423,'Order date customer name'!$A$3:$B$1039,2,FALSE)</f>
        <v>41833</v>
      </c>
      <c r="C423" s="7" t="str">
        <f>VLOOKUP(Table1[[#This Row],[Order No]],'Order date customer name'!$A$2:$C$1038,3,FALSE)</f>
        <v>CHARLIE HERRERA</v>
      </c>
      <c r="D423" s="7" t="str">
        <f>VLOOKUP(Table1[[#This Row],[Order No]],'State and cust type'!$A$2:$B$1038,2,FALSE)</f>
        <v>Illinois</v>
      </c>
      <c r="E423" s="7" t="str">
        <f>VLOOKUP(Table1[[#This Row],[Order No]],'State and cust type'!$A$3:$C$1039,3,FALSE)</f>
        <v>Corporate</v>
      </c>
      <c r="F423" s="7" t="str">
        <f>VLOOKUP(Table1[[#This Row],[Order No]],'Account, order priority and cat'!$A$2:$B$1038,2,FALSE)</f>
        <v>MANUEL BARNES</v>
      </c>
      <c r="G423" s="7" t="str">
        <f>VLOOKUP(Table1[[#This Row],[Order No]],'Account, order priority and cat'!$A$3:$C$1039,3,FALSE)</f>
        <v>Not Specified</v>
      </c>
      <c r="H423" s="7" t="str">
        <f>VLOOKUP(Table1[[#This Row],[Order No]],'Account, order priority and cat'!$A$3:$D$1039,4,FALSE)</f>
        <v>Technology</v>
      </c>
      <c r="I423" s="12" t="str">
        <f>VLOOKUP(Table1[[#This Row],[Order No]],'Cost and price details'!$A$2:$F$1038,Table!$I$3,FALSE)</f>
        <v>Regular Air</v>
      </c>
      <c r="J423" s="13">
        <f>VLOOKUP(Table1[[#This Row],[Order No]],'Cost and price details'!$A$2:$F$1038,Table!$J$3,FALSE)</f>
        <v>41842</v>
      </c>
      <c r="K423" s="12">
        <f>VLOOKUP(Table1[[#This Row],[Order No]],'Cost and price details'!$A$2:$F$1038,Table!$K$3,FALSE)</f>
        <v>2.0570000000000004</v>
      </c>
      <c r="L423" s="12">
        <f>VLOOKUP(Table1[[#This Row],[Order No]],'Cost and price details'!$A$2:$F$1038,Table!$L$3,FALSE)</f>
        <v>8.9320000000000004</v>
      </c>
      <c r="M423" s="14">
        <f>(Table1[[#This Row],[Retail Price]]-Table1[[#This Row],[Cost Price]])/Table1[[#This Row],[Cost Price]]</f>
        <v>3.3422459893048124</v>
      </c>
      <c r="N423" s="14">
        <f>VLOOKUP(Table1[[#This Row],[Retail Price]],'Tax and discount slab'!$A$17:$B$27,2,TRUE)</f>
        <v>0.05</v>
      </c>
      <c r="O423" s="7">
        <f>(1+Table1[[#This Row],[Tax]])*Table1[[#This Row],[Retail Price]]</f>
        <v>9.3786000000000005</v>
      </c>
      <c r="P423" s="7">
        <f>VLOOKUP(Table1[[#This Row],[Order No]],'QTY &amp; shipping cost'!A419:B1455,2,FALSE)</f>
        <v>6</v>
      </c>
      <c r="Q423" s="7">
        <f>(Table1[[#This Row],[Price including tax]]*Table1[[#This Row],[Order Quantity]])</f>
        <v>56.271600000000007</v>
      </c>
      <c r="R423" s="14">
        <f>VLOOKUP(Table1[[#This Row],[Retail Price]],'Tax and discount slab'!$D$17:$E$27,2,TRUE)</f>
        <v>0.02</v>
      </c>
      <c r="S423" s="7">
        <f>Table1[[#This Row],[Sub Total]]*Table1[[#This Row],[Discount %]]</f>
        <v>1.1254320000000002</v>
      </c>
      <c r="T423" s="7">
        <f>VLOOKUP(Table1[[#This Row],[Order No]],'QTY &amp; shipping cost'!$A$2:$C$1038,3,FALSE)</f>
        <v>2.88</v>
      </c>
      <c r="U423" s="18">
        <f>(Table1[[#This Row],[Sub Total]]+Table1[[#This Row],[Shipping Cost]])-Table1[[#This Row],[Discount $]]</f>
        <v>58.026168000000006</v>
      </c>
    </row>
    <row r="424" spans="1:21" x14ac:dyDescent="0.2">
      <c r="A424" s="17" t="s">
        <v>763</v>
      </c>
      <c r="B424" s="6">
        <f>VLOOKUP($A424,'Order date customer name'!$A$3:$B$1039,2,FALSE)</f>
        <v>41835</v>
      </c>
      <c r="C424" s="7" t="str">
        <f>VLOOKUP(Table1[[#This Row],[Order No]],'Order date customer name'!$A$2:$C$1038,3,FALSE)</f>
        <v>GARY JAMES</v>
      </c>
      <c r="D424" s="7" t="str">
        <f>VLOOKUP(Table1[[#This Row],[Order No]],'State and cust type'!$A$2:$B$1038,2,FALSE)</f>
        <v>New York</v>
      </c>
      <c r="E424" s="7" t="str">
        <f>VLOOKUP(Table1[[#This Row],[Order No]],'State and cust type'!$A$3:$C$1039,3,FALSE)</f>
        <v>Small Business</v>
      </c>
      <c r="F424" s="7" t="str">
        <f>VLOOKUP(Table1[[#This Row],[Order No]],'Account, order priority and cat'!$A$2:$B$1038,2,FALSE)</f>
        <v>TONY PERRY</v>
      </c>
      <c r="G424" s="7" t="str">
        <f>VLOOKUP(Table1[[#This Row],[Order No]],'Account, order priority and cat'!$A$3:$C$1039,3,FALSE)</f>
        <v>High</v>
      </c>
      <c r="H424" s="7" t="str">
        <f>VLOOKUP(Table1[[#This Row],[Order No]],'Account, order priority and cat'!$A$3:$D$1039,4,FALSE)</f>
        <v>Office Supplies</v>
      </c>
      <c r="I424" s="12" t="str">
        <f>VLOOKUP(Table1[[#This Row],[Order No]],'Cost and price details'!$A$2:$F$1038,Table!$I$3,FALSE)</f>
        <v>Regular Air</v>
      </c>
      <c r="J424" s="13">
        <f>VLOOKUP(Table1[[#This Row],[Order No]],'Cost and price details'!$A$2:$F$1038,Table!$J$3,FALSE)</f>
        <v>41843</v>
      </c>
      <c r="K424" s="12">
        <f>VLOOKUP(Table1[[#This Row],[Order No]],'Cost and price details'!$A$2:$F$1038,Table!$K$3,FALSE)</f>
        <v>3.036</v>
      </c>
      <c r="L424" s="12">
        <f>VLOOKUP(Table1[[#This Row],[Order No]],'Cost and price details'!$A$2:$F$1038,Table!$L$3,FALSE)</f>
        <v>4.8180000000000005</v>
      </c>
      <c r="M424" s="14">
        <f>(Table1[[#This Row],[Retail Price]]-Table1[[#This Row],[Cost Price]])/Table1[[#This Row],[Cost Price]]</f>
        <v>0.5869565217391306</v>
      </c>
      <c r="N424" s="14">
        <f>VLOOKUP(Table1[[#This Row],[Retail Price]],'Tax and discount slab'!$A$17:$B$27,2,TRUE)</f>
        <v>0.05</v>
      </c>
      <c r="O424" s="7">
        <f>(1+Table1[[#This Row],[Tax]])*Table1[[#This Row],[Retail Price]]</f>
        <v>5.0589000000000004</v>
      </c>
      <c r="P424" s="7" t="e">
        <f>VLOOKUP(Table1[[#This Row],[Order No]],'QTY &amp; shipping cost'!A420:B1456,2,FALSE)</f>
        <v>#N/A</v>
      </c>
      <c r="Q424" s="7" t="e">
        <f>(Table1[[#This Row],[Price including tax]]*Table1[[#This Row],[Order Quantity]])</f>
        <v>#N/A</v>
      </c>
      <c r="R424" s="14">
        <f>VLOOKUP(Table1[[#This Row],[Retail Price]],'Tax and discount slab'!$D$17:$E$27,2,TRUE)</f>
        <v>0.02</v>
      </c>
      <c r="S424" s="7" t="e">
        <f>Table1[[#This Row],[Sub Total]]*Table1[[#This Row],[Discount %]]</f>
        <v>#N/A</v>
      </c>
      <c r="T424" s="7">
        <f>VLOOKUP(Table1[[#This Row],[Order No]],'QTY &amp; shipping cost'!$A$2:$C$1038,3,FALSE)</f>
        <v>6.26</v>
      </c>
      <c r="U424" s="18" t="e">
        <f>(Table1[[#This Row],[Sub Total]]+Table1[[#This Row],[Shipping Cost]])-Table1[[#This Row],[Discount $]]</f>
        <v>#N/A</v>
      </c>
    </row>
    <row r="425" spans="1:21" x14ac:dyDescent="0.2">
      <c r="A425" s="17" t="s">
        <v>764</v>
      </c>
      <c r="B425" s="6">
        <f>VLOOKUP($A425,'Order date customer name'!$A$3:$B$1039,2,FALSE)</f>
        <v>41836</v>
      </c>
      <c r="C425" s="7" t="str">
        <f>VLOOKUP(Table1[[#This Row],[Order No]],'Order date customer name'!$A$2:$C$1038,3,FALSE)</f>
        <v>THOMAS ARNOLD</v>
      </c>
      <c r="D425" s="7" t="str">
        <f>VLOOKUP(Table1[[#This Row],[Order No]],'State and cust type'!$A$2:$B$1038,2,FALSE)</f>
        <v>New York</v>
      </c>
      <c r="E425" s="7" t="str">
        <f>VLOOKUP(Table1[[#This Row],[Order No]],'State and cust type'!$A$3:$C$1039,3,FALSE)</f>
        <v>Corporate</v>
      </c>
      <c r="F425" s="7" t="str">
        <f>VLOOKUP(Table1[[#This Row],[Order No]],'Account, order priority and cat'!$A$2:$B$1038,2,FALSE)</f>
        <v>BOBBY CHAVEZ</v>
      </c>
      <c r="G425" s="7" t="str">
        <f>VLOOKUP(Table1[[#This Row],[Order No]],'Account, order priority and cat'!$A$3:$C$1039,3,FALSE)</f>
        <v>Medium</v>
      </c>
      <c r="H425" s="7" t="str">
        <f>VLOOKUP(Table1[[#This Row],[Order No]],'Account, order priority and cat'!$A$3:$D$1039,4,FALSE)</f>
        <v>Office Supplies</v>
      </c>
      <c r="I425" s="12" t="str">
        <f>VLOOKUP(Table1[[#This Row],[Order No]],'Cost and price details'!$A$2:$F$1038,Table!$I$3,FALSE)</f>
        <v>Regular Air</v>
      </c>
      <c r="J425" s="13">
        <f>VLOOKUP(Table1[[#This Row],[Order No]],'Cost and price details'!$A$2:$F$1038,Table!$J$3,FALSE)</f>
        <v>41844</v>
      </c>
      <c r="K425" s="12">
        <f>VLOOKUP(Table1[[#This Row],[Order No]],'Cost and price details'!$A$2:$F$1038,Table!$K$3,FALSE)</f>
        <v>2.0240000000000005</v>
      </c>
      <c r="L425" s="12">
        <f>VLOOKUP(Table1[[#This Row],[Order No]],'Cost and price details'!$A$2:$F$1038,Table!$L$3,FALSE)</f>
        <v>3.1680000000000001</v>
      </c>
      <c r="M425" s="14">
        <f>(Table1[[#This Row],[Retail Price]]-Table1[[#This Row],[Cost Price]])/Table1[[#This Row],[Cost Price]]</f>
        <v>0.56521739130434756</v>
      </c>
      <c r="N425" s="14">
        <f>VLOOKUP(Table1[[#This Row],[Retail Price]],'Tax and discount slab'!$A$17:$B$27,2,TRUE)</f>
        <v>0.05</v>
      </c>
      <c r="O425" s="7">
        <f>(1+Table1[[#This Row],[Tax]])*Table1[[#This Row],[Retail Price]]</f>
        <v>3.3264000000000005</v>
      </c>
      <c r="P425" s="7">
        <f>VLOOKUP(Table1[[#This Row],[Order No]],'QTY &amp; shipping cost'!A421:B1457,2,FALSE)</f>
        <v>12</v>
      </c>
      <c r="Q425" s="7">
        <f>(Table1[[#This Row],[Price including tax]]*Table1[[#This Row],[Order Quantity]])</f>
        <v>39.916800000000009</v>
      </c>
      <c r="R425" s="14">
        <f>VLOOKUP(Table1[[#This Row],[Retail Price]],'Tax and discount slab'!$D$17:$E$27,2,TRUE)</f>
        <v>0.02</v>
      </c>
      <c r="S425" s="7">
        <f>Table1[[#This Row],[Sub Total]]*Table1[[#This Row],[Discount %]]</f>
        <v>0.79833600000000016</v>
      </c>
      <c r="T425" s="7">
        <f>VLOOKUP(Table1[[#This Row],[Order No]],'QTY &amp; shipping cost'!$A$2:$C$1038,3,FALSE)</f>
        <v>1.04</v>
      </c>
      <c r="U425" s="18">
        <f>(Table1[[#This Row],[Sub Total]]+Table1[[#This Row],[Shipping Cost]])-Table1[[#This Row],[Discount $]]</f>
        <v>40.158464000000009</v>
      </c>
    </row>
    <row r="426" spans="1:21" x14ac:dyDescent="0.2">
      <c r="A426" s="17" t="s">
        <v>766</v>
      </c>
      <c r="B426" s="6">
        <f>VLOOKUP($A426,'Order date customer name'!$A$3:$B$1039,2,FALSE)</f>
        <v>41840</v>
      </c>
      <c r="C426" s="7" t="str">
        <f>VLOOKUP(Table1[[#This Row],[Order No]],'Order date customer name'!$A$2:$C$1038,3,FALSE)</f>
        <v>RAUL HICKS</v>
      </c>
      <c r="D426" s="7" t="str">
        <f>VLOOKUP(Table1[[#This Row],[Order No]],'State and cust type'!$A$2:$B$1038,2,FALSE)</f>
        <v>New York</v>
      </c>
      <c r="E426" s="7" t="str">
        <f>VLOOKUP(Table1[[#This Row],[Order No]],'State and cust type'!$A$3:$C$1039,3,FALSE)</f>
        <v>Consumer</v>
      </c>
      <c r="F426" s="7" t="str">
        <f>VLOOKUP(Table1[[#This Row],[Order No]],'Account, order priority and cat'!$A$2:$B$1038,2,FALSE)</f>
        <v>BOBBY CHAVEZ</v>
      </c>
      <c r="G426" s="7" t="str">
        <f>VLOOKUP(Table1[[#This Row],[Order No]],'Account, order priority and cat'!$A$3:$C$1039,3,FALSE)</f>
        <v>Low</v>
      </c>
      <c r="H426" s="7" t="str">
        <f>VLOOKUP(Table1[[#This Row],[Order No]],'Account, order priority and cat'!$A$3:$D$1039,4,FALSE)</f>
        <v>Office Supplies</v>
      </c>
      <c r="I426" s="12" t="str">
        <f>VLOOKUP(Table1[[#This Row],[Order No]],'Cost and price details'!$A$2:$F$1038,Table!$I$3,FALSE)</f>
        <v>Regular Air</v>
      </c>
      <c r="J426" s="13">
        <f>VLOOKUP(Table1[[#This Row],[Order No]],'Cost and price details'!$A$2:$F$1038,Table!$J$3,FALSE)</f>
        <v>41849</v>
      </c>
      <c r="K426" s="12">
        <f>VLOOKUP(Table1[[#This Row],[Order No]],'Cost and price details'!$A$2:$F$1038,Table!$K$3,FALSE)</f>
        <v>1.4630000000000003</v>
      </c>
      <c r="L426" s="12">
        <f>VLOOKUP(Table1[[#This Row],[Order No]],'Cost and price details'!$A$2:$F$1038,Table!$L$3,FALSE)</f>
        <v>2.2880000000000003</v>
      </c>
      <c r="M426" s="14">
        <f>(Table1[[#This Row],[Retail Price]]-Table1[[#This Row],[Cost Price]])/Table1[[#This Row],[Cost Price]]</f>
        <v>0.56390977443609003</v>
      </c>
      <c r="N426" s="14">
        <f>VLOOKUP(Table1[[#This Row],[Retail Price]],'Tax and discount slab'!$A$17:$B$27,2,TRUE)</f>
        <v>0.05</v>
      </c>
      <c r="O426" s="7">
        <f>(1+Table1[[#This Row],[Tax]])*Table1[[#This Row],[Retail Price]]</f>
        <v>2.4024000000000005</v>
      </c>
      <c r="P426" s="7" t="e">
        <f>VLOOKUP(Table1[[#This Row],[Order No]],'QTY &amp; shipping cost'!A422:B1458,2,FALSE)</f>
        <v>#N/A</v>
      </c>
      <c r="Q426" s="7" t="e">
        <f>(Table1[[#This Row],[Price including tax]]*Table1[[#This Row],[Order Quantity]])</f>
        <v>#N/A</v>
      </c>
      <c r="R426" s="14">
        <f>VLOOKUP(Table1[[#This Row],[Retail Price]],'Tax and discount slab'!$D$17:$E$27,2,TRUE)</f>
        <v>0.02</v>
      </c>
      <c r="S426" s="7" t="e">
        <f>Table1[[#This Row],[Sub Total]]*Table1[[#This Row],[Discount %]]</f>
        <v>#N/A</v>
      </c>
      <c r="T426" s="7">
        <f>VLOOKUP(Table1[[#This Row],[Order No]],'QTY &amp; shipping cost'!$A$2:$C$1038,3,FALSE)</f>
        <v>1.54</v>
      </c>
      <c r="U426" s="18" t="e">
        <f>(Table1[[#This Row],[Sub Total]]+Table1[[#This Row],[Shipping Cost]])-Table1[[#This Row],[Discount $]]</f>
        <v>#N/A</v>
      </c>
    </row>
    <row r="427" spans="1:21" x14ac:dyDescent="0.2">
      <c r="A427" s="17" t="s">
        <v>768</v>
      </c>
      <c r="B427" s="6">
        <f>VLOOKUP($A427,'Order date customer name'!$A$3:$B$1039,2,FALSE)</f>
        <v>41842</v>
      </c>
      <c r="C427" s="7" t="str">
        <f>VLOOKUP(Table1[[#This Row],[Order No]],'Order date customer name'!$A$2:$C$1038,3,FALSE)</f>
        <v>HOWARD PHILLIPS</v>
      </c>
      <c r="D427" s="7" t="str">
        <f>VLOOKUP(Table1[[#This Row],[Order No]],'State and cust type'!$A$2:$B$1038,2,FALSE)</f>
        <v>New York</v>
      </c>
      <c r="E427" s="7" t="str">
        <f>VLOOKUP(Table1[[#This Row],[Order No]],'State and cust type'!$A$3:$C$1039,3,FALSE)</f>
        <v>Small Business</v>
      </c>
      <c r="F427" s="7" t="str">
        <f>VLOOKUP(Table1[[#This Row],[Order No]],'Account, order priority and cat'!$A$2:$B$1038,2,FALSE)</f>
        <v>EDDIE MURRAY</v>
      </c>
      <c r="G427" s="7" t="str">
        <f>VLOOKUP(Table1[[#This Row],[Order No]],'Account, order priority and cat'!$A$3:$C$1039,3,FALSE)</f>
        <v>Critical</v>
      </c>
      <c r="H427" s="7" t="str">
        <f>VLOOKUP(Table1[[#This Row],[Order No]],'Account, order priority and cat'!$A$3:$D$1039,4,FALSE)</f>
        <v>Office Supplies</v>
      </c>
      <c r="I427" s="12" t="str">
        <f>VLOOKUP(Table1[[#This Row],[Order No]],'Cost and price details'!$A$2:$F$1038,Table!$I$3,FALSE)</f>
        <v>Express Air</v>
      </c>
      <c r="J427" s="13">
        <f>VLOOKUP(Table1[[#This Row],[Order No]],'Cost and price details'!$A$2:$F$1038,Table!$J$3,FALSE)</f>
        <v>41851</v>
      </c>
      <c r="K427" s="12">
        <f>VLOOKUP(Table1[[#This Row],[Order No]],'Cost and price details'!$A$2:$F$1038,Table!$K$3,FALSE)</f>
        <v>1.7600000000000002</v>
      </c>
      <c r="L427" s="12">
        <f>VLOOKUP(Table1[[#This Row],[Order No]],'Cost and price details'!$A$2:$F$1038,Table!$L$3,FALSE)</f>
        <v>2.8820000000000006</v>
      </c>
      <c r="M427" s="14">
        <f>(Table1[[#This Row],[Retail Price]]-Table1[[#This Row],[Cost Price]])/Table1[[#This Row],[Cost Price]]</f>
        <v>0.63750000000000007</v>
      </c>
      <c r="N427" s="14">
        <f>VLOOKUP(Table1[[#This Row],[Retail Price]],'Tax and discount slab'!$A$17:$B$27,2,TRUE)</f>
        <v>0.05</v>
      </c>
      <c r="O427" s="7">
        <f>(1+Table1[[#This Row],[Tax]])*Table1[[#This Row],[Retail Price]]</f>
        <v>3.0261000000000009</v>
      </c>
      <c r="P427" s="7">
        <f>VLOOKUP(Table1[[#This Row],[Order No]],'QTY &amp; shipping cost'!A423:B1459,2,FALSE)</f>
        <v>27</v>
      </c>
      <c r="Q427" s="7">
        <f>(Table1[[#This Row],[Price including tax]]*Table1[[#This Row],[Order Quantity]])</f>
        <v>81.704700000000031</v>
      </c>
      <c r="R427" s="14">
        <f>VLOOKUP(Table1[[#This Row],[Retail Price]],'Tax and discount slab'!$D$17:$E$27,2,TRUE)</f>
        <v>0.02</v>
      </c>
      <c r="S427" s="7">
        <f>Table1[[#This Row],[Sub Total]]*Table1[[#This Row],[Discount %]]</f>
        <v>1.6340940000000006</v>
      </c>
      <c r="T427" s="7">
        <f>VLOOKUP(Table1[[#This Row],[Order No]],'QTY &amp; shipping cost'!$A$2:$C$1038,3,FALSE)</f>
        <v>0.85000000000000009</v>
      </c>
      <c r="U427" s="18">
        <f>(Table1[[#This Row],[Sub Total]]+Table1[[#This Row],[Shipping Cost]])-Table1[[#This Row],[Discount $]]</f>
        <v>80.920606000000021</v>
      </c>
    </row>
    <row r="428" spans="1:21" x14ac:dyDescent="0.2">
      <c r="A428" s="17" t="s">
        <v>770</v>
      </c>
      <c r="B428" s="6">
        <f>VLOOKUP($A428,'Order date customer name'!$A$3:$B$1039,2,FALSE)</f>
        <v>41843</v>
      </c>
      <c r="C428" s="7" t="str">
        <f>VLOOKUP(Table1[[#This Row],[Order No]],'Order date customer name'!$A$2:$C$1038,3,FALSE)</f>
        <v>THOMAS MORALES</v>
      </c>
      <c r="D428" s="7" t="str">
        <f>VLOOKUP(Table1[[#This Row],[Order No]],'State and cust type'!$A$2:$B$1038,2,FALSE)</f>
        <v>Illinois</v>
      </c>
      <c r="E428" s="7" t="str">
        <f>VLOOKUP(Table1[[#This Row],[Order No]],'State and cust type'!$A$3:$C$1039,3,FALSE)</f>
        <v>Home Office</v>
      </c>
      <c r="F428" s="7" t="str">
        <f>VLOOKUP(Table1[[#This Row],[Order No]],'Account, order priority and cat'!$A$2:$B$1038,2,FALSE)</f>
        <v>COREY MILLS</v>
      </c>
      <c r="G428" s="7" t="str">
        <f>VLOOKUP(Table1[[#This Row],[Order No]],'Account, order priority and cat'!$A$3:$C$1039,3,FALSE)</f>
        <v>Low</v>
      </c>
      <c r="H428" s="7" t="str">
        <f>VLOOKUP(Table1[[#This Row],[Order No]],'Account, order priority and cat'!$A$3:$D$1039,4,FALSE)</f>
        <v>Office Supplies</v>
      </c>
      <c r="I428" s="12" t="str">
        <f>VLOOKUP(Table1[[#This Row],[Order No]],'Cost and price details'!$A$2:$F$1038,Table!$I$3,FALSE)</f>
        <v>Regular Air</v>
      </c>
      <c r="J428" s="13">
        <f>VLOOKUP(Table1[[#This Row],[Order No]],'Cost and price details'!$A$2:$F$1038,Table!$J$3,FALSE)</f>
        <v>41852</v>
      </c>
      <c r="K428" s="12">
        <f>VLOOKUP(Table1[[#This Row],[Order No]],'Cost and price details'!$A$2:$F$1038,Table!$K$3,FALSE)</f>
        <v>2.1779999999999999</v>
      </c>
      <c r="L428" s="12">
        <f>VLOOKUP(Table1[[#This Row],[Order No]],'Cost and price details'!$A$2:$F$1038,Table!$L$3,FALSE)</f>
        <v>3.4650000000000003</v>
      </c>
      <c r="M428" s="14">
        <f>(Table1[[#This Row],[Retail Price]]-Table1[[#This Row],[Cost Price]])/Table1[[#This Row],[Cost Price]]</f>
        <v>0.59090909090909105</v>
      </c>
      <c r="N428" s="14">
        <f>VLOOKUP(Table1[[#This Row],[Retail Price]],'Tax and discount slab'!$A$17:$B$27,2,TRUE)</f>
        <v>0.05</v>
      </c>
      <c r="O428" s="7">
        <f>(1+Table1[[#This Row],[Tax]])*Table1[[#This Row],[Retail Price]]</f>
        <v>3.6382500000000007</v>
      </c>
      <c r="P428" s="7">
        <f>VLOOKUP(Table1[[#This Row],[Order No]],'QTY &amp; shipping cost'!A424:B1460,2,FALSE)</f>
        <v>48</v>
      </c>
      <c r="Q428" s="7">
        <f>(Table1[[#This Row],[Price including tax]]*Table1[[#This Row],[Order Quantity]])</f>
        <v>174.63600000000002</v>
      </c>
      <c r="R428" s="14">
        <f>VLOOKUP(Table1[[#This Row],[Retail Price]],'Tax and discount slab'!$D$17:$E$27,2,TRUE)</f>
        <v>0.02</v>
      </c>
      <c r="S428" s="7">
        <f>Table1[[#This Row],[Sub Total]]*Table1[[#This Row],[Discount %]]</f>
        <v>3.4927200000000007</v>
      </c>
      <c r="T428" s="7">
        <f>VLOOKUP(Table1[[#This Row],[Order No]],'QTY &amp; shipping cost'!$A$2:$C$1038,3,FALSE)</f>
        <v>0.54</v>
      </c>
      <c r="U428" s="18">
        <f>(Table1[[#This Row],[Sub Total]]+Table1[[#This Row],[Shipping Cost]])-Table1[[#This Row],[Discount $]]</f>
        <v>171.68328000000002</v>
      </c>
    </row>
    <row r="429" spans="1:21" x14ac:dyDescent="0.2">
      <c r="A429" s="17" t="s">
        <v>772</v>
      </c>
      <c r="B429" s="6">
        <f>VLOOKUP($A429,'Order date customer name'!$A$3:$B$1039,2,FALSE)</f>
        <v>41846</v>
      </c>
      <c r="C429" s="7" t="str">
        <f>VLOOKUP(Table1[[#This Row],[Order No]],'Order date customer name'!$A$2:$C$1038,3,FALSE)</f>
        <v>DARRYL JOHNSTON</v>
      </c>
      <c r="D429" s="7" t="str">
        <f>VLOOKUP(Table1[[#This Row],[Order No]],'State and cust type'!$A$2:$B$1038,2,FALSE)</f>
        <v>New York</v>
      </c>
      <c r="E429" s="7" t="str">
        <f>VLOOKUP(Table1[[#This Row],[Order No]],'State and cust type'!$A$3:$C$1039,3,FALSE)</f>
        <v>Corporate</v>
      </c>
      <c r="F429" s="7" t="str">
        <f>VLOOKUP(Table1[[#This Row],[Order No]],'Account, order priority and cat'!$A$2:$B$1038,2,FALSE)</f>
        <v>WILLIE STEWART</v>
      </c>
      <c r="G429" s="7" t="str">
        <f>VLOOKUP(Table1[[#This Row],[Order No]],'Account, order priority and cat'!$A$3:$C$1039,3,FALSE)</f>
        <v>Medium</v>
      </c>
      <c r="H429" s="7" t="str">
        <f>VLOOKUP(Table1[[#This Row],[Order No]],'Account, order priority and cat'!$A$3:$D$1039,4,FALSE)</f>
        <v>Technology</v>
      </c>
      <c r="I429" s="12" t="str">
        <f>VLOOKUP(Table1[[#This Row],[Order No]],'Cost and price details'!$A$2:$F$1038,Table!$I$3,FALSE)</f>
        <v>Regular Air</v>
      </c>
      <c r="J429" s="13">
        <f>VLOOKUP(Table1[[#This Row],[Order No]],'Cost and price details'!$A$2:$F$1038,Table!$J$3,FALSE)</f>
        <v>41855</v>
      </c>
      <c r="K429" s="12">
        <f>VLOOKUP(Table1[[#This Row],[Order No]],'Cost and price details'!$A$2:$F$1038,Table!$K$3,FALSE)</f>
        <v>9.7020000000000017</v>
      </c>
      <c r="L429" s="12">
        <f>VLOOKUP(Table1[[#This Row],[Order No]],'Cost and price details'!$A$2:$F$1038,Table!$L$3,FALSE)</f>
        <v>23.088999999999999</v>
      </c>
      <c r="M429" s="14">
        <f>(Table1[[#This Row],[Retail Price]]-Table1[[#This Row],[Cost Price]])/Table1[[#This Row],[Cost Price]]</f>
        <v>1.3798185941043077</v>
      </c>
      <c r="N429" s="14">
        <f>VLOOKUP(Table1[[#This Row],[Retail Price]],'Tax and discount slab'!$A$17:$B$27,2,TRUE)</f>
        <v>0.15000000000000002</v>
      </c>
      <c r="O429" s="7">
        <f>(1+Table1[[#This Row],[Tax]])*Table1[[#This Row],[Retail Price]]</f>
        <v>26.552349999999997</v>
      </c>
      <c r="P429" s="7" t="e">
        <f>VLOOKUP(Table1[[#This Row],[Order No]],'QTY &amp; shipping cost'!A425:B1461,2,FALSE)</f>
        <v>#N/A</v>
      </c>
      <c r="Q429" s="7" t="e">
        <f>(Table1[[#This Row],[Price including tax]]*Table1[[#This Row],[Order Quantity]])</f>
        <v>#N/A</v>
      </c>
      <c r="R429" s="14">
        <f>VLOOKUP(Table1[[#This Row],[Retail Price]],'Tax and discount slab'!$D$17:$E$27,2,TRUE)</f>
        <v>0.12000000000000001</v>
      </c>
      <c r="S429" s="7" t="e">
        <f>Table1[[#This Row],[Sub Total]]*Table1[[#This Row],[Discount %]]</f>
        <v>#N/A</v>
      </c>
      <c r="T429" s="7">
        <f>VLOOKUP(Table1[[#This Row],[Order No]],'QTY &amp; shipping cost'!$A$2:$C$1038,3,FALSE)</f>
        <v>4.8599999999999994</v>
      </c>
      <c r="U429" s="18" t="e">
        <f>(Table1[[#This Row],[Sub Total]]+Table1[[#This Row],[Shipping Cost]])-Table1[[#This Row],[Discount $]]</f>
        <v>#N/A</v>
      </c>
    </row>
    <row r="430" spans="1:21" x14ac:dyDescent="0.2">
      <c r="A430" s="17" t="s">
        <v>774</v>
      </c>
      <c r="B430" s="6">
        <f>VLOOKUP($A430,'Order date customer name'!$A$3:$B$1039,2,FALSE)</f>
        <v>41848</v>
      </c>
      <c r="C430" s="7" t="str">
        <f>VLOOKUP(Table1[[#This Row],[Order No]],'Order date customer name'!$A$2:$C$1038,3,FALSE)</f>
        <v>PHILIP BROOKS</v>
      </c>
      <c r="D430" s="7" t="str">
        <f>VLOOKUP(Table1[[#This Row],[Order No]],'State and cust type'!$A$2:$B$1038,2,FALSE)</f>
        <v>Illinois</v>
      </c>
      <c r="E430" s="7" t="str">
        <f>VLOOKUP(Table1[[#This Row],[Order No]],'State and cust type'!$A$3:$C$1039,3,FALSE)</f>
        <v>Small Business</v>
      </c>
      <c r="F430" s="7" t="str">
        <f>VLOOKUP(Table1[[#This Row],[Order No]],'Account, order priority and cat'!$A$2:$B$1038,2,FALSE)</f>
        <v>COREY MILLS</v>
      </c>
      <c r="G430" s="7" t="str">
        <f>VLOOKUP(Table1[[#This Row],[Order No]],'Account, order priority and cat'!$A$3:$C$1039,3,FALSE)</f>
        <v>High</v>
      </c>
      <c r="H430" s="7" t="str">
        <f>VLOOKUP(Table1[[#This Row],[Order No]],'Account, order priority and cat'!$A$3:$D$1039,4,FALSE)</f>
        <v>Office Supplies</v>
      </c>
      <c r="I430" s="12" t="str">
        <f>VLOOKUP(Table1[[#This Row],[Order No]],'Cost and price details'!$A$2:$F$1038,Table!$I$3,FALSE)</f>
        <v>Regular Air</v>
      </c>
      <c r="J430" s="13">
        <f>VLOOKUP(Table1[[#This Row],[Order No]],'Cost and price details'!$A$2:$F$1038,Table!$J$3,FALSE)</f>
        <v>41856</v>
      </c>
      <c r="K430" s="12">
        <f>VLOOKUP(Table1[[#This Row],[Order No]],'Cost and price details'!$A$2:$F$1038,Table!$K$3,FALSE)</f>
        <v>2.0240000000000005</v>
      </c>
      <c r="L430" s="12">
        <f>VLOOKUP(Table1[[#This Row],[Order No]],'Cost and price details'!$A$2:$F$1038,Table!$L$3,FALSE)</f>
        <v>3.1680000000000001</v>
      </c>
      <c r="M430" s="14">
        <f>(Table1[[#This Row],[Retail Price]]-Table1[[#This Row],[Cost Price]])/Table1[[#This Row],[Cost Price]]</f>
        <v>0.56521739130434756</v>
      </c>
      <c r="N430" s="14">
        <f>VLOOKUP(Table1[[#This Row],[Retail Price]],'Tax and discount slab'!$A$17:$B$27,2,TRUE)</f>
        <v>0.05</v>
      </c>
      <c r="O430" s="7">
        <f>(1+Table1[[#This Row],[Tax]])*Table1[[#This Row],[Retail Price]]</f>
        <v>3.3264000000000005</v>
      </c>
      <c r="P430" s="7" t="e">
        <f>VLOOKUP(Table1[[#This Row],[Order No]],'QTY &amp; shipping cost'!A426:B1462,2,FALSE)</f>
        <v>#N/A</v>
      </c>
      <c r="Q430" s="7" t="e">
        <f>(Table1[[#This Row],[Price including tax]]*Table1[[#This Row],[Order Quantity]])</f>
        <v>#N/A</v>
      </c>
      <c r="R430" s="14">
        <f>VLOOKUP(Table1[[#This Row],[Retail Price]],'Tax and discount slab'!$D$17:$E$27,2,TRUE)</f>
        <v>0.02</v>
      </c>
      <c r="S430" s="7" t="e">
        <f>Table1[[#This Row],[Sub Total]]*Table1[[#This Row],[Discount %]]</f>
        <v>#N/A</v>
      </c>
      <c r="T430" s="7">
        <f>VLOOKUP(Table1[[#This Row],[Order No]],'QTY &amp; shipping cost'!$A$2:$C$1038,3,FALSE)</f>
        <v>5.38</v>
      </c>
      <c r="U430" s="18" t="e">
        <f>(Table1[[#This Row],[Sub Total]]+Table1[[#This Row],[Shipping Cost]])-Table1[[#This Row],[Discount $]]</f>
        <v>#N/A</v>
      </c>
    </row>
    <row r="431" spans="1:21" x14ac:dyDescent="0.2">
      <c r="A431" s="17" t="s">
        <v>776</v>
      </c>
      <c r="B431" s="6">
        <f>VLOOKUP($A431,'Order date customer name'!$A$3:$B$1039,2,FALSE)</f>
        <v>41848</v>
      </c>
      <c r="C431" s="7" t="str">
        <f>VLOOKUP(Table1[[#This Row],[Order No]],'Order date customer name'!$A$2:$C$1038,3,FALSE)</f>
        <v>JEFFREY PETERSON</v>
      </c>
      <c r="D431" s="7" t="str">
        <f>VLOOKUP(Table1[[#This Row],[Order No]],'State and cust type'!$A$2:$B$1038,2,FALSE)</f>
        <v>New York</v>
      </c>
      <c r="E431" s="7" t="str">
        <f>VLOOKUP(Table1[[#This Row],[Order No]],'State and cust type'!$A$3:$C$1039,3,FALSE)</f>
        <v>Small Business</v>
      </c>
      <c r="F431" s="7" t="str">
        <f>VLOOKUP(Table1[[#This Row],[Order No]],'Account, order priority and cat'!$A$2:$B$1038,2,FALSE)</f>
        <v>TONY PERRY</v>
      </c>
      <c r="G431" s="7" t="str">
        <f>VLOOKUP(Table1[[#This Row],[Order No]],'Account, order priority and cat'!$A$3:$C$1039,3,FALSE)</f>
        <v>High</v>
      </c>
      <c r="H431" s="7" t="str">
        <f>VLOOKUP(Table1[[#This Row],[Order No]],'Account, order priority and cat'!$A$3:$D$1039,4,FALSE)</f>
        <v>Office Supplies</v>
      </c>
      <c r="I431" s="12" t="str">
        <f>VLOOKUP(Table1[[#This Row],[Order No]],'Cost and price details'!$A$2:$F$1038,Table!$I$3,FALSE)</f>
        <v>Regular Air</v>
      </c>
      <c r="J431" s="13">
        <f>VLOOKUP(Table1[[#This Row],[Order No]],'Cost and price details'!$A$2:$F$1038,Table!$J$3,FALSE)</f>
        <v>41857</v>
      </c>
      <c r="K431" s="12">
        <f>VLOOKUP(Table1[[#This Row],[Order No]],'Cost and price details'!$A$2:$F$1038,Table!$K$3,FALSE)</f>
        <v>15.268000000000002</v>
      </c>
      <c r="L431" s="12">
        <f>VLOOKUP(Table1[[#This Row],[Order No]],'Cost and price details'!$A$2:$F$1038,Table!$L$3,FALSE)</f>
        <v>24.618000000000002</v>
      </c>
      <c r="M431" s="14">
        <f>(Table1[[#This Row],[Retail Price]]-Table1[[#This Row],[Cost Price]])/Table1[[#This Row],[Cost Price]]</f>
        <v>0.61239193083573473</v>
      </c>
      <c r="N431" s="14">
        <f>VLOOKUP(Table1[[#This Row],[Retail Price]],'Tax and discount slab'!$A$17:$B$27,2,TRUE)</f>
        <v>0.15000000000000002</v>
      </c>
      <c r="O431" s="7">
        <f>(1+Table1[[#This Row],[Tax]])*Table1[[#This Row],[Retail Price]]</f>
        <v>28.310700000000001</v>
      </c>
      <c r="P431" s="7">
        <f>VLOOKUP(Table1[[#This Row],[Order No]],'QTY &amp; shipping cost'!A427:B1463,2,FALSE)</f>
        <v>36</v>
      </c>
      <c r="Q431" s="7">
        <f>(Table1[[#This Row],[Price including tax]]*Table1[[#This Row],[Order Quantity]])</f>
        <v>1019.1852</v>
      </c>
      <c r="R431" s="14">
        <f>VLOOKUP(Table1[[#This Row],[Retail Price]],'Tax and discount slab'!$D$17:$E$27,2,TRUE)</f>
        <v>0.12000000000000001</v>
      </c>
      <c r="S431" s="7">
        <f>Table1[[#This Row],[Sub Total]]*Table1[[#This Row],[Discount %]]</f>
        <v>122.30222400000001</v>
      </c>
      <c r="T431" s="7">
        <f>VLOOKUP(Table1[[#This Row],[Order No]],'QTY &amp; shipping cost'!$A$2:$C$1038,3,FALSE)</f>
        <v>15.15</v>
      </c>
      <c r="U431" s="18">
        <f>(Table1[[#This Row],[Sub Total]]+Table1[[#This Row],[Shipping Cost]])-Table1[[#This Row],[Discount $]]</f>
        <v>912.03297599999996</v>
      </c>
    </row>
    <row r="432" spans="1:21" x14ac:dyDescent="0.2">
      <c r="A432" s="17" t="s">
        <v>778</v>
      </c>
      <c r="B432" s="6">
        <f>VLOOKUP($A432,'Order date customer name'!$A$3:$B$1039,2,FALSE)</f>
        <v>41848</v>
      </c>
      <c r="C432" s="7" t="str">
        <f>VLOOKUP(Table1[[#This Row],[Order No]],'Order date customer name'!$A$2:$C$1038,3,FALSE)</f>
        <v>JON STONE</v>
      </c>
      <c r="D432" s="7" t="str">
        <f>VLOOKUP(Table1[[#This Row],[Order No]],'State and cust type'!$A$2:$B$1038,2,FALSE)</f>
        <v>Illinois</v>
      </c>
      <c r="E432" s="7" t="str">
        <f>VLOOKUP(Table1[[#This Row],[Order No]],'State and cust type'!$A$3:$C$1039,3,FALSE)</f>
        <v>Corporate</v>
      </c>
      <c r="F432" s="7" t="str">
        <f>VLOOKUP(Table1[[#This Row],[Order No]],'Account, order priority and cat'!$A$2:$B$1038,2,FALSE)</f>
        <v>MANUEL BARNES</v>
      </c>
      <c r="G432" s="7" t="str">
        <f>VLOOKUP(Table1[[#This Row],[Order No]],'Account, order priority and cat'!$A$3:$C$1039,3,FALSE)</f>
        <v>Medium</v>
      </c>
      <c r="H432" s="7" t="str">
        <f>VLOOKUP(Table1[[#This Row],[Order No]],'Account, order priority and cat'!$A$3:$D$1039,4,FALSE)</f>
        <v>Office Supplies</v>
      </c>
      <c r="I432" s="12" t="str">
        <f>VLOOKUP(Table1[[#This Row],[Order No]],'Cost and price details'!$A$2:$F$1038,Table!$I$3,FALSE)</f>
        <v>Regular Air</v>
      </c>
      <c r="J432" s="13">
        <f>VLOOKUP(Table1[[#This Row],[Order No]],'Cost and price details'!$A$2:$F$1038,Table!$J$3,FALSE)</f>
        <v>41857</v>
      </c>
      <c r="K432" s="12">
        <f>VLOOKUP(Table1[[#This Row],[Order No]],'Cost and price details'!$A$2:$F$1038,Table!$K$3,FALSE)</f>
        <v>5.3790000000000004</v>
      </c>
      <c r="L432" s="12">
        <f>VLOOKUP(Table1[[#This Row],[Order No]],'Cost and price details'!$A$2:$F$1038,Table!$L$3,FALSE)</f>
        <v>8.4039999999999999</v>
      </c>
      <c r="M432" s="14">
        <f>(Table1[[#This Row],[Retail Price]]-Table1[[#This Row],[Cost Price]])/Table1[[#This Row],[Cost Price]]</f>
        <v>0.5623721881390592</v>
      </c>
      <c r="N432" s="14">
        <f>VLOOKUP(Table1[[#This Row],[Retail Price]],'Tax and discount slab'!$A$17:$B$27,2,TRUE)</f>
        <v>0.05</v>
      </c>
      <c r="O432" s="7">
        <f>(1+Table1[[#This Row],[Tax]])*Table1[[#This Row],[Retail Price]]</f>
        <v>8.8242000000000012</v>
      </c>
      <c r="P432" s="7" t="e">
        <f>VLOOKUP(Table1[[#This Row],[Order No]],'QTY &amp; shipping cost'!A428:B1464,2,FALSE)</f>
        <v>#N/A</v>
      </c>
      <c r="Q432" s="7" t="e">
        <f>(Table1[[#This Row],[Price including tax]]*Table1[[#This Row],[Order Quantity]])</f>
        <v>#N/A</v>
      </c>
      <c r="R432" s="14">
        <f>VLOOKUP(Table1[[#This Row],[Retail Price]],'Tax and discount slab'!$D$17:$E$27,2,TRUE)</f>
        <v>0.02</v>
      </c>
      <c r="S432" s="7" t="e">
        <f>Table1[[#This Row],[Sub Total]]*Table1[[#This Row],[Discount %]]</f>
        <v>#N/A</v>
      </c>
      <c r="T432" s="7">
        <f>VLOOKUP(Table1[[#This Row],[Order No]],'QTY &amp; shipping cost'!$A$2:$C$1038,3,FALSE)</f>
        <v>1.44</v>
      </c>
      <c r="U432" s="18" t="e">
        <f>(Table1[[#This Row],[Sub Total]]+Table1[[#This Row],[Shipping Cost]])-Table1[[#This Row],[Discount $]]</f>
        <v>#N/A</v>
      </c>
    </row>
    <row r="433" spans="1:21" x14ac:dyDescent="0.2">
      <c r="A433" s="17" t="s">
        <v>780</v>
      </c>
      <c r="B433" s="6">
        <f>VLOOKUP($A433,'Order date customer name'!$A$3:$B$1039,2,FALSE)</f>
        <v>41852</v>
      </c>
      <c r="C433" s="7" t="str">
        <f>VLOOKUP(Table1[[#This Row],[Order No]],'Order date customer name'!$A$2:$C$1038,3,FALSE)</f>
        <v>ERIC MILLER</v>
      </c>
      <c r="D433" s="7" t="str">
        <f>VLOOKUP(Table1[[#This Row],[Order No]],'State and cust type'!$A$2:$B$1038,2,FALSE)</f>
        <v>New York</v>
      </c>
      <c r="E433" s="7" t="str">
        <f>VLOOKUP(Table1[[#This Row],[Order No]],'State and cust type'!$A$3:$C$1039,3,FALSE)</f>
        <v>Corporate</v>
      </c>
      <c r="F433" s="7" t="str">
        <f>VLOOKUP(Table1[[#This Row],[Order No]],'Account, order priority and cat'!$A$2:$B$1038,2,FALSE)</f>
        <v>EDDIE MURRAY</v>
      </c>
      <c r="G433" s="7" t="str">
        <f>VLOOKUP(Table1[[#This Row],[Order No]],'Account, order priority and cat'!$A$3:$C$1039,3,FALSE)</f>
        <v>Medium</v>
      </c>
      <c r="H433" s="7" t="str">
        <f>VLOOKUP(Table1[[#This Row],[Order No]],'Account, order priority and cat'!$A$3:$D$1039,4,FALSE)</f>
        <v>Office Supplies</v>
      </c>
      <c r="I433" s="12" t="str">
        <f>VLOOKUP(Table1[[#This Row],[Order No]],'Cost and price details'!$A$2:$F$1038,Table!$I$3,FALSE)</f>
        <v>Regular Air</v>
      </c>
      <c r="J433" s="13">
        <f>VLOOKUP(Table1[[#This Row],[Order No]],'Cost and price details'!$A$2:$F$1038,Table!$J$3,FALSE)</f>
        <v>41860</v>
      </c>
      <c r="K433" s="12">
        <f>VLOOKUP(Table1[[#This Row],[Order No]],'Cost and price details'!$A$2:$F$1038,Table!$K$3,FALSE)</f>
        <v>3.8500000000000005</v>
      </c>
      <c r="L433" s="12">
        <f>VLOOKUP(Table1[[#This Row],[Order No]],'Cost and price details'!$A$2:$F$1038,Table!$L$3,FALSE)</f>
        <v>6.3140000000000009</v>
      </c>
      <c r="M433" s="14">
        <f>(Table1[[#This Row],[Retail Price]]-Table1[[#This Row],[Cost Price]])/Table1[[#This Row],[Cost Price]]</f>
        <v>0.64</v>
      </c>
      <c r="N433" s="14">
        <f>VLOOKUP(Table1[[#This Row],[Retail Price]],'Tax and discount slab'!$A$17:$B$27,2,TRUE)</f>
        <v>0.05</v>
      </c>
      <c r="O433" s="7">
        <f>(1+Table1[[#This Row],[Tax]])*Table1[[#This Row],[Retail Price]]</f>
        <v>6.6297000000000015</v>
      </c>
      <c r="P433" s="7" t="e">
        <f>VLOOKUP(Table1[[#This Row],[Order No]],'QTY &amp; shipping cost'!A429:B1465,2,FALSE)</f>
        <v>#N/A</v>
      </c>
      <c r="Q433" s="7" t="e">
        <f>(Table1[[#This Row],[Price including tax]]*Table1[[#This Row],[Order Quantity]])</f>
        <v>#N/A</v>
      </c>
      <c r="R433" s="14">
        <f>VLOOKUP(Table1[[#This Row],[Retail Price]],'Tax and discount slab'!$D$17:$E$27,2,TRUE)</f>
        <v>0.02</v>
      </c>
      <c r="S433" s="7" t="e">
        <f>Table1[[#This Row],[Sub Total]]*Table1[[#This Row],[Discount %]]</f>
        <v>#N/A</v>
      </c>
      <c r="T433" s="7">
        <f>VLOOKUP(Table1[[#This Row],[Order No]],'QTY &amp; shipping cost'!$A$2:$C$1038,3,FALSE)</f>
        <v>5.0599999999999996</v>
      </c>
      <c r="U433" s="18" t="e">
        <f>(Table1[[#This Row],[Sub Total]]+Table1[[#This Row],[Shipping Cost]])-Table1[[#This Row],[Discount $]]</f>
        <v>#N/A</v>
      </c>
    </row>
    <row r="434" spans="1:21" x14ac:dyDescent="0.2">
      <c r="A434" s="17" t="s">
        <v>782</v>
      </c>
      <c r="B434" s="6">
        <f>VLOOKUP($A434,'Order date customer name'!$A$3:$B$1039,2,FALSE)</f>
        <v>41854</v>
      </c>
      <c r="C434" s="7" t="str">
        <f>VLOOKUP(Table1[[#This Row],[Order No]],'Order date customer name'!$A$2:$C$1038,3,FALSE)</f>
        <v>BARRY PEREZ</v>
      </c>
      <c r="D434" s="7" t="str">
        <f>VLOOKUP(Table1[[#This Row],[Order No]],'State and cust type'!$A$2:$B$1038,2,FALSE)</f>
        <v>Illinois</v>
      </c>
      <c r="E434" s="7" t="str">
        <f>VLOOKUP(Table1[[#This Row],[Order No]],'State and cust type'!$A$3:$C$1039,3,FALSE)</f>
        <v>Consumer</v>
      </c>
      <c r="F434" s="7" t="str">
        <f>VLOOKUP(Table1[[#This Row],[Order No]],'Account, order priority and cat'!$A$2:$B$1038,2,FALSE)</f>
        <v>COREY MILLS</v>
      </c>
      <c r="G434" s="7" t="str">
        <f>VLOOKUP(Table1[[#This Row],[Order No]],'Account, order priority and cat'!$A$3:$C$1039,3,FALSE)</f>
        <v>High</v>
      </c>
      <c r="H434" s="7" t="str">
        <f>VLOOKUP(Table1[[#This Row],[Order No]],'Account, order priority and cat'!$A$3:$D$1039,4,FALSE)</f>
        <v>Office Supplies</v>
      </c>
      <c r="I434" s="12" t="str">
        <f>VLOOKUP(Table1[[#This Row],[Order No]],'Cost and price details'!$A$2:$F$1038,Table!$I$3,FALSE)</f>
        <v>Regular Air</v>
      </c>
      <c r="J434" s="13">
        <f>VLOOKUP(Table1[[#This Row],[Order No]],'Cost and price details'!$A$2:$F$1038,Table!$J$3,FALSE)</f>
        <v>41863</v>
      </c>
      <c r="K434" s="12">
        <f>VLOOKUP(Table1[[#This Row],[Order No]],'Cost and price details'!$A$2:$F$1038,Table!$K$3,FALSE)</f>
        <v>1.1990000000000003</v>
      </c>
      <c r="L434" s="12">
        <f>VLOOKUP(Table1[[#This Row],[Order No]],'Cost and price details'!$A$2:$F$1038,Table!$L$3,FALSE)</f>
        <v>2.8600000000000003</v>
      </c>
      <c r="M434" s="14">
        <f>(Table1[[#This Row],[Retail Price]]-Table1[[#This Row],[Cost Price]])/Table1[[#This Row],[Cost Price]]</f>
        <v>1.3853211009174309</v>
      </c>
      <c r="N434" s="14">
        <f>VLOOKUP(Table1[[#This Row],[Retail Price]],'Tax and discount slab'!$A$17:$B$27,2,TRUE)</f>
        <v>0.05</v>
      </c>
      <c r="O434" s="7">
        <f>(1+Table1[[#This Row],[Tax]])*Table1[[#This Row],[Retail Price]]</f>
        <v>3.0030000000000006</v>
      </c>
      <c r="P434" s="7">
        <f>VLOOKUP(Table1[[#This Row],[Order No]],'QTY &amp; shipping cost'!A430:B1466,2,FALSE)</f>
        <v>45</v>
      </c>
      <c r="Q434" s="7">
        <f>(Table1[[#This Row],[Price including tax]]*Table1[[#This Row],[Order Quantity]])</f>
        <v>135.13500000000002</v>
      </c>
      <c r="R434" s="14">
        <f>VLOOKUP(Table1[[#This Row],[Retail Price]],'Tax and discount slab'!$D$17:$E$27,2,TRUE)</f>
        <v>0.02</v>
      </c>
      <c r="S434" s="7">
        <f>Table1[[#This Row],[Sub Total]]*Table1[[#This Row],[Discount %]]</f>
        <v>2.7027000000000005</v>
      </c>
      <c r="T434" s="7">
        <f>VLOOKUP(Table1[[#This Row],[Order No]],'QTY &amp; shipping cost'!$A$2:$C$1038,3,FALSE)</f>
        <v>2.4499999999999997</v>
      </c>
      <c r="U434" s="18">
        <f>(Table1[[#This Row],[Sub Total]]+Table1[[#This Row],[Shipping Cost]])-Table1[[#This Row],[Discount $]]</f>
        <v>134.88230000000001</v>
      </c>
    </row>
    <row r="435" spans="1:21" x14ac:dyDescent="0.2">
      <c r="A435" s="17" t="s">
        <v>784</v>
      </c>
      <c r="B435" s="6">
        <f>VLOOKUP($A435,'Order date customer name'!$A$3:$B$1039,2,FALSE)</f>
        <v>41855</v>
      </c>
      <c r="C435" s="7" t="str">
        <f>VLOOKUP(Table1[[#This Row],[Order No]],'Order date customer name'!$A$2:$C$1038,3,FALSE)</f>
        <v>RAUL KNIGHT</v>
      </c>
      <c r="D435" s="7" t="str">
        <f>VLOOKUP(Table1[[#This Row],[Order No]],'State and cust type'!$A$2:$B$1038,2,FALSE)</f>
        <v>New York</v>
      </c>
      <c r="E435" s="7" t="str">
        <f>VLOOKUP(Table1[[#This Row],[Order No]],'State and cust type'!$A$3:$C$1039,3,FALSE)</f>
        <v>Corporate</v>
      </c>
      <c r="F435" s="7" t="str">
        <f>VLOOKUP(Table1[[#This Row],[Order No]],'Account, order priority and cat'!$A$2:$B$1038,2,FALSE)</f>
        <v>EDWIN AGUILAR</v>
      </c>
      <c r="G435" s="7" t="str">
        <f>VLOOKUP(Table1[[#This Row],[Order No]],'Account, order priority and cat'!$A$3:$C$1039,3,FALSE)</f>
        <v>Low</v>
      </c>
      <c r="H435" s="7" t="str">
        <f>VLOOKUP(Table1[[#This Row],[Order No]],'Account, order priority and cat'!$A$3:$D$1039,4,FALSE)</f>
        <v>Office Supplies</v>
      </c>
      <c r="I435" s="12" t="str">
        <f>VLOOKUP(Table1[[#This Row],[Order No]],'Cost and price details'!$A$2:$F$1038,Table!$I$3,FALSE)</f>
        <v>Regular Air</v>
      </c>
      <c r="J435" s="13">
        <f>VLOOKUP(Table1[[#This Row],[Order No]],'Cost and price details'!$A$2:$F$1038,Table!$J$3,FALSE)</f>
        <v>41862</v>
      </c>
      <c r="K435" s="12">
        <f>VLOOKUP(Table1[[#This Row],[Order No]],'Cost and price details'!$A$2:$F$1038,Table!$K$3,FALSE)</f>
        <v>4.0150000000000006</v>
      </c>
      <c r="L435" s="12">
        <f>VLOOKUP(Table1[[#This Row],[Order No]],'Cost and price details'!$A$2:$F$1038,Table!$L$3,FALSE)</f>
        <v>6.5780000000000012</v>
      </c>
      <c r="M435" s="14">
        <f>(Table1[[#This Row],[Retail Price]]-Table1[[#This Row],[Cost Price]])/Table1[[#This Row],[Cost Price]]</f>
        <v>0.63835616438356169</v>
      </c>
      <c r="N435" s="14">
        <f>VLOOKUP(Table1[[#This Row],[Retail Price]],'Tax and discount slab'!$A$17:$B$27,2,TRUE)</f>
        <v>0.05</v>
      </c>
      <c r="O435" s="7">
        <f>(1+Table1[[#This Row],[Tax]])*Table1[[#This Row],[Retail Price]]</f>
        <v>6.9069000000000011</v>
      </c>
      <c r="P435" s="7" t="e">
        <f>VLOOKUP(Table1[[#This Row],[Order No]],'QTY &amp; shipping cost'!A431:B1467,2,FALSE)</f>
        <v>#N/A</v>
      </c>
      <c r="Q435" s="7" t="e">
        <f>(Table1[[#This Row],[Price including tax]]*Table1[[#This Row],[Order Quantity]])</f>
        <v>#N/A</v>
      </c>
      <c r="R435" s="14">
        <f>VLOOKUP(Table1[[#This Row],[Retail Price]],'Tax and discount slab'!$D$17:$E$27,2,TRUE)</f>
        <v>0.02</v>
      </c>
      <c r="S435" s="7" t="e">
        <f>Table1[[#This Row],[Sub Total]]*Table1[[#This Row],[Discount %]]</f>
        <v>#N/A</v>
      </c>
      <c r="T435" s="7">
        <f>VLOOKUP(Table1[[#This Row],[Order No]],'QTY &amp; shipping cost'!$A$2:$C$1038,3,FALSE)</f>
        <v>1.54</v>
      </c>
      <c r="U435" s="18" t="e">
        <f>(Table1[[#This Row],[Sub Total]]+Table1[[#This Row],[Shipping Cost]])-Table1[[#This Row],[Discount $]]</f>
        <v>#N/A</v>
      </c>
    </row>
    <row r="436" spans="1:21" x14ac:dyDescent="0.2">
      <c r="A436" s="17" t="s">
        <v>786</v>
      </c>
      <c r="B436" s="6">
        <f>VLOOKUP($A436,'Order date customer name'!$A$3:$B$1039,2,FALSE)</f>
        <v>41856</v>
      </c>
      <c r="C436" s="7" t="str">
        <f>VLOOKUP(Table1[[#This Row],[Order No]],'Order date customer name'!$A$2:$C$1038,3,FALSE)</f>
        <v>FRANKLIN CONTRERAS</v>
      </c>
      <c r="D436" s="7" t="str">
        <f>VLOOKUP(Table1[[#This Row],[Order No]],'State and cust type'!$A$2:$B$1038,2,FALSE)</f>
        <v>New York</v>
      </c>
      <c r="E436" s="7" t="str">
        <f>VLOOKUP(Table1[[#This Row],[Order No]],'State and cust type'!$A$3:$C$1039,3,FALSE)</f>
        <v>Small Business</v>
      </c>
      <c r="F436" s="7" t="str">
        <f>VLOOKUP(Table1[[#This Row],[Order No]],'Account, order priority and cat'!$A$2:$B$1038,2,FALSE)</f>
        <v>GREG BLACK</v>
      </c>
      <c r="G436" s="7" t="str">
        <f>VLOOKUP(Table1[[#This Row],[Order No]],'Account, order priority and cat'!$A$3:$C$1039,3,FALSE)</f>
        <v>Critical</v>
      </c>
      <c r="H436" s="7" t="str">
        <f>VLOOKUP(Table1[[#This Row],[Order No]],'Account, order priority and cat'!$A$3:$D$1039,4,FALSE)</f>
        <v>Office Supplies</v>
      </c>
      <c r="I436" s="12" t="str">
        <f>VLOOKUP(Table1[[#This Row],[Order No]],'Cost and price details'!$A$2:$F$1038,Table!$I$3,FALSE)</f>
        <v>Regular Air</v>
      </c>
      <c r="J436" s="13">
        <f>VLOOKUP(Table1[[#This Row],[Order No]],'Cost and price details'!$A$2:$F$1038,Table!$J$3,FALSE)</f>
        <v>41865</v>
      </c>
      <c r="K436" s="12">
        <f>VLOOKUP(Table1[[#This Row],[Order No]],'Cost and price details'!$A$2:$F$1038,Table!$K$3,FALSE)</f>
        <v>3.6520000000000001</v>
      </c>
      <c r="L436" s="12">
        <f>VLOOKUP(Table1[[#This Row],[Order No]],'Cost and price details'!$A$2:$F$1038,Table!$L$3,FALSE)</f>
        <v>5.6980000000000004</v>
      </c>
      <c r="M436" s="14">
        <f>(Table1[[#This Row],[Retail Price]]-Table1[[#This Row],[Cost Price]])/Table1[[#This Row],[Cost Price]]</f>
        <v>0.56024096385542177</v>
      </c>
      <c r="N436" s="14">
        <f>VLOOKUP(Table1[[#This Row],[Retail Price]],'Tax and discount slab'!$A$17:$B$27,2,TRUE)</f>
        <v>0.05</v>
      </c>
      <c r="O436" s="7">
        <f>(1+Table1[[#This Row],[Tax]])*Table1[[#This Row],[Retail Price]]</f>
        <v>5.9829000000000008</v>
      </c>
      <c r="P436" s="7" t="e">
        <f>VLOOKUP(Table1[[#This Row],[Order No]],'QTY &amp; shipping cost'!A432:B1468,2,FALSE)</f>
        <v>#N/A</v>
      </c>
      <c r="Q436" s="7" t="e">
        <f>(Table1[[#This Row],[Price including tax]]*Table1[[#This Row],[Order Quantity]])</f>
        <v>#N/A</v>
      </c>
      <c r="R436" s="14">
        <f>VLOOKUP(Table1[[#This Row],[Retail Price]],'Tax and discount slab'!$D$17:$E$27,2,TRUE)</f>
        <v>0.02</v>
      </c>
      <c r="S436" s="7" t="e">
        <f>Table1[[#This Row],[Sub Total]]*Table1[[#This Row],[Discount %]]</f>
        <v>#N/A</v>
      </c>
      <c r="T436" s="7">
        <f>VLOOKUP(Table1[[#This Row],[Order No]],'QTY &amp; shipping cost'!$A$2:$C$1038,3,FALSE)</f>
        <v>2.09</v>
      </c>
      <c r="U436" s="18" t="e">
        <f>(Table1[[#This Row],[Sub Total]]+Table1[[#This Row],[Shipping Cost]])-Table1[[#This Row],[Discount $]]</f>
        <v>#N/A</v>
      </c>
    </row>
    <row r="437" spans="1:21" x14ac:dyDescent="0.2">
      <c r="A437" s="17" t="s">
        <v>788</v>
      </c>
      <c r="B437" s="6">
        <f>VLOOKUP($A437,'Order date customer name'!$A$3:$B$1039,2,FALSE)</f>
        <v>41860</v>
      </c>
      <c r="C437" s="7" t="str">
        <f>VLOOKUP(Table1[[#This Row],[Order No]],'Order date customer name'!$A$2:$C$1038,3,FALSE)</f>
        <v>BILL JORDAN</v>
      </c>
      <c r="D437" s="7" t="str">
        <f>VLOOKUP(Table1[[#This Row],[Order No]],'State and cust type'!$A$2:$B$1038,2,FALSE)</f>
        <v>New York</v>
      </c>
      <c r="E437" s="7" t="str">
        <f>VLOOKUP(Table1[[#This Row],[Order No]],'State and cust type'!$A$3:$C$1039,3,FALSE)</f>
        <v>Corporate</v>
      </c>
      <c r="F437" s="7" t="str">
        <f>VLOOKUP(Table1[[#This Row],[Order No]],'Account, order priority and cat'!$A$2:$B$1038,2,FALSE)</f>
        <v>ROY COOK</v>
      </c>
      <c r="G437" s="7" t="str">
        <f>VLOOKUP(Table1[[#This Row],[Order No]],'Account, order priority and cat'!$A$3:$C$1039,3,FALSE)</f>
        <v>Critical</v>
      </c>
      <c r="H437" s="7" t="str">
        <f>VLOOKUP(Table1[[#This Row],[Order No]],'Account, order priority and cat'!$A$3:$D$1039,4,FALSE)</f>
        <v>Office Supplies</v>
      </c>
      <c r="I437" s="12" t="str">
        <f>VLOOKUP(Table1[[#This Row],[Order No]],'Cost and price details'!$A$2:$F$1038,Table!$I$3,FALSE)</f>
        <v>Regular Air</v>
      </c>
      <c r="J437" s="13">
        <f>VLOOKUP(Table1[[#This Row],[Order No]],'Cost and price details'!$A$2:$F$1038,Table!$J$3,FALSE)</f>
        <v>41868</v>
      </c>
      <c r="K437" s="12">
        <f>VLOOKUP(Table1[[#This Row],[Order No]],'Cost and price details'!$A$2:$F$1038,Table!$K$3,FALSE)</f>
        <v>0.26400000000000001</v>
      </c>
      <c r="L437" s="12">
        <f>VLOOKUP(Table1[[#This Row],[Order No]],'Cost and price details'!$A$2:$F$1038,Table!$L$3,FALSE)</f>
        <v>1.3860000000000001</v>
      </c>
      <c r="M437" s="14">
        <f>(Table1[[#This Row],[Retail Price]]-Table1[[#This Row],[Cost Price]])/Table1[[#This Row],[Cost Price]]</f>
        <v>4.25</v>
      </c>
      <c r="N437" s="14">
        <f>VLOOKUP(Table1[[#This Row],[Retail Price]],'Tax and discount slab'!$A$17:$B$27,2,TRUE)</f>
        <v>0.05</v>
      </c>
      <c r="O437" s="7">
        <f>(1+Table1[[#This Row],[Tax]])*Table1[[#This Row],[Retail Price]]</f>
        <v>1.4553000000000003</v>
      </c>
      <c r="P437" s="7">
        <f>VLOOKUP(Table1[[#This Row],[Order No]],'QTY &amp; shipping cost'!A433:B1469,2,FALSE)</f>
        <v>4</v>
      </c>
      <c r="Q437" s="7">
        <f>(Table1[[#This Row],[Price including tax]]*Table1[[#This Row],[Order Quantity]])</f>
        <v>5.821200000000001</v>
      </c>
      <c r="R437" s="14">
        <f>VLOOKUP(Table1[[#This Row],[Retail Price]],'Tax and discount slab'!$D$17:$E$27,2,TRUE)</f>
        <v>0.02</v>
      </c>
      <c r="S437" s="7">
        <f>Table1[[#This Row],[Sub Total]]*Table1[[#This Row],[Discount %]]</f>
        <v>0.11642400000000003</v>
      </c>
      <c r="T437" s="7">
        <f>VLOOKUP(Table1[[#This Row],[Order No]],'QTY &amp; shipping cost'!$A$2:$C$1038,3,FALSE)</f>
        <v>0.75</v>
      </c>
      <c r="U437" s="18">
        <f>(Table1[[#This Row],[Sub Total]]+Table1[[#This Row],[Shipping Cost]])-Table1[[#This Row],[Discount $]]</f>
        <v>6.4547760000000007</v>
      </c>
    </row>
    <row r="438" spans="1:21" x14ac:dyDescent="0.2">
      <c r="A438" s="17" t="s">
        <v>790</v>
      </c>
      <c r="B438" s="6">
        <f>VLOOKUP($A438,'Order date customer name'!$A$3:$B$1039,2,FALSE)</f>
        <v>41860</v>
      </c>
      <c r="C438" s="7" t="str">
        <f>VLOOKUP(Table1[[#This Row],[Order No]],'Order date customer name'!$A$2:$C$1038,3,FALSE)</f>
        <v>THOMAS STEPHENS</v>
      </c>
      <c r="D438" s="7" t="str">
        <f>VLOOKUP(Table1[[#This Row],[Order No]],'State and cust type'!$A$2:$B$1038,2,FALSE)</f>
        <v>Illinois</v>
      </c>
      <c r="E438" s="7" t="str">
        <f>VLOOKUP(Table1[[#This Row],[Order No]],'State and cust type'!$A$3:$C$1039,3,FALSE)</f>
        <v>Small Business</v>
      </c>
      <c r="F438" s="7" t="str">
        <f>VLOOKUP(Table1[[#This Row],[Order No]],'Account, order priority and cat'!$A$2:$B$1038,2,FALSE)</f>
        <v>MANUEL BARNES</v>
      </c>
      <c r="G438" s="7" t="str">
        <f>VLOOKUP(Table1[[#This Row],[Order No]],'Account, order priority and cat'!$A$3:$C$1039,3,FALSE)</f>
        <v>Critical</v>
      </c>
      <c r="H438" s="7" t="str">
        <f>VLOOKUP(Table1[[#This Row],[Order No]],'Account, order priority and cat'!$A$3:$D$1039,4,FALSE)</f>
        <v>Office Supplies</v>
      </c>
      <c r="I438" s="12" t="str">
        <f>VLOOKUP(Table1[[#This Row],[Order No]],'Cost and price details'!$A$2:$F$1038,Table!$I$3,FALSE)</f>
        <v>Regular Air</v>
      </c>
      <c r="J438" s="13">
        <f>VLOOKUP(Table1[[#This Row],[Order No]],'Cost and price details'!$A$2:$F$1038,Table!$J$3,FALSE)</f>
        <v>41870</v>
      </c>
      <c r="K438" s="12">
        <f>VLOOKUP(Table1[[#This Row],[Order No]],'Cost and price details'!$A$2:$F$1038,Table!$K$3,FALSE)</f>
        <v>23.716000000000001</v>
      </c>
      <c r="L438" s="12">
        <f>VLOOKUP(Table1[[#This Row],[Order No]],'Cost and price details'!$A$2:$F$1038,Table!$L$3,FALSE)</f>
        <v>40.204999999999998</v>
      </c>
      <c r="M438" s="14">
        <f>(Table1[[#This Row],[Retail Price]]-Table1[[#This Row],[Cost Price]])/Table1[[#This Row],[Cost Price]]</f>
        <v>0.695269016697588</v>
      </c>
      <c r="N438" s="14">
        <f>VLOOKUP(Table1[[#This Row],[Retail Price]],'Tax and discount slab'!$A$17:$B$27,2,TRUE)</f>
        <v>0.22</v>
      </c>
      <c r="O438" s="7">
        <f>(1+Table1[[#This Row],[Tax]])*Table1[[#This Row],[Retail Price]]</f>
        <v>49.050099999999993</v>
      </c>
      <c r="P438" s="7" t="e">
        <f>VLOOKUP(Table1[[#This Row],[Order No]],'QTY &amp; shipping cost'!A434:B1470,2,FALSE)</f>
        <v>#N/A</v>
      </c>
      <c r="Q438" s="7" t="e">
        <f>(Table1[[#This Row],[Price including tax]]*Table1[[#This Row],[Order Quantity]])</f>
        <v>#N/A</v>
      </c>
      <c r="R438" s="14">
        <f>VLOOKUP(Table1[[#This Row],[Retail Price]],'Tax and discount slab'!$D$17:$E$27,2,TRUE)</f>
        <v>0.22000000000000003</v>
      </c>
      <c r="S438" s="7" t="e">
        <f>Table1[[#This Row],[Sub Total]]*Table1[[#This Row],[Discount %]]</f>
        <v>#N/A</v>
      </c>
      <c r="T438" s="7">
        <f>VLOOKUP(Table1[[#This Row],[Order No]],'QTY &amp; shipping cost'!$A$2:$C$1038,3,FALSE)</f>
        <v>13.940000000000001</v>
      </c>
      <c r="U438" s="18" t="e">
        <f>(Table1[[#This Row],[Sub Total]]+Table1[[#This Row],[Shipping Cost]])-Table1[[#This Row],[Discount $]]</f>
        <v>#N/A</v>
      </c>
    </row>
    <row r="439" spans="1:21" x14ac:dyDescent="0.2">
      <c r="A439" s="17" t="s">
        <v>791</v>
      </c>
      <c r="B439" s="6">
        <f>VLOOKUP($A439,'Order date customer name'!$A$3:$B$1039,2,FALSE)</f>
        <v>41860</v>
      </c>
      <c r="C439" s="7" t="str">
        <f>VLOOKUP(Table1[[#This Row],[Order No]],'Order date customer name'!$A$2:$C$1038,3,FALSE)</f>
        <v>BERNARD LONG</v>
      </c>
      <c r="D439" s="7" t="str">
        <f>VLOOKUP(Table1[[#This Row],[Order No]],'State and cust type'!$A$2:$B$1038,2,FALSE)</f>
        <v>Illinois</v>
      </c>
      <c r="E439" s="7" t="str">
        <f>VLOOKUP(Table1[[#This Row],[Order No]],'State and cust type'!$A$3:$C$1039,3,FALSE)</f>
        <v>Corporate</v>
      </c>
      <c r="F439" s="7" t="str">
        <f>VLOOKUP(Table1[[#This Row],[Order No]],'Account, order priority and cat'!$A$2:$B$1038,2,FALSE)</f>
        <v>MANUEL BARNES</v>
      </c>
      <c r="G439" s="7" t="str">
        <f>VLOOKUP(Table1[[#This Row],[Order No]],'Account, order priority and cat'!$A$3:$C$1039,3,FALSE)</f>
        <v>Medium</v>
      </c>
      <c r="H439" s="7" t="str">
        <f>VLOOKUP(Table1[[#This Row],[Order No]],'Account, order priority and cat'!$A$3:$D$1039,4,FALSE)</f>
        <v>Office Supplies</v>
      </c>
      <c r="I439" s="12" t="str">
        <f>VLOOKUP(Table1[[#This Row],[Order No]],'Cost and price details'!$A$2:$F$1038,Table!$I$3,FALSE)</f>
        <v>Regular Air</v>
      </c>
      <c r="J439" s="13">
        <f>VLOOKUP(Table1[[#This Row],[Order No]],'Cost and price details'!$A$2:$F$1038,Table!$J$3,FALSE)</f>
        <v>41869</v>
      </c>
      <c r="K439" s="12">
        <f>VLOOKUP(Table1[[#This Row],[Order No]],'Cost and price details'!$A$2:$F$1038,Table!$K$3,FALSE)</f>
        <v>4.125</v>
      </c>
      <c r="L439" s="12">
        <f>VLOOKUP(Table1[[#This Row],[Order No]],'Cost and price details'!$A$2:$F$1038,Table!$L$3,FALSE)</f>
        <v>7.7880000000000011</v>
      </c>
      <c r="M439" s="14">
        <f>(Table1[[#This Row],[Retail Price]]-Table1[[#This Row],[Cost Price]])/Table1[[#This Row],[Cost Price]]</f>
        <v>0.88800000000000023</v>
      </c>
      <c r="N439" s="14">
        <f>VLOOKUP(Table1[[#This Row],[Retail Price]],'Tax and discount slab'!$A$17:$B$27,2,TRUE)</f>
        <v>0.05</v>
      </c>
      <c r="O439" s="7">
        <f>(1+Table1[[#This Row],[Tax]])*Table1[[#This Row],[Retail Price]]</f>
        <v>8.1774000000000022</v>
      </c>
      <c r="P439" s="7">
        <f>VLOOKUP(Table1[[#This Row],[Order No]],'QTY &amp; shipping cost'!A435:B1471,2,FALSE)</f>
        <v>49</v>
      </c>
      <c r="Q439" s="7">
        <f>(Table1[[#This Row],[Price including tax]]*Table1[[#This Row],[Order Quantity]])</f>
        <v>400.69260000000008</v>
      </c>
      <c r="R439" s="14">
        <f>VLOOKUP(Table1[[#This Row],[Retail Price]],'Tax and discount slab'!$D$17:$E$27,2,TRUE)</f>
        <v>0.02</v>
      </c>
      <c r="S439" s="7">
        <f>Table1[[#This Row],[Sub Total]]*Table1[[#This Row],[Discount %]]</f>
        <v>8.0138520000000018</v>
      </c>
      <c r="T439" s="7">
        <f>VLOOKUP(Table1[[#This Row],[Order No]],'QTY &amp; shipping cost'!$A$2:$C$1038,3,FALSE)</f>
        <v>2.4</v>
      </c>
      <c r="U439" s="18">
        <f>(Table1[[#This Row],[Sub Total]]+Table1[[#This Row],[Shipping Cost]])-Table1[[#This Row],[Discount $]]</f>
        <v>395.07874800000008</v>
      </c>
    </row>
    <row r="440" spans="1:21" x14ac:dyDescent="0.2">
      <c r="A440" s="17" t="s">
        <v>793</v>
      </c>
      <c r="B440" s="6">
        <f>VLOOKUP($A440,'Order date customer name'!$A$3:$B$1039,2,FALSE)</f>
        <v>41860</v>
      </c>
      <c r="C440" s="7" t="str">
        <f>VLOOKUP(Table1[[#This Row],[Order No]],'Order date customer name'!$A$2:$C$1038,3,FALSE)</f>
        <v>HERMAN COOK</v>
      </c>
      <c r="D440" s="7" t="str">
        <f>VLOOKUP(Table1[[#This Row],[Order No]],'State and cust type'!$A$2:$B$1038,2,FALSE)</f>
        <v>Illinois</v>
      </c>
      <c r="E440" s="7" t="str">
        <f>VLOOKUP(Table1[[#This Row],[Order No]],'State and cust type'!$A$3:$C$1039,3,FALSE)</f>
        <v>Consumer</v>
      </c>
      <c r="F440" s="7" t="str">
        <f>VLOOKUP(Table1[[#This Row],[Order No]],'Account, order priority and cat'!$A$2:$B$1038,2,FALSE)</f>
        <v>COREY MILLS</v>
      </c>
      <c r="G440" s="7" t="str">
        <f>VLOOKUP(Table1[[#This Row],[Order No]],'Account, order priority and cat'!$A$3:$C$1039,3,FALSE)</f>
        <v>High</v>
      </c>
      <c r="H440" s="7" t="str">
        <f>VLOOKUP(Table1[[#This Row],[Order No]],'Account, order priority and cat'!$A$3:$D$1039,4,FALSE)</f>
        <v>Office Supplies</v>
      </c>
      <c r="I440" s="12" t="str">
        <f>VLOOKUP(Table1[[#This Row],[Order No]],'Cost and price details'!$A$2:$F$1038,Table!$I$3,FALSE)</f>
        <v>Express Air</v>
      </c>
      <c r="J440" s="13">
        <f>VLOOKUP(Table1[[#This Row],[Order No]],'Cost and price details'!$A$2:$F$1038,Table!$J$3,FALSE)</f>
        <v>41869</v>
      </c>
      <c r="K440" s="12">
        <f>VLOOKUP(Table1[[#This Row],[Order No]],'Cost and price details'!$A$2:$F$1038,Table!$K$3,FALSE)</f>
        <v>3.19</v>
      </c>
      <c r="L440" s="12">
        <f>VLOOKUP(Table1[[#This Row],[Order No]],'Cost and price details'!$A$2:$F$1038,Table!$L$3,FALSE)</f>
        <v>5.2359999999999998</v>
      </c>
      <c r="M440" s="14">
        <f>(Table1[[#This Row],[Retail Price]]-Table1[[#This Row],[Cost Price]])/Table1[[#This Row],[Cost Price]]</f>
        <v>0.64137931034482754</v>
      </c>
      <c r="N440" s="14">
        <f>VLOOKUP(Table1[[#This Row],[Retail Price]],'Tax and discount slab'!$A$17:$B$27,2,TRUE)</f>
        <v>0.05</v>
      </c>
      <c r="O440" s="7">
        <f>(1+Table1[[#This Row],[Tax]])*Table1[[#This Row],[Retail Price]]</f>
        <v>5.4977999999999998</v>
      </c>
      <c r="P440" s="7">
        <f>VLOOKUP(Table1[[#This Row],[Order No]],'QTY &amp; shipping cost'!A436:B1472,2,FALSE)</f>
        <v>13</v>
      </c>
      <c r="Q440" s="7">
        <f>(Table1[[#This Row],[Price including tax]]*Table1[[#This Row],[Order Quantity]])</f>
        <v>71.471400000000003</v>
      </c>
      <c r="R440" s="14">
        <f>VLOOKUP(Table1[[#This Row],[Retail Price]],'Tax and discount slab'!$D$17:$E$27,2,TRUE)</f>
        <v>0.02</v>
      </c>
      <c r="S440" s="7">
        <f>Table1[[#This Row],[Sub Total]]*Table1[[#This Row],[Discount %]]</f>
        <v>1.4294280000000001</v>
      </c>
      <c r="T440" s="7">
        <f>VLOOKUP(Table1[[#This Row],[Order No]],'QTY &amp; shipping cost'!$A$2:$C$1038,3,FALSE)</f>
        <v>0.93</v>
      </c>
      <c r="U440" s="18">
        <f>(Table1[[#This Row],[Sub Total]]+Table1[[#This Row],[Shipping Cost]])-Table1[[#This Row],[Discount $]]</f>
        <v>70.971972000000008</v>
      </c>
    </row>
    <row r="441" spans="1:21" x14ac:dyDescent="0.2">
      <c r="A441" s="17" t="s">
        <v>795</v>
      </c>
      <c r="B441" s="6">
        <f>VLOOKUP($A441,'Order date customer name'!$A$3:$B$1039,2,FALSE)</f>
        <v>41861</v>
      </c>
      <c r="C441" s="7" t="str">
        <f>VLOOKUP(Table1[[#This Row],[Order No]],'Order date customer name'!$A$2:$C$1038,3,FALSE)</f>
        <v>BRADLEY HANSEN</v>
      </c>
      <c r="D441" s="7" t="str">
        <f>VLOOKUP(Table1[[#This Row],[Order No]],'State and cust type'!$A$2:$B$1038,2,FALSE)</f>
        <v>New York</v>
      </c>
      <c r="E441" s="7" t="str">
        <f>VLOOKUP(Table1[[#This Row],[Order No]],'State and cust type'!$A$3:$C$1039,3,FALSE)</f>
        <v>Home Office</v>
      </c>
      <c r="F441" s="7" t="str">
        <f>VLOOKUP(Table1[[#This Row],[Order No]],'Account, order priority and cat'!$A$2:$B$1038,2,FALSE)</f>
        <v>GREG BLACK</v>
      </c>
      <c r="G441" s="7" t="str">
        <f>VLOOKUP(Table1[[#This Row],[Order No]],'Account, order priority and cat'!$A$3:$C$1039,3,FALSE)</f>
        <v>Low</v>
      </c>
      <c r="H441" s="7" t="str">
        <f>VLOOKUP(Table1[[#This Row],[Order No]],'Account, order priority and cat'!$A$3:$D$1039,4,FALSE)</f>
        <v>Technology</v>
      </c>
      <c r="I441" s="12" t="str">
        <f>VLOOKUP(Table1[[#This Row],[Order No]],'Cost and price details'!$A$2:$F$1038,Table!$I$3,FALSE)</f>
        <v>Regular Air</v>
      </c>
      <c r="J441" s="13">
        <f>VLOOKUP(Table1[[#This Row],[Order No]],'Cost and price details'!$A$2:$F$1038,Table!$J$3,FALSE)</f>
        <v>41875</v>
      </c>
      <c r="K441" s="12">
        <f>VLOOKUP(Table1[[#This Row],[Order No]],'Cost and price details'!$A$2:$F$1038,Table!$K$3,FALSE)</f>
        <v>7.0289999999999999</v>
      </c>
      <c r="L441" s="12">
        <f>VLOOKUP(Table1[[#This Row],[Order No]],'Cost and price details'!$A$2:$F$1038,Table!$L$3,FALSE)</f>
        <v>21.978000000000002</v>
      </c>
      <c r="M441" s="14">
        <f>(Table1[[#This Row],[Retail Price]]-Table1[[#This Row],[Cost Price]])/Table1[[#This Row],[Cost Price]]</f>
        <v>2.126760563380282</v>
      </c>
      <c r="N441" s="14">
        <f>VLOOKUP(Table1[[#This Row],[Retail Price]],'Tax and discount slab'!$A$17:$B$27,2,TRUE)</f>
        <v>0.15000000000000002</v>
      </c>
      <c r="O441" s="7">
        <f>(1+Table1[[#This Row],[Tax]])*Table1[[#This Row],[Retail Price]]</f>
        <v>25.274699999999999</v>
      </c>
      <c r="P441" s="7" t="e">
        <f>VLOOKUP(Table1[[#This Row],[Order No]],'QTY &amp; shipping cost'!A437:B1473,2,FALSE)</f>
        <v>#N/A</v>
      </c>
      <c r="Q441" s="7" t="e">
        <f>(Table1[[#This Row],[Price including tax]]*Table1[[#This Row],[Order Quantity]])</f>
        <v>#N/A</v>
      </c>
      <c r="R441" s="14">
        <f>VLOOKUP(Table1[[#This Row],[Retail Price]],'Tax and discount slab'!$D$17:$E$27,2,TRUE)</f>
        <v>0.12000000000000001</v>
      </c>
      <c r="S441" s="7" t="e">
        <f>Table1[[#This Row],[Sub Total]]*Table1[[#This Row],[Discount %]]</f>
        <v>#N/A</v>
      </c>
      <c r="T441" s="7">
        <f>VLOOKUP(Table1[[#This Row],[Order No]],'QTY &amp; shipping cost'!$A$2:$C$1038,3,FALSE)</f>
        <v>4.05</v>
      </c>
      <c r="U441" s="18" t="e">
        <f>(Table1[[#This Row],[Sub Total]]+Table1[[#This Row],[Shipping Cost]])-Table1[[#This Row],[Discount $]]</f>
        <v>#N/A</v>
      </c>
    </row>
    <row r="442" spans="1:21" x14ac:dyDescent="0.2">
      <c r="A442" s="17" t="s">
        <v>796</v>
      </c>
      <c r="B442" s="6">
        <f>VLOOKUP($A442,'Order date customer name'!$A$3:$B$1039,2,FALSE)</f>
        <v>41871</v>
      </c>
      <c r="C442" s="7" t="str">
        <f>VLOOKUP(Table1[[#This Row],[Order No]],'Order date customer name'!$A$2:$C$1038,3,FALSE)</f>
        <v>CRAIG STEPHENS</v>
      </c>
      <c r="D442" s="7" t="str">
        <f>VLOOKUP(Table1[[#This Row],[Order No]],'State and cust type'!$A$2:$B$1038,2,FALSE)</f>
        <v>New York</v>
      </c>
      <c r="E442" s="7" t="str">
        <f>VLOOKUP(Table1[[#This Row],[Order No]],'State and cust type'!$A$3:$C$1039,3,FALSE)</f>
        <v>Home Office</v>
      </c>
      <c r="F442" s="7" t="str">
        <f>VLOOKUP(Table1[[#This Row],[Order No]],'Account, order priority and cat'!$A$2:$B$1038,2,FALSE)</f>
        <v>TONY PERRY</v>
      </c>
      <c r="G442" s="7" t="str">
        <f>VLOOKUP(Table1[[#This Row],[Order No]],'Account, order priority and cat'!$A$3:$C$1039,3,FALSE)</f>
        <v>Not Specified</v>
      </c>
      <c r="H442" s="7" t="str">
        <f>VLOOKUP(Table1[[#This Row],[Order No]],'Account, order priority and cat'!$A$3:$D$1039,4,FALSE)</f>
        <v>Office Supplies</v>
      </c>
      <c r="I442" s="12" t="str">
        <f>VLOOKUP(Table1[[#This Row],[Order No]],'Cost and price details'!$A$2:$F$1038,Table!$I$3,FALSE)</f>
        <v>Regular Air</v>
      </c>
      <c r="J442" s="13">
        <f>VLOOKUP(Table1[[#This Row],[Order No]],'Cost and price details'!$A$2:$F$1038,Table!$J$3,FALSE)</f>
        <v>41879</v>
      </c>
      <c r="K442" s="12">
        <f>VLOOKUP(Table1[[#This Row],[Order No]],'Cost and price details'!$A$2:$F$1038,Table!$K$3,FALSE)</f>
        <v>4.4330000000000007</v>
      </c>
      <c r="L442" s="12">
        <f>VLOOKUP(Table1[[#This Row],[Order No]],'Cost and price details'!$A$2:$F$1038,Table!$L$3,FALSE)</f>
        <v>10.318000000000001</v>
      </c>
      <c r="M442" s="14">
        <f>(Table1[[#This Row],[Retail Price]]-Table1[[#This Row],[Cost Price]])/Table1[[#This Row],[Cost Price]]</f>
        <v>1.3275434243176178</v>
      </c>
      <c r="N442" s="14">
        <f>VLOOKUP(Table1[[#This Row],[Retail Price]],'Tax and discount slab'!$A$17:$B$27,2,TRUE)</f>
        <v>0.1</v>
      </c>
      <c r="O442" s="7">
        <f>(1+Table1[[#This Row],[Tax]])*Table1[[#This Row],[Retail Price]]</f>
        <v>11.349800000000002</v>
      </c>
      <c r="P442" s="7">
        <f>VLOOKUP(Table1[[#This Row],[Order No]],'QTY &amp; shipping cost'!A438:B1474,2,FALSE)</f>
        <v>19</v>
      </c>
      <c r="Q442" s="7">
        <f>(Table1[[#This Row],[Price including tax]]*Table1[[#This Row],[Order Quantity]])</f>
        <v>215.64620000000002</v>
      </c>
      <c r="R442" s="14">
        <f>VLOOKUP(Table1[[#This Row],[Retail Price]],'Tax and discount slab'!$D$17:$E$27,2,TRUE)</f>
        <v>7.0000000000000007E-2</v>
      </c>
      <c r="S442" s="7">
        <f>Table1[[#This Row],[Sub Total]]*Table1[[#This Row],[Discount %]]</f>
        <v>15.095234000000003</v>
      </c>
      <c r="T442" s="7">
        <f>VLOOKUP(Table1[[#This Row],[Order No]],'QTY &amp; shipping cost'!$A$2:$C$1038,3,FALSE)</f>
        <v>7.33</v>
      </c>
      <c r="U442" s="18">
        <f>(Table1[[#This Row],[Sub Total]]+Table1[[#This Row],[Shipping Cost]])-Table1[[#This Row],[Discount $]]</f>
        <v>207.88096600000003</v>
      </c>
    </row>
    <row r="443" spans="1:21" x14ac:dyDescent="0.2">
      <c r="A443" s="17" t="s">
        <v>798</v>
      </c>
      <c r="B443" s="6">
        <f>VLOOKUP($A443,'Order date customer name'!$A$3:$B$1039,2,FALSE)</f>
        <v>41874</v>
      </c>
      <c r="C443" s="7" t="str">
        <f>VLOOKUP(Table1[[#This Row],[Order No]],'Order date customer name'!$A$2:$C$1038,3,FALSE)</f>
        <v>CLAUDE MATTHEWS</v>
      </c>
      <c r="D443" s="7" t="str">
        <f>VLOOKUP(Table1[[#This Row],[Order No]],'State and cust type'!$A$2:$B$1038,2,FALSE)</f>
        <v>Illinois</v>
      </c>
      <c r="E443" s="7" t="str">
        <f>VLOOKUP(Table1[[#This Row],[Order No]],'State and cust type'!$A$3:$C$1039,3,FALSE)</f>
        <v>Corporate</v>
      </c>
      <c r="F443" s="7" t="str">
        <f>VLOOKUP(Table1[[#This Row],[Order No]],'Account, order priority and cat'!$A$2:$B$1038,2,FALSE)</f>
        <v>MANUEL BARNES</v>
      </c>
      <c r="G443" s="7" t="str">
        <f>VLOOKUP(Table1[[#This Row],[Order No]],'Account, order priority and cat'!$A$3:$C$1039,3,FALSE)</f>
        <v>High</v>
      </c>
      <c r="H443" s="7" t="str">
        <f>VLOOKUP(Table1[[#This Row],[Order No]],'Account, order priority and cat'!$A$3:$D$1039,4,FALSE)</f>
        <v>Furniture</v>
      </c>
      <c r="I443" s="12" t="str">
        <f>VLOOKUP(Table1[[#This Row],[Order No]],'Cost and price details'!$A$2:$F$1038,Table!$I$3,FALSE)</f>
        <v>Regular Air</v>
      </c>
      <c r="J443" s="13">
        <f>VLOOKUP(Table1[[#This Row],[Order No]],'Cost and price details'!$A$2:$F$1038,Table!$J$3,FALSE)</f>
        <v>41883</v>
      </c>
      <c r="K443" s="12">
        <f>VLOOKUP(Table1[[#This Row],[Order No]],'Cost and price details'!$A$2:$F$1038,Table!$K$3,FALSE)</f>
        <v>6.0500000000000007</v>
      </c>
      <c r="L443" s="12">
        <f>VLOOKUP(Table1[[#This Row],[Order No]],'Cost and price details'!$A$2:$F$1038,Table!$L$3,FALSE)</f>
        <v>13.442000000000002</v>
      </c>
      <c r="M443" s="14">
        <f>(Table1[[#This Row],[Retail Price]]-Table1[[#This Row],[Cost Price]])/Table1[[#This Row],[Cost Price]]</f>
        <v>1.2218181818181819</v>
      </c>
      <c r="N443" s="14">
        <f>VLOOKUP(Table1[[#This Row],[Retail Price]],'Tax and discount slab'!$A$17:$B$27,2,TRUE)</f>
        <v>0.1</v>
      </c>
      <c r="O443" s="7">
        <f>(1+Table1[[#This Row],[Tax]])*Table1[[#This Row],[Retail Price]]</f>
        <v>14.786200000000003</v>
      </c>
      <c r="P443" s="7" t="e">
        <f>VLOOKUP(Table1[[#This Row],[Order No]],'QTY &amp; shipping cost'!A439:B1475,2,FALSE)</f>
        <v>#N/A</v>
      </c>
      <c r="Q443" s="7" t="e">
        <f>(Table1[[#This Row],[Price including tax]]*Table1[[#This Row],[Order Quantity]])</f>
        <v>#N/A</v>
      </c>
      <c r="R443" s="14">
        <f>VLOOKUP(Table1[[#This Row],[Retail Price]],'Tax and discount slab'!$D$17:$E$27,2,TRUE)</f>
        <v>7.0000000000000007E-2</v>
      </c>
      <c r="S443" s="7" t="e">
        <f>Table1[[#This Row],[Sub Total]]*Table1[[#This Row],[Discount %]]</f>
        <v>#N/A</v>
      </c>
      <c r="T443" s="7">
        <f>VLOOKUP(Table1[[#This Row],[Order No]],'QTY &amp; shipping cost'!$A$2:$C$1038,3,FALSE)</f>
        <v>2.9</v>
      </c>
      <c r="U443" s="18" t="e">
        <f>(Table1[[#This Row],[Sub Total]]+Table1[[#This Row],[Shipping Cost]])-Table1[[#This Row],[Discount $]]</f>
        <v>#N/A</v>
      </c>
    </row>
    <row r="444" spans="1:21" x14ac:dyDescent="0.2">
      <c r="A444" s="17" t="s">
        <v>799</v>
      </c>
      <c r="B444" s="6">
        <f>VLOOKUP($A444,'Order date customer name'!$A$3:$B$1039,2,FALSE)</f>
        <v>41874</v>
      </c>
      <c r="C444" s="7" t="str">
        <f>VLOOKUP(Table1[[#This Row],[Order No]],'Order date customer name'!$A$2:$C$1038,3,FALSE)</f>
        <v>DAVID CUNNINGHAM</v>
      </c>
      <c r="D444" s="7" t="str">
        <f>VLOOKUP(Table1[[#This Row],[Order No]],'State and cust type'!$A$2:$B$1038,2,FALSE)</f>
        <v>New York</v>
      </c>
      <c r="E444" s="7" t="str">
        <f>VLOOKUP(Table1[[#This Row],[Order No]],'State and cust type'!$A$3:$C$1039,3,FALSE)</f>
        <v>Home Office</v>
      </c>
      <c r="F444" s="7" t="str">
        <f>VLOOKUP(Table1[[#This Row],[Order No]],'Account, order priority and cat'!$A$2:$B$1038,2,FALSE)</f>
        <v>GREG BLACK</v>
      </c>
      <c r="G444" s="7" t="str">
        <f>VLOOKUP(Table1[[#This Row],[Order No]],'Account, order priority and cat'!$A$3:$C$1039,3,FALSE)</f>
        <v>High</v>
      </c>
      <c r="H444" s="7" t="str">
        <f>VLOOKUP(Table1[[#This Row],[Order No]],'Account, order priority and cat'!$A$3:$D$1039,4,FALSE)</f>
        <v>Office Supplies</v>
      </c>
      <c r="I444" s="12" t="str">
        <f>VLOOKUP(Table1[[#This Row],[Order No]],'Cost and price details'!$A$2:$F$1038,Table!$I$3,FALSE)</f>
        <v>Regular Air</v>
      </c>
      <c r="J444" s="13">
        <f>VLOOKUP(Table1[[#This Row],[Order No]],'Cost and price details'!$A$2:$F$1038,Table!$J$3,FALSE)</f>
        <v>41883</v>
      </c>
      <c r="K444" s="12">
        <f>VLOOKUP(Table1[[#This Row],[Order No]],'Cost and price details'!$A$2:$F$1038,Table!$K$3,FALSE)</f>
        <v>12.221</v>
      </c>
      <c r="L444" s="12">
        <f>VLOOKUP(Table1[[#This Row],[Order No]],'Cost and price details'!$A$2:$F$1038,Table!$L$3,FALSE)</f>
        <v>21.824000000000002</v>
      </c>
      <c r="M444" s="14">
        <f>(Table1[[#This Row],[Retail Price]]-Table1[[#This Row],[Cost Price]])/Table1[[#This Row],[Cost Price]]</f>
        <v>0.78577857785778593</v>
      </c>
      <c r="N444" s="14">
        <f>VLOOKUP(Table1[[#This Row],[Retail Price]],'Tax and discount slab'!$A$17:$B$27,2,TRUE)</f>
        <v>0.15000000000000002</v>
      </c>
      <c r="O444" s="7">
        <f>(1+Table1[[#This Row],[Tax]])*Table1[[#This Row],[Retail Price]]</f>
        <v>25.0976</v>
      </c>
      <c r="P444" s="7" t="e">
        <f>VLOOKUP(Table1[[#This Row],[Order No]],'QTY &amp; shipping cost'!A440:B1476,2,FALSE)</f>
        <v>#N/A</v>
      </c>
      <c r="Q444" s="7" t="e">
        <f>(Table1[[#This Row],[Price including tax]]*Table1[[#This Row],[Order Quantity]])</f>
        <v>#N/A</v>
      </c>
      <c r="R444" s="14">
        <f>VLOOKUP(Table1[[#This Row],[Retail Price]],'Tax and discount slab'!$D$17:$E$27,2,TRUE)</f>
        <v>0.12000000000000001</v>
      </c>
      <c r="S444" s="7" t="e">
        <f>Table1[[#This Row],[Sub Total]]*Table1[[#This Row],[Discount %]]</f>
        <v>#N/A</v>
      </c>
      <c r="T444" s="7">
        <f>VLOOKUP(Table1[[#This Row],[Order No]],'QTY &amp; shipping cost'!$A$2:$C$1038,3,FALSE)</f>
        <v>4.1499999999999995</v>
      </c>
      <c r="U444" s="18" t="e">
        <f>(Table1[[#This Row],[Sub Total]]+Table1[[#This Row],[Shipping Cost]])-Table1[[#This Row],[Discount $]]</f>
        <v>#N/A</v>
      </c>
    </row>
    <row r="445" spans="1:21" x14ac:dyDescent="0.2">
      <c r="A445" s="17" t="s">
        <v>801</v>
      </c>
      <c r="B445" s="6">
        <f>VLOOKUP($A445,'Order date customer name'!$A$3:$B$1039,2,FALSE)</f>
        <v>41875</v>
      </c>
      <c r="C445" s="7" t="str">
        <f>VLOOKUP(Table1[[#This Row],[Order No]],'Order date customer name'!$A$2:$C$1038,3,FALSE)</f>
        <v>JESSIE MENDOZA</v>
      </c>
      <c r="D445" s="7" t="str">
        <f>VLOOKUP(Table1[[#This Row],[Order No]],'State and cust type'!$A$2:$B$1038,2,FALSE)</f>
        <v>New York</v>
      </c>
      <c r="E445" s="7" t="str">
        <f>VLOOKUP(Table1[[#This Row],[Order No]],'State and cust type'!$A$3:$C$1039,3,FALSE)</f>
        <v>Corporate</v>
      </c>
      <c r="F445" s="7" t="str">
        <f>VLOOKUP(Table1[[#This Row],[Order No]],'Account, order priority and cat'!$A$2:$B$1038,2,FALSE)</f>
        <v>GREG BLACK</v>
      </c>
      <c r="G445" s="7" t="str">
        <f>VLOOKUP(Table1[[#This Row],[Order No]],'Account, order priority and cat'!$A$3:$C$1039,3,FALSE)</f>
        <v>Medium</v>
      </c>
      <c r="H445" s="7" t="str">
        <f>VLOOKUP(Table1[[#This Row],[Order No]],'Account, order priority and cat'!$A$3:$D$1039,4,FALSE)</f>
        <v>Technology</v>
      </c>
      <c r="I445" s="12" t="str">
        <f>VLOOKUP(Table1[[#This Row],[Order No]],'Cost and price details'!$A$2:$F$1038,Table!$I$3,FALSE)</f>
        <v>Regular Air</v>
      </c>
      <c r="J445" s="13">
        <f>VLOOKUP(Table1[[#This Row],[Order No]],'Cost and price details'!$A$2:$F$1038,Table!$J$3,FALSE)</f>
        <v>41882</v>
      </c>
      <c r="K445" s="12">
        <f>VLOOKUP(Table1[[#This Row],[Order No]],'Cost and price details'!$A$2:$F$1038,Table!$K$3,FALSE)</f>
        <v>11.077000000000002</v>
      </c>
      <c r="L445" s="12">
        <f>VLOOKUP(Table1[[#This Row],[Order No]],'Cost and price details'!$A$2:$F$1038,Table!$L$3,FALSE)</f>
        <v>17.578000000000003</v>
      </c>
      <c r="M445" s="14">
        <f>(Table1[[#This Row],[Retail Price]]-Table1[[#This Row],[Cost Price]])/Table1[[#This Row],[Cost Price]]</f>
        <v>0.58689175769612711</v>
      </c>
      <c r="N445" s="14">
        <f>VLOOKUP(Table1[[#This Row],[Retail Price]],'Tax and discount slab'!$A$17:$B$27,2,TRUE)</f>
        <v>0.1</v>
      </c>
      <c r="O445" s="7">
        <f>(1+Table1[[#This Row],[Tax]])*Table1[[#This Row],[Retail Price]]</f>
        <v>19.335800000000006</v>
      </c>
      <c r="P445" s="7" t="e">
        <f>VLOOKUP(Table1[[#This Row],[Order No]],'QTY &amp; shipping cost'!A441:B1477,2,FALSE)</f>
        <v>#N/A</v>
      </c>
      <c r="Q445" s="7" t="e">
        <f>(Table1[[#This Row],[Price including tax]]*Table1[[#This Row],[Order Quantity]])</f>
        <v>#N/A</v>
      </c>
      <c r="R445" s="14">
        <f>VLOOKUP(Table1[[#This Row],[Retail Price]],'Tax and discount slab'!$D$17:$E$27,2,TRUE)</f>
        <v>7.0000000000000007E-2</v>
      </c>
      <c r="S445" s="7" t="e">
        <f>Table1[[#This Row],[Sub Total]]*Table1[[#This Row],[Discount %]]</f>
        <v>#N/A</v>
      </c>
      <c r="T445" s="7">
        <f>VLOOKUP(Table1[[#This Row],[Order No]],'QTY &amp; shipping cost'!$A$2:$C$1038,3,FALSE)</f>
        <v>4.05</v>
      </c>
      <c r="U445" s="18" t="e">
        <f>(Table1[[#This Row],[Sub Total]]+Table1[[#This Row],[Shipping Cost]])-Table1[[#This Row],[Discount $]]</f>
        <v>#N/A</v>
      </c>
    </row>
    <row r="446" spans="1:21" x14ac:dyDescent="0.2">
      <c r="A446" s="17" t="s">
        <v>802</v>
      </c>
      <c r="B446" s="6">
        <f>VLOOKUP($A446,'Order date customer name'!$A$3:$B$1039,2,FALSE)</f>
        <v>41876</v>
      </c>
      <c r="C446" s="7" t="str">
        <f>VLOOKUP(Table1[[#This Row],[Order No]],'Order date customer name'!$A$2:$C$1038,3,FALSE)</f>
        <v>RONNIE PETERS</v>
      </c>
      <c r="D446" s="7" t="str">
        <f>VLOOKUP(Table1[[#This Row],[Order No]],'State and cust type'!$A$2:$B$1038,2,FALSE)</f>
        <v>Illinois</v>
      </c>
      <c r="E446" s="7" t="str">
        <f>VLOOKUP(Table1[[#This Row],[Order No]],'State and cust type'!$A$3:$C$1039,3,FALSE)</f>
        <v>Home Office</v>
      </c>
      <c r="F446" s="7" t="str">
        <f>VLOOKUP(Table1[[#This Row],[Order No]],'Account, order priority and cat'!$A$2:$B$1038,2,FALSE)</f>
        <v>MANUEL BARNES</v>
      </c>
      <c r="G446" s="7" t="str">
        <f>VLOOKUP(Table1[[#This Row],[Order No]],'Account, order priority and cat'!$A$3:$C$1039,3,FALSE)</f>
        <v>Not Specified</v>
      </c>
      <c r="H446" s="7" t="str">
        <f>VLOOKUP(Table1[[#This Row],[Order No]],'Account, order priority and cat'!$A$3:$D$1039,4,FALSE)</f>
        <v>Office Supplies</v>
      </c>
      <c r="I446" s="12" t="str">
        <f>VLOOKUP(Table1[[#This Row],[Order No]],'Cost and price details'!$A$2:$F$1038,Table!$I$3,FALSE)</f>
        <v>Express Air</v>
      </c>
      <c r="J446" s="13">
        <f>VLOOKUP(Table1[[#This Row],[Order No]],'Cost and price details'!$A$2:$F$1038,Table!$J$3,FALSE)</f>
        <v>41884</v>
      </c>
      <c r="K446" s="12">
        <f>VLOOKUP(Table1[[#This Row],[Order No]],'Cost and price details'!$A$2:$F$1038,Table!$K$3,FALSE)</f>
        <v>1.7600000000000002</v>
      </c>
      <c r="L446" s="12">
        <f>VLOOKUP(Table1[[#This Row],[Order No]],'Cost and price details'!$A$2:$F$1038,Table!$L$3,FALSE)</f>
        <v>2.8820000000000006</v>
      </c>
      <c r="M446" s="14">
        <f>(Table1[[#This Row],[Retail Price]]-Table1[[#This Row],[Cost Price]])/Table1[[#This Row],[Cost Price]]</f>
        <v>0.63750000000000007</v>
      </c>
      <c r="N446" s="14">
        <f>VLOOKUP(Table1[[#This Row],[Retail Price]],'Tax and discount slab'!$A$17:$B$27,2,TRUE)</f>
        <v>0.05</v>
      </c>
      <c r="O446" s="7">
        <f>(1+Table1[[#This Row],[Tax]])*Table1[[#This Row],[Retail Price]]</f>
        <v>3.0261000000000009</v>
      </c>
      <c r="P446" s="7">
        <f>VLOOKUP(Table1[[#This Row],[Order No]],'QTY &amp; shipping cost'!A442:B1478,2,FALSE)</f>
        <v>47</v>
      </c>
      <c r="Q446" s="7">
        <f>(Table1[[#This Row],[Price including tax]]*Table1[[#This Row],[Order Quantity]])</f>
        <v>142.22670000000005</v>
      </c>
      <c r="R446" s="14">
        <f>VLOOKUP(Table1[[#This Row],[Retail Price]],'Tax and discount slab'!$D$17:$E$27,2,TRUE)</f>
        <v>0.02</v>
      </c>
      <c r="S446" s="7">
        <f>Table1[[#This Row],[Sub Total]]*Table1[[#This Row],[Discount %]]</f>
        <v>2.8445340000000012</v>
      </c>
      <c r="T446" s="7">
        <f>VLOOKUP(Table1[[#This Row],[Order No]],'QTY &amp; shipping cost'!$A$2:$C$1038,3,FALSE)</f>
        <v>0.85000000000000009</v>
      </c>
      <c r="U446" s="18">
        <f>(Table1[[#This Row],[Sub Total]]+Table1[[#This Row],[Shipping Cost]])-Table1[[#This Row],[Discount $]]</f>
        <v>140.23216600000003</v>
      </c>
    </row>
    <row r="447" spans="1:21" x14ac:dyDescent="0.2">
      <c r="A447" s="17" t="s">
        <v>804</v>
      </c>
      <c r="B447" s="6">
        <f>VLOOKUP($A447,'Order date customer name'!$A$3:$B$1039,2,FALSE)</f>
        <v>41877</v>
      </c>
      <c r="C447" s="7" t="str">
        <f>VLOOKUP(Table1[[#This Row],[Order No]],'Order date customer name'!$A$2:$C$1038,3,FALSE)</f>
        <v>ROGER PALMER</v>
      </c>
      <c r="D447" s="7" t="str">
        <f>VLOOKUP(Table1[[#This Row],[Order No]],'State and cust type'!$A$2:$B$1038,2,FALSE)</f>
        <v>New York</v>
      </c>
      <c r="E447" s="7" t="str">
        <f>VLOOKUP(Table1[[#This Row],[Order No]],'State and cust type'!$A$3:$C$1039,3,FALSE)</f>
        <v>Consumer</v>
      </c>
      <c r="F447" s="7" t="str">
        <f>VLOOKUP(Table1[[#This Row],[Order No]],'Account, order priority and cat'!$A$2:$B$1038,2,FALSE)</f>
        <v>WILLIE STEWART</v>
      </c>
      <c r="G447" s="7" t="str">
        <f>VLOOKUP(Table1[[#This Row],[Order No]],'Account, order priority and cat'!$A$3:$C$1039,3,FALSE)</f>
        <v>Low</v>
      </c>
      <c r="H447" s="7" t="str">
        <f>VLOOKUP(Table1[[#This Row],[Order No]],'Account, order priority and cat'!$A$3:$D$1039,4,FALSE)</f>
        <v>Technology</v>
      </c>
      <c r="I447" s="12" t="str">
        <f>VLOOKUP(Table1[[#This Row],[Order No]],'Cost and price details'!$A$2:$F$1038,Table!$I$3,FALSE)</f>
        <v>Regular Air</v>
      </c>
      <c r="J447" s="13">
        <f>VLOOKUP(Table1[[#This Row],[Order No]],'Cost and price details'!$A$2:$F$1038,Table!$J$3,FALSE)</f>
        <v>41888</v>
      </c>
      <c r="K447" s="12">
        <f>VLOOKUP(Table1[[#This Row],[Order No]],'Cost and price details'!$A$2:$F$1038,Table!$K$3,FALSE)</f>
        <v>7.1610000000000005</v>
      </c>
      <c r="L447" s="12">
        <f>VLOOKUP(Table1[[#This Row],[Order No]],'Cost and price details'!$A$2:$F$1038,Table!$L$3,FALSE)</f>
        <v>34.078000000000003</v>
      </c>
      <c r="M447" s="14">
        <f>(Table1[[#This Row],[Retail Price]]-Table1[[#This Row],[Cost Price]])/Table1[[#This Row],[Cost Price]]</f>
        <v>3.7588325652841781</v>
      </c>
      <c r="N447" s="14">
        <f>VLOOKUP(Table1[[#This Row],[Retail Price]],'Tax and discount slab'!$A$17:$B$27,2,TRUE)</f>
        <v>0.2</v>
      </c>
      <c r="O447" s="7">
        <f>(1+Table1[[#This Row],[Tax]])*Table1[[#This Row],[Retail Price]]</f>
        <v>40.893599999999999</v>
      </c>
      <c r="P447" s="7" t="e">
        <f>VLOOKUP(Table1[[#This Row],[Order No]],'QTY &amp; shipping cost'!A443:B1479,2,FALSE)</f>
        <v>#N/A</v>
      </c>
      <c r="Q447" s="7" t="e">
        <f>(Table1[[#This Row],[Price including tax]]*Table1[[#This Row],[Order Quantity]])</f>
        <v>#N/A</v>
      </c>
      <c r="R447" s="14">
        <f>VLOOKUP(Table1[[#This Row],[Retail Price]],'Tax and discount slab'!$D$17:$E$27,2,TRUE)</f>
        <v>0.17</v>
      </c>
      <c r="S447" s="7" t="e">
        <f>Table1[[#This Row],[Sub Total]]*Table1[[#This Row],[Discount %]]</f>
        <v>#N/A</v>
      </c>
      <c r="T447" s="7">
        <f>VLOOKUP(Table1[[#This Row],[Order No]],'QTY &amp; shipping cost'!$A$2:$C$1038,3,FALSE)</f>
        <v>6.55</v>
      </c>
      <c r="U447" s="18" t="e">
        <f>(Table1[[#This Row],[Sub Total]]+Table1[[#This Row],[Shipping Cost]])-Table1[[#This Row],[Discount $]]</f>
        <v>#N/A</v>
      </c>
    </row>
    <row r="448" spans="1:21" x14ac:dyDescent="0.2">
      <c r="A448" s="17" t="s">
        <v>805</v>
      </c>
      <c r="B448" s="6">
        <f>VLOOKUP($A448,'Order date customer name'!$A$3:$B$1039,2,FALSE)</f>
        <v>41882</v>
      </c>
      <c r="C448" s="7" t="str">
        <f>VLOOKUP(Table1[[#This Row],[Order No]],'Order date customer name'!$A$2:$C$1038,3,FALSE)</f>
        <v>STEPHEN FORD</v>
      </c>
      <c r="D448" s="7" t="str">
        <f>VLOOKUP(Table1[[#This Row],[Order No]],'State and cust type'!$A$2:$B$1038,2,FALSE)</f>
        <v>New York</v>
      </c>
      <c r="E448" s="7" t="str">
        <f>VLOOKUP(Table1[[#This Row],[Order No]],'State and cust type'!$A$3:$C$1039,3,FALSE)</f>
        <v>Home Office</v>
      </c>
      <c r="F448" s="7" t="str">
        <f>VLOOKUP(Table1[[#This Row],[Order No]],'Account, order priority and cat'!$A$2:$B$1038,2,FALSE)</f>
        <v>GREG BLACK</v>
      </c>
      <c r="G448" s="7" t="str">
        <f>VLOOKUP(Table1[[#This Row],[Order No]],'Account, order priority and cat'!$A$3:$C$1039,3,FALSE)</f>
        <v>Low</v>
      </c>
      <c r="H448" s="7" t="str">
        <f>VLOOKUP(Table1[[#This Row],[Order No]],'Account, order priority and cat'!$A$3:$D$1039,4,FALSE)</f>
        <v>Technology</v>
      </c>
      <c r="I448" s="12" t="str">
        <f>VLOOKUP(Table1[[#This Row],[Order No]],'Cost and price details'!$A$2:$F$1038,Table!$I$3,FALSE)</f>
        <v>Regular Air</v>
      </c>
      <c r="J448" s="13">
        <f>VLOOKUP(Table1[[#This Row],[Order No]],'Cost and price details'!$A$2:$F$1038,Table!$J$3,FALSE)</f>
        <v>41891</v>
      </c>
      <c r="K448" s="12">
        <f>VLOOKUP(Table1[[#This Row],[Order No]],'Cost and price details'!$A$2:$F$1038,Table!$K$3,FALSE)</f>
        <v>11.077000000000002</v>
      </c>
      <c r="L448" s="12">
        <f>VLOOKUP(Table1[[#This Row],[Order No]],'Cost and price details'!$A$2:$F$1038,Table!$L$3,FALSE)</f>
        <v>17.578000000000003</v>
      </c>
      <c r="M448" s="14">
        <f>(Table1[[#This Row],[Retail Price]]-Table1[[#This Row],[Cost Price]])/Table1[[#This Row],[Cost Price]]</f>
        <v>0.58689175769612711</v>
      </c>
      <c r="N448" s="14">
        <f>VLOOKUP(Table1[[#This Row],[Retail Price]],'Tax and discount slab'!$A$17:$B$27,2,TRUE)</f>
        <v>0.1</v>
      </c>
      <c r="O448" s="7">
        <f>(1+Table1[[#This Row],[Tax]])*Table1[[#This Row],[Retail Price]]</f>
        <v>19.335800000000006</v>
      </c>
      <c r="P448" s="7" t="e">
        <f>VLOOKUP(Table1[[#This Row],[Order No]],'QTY &amp; shipping cost'!A444:B1480,2,FALSE)</f>
        <v>#N/A</v>
      </c>
      <c r="Q448" s="7" t="e">
        <f>(Table1[[#This Row],[Price including tax]]*Table1[[#This Row],[Order Quantity]])</f>
        <v>#N/A</v>
      </c>
      <c r="R448" s="14">
        <f>VLOOKUP(Table1[[#This Row],[Retail Price]],'Tax and discount slab'!$D$17:$E$27,2,TRUE)</f>
        <v>7.0000000000000007E-2</v>
      </c>
      <c r="S448" s="7" t="e">
        <f>Table1[[#This Row],[Sub Total]]*Table1[[#This Row],[Discount %]]</f>
        <v>#N/A</v>
      </c>
      <c r="T448" s="7">
        <f>VLOOKUP(Table1[[#This Row],[Order No]],'QTY &amp; shipping cost'!$A$2:$C$1038,3,FALSE)</f>
        <v>4.05</v>
      </c>
      <c r="U448" s="18" t="e">
        <f>(Table1[[#This Row],[Sub Total]]+Table1[[#This Row],[Shipping Cost]])-Table1[[#This Row],[Discount $]]</f>
        <v>#N/A</v>
      </c>
    </row>
    <row r="449" spans="1:21" x14ac:dyDescent="0.2">
      <c r="A449" s="17" t="s">
        <v>806</v>
      </c>
      <c r="B449" s="6">
        <f>VLOOKUP($A449,'Order date customer name'!$A$3:$B$1039,2,FALSE)</f>
        <v>41883</v>
      </c>
      <c r="C449" s="7" t="str">
        <f>VLOOKUP(Table1[[#This Row],[Order No]],'Order date customer name'!$A$2:$C$1038,3,FALSE)</f>
        <v>MARK SALAZAR</v>
      </c>
      <c r="D449" s="7" t="str">
        <f>VLOOKUP(Table1[[#This Row],[Order No]],'State and cust type'!$A$2:$B$1038,2,FALSE)</f>
        <v>New York</v>
      </c>
      <c r="E449" s="7" t="str">
        <f>VLOOKUP(Table1[[#This Row],[Order No]],'State and cust type'!$A$3:$C$1039,3,FALSE)</f>
        <v>Small Business</v>
      </c>
      <c r="F449" s="7" t="str">
        <f>VLOOKUP(Table1[[#This Row],[Order No]],'Account, order priority and cat'!$A$2:$B$1038,2,FALSE)</f>
        <v>ROY COOK</v>
      </c>
      <c r="G449" s="7" t="str">
        <f>VLOOKUP(Table1[[#This Row],[Order No]],'Account, order priority and cat'!$A$3:$C$1039,3,FALSE)</f>
        <v>Medium</v>
      </c>
      <c r="H449" s="7" t="str">
        <f>VLOOKUP(Table1[[#This Row],[Order No]],'Account, order priority and cat'!$A$3:$D$1039,4,FALSE)</f>
        <v>Office Supplies</v>
      </c>
      <c r="I449" s="12" t="str">
        <f>VLOOKUP(Table1[[#This Row],[Order No]],'Cost and price details'!$A$2:$F$1038,Table!$I$3,FALSE)</f>
        <v>Regular Air</v>
      </c>
      <c r="J449" s="13">
        <f>VLOOKUP(Table1[[#This Row],[Order No]],'Cost and price details'!$A$2:$F$1038,Table!$J$3,FALSE)</f>
        <v>41892</v>
      </c>
      <c r="K449" s="12">
        <f>VLOOKUP(Table1[[#This Row],[Order No]],'Cost and price details'!$A$2:$F$1038,Table!$K$3,FALSE)</f>
        <v>2.1120000000000001</v>
      </c>
      <c r="L449" s="12">
        <f>VLOOKUP(Table1[[#This Row],[Order No]],'Cost and price details'!$A$2:$F$1038,Table!$L$3,FALSE)</f>
        <v>3.5859999999999999</v>
      </c>
      <c r="M449" s="14">
        <f>(Table1[[#This Row],[Retail Price]]-Table1[[#This Row],[Cost Price]])/Table1[[#This Row],[Cost Price]]</f>
        <v>0.69791666666666652</v>
      </c>
      <c r="N449" s="14">
        <f>VLOOKUP(Table1[[#This Row],[Retail Price]],'Tax and discount slab'!$A$17:$B$27,2,TRUE)</f>
        <v>0.05</v>
      </c>
      <c r="O449" s="7">
        <f>(1+Table1[[#This Row],[Tax]])*Table1[[#This Row],[Retail Price]]</f>
        <v>3.7652999999999999</v>
      </c>
      <c r="P449" s="7">
        <f>VLOOKUP(Table1[[#This Row],[Order No]],'QTY &amp; shipping cost'!A445:B1481,2,FALSE)</f>
        <v>33</v>
      </c>
      <c r="Q449" s="7">
        <f>(Table1[[#This Row],[Price including tax]]*Table1[[#This Row],[Order Quantity]])</f>
        <v>124.25489999999999</v>
      </c>
      <c r="R449" s="14">
        <f>VLOOKUP(Table1[[#This Row],[Retail Price]],'Tax and discount slab'!$D$17:$E$27,2,TRUE)</f>
        <v>0.02</v>
      </c>
      <c r="S449" s="7">
        <f>Table1[[#This Row],[Sub Total]]*Table1[[#This Row],[Discount %]]</f>
        <v>2.4850979999999998</v>
      </c>
      <c r="T449" s="7">
        <f>VLOOKUP(Table1[[#This Row],[Order No]],'QTY &amp; shipping cost'!$A$2:$C$1038,3,FALSE)</f>
        <v>1.9100000000000001</v>
      </c>
      <c r="U449" s="18">
        <f>(Table1[[#This Row],[Sub Total]]+Table1[[#This Row],[Shipping Cost]])-Table1[[#This Row],[Discount $]]</f>
        <v>123.679802</v>
      </c>
    </row>
    <row r="450" spans="1:21" x14ac:dyDescent="0.2">
      <c r="A450" s="17" t="s">
        <v>808</v>
      </c>
      <c r="B450" s="6">
        <f>VLOOKUP($A450,'Order date customer name'!$A$3:$B$1039,2,FALSE)</f>
        <v>41883</v>
      </c>
      <c r="C450" s="7" t="str">
        <f>VLOOKUP(Table1[[#This Row],[Order No]],'Order date customer name'!$A$2:$C$1038,3,FALSE)</f>
        <v>CHAD CUNNINGHAM</v>
      </c>
      <c r="D450" s="7" t="str">
        <f>VLOOKUP(Table1[[#This Row],[Order No]],'State and cust type'!$A$2:$B$1038,2,FALSE)</f>
        <v>New York</v>
      </c>
      <c r="E450" s="7" t="str">
        <f>VLOOKUP(Table1[[#This Row],[Order No]],'State and cust type'!$A$3:$C$1039,3,FALSE)</f>
        <v>Corporate</v>
      </c>
      <c r="F450" s="7" t="str">
        <f>VLOOKUP(Table1[[#This Row],[Order No]],'Account, order priority and cat'!$A$2:$B$1038,2,FALSE)</f>
        <v>VINCENT JORDAN</v>
      </c>
      <c r="G450" s="7" t="str">
        <f>VLOOKUP(Table1[[#This Row],[Order No]],'Account, order priority and cat'!$A$3:$C$1039,3,FALSE)</f>
        <v>Low</v>
      </c>
      <c r="H450" s="7" t="str">
        <f>VLOOKUP(Table1[[#This Row],[Order No]],'Account, order priority and cat'!$A$3:$D$1039,4,FALSE)</f>
        <v>Office Supplies</v>
      </c>
      <c r="I450" s="12" t="str">
        <f>VLOOKUP(Table1[[#This Row],[Order No]],'Cost and price details'!$A$2:$F$1038,Table!$I$3,FALSE)</f>
        <v>Regular Air</v>
      </c>
      <c r="J450" s="13">
        <f>VLOOKUP(Table1[[#This Row],[Order No]],'Cost and price details'!$A$2:$F$1038,Table!$J$3,FALSE)</f>
        <v>41897</v>
      </c>
      <c r="K450" s="12">
        <f>VLOOKUP(Table1[[#This Row],[Order No]],'Cost and price details'!$A$2:$F$1038,Table!$K$3,FALSE)</f>
        <v>3.278</v>
      </c>
      <c r="L450" s="12">
        <f>VLOOKUP(Table1[[#This Row],[Order No]],'Cost and price details'!$A$2:$F$1038,Table!$L$3,FALSE)</f>
        <v>6.4240000000000004</v>
      </c>
      <c r="M450" s="14">
        <f>(Table1[[#This Row],[Retail Price]]-Table1[[#This Row],[Cost Price]])/Table1[[#This Row],[Cost Price]]</f>
        <v>0.95973154362416113</v>
      </c>
      <c r="N450" s="14">
        <f>VLOOKUP(Table1[[#This Row],[Retail Price]],'Tax and discount slab'!$A$17:$B$27,2,TRUE)</f>
        <v>0.05</v>
      </c>
      <c r="O450" s="7">
        <f>(1+Table1[[#This Row],[Tax]])*Table1[[#This Row],[Retail Price]]</f>
        <v>6.7452000000000005</v>
      </c>
      <c r="P450" s="7">
        <f>VLOOKUP(Table1[[#This Row],[Order No]],'QTY &amp; shipping cost'!A446:B1482,2,FALSE)</f>
        <v>24</v>
      </c>
      <c r="Q450" s="7">
        <f>(Table1[[#This Row],[Price including tax]]*Table1[[#This Row],[Order Quantity]])</f>
        <v>161.88480000000001</v>
      </c>
      <c r="R450" s="14">
        <f>VLOOKUP(Table1[[#This Row],[Retail Price]],'Tax and discount slab'!$D$17:$E$27,2,TRUE)</f>
        <v>0.02</v>
      </c>
      <c r="S450" s="7">
        <f>Table1[[#This Row],[Sub Total]]*Table1[[#This Row],[Discount %]]</f>
        <v>3.2376960000000001</v>
      </c>
      <c r="T450" s="7">
        <f>VLOOKUP(Table1[[#This Row],[Order No]],'QTY &amp; shipping cost'!$A$2:$C$1038,3,FALSE)</f>
        <v>0.88</v>
      </c>
      <c r="U450" s="18">
        <f>(Table1[[#This Row],[Sub Total]]+Table1[[#This Row],[Shipping Cost]])-Table1[[#This Row],[Discount $]]</f>
        <v>159.52710400000001</v>
      </c>
    </row>
    <row r="451" spans="1:21" x14ac:dyDescent="0.2">
      <c r="A451" s="17" t="s">
        <v>810</v>
      </c>
      <c r="B451" s="6">
        <f>VLOOKUP($A451,'Order date customer name'!$A$3:$B$1039,2,FALSE)</f>
        <v>41884</v>
      </c>
      <c r="C451" s="7" t="str">
        <f>VLOOKUP(Table1[[#This Row],[Order No]],'Order date customer name'!$A$2:$C$1038,3,FALSE)</f>
        <v>THOMAS CUNNINGHAM</v>
      </c>
      <c r="D451" s="7" t="str">
        <f>VLOOKUP(Table1[[#This Row],[Order No]],'State and cust type'!$A$2:$B$1038,2,FALSE)</f>
        <v>New York</v>
      </c>
      <c r="E451" s="7" t="str">
        <f>VLOOKUP(Table1[[#This Row],[Order No]],'State and cust type'!$A$3:$C$1039,3,FALSE)</f>
        <v>Corporate</v>
      </c>
      <c r="F451" s="7" t="str">
        <f>VLOOKUP(Table1[[#This Row],[Order No]],'Account, order priority and cat'!$A$2:$B$1038,2,FALSE)</f>
        <v>VINCENT JORDAN</v>
      </c>
      <c r="G451" s="7" t="str">
        <f>VLOOKUP(Table1[[#This Row],[Order No]],'Account, order priority and cat'!$A$3:$C$1039,3,FALSE)</f>
        <v>Not Specified</v>
      </c>
      <c r="H451" s="7" t="str">
        <f>VLOOKUP(Table1[[#This Row],[Order No]],'Account, order priority and cat'!$A$3:$D$1039,4,FALSE)</f>
        <v>Office Supplies</v>
      </c>
      <c r="I451" s="12" t="str">
        <f>VLOOKUP(Table1[[#This Row],[Order No]],'Cost and price details'!$A$2:$F$1038,Table!$I$3,FALSE)</f>
        <v>Regular Air</v>
      </c>
      <c r="J451" s="13">
        <f>VLOOKUP(Table1[[#This Row],[Order No]],'Cost and price details'!$A$2:$F$1038,Table!$J$3,FALSE)</f>
        <v>41892</v>
      </c>
      <c r="K451" s="12">
        <f>VLOOKUP(Table1[[#This Row],[Order No]],'Cost and price details'!$A$2:$F$1038,Table!$K$3,FALSE)</f>
        <v>2.75</v>
      </c>
      <c r="L451" s="12">
        <f>VLOOKUP(Table1[[#This Row],[Order No]],'Cost and price details'!$A$2:$F$1038,Table!$L$3,FALSE)</f>
        <v>6.2480000000000002</v>
      </c>
      <c r="M451" s="14">
        <f>(Table1[[#This Row],[Retail Price]]-Table1[[#This Row],[Cost Price]])/Table1[[#This Row],[Cost Price]]</f>
        <v>1.272</v>
      </c>
      <c r="N451" s="14">
        <f>VLOOKUP(Table1[[#This Row],[Retail Price]],'Tax and discount slab'!$A$17:$B$27,2,TRUE)</f>
        <v>0.05</v>
      </c>
      <c r="O451" s="7">
        <f>(1+Table1[[#This Row],[Tax]])*Table1[[#This Row],[Retail Price]]</f>
        <v>6.5604000000000005</v>
      </c>
      <c r="P451" s="7">
        <f>VLOOKUP(Table1[[#This Row],[Order No]],'QTY &amp; shipping cost'!A447:B1483,2,FALSE)</f>
        <v>25</v>
      </c>
      <c r="Q451" s="7">
        <f>(Table1[[#This Row],[Price including tax]]*Table1[[#This Row],[Order Quantity]])</f>
        <v>164.01000000000002</v>
      </c>
      <c r="R451" s="14">
        <f>VLOOKUP(Table1[[#This Row],[Retail Price]],'Tax and discount slab'!$D$17:$E$27,2,TRUE)</f>
        <v>0.02</v>
      </c>
      <c r="S451" s="7">
        <f>Table1[[#This Row],[Sub Total]]*Table1[[#This Row],[Discount %]]</f>
        <v>3.2802000000000007</v>
      </c>
      <c r="T451" s="7">
        <f>VLOOKUP(Table1[[#This Row],[Order No]],'QTY &amp; shipping cost'!$A$2:$C$1038,3,FALSE)</f>
        <v>3.65</v>
      </c>
      <c r="U451" s="18">
        <f>(Table1[[#This Row],[Sub Total]]+Table1[[#This Row],[Shipping Cost]])-Table1[[#This Row],[Discount $]]</f>
        <v>164.37980000000002</v>
      </c>
    </row>
    <row r="452" spans="1:21" x14ac:dyDescent="0.2">
      <c r="A452" s="17" t="s">
        <v>811</v>
      </c>
      <c r="B452" s="6">
        <f>VLOOKUP($A452,'Order date customer name'!$A$3:$B$1039,2,FALSE)</f>
        <v>41890</v>
      </c>
      <c r="C452" s="7" t="str">
        <f>VLOOKUP(Table1[[#This Row],[Order No]],'Order date customer name'!$A$2:$C$1038,3,FALSE)</f>
        <v>RANDALL ALVARADO</v>
      </c>
      <c r="D452" s="7" t="str">
        <f>VLOOKUP(Table1[[#This Row],[Order No]],'State and cust type'!$A$2:$B$1038,2,FALSE)</f>
        <v>New York</v>
      </c>
      <c r="E452" s="7" t="str">
        <f>VLOOKUP(Table1[[#This Row],[Order No]],'State and cust type'!$A$3:$C$1039,3,FALSE)</f>
        <v>Corporate</v>
      </c>
      <c r="F452" s="7" t="str">
        <f>VLOOKUP(Table1[[#This Row],[Order No]],'Account, order priority and cat'!$A$2:$B$1038,2,FALSE)</f>
        <v>VINCENT JORDAN</v>
      </c>
      <c r="G452" s="7" t="str">
        <f>VLOOKUP(Table1[[#This Row],[Order No]],'Account, order priority and cat'!$A$3:$C$1039,3,FALSE)</f>
        <v>Not Specified</v>
      </c>
      <c r="H452" s="7" t="str">
        <f>VLOOKUP(Table1[[#This Row],[Order No]],'Account, order priority and cat'!$A$3:$D$1039,4,FALSE)</f>
        <v>Furniture</v>
      </c>
      <c r="I452" s="12" t="str">
        <f>VLOOKUP(Table1[[#This Row],[Order No]],'Cost and price details'!$A$2:$F$1038,Table!$I$3,FALSE)</f>
        <v>Regular Air</v>
      </c>
      <c r="J452" s="13">
        <f>VLOOKUP(Table1[[#This Row],[Order No]],'Cost and price details'!$A$2:$F$1038,Table!$J$3,FALSE)</f>
        <v>41899</v>
      </c>
      <c r="K452" s="12">
        <f>VLOOKUP(Table1[[#This Row],[Order No]],'Cost and price details'!$A$2:$F$1038,Table!$K$3,FALSE)</f>
        <v>12.518000000000002</v>
      </c>
      <c r="L452" s="12">
        <f>VLOOKUP(Table1[[#This Row],[Order No]],'Cost and price details'!$A$2:$F$1038,Table!$L$3,FALSE)</f>
        <v>20.515000000000001</v>
      </c>
      <c r="M452" s="14">
        <f>(Table1[[#This Row],[Retail Price]]-Table1[[#This Row],[Cost Price]])/Table1[[#This Row],[Cost Price]]</f>
        <v>0.63884007029876955</v>
      </c>
      <c r="N452" s="14">
        <f>VLOOKUP(Table1[[#This Row],[Retail Price]],'Tax and discount slab'!$A$17:$B$27,2,TRUE)</f>
        <v>0.15000000000000002</v>
      </c>
      <c r="O452" s="7">
        <f>(1+Table1[[#This Row],[Tax]])*Table1[[#This Row],[Retail Price]]</f>
        <v>23.59225</v>
      </c>
      <c r="P452" s="7">
        <f>VLOOKUP(Table1[[#This Row],[Order No]],'QTY &amp; shipping cost'!A448:B1484,2,FALSE)</f>
        <v>9</v>
      </c>
      <c r="Q452" s="7">
        <f>(Table1[[#This Row],[Price including tax]]*Table1[[#This Row],[Order Quantity]])</f>
        <v>212.33025000000001</v>
      </c>
      <c r="R452" s="14">
        <f>VLOOKUP(Table1[[#This Row],[Retail Price]],'Tax and discount slab'!$D$17:$E$27,2,TRUE)</f>
        <v>0.12000000000000001</v>
      </c>
      <c r="S452" s="7">
        <f>Table1[[#This Row],[Sub Total]]*Table1[[#This Row],[Discount %]]</f>
        <v>25.479630000000004</v>
      </c>
      <c r="T452" s="7">
        <f>VLOOKUP(Table1[[#This Row],[Order No]],'QTY &amp; shipping cost'!$A$2:$C$1038,3,FALSE)</f>
        <v>3.82</v>
      </c>
      <c r="U452" s="18">
        <f>(Table1[[#This Row],[Sub Total]]+Table1[[#This Row],[Shipping Cost]])-Table1[[#This Row],[Discount $]]</f>
        <v>190.67061999999999</v>
      </c>
    </row>
    <row r="453" spans="1:21" x14ac:dyDescent="0.2">
      <c r="A453" s="17" t="s">
        <v>812</v>
      </c>
      <c r="B453" s="6">
        <f>VLOOKUP($A453,'Order date customer name'!$A$3:$B$1039,2,FALSE)</f>
        <v>41891</v>
      </c>
      <c r="C453" s="7" t="str">
        <f>VLOOKUP(Table1[[#This Row],[Order No]],'Order date customer name'!$A$2:$C$1038,3,FALSE)</f>
        <v>THOMAS MORALES</v>
      </c>
      <c r="D453" s="7" t="str">
        <f>VLOOKUP(Table1[[#This Row],[Order No]],'State and cust type'!$A$2:$B$1038,2,FALSE)</f>
        <v>Illinois</v>
      </c>
      <c r="E453" s="7" t="str">
        <f>VLOOKUP(Table1[[#This Row],[Order No]],'State and cust type'!$A$3:$C$1039,3,FALSE)</f>
        <v>Home Office</v>
      </c>
      <c r="F453" s="7" t="str">
        <f>VLOOKUP(Table1[[#This Row],[Order No]],'Account, order priority and cat'!$A$2:$B$1038,2,FALSE)</f>
        <v>COREY MILLS</v>
      </c>
      <c r="G453" s="7" t="str">
        <f>VLOOKUP(Table1[[#This Row],[Order No]],'Account, order priority and cat'!$A$3:$C$1039,3,FALSE)</f>
        <v>Critical</v>
      </c>
      <c r="H453" s="7" t="str">
        <f>VLOOKUP(Table1[[#This Row],[Order No]],'Account, order priority and cat'!$A$3:$D$1039,4,FALSE)</f>
        <v>Office Supplies</v>
      </c>
      <c r="I453" s="12" t="str">
        <f>VLOOKUP(Table1[[#This Row],[Order No]],'Cost and price details'!$A$2:$F$1038,Table!$I$3,FALSE)</f>
        <v>Regular Air</v>
      </c>
      <c r="J453" s="13">
        <f>VLOOKUP(Table1[[#This Row],[Order No]],'Cost and price details'!$A$2:$F$1038,Table!$J$3,FALSE)</f>
        <v>41900</v>
      </c>
      <c r="K453" s="12">
        <f>VLOOKUP(Table1[[#This Row],[Order No]],'Cost and price details'!$A$2:$F$1038,Table!$K$3,FALSE)</f>
        <v>1.0230000000000001</v>
      </c>
      <c r="L453" s="12">
        <f>VLOOKUP(Table1[[#This Row],[Order No]],'Cost and price details'!$A$2:$F$1038,Table!$L$3,FALSE)</f>
        <v>1.6280000000000001</v>
      </c>
      <c r="M453" s="14">
        <f>(Table1[[#This Row],[Retail Price]]-Table1[[#This Row],[Cost Price]])/Table1[[#This Row],[Cost Price]]</f>
        <v>0.59139784946236551</v>
      </c>
      <c r="N453" s="14">
        <f>VLOOKUP(Table1[[#This Row],[Retail Price]],'Tax and discount slab'!$A$17:$B$27,2,TRUE)</f>
        <v>0.05</v>
      </c>
      <c r="O453" s="7">
        <f>(1+Table1[[#This Row],[Tax]])*Table1[[#This Row],[Retail Price]]</f>
        <v>1.7094000000000003</v>
      </c>
      <c r="P453" s="7" t="e">
        <f>VLOOKUP(Table1[[#This Row],[Order No]],'QTY &amp; shipping cost'!A449:B1485,2,FALSE)</f>
        <v>#N/A</v>
      </c>
      <c r="Q453" s="7" t="e">
        <f>(Table1[[#This Row],[Price including tax]]*Table1[[#This Row],[Order Quantity]])</f>
        <v>#N/A</v>
      </c>
      <c r="R453" s="14">
        <f>VLOOKUP(Table1[[#This Row],[Retail Price]],'Tax and discount slab'!$D$17:$E$27,2,TRUE)</f>
        <v>0.02</v>
      </c>
      <c r="S453" s="7" t="e">
        <f>Table1[[#This Row],[Sub Total]]*Table1[[#This Row],[Discount %]]</f>
        <v>#N/A</v>
      </c>
      <c r="T453" s="7">
        <f>VLOOKUP(Table1[[#This Row],[Order No]],'QTY &amp; shipping cost'!$A$2:$C$1038,3,FALSE)</f>
        <v>0.75</v>
      </c>
      <c r="U453" s="18" t="e">
        <f>(Table1[[#This Row],[Sub Total]]+Table1[[#This Row],[Shipping Cost]])-Table1[[#This Row],[Discount $]]</f>
        <v>#N/A</v>
      </c>
    </row>
    <row r="454" spans="1:21" x14ac:dyDescent="0.2">
      <c r="A454" s="17" t="s">
        <v>813</v>
      </c>
      <c r="B454" s="6">
        <f>VLOOKUP($A454,'Order date customer name'!$A$3:$B$1039,2,FALSE)</f>
        <v>41892</v>
      </c>
      <c r="C454" s="7" t="str">
        <f>VLOOKUP(Table1[[#This Row],[Order No]],'Order date customer name'!$A$2:$C$1038,3,FALSE)</f>
        <v>JOEL MOORE</v>
      </c>
      <c r="D454" s="7" t="str">
        <f>VLOOKUP(Table1[[#This Row],[Order No]],'State and cust type'!$A$2:$B$1038,2,FALSE)</f>
        <v>New York</v>
      </c>
      <c r="E454" s="7" t="str">
        <f>VLOOKUP(Table1[[#This Row],[Order No]],'State and cust type'!$A$3:$C$1039,3,FALSE)</f>
        <v>Corporate</v>
      </c>
      <c r="F454" s="7" t="str">
        <f>VLOOKUP(Table1[[#This Row],[Order No]],'Account, order priority and cat'!$A$2:$B$1038,2,FALSE)</f>
        <v>TONY PERRY</v>
      </c>
      <c r="G454" s="7" t="str">
        <f>VLOOKUP(Table1[[#This Row],[Order No]],'Account, order priority and cat'!$A$3:$C$1039,3,FALSE)</f>
        <v>Critical</v>
      </c>
      <c r="H454" s="7" t="str">
        <f>VLOOKUP(Table1[[#This Row],[Order No]],'Account, order priority and cat'!$A$3:$D$1039,4,FALSE)</f>
        <v>Office Supplies</v>
      </c>
      <c r="I454" s="12" t="str">
        <f>VLOOKUP(Table1[[#This Row],[Order No]],'Cost and price details'!$A$2:$F$1038,Table!$I$3,FALSE)</f>
        <v>Regular Air</v>
      </c>
      <c r="J454" s="13">
        <f>VLOOKUP(Table1[[#This Row],[Order No]],'Cost and price details'!$A$2:$F$1038,Table!$J$3,FALSE)</f>
        <v>41900</v>
      </c>
      <c r="K454" s="12">
        <f>VLOOKUP(Table1[[#This Row],[Order No]],'Cost and price details'!$A$2:$F$1038,Table!$K$3,FALSE)</f>
        <v>1.1990000000000003</v>
      </c>
      <c r="L454" s="12">
        <f>VLOOKUP(Table1[[#This Row],[Order No]],'Cost and price details'!$A$2:$F$1038,Table!$L$3,FALSE)</f>
        <v>2.0020000000000002</v>
      </c>
      <c r="M454" s="14">
        <f>(Table1[[#This Row],[Retail Price]]-Table1[[#This Row],[Cost Price]])/Table1[[#This Row],[Cost Price]]</f>
        <v>0.66972477064220159</v>
      </c>
      <c r="N454" s="14">
        <f>VLOOKUP(Table1[[#This Row],[Retail Price]],'Tax and discount slab'!$A$17:$B$27,2,TRUE)</f>
        <v>0.05</v>
      </c>
      <c r="O454" s="7">
        <f>(1+Table1[[#This Row],[Tax]])*Table1[[#This Row],[Retail Price]]</f>
        <v>2.1021000000000005</v>
      </c>
      <c r="P454" s="7" t="e">
        <f>VLOOKUP(Table1[[#This Row],[Order No]],'QTY &amp; shipping cost'!A450:B1486,2,FALSE)</f>
        <v>#N/A</v>
      </c>
      <c r="Q454" s="7" t="e">
        <f>(Table1[[#This Row],[Price including tax]]*Table1[[#This Row],[Order Quantity]])</f>
        <v>#N/A</v>
      </c>
      <c r="R454" s="14">
        <f>VLOOKUP(Table1[[#This Row],[Retail Price]],'Tax and discount slab'!$D$17:$E$27,2,TRUE)</f>
        <v>0.02</v>
      </c>
      <c r="S454" s="7" t="e">
        <f>Table1[[#This Row],[Sub Total]]*Table1[[#This Row],[Discount %]]</f>
        <v>#N/A</v>
      </c>
      <c r="T454" s="7">
        <f>VLOOKUP(Table1[[#This Row],[Order No]],'QTY &amp; shipping cost'!$A$2:$C$1038,3,FALSE)</f>
        <v>1.05</v>
      </c>
      <c r="U454" s="18" t="e">
        <f>(Table1[[#This Row],[Sub Total]]+Table1[[#This Row],[Shipping Cost]])-Table1[[#This Row],[Discount $]]</f>
        <v>#N/A</v>
      </c>
    </row>
    <row r="455" spans="1:21" x14ac:dyDescent="0.2">
      <c r="A455" s="17" t="s">
        <v>815</v>
      </c>
      <c r="B455" s="6">
        <f>VLOOKUP($A455,'Order date customer name'!$A$3:$B$1039,2,FALSE)</f>
        <v>41892</v>
      </c>
      <c r="C455" s="7" t="str">
        <f>VLOOKUP(Table1[[#This Row],[Order No]],'Order date customer name'!$A$2:$C$1038,3,FALSE)</f>
        <v>GABRIEL WAGNER</v>
      </c>
      <c r="D455" s="7" t="str">
        <f>VLOOKUP(Table1[[#This Row],[Order No]],'State and cust type'!$A$2:$B$1038,2,FALSE)</f>
        <v>New York</v>
      </c>
      <c r="E455" s="7" t="str">
        <f>VLOOKUP(Table1[[#This Row],[Order No]],'State and cust type'!$A$3:$C$1039,3,FALSE)</f>
        <v>Consumer</v>
      </c>
      <c r="F455" s="7" t="str">
        <f>VLOOKUP(Table1[[#This Row],[Order No]],'Account, order priority and cat'!$A$2:$B$1038,2,FALSE)</f>
        <v>BOBBY CHAVEZ</v>
      </c>
      <c r="G455" s="7" t="str">
        <f>VLOOKUP(Table1[[#This Row],[Order No]],'Account, order priority and cat'!$A$3:$C$1039,3,FALSE)</f>
        <v>Low</v>
      </c>
      <c r="H455" s="7" t="str">
        <f>VLOOKUP(Table1[[#This Row],[Order No]],'Account, order priority and cat'!$A$3:$D$1039,4,FALSE)</f>
        <v>Office Supplies</v>
      </c>
      <c r="I455" s="12" t="str">
        <f>VLOOKUP(Table1[[#This Row],[Order No]],'Cost and price details'!$A$2:$F$1038,Table!$I$3,FALSE)</f>
        <v>Regular Air</v>
      </c>
      <c r="J455" s="13">
        <f>VLOOKUP(Table1[[#This Row],[Order No]],'Cost and price details'!$A$2:$F$1038,Table!$J$3,FALSE)</f>
        <v>41906</v>
      </c>
      <c r="K455" s="12">
        <f>VLOOKUP(Table1[[#This Row],[Order No]],'Cost and price details'!$A$2:$F$1038,Table!$K$3,FALSE)</f>
        <v>16.445</v>
      </c>
      <c r="L455" s="12">
        <f>VLOOKUP(Table1[[#This Row],[Order No]],'Cost and price details'!$A$2:$F$1038,Table!$L$3,FALSE)</f>
        <v>38.236000000000004</v>
      </c>
      <c r="M455" s="14">
        <f>(Table1[[#This Row],[Retail Price]]-Table1[[#This Row],[Cost Price]])/Table1[[#This Row],[Cost Price]]</f>
        <v>1.3250836120401339</v>
      </c>
      <c r="N455" s="14">
        <f>VLOOKUP(Table1[[#This Row],[Retail Price]],'Tax and discount slab'!$A$17:$B$27,2,TRUE)</f>
        <v>0.2</v>
      </c>
      <c r="O455" s="7">
        <f>(1+Table1[[#This Row],[Tax]])*Table1[[#This Row],[Retail Price]]</f>
        <v>45.883200000000002</v>
      </c>
      <c r="P455" s="7">
        <f>VLOOKUP(Table1[[#This Row],[Order No]],'QTY &amp; shipping cost'!A451:B1487,2,FALSE)</f>
        <v>36</v>
      </c>
      <c r="Q455" s="7">
        <f>(Table1[[#This Row],[Price including tax]]*Table1[[#This Row],[Order Quantity]])</f>
        <v>1651.7952</v>
      </c>
      <c r="R455" s="14">
        <f>VLOOKUP(Table1[[#This Row],[Retail Price]],'Tax and discount slab'!$D$17:$E$27,2,TRUE)</f>
        <v>0.17</v>
      </c>
      <c r="S455" s="7">
        <f>Table1[[#This Row],[Sub Total]]*Table1[[#This Row],[Discount %]]</f>
        <v>280.805184</v>
      </c>
      <c r="T455" s="7">
        <f>VLOOKUP(Table1[[#This Row],[Order No]],'QTY &amp; shipping cost'!$A$2:$C$1038,3,FALSE)</f>
        <v>8.2700000000000014</v>
      </c>
      <c r="U455" s="18">
        <f>(Table1[[#This Row],[Sub Total]]+Table1[[#This Row],[Shipping Cost]])-Table1[[#This Row],[Discount $]]</f>
        <v>1379.260016</v>
      </c>
    </row>
    <row r="456" spans="1:21" x14ac:dyDescent="0.2">
      <c r="A456" s="17" t="s">
        <v>817</v>
      </c>
      <c r="B456" s="6">
        <f>VLOOKUP($A456,'Order date customer name'!$A$3:$B$1039,2,FALSE)</f>
        <v>41893</v>
      </c>
      <c r="C456" s="7" t="str">
        <f>VLOOKUP(Table1[[#This Row],[Order No]],'Order date customer name'!$A$2:$C$1038,3,FALSE)</f>
        <v>TERRY CUNNINGHAM</v>
      </c>
      <c r="D456" s="7" t="str">
        <f>VLOOKUP(Table1[[#This Row],[Order No]],'State and cust type'!$A$2:$B$1038,2,FALSE)</f>
        <v>New York</v>
      </c>
      <c r="E456" s="7" t="str">
        <f>VLOOKUP(Table1[[#This Row],[Order No]],'State and cust type'!$A$3:$C$1039,3,FALSE)</f>
        <v>Small Business</v>
      </c>
      <c r="F456" s="7" t="str">
        <f>VLOOKUP(Table1[[#This Row],[Order No]],'Account, order priority and cat'!$A$2:$B$1038,2,FALSE)</f>
        <v>GREG BLACK</v>
      </c>
      <c r="G456" s="7" t="str">
        <f>VLOOKUP(Table1[[#This Row],[Order No]],'Account, order priority and cat'!$A$3:$C$1039,3,FALSE)</f>
        <v>Low</v>
      </c>
      <c r="H456" s="7" t="str">
        <f>VLOOKUP(Table1[[#This Row],[Order No]],'Account, order priority and cat'!$A$3:$D$1039,4,FALSE)</f>
        <v>Office Supplies</v>
      </c>
      <c r="I456" s="12" t="str">
        <f>VLOOKUP(Table1[[#This Row],[Order No]],'Cost and price details'!$A$2:$F$1038,Table!$I$3,FALSE)</f>
        <v>Regular Air</v>
      </c>
      <c r="J456" s="13">
        <f>VLOOKUP(Table1[[#This Row],[Order No]],'Cost and price details'!$A$2:$F$1038,Table!$J$3,FALSE)</f>
        <v>41904</v>
      </c>
      <c r="K456" s="12">
        <f>VLOOKUP(Table1[[#This Row],[Order No]],'Cost and price details'!$A$2:$F$1038,Table!$K$3,FALSE)</f>
        <v>4.9830000000000005</v>
      </c>
      <c r="L456" s="12">
        <f>VLOOKUP(Table1[[#This Row],[Order No]],'Cost and price details'!$A$2:$F$1038,Table!$L$3,FALSE)</f>
        <v>8.0300000000000011</v>
      </c>
      <c r="M456" s="14">
        <f>(Table1[[#This Row],[Retail Price]]-Table1[[#This Row],[Cost Price]])/Table1[[#This Row],[Cost Price]]</f>
        <v>0.61147902869757176</v>
      </c>
      <c r="N456" s="14">
        <f>VLOOKUP(Table1[[#This Row],[Retail Price]],'Tax and discount slab'!$A$17:$B$27,2,TRUE)</f>
        <v>0.05</v>
      </c>
      <c r="O456" s="7">
        <f>(1+Table1[[#This Row],[Tax]])*Table1[[#This Row],[Retail Price]]</f>
        <v>8.4315000000000015</v>
      </c>
      <c r="P456" s="7" t="e">
        <f>VLOOKUP(Table1[[#This Row],[Order No]],'QTY &amp; shipping cost'!A452:B1488,2,FALSE)</f>
        <v>#N/A</v>
      </c>
      <c r="Q456" s="7" t="e">
        <f>(Table1[[#This Row],[Price including tax]]*Table1[[#This Row],[Order Quantity]])</f>
        <v>#N/A</v>
      </c>
      <c r="R456" s="14">
        <f>VLOOKUP(Table1[[#This Row],[Retail Price]],'Tax and discount slab'!$D$17:$E$27,2,TRUE)</f>
        <v>0.02</v>
      </c>
      <c r="S456" s="7" t="e">
        <f>Table1[[#This Row],[Sub Total]]*Table1[[#This Row],[Discount %]]</f>
        <v>#N/A</v>
      </c>
      <c r="T456" s="7">
        <f>VLOOKUP(Table1[[#This Row],[Order No]],'QTY &amp; shipping cost'!$A$2:$C$1038,3,FALSE)</f>
        <v>7.77</v>
      </c>
      <c r="U456" s="18" t="e">
        <f>(Table1[[#This Row],[Sub Total]]+Table1[[#This Row],[Shipping Cost]])-Table1[[#This Row],[Discount $]]</f>
        <v>#N/A</v>
      </c>
    </row>
    <row r="457" spans="1:21" x14ac:dyDescent="0.2">
      <c r="A457" s="17" t="s">
        <v>818</v>
      </c>
      <c r="B457" s="6">
        <f>VLOOKUP($A457,'Order date customer name'!$A$3:$B$1039,2,FALSE)</f>
        <v>41897</v>
      </c>
      <c r="C457" s="7" t="str">
        <f>VLOOKUP(Table1[[#This Row],[Order No]],'Order date customer name'!$A$2:$C$1038,3,FALSE)</f>
        <v>CHAD SCHMIDT</v>
      </c>
      <c r="D457" s="7" t="str">
        <f>VLOOKUP(Table1[[#This Row],[Order No]],'State and cust type'!$A$2:$B$1038,2,FALSE)</f>
        <v>New York</v>
      </c>
      <c r="E457" s="7" t="str">
        <f>VLOOKUP(Table1[[#This Row],[Order No]],'State and cust type'!$A$3:$C$1039,3,FALSE)</f>
        <v>Corporate</v>
      </c>
      <c r="F457" s="7" t="str">
        <f>VLOOKUP(Table1[[#This Row],[Order No]],'Account, order priority and cat'!$A$2:$B$1038,2,FALSE)</f>
        <v>BRYAN JENKINS</v>
      </c>
      <c r="G457" s="7" t="str">
        <f>VLOOKUP(Table1[[#This Row],[Order No]],'Account, order priority and cat'!$A$3:$C$1039,3,FALSE)</f>
        <v>Critical</v>
      </c>
      <c r="H457" s="7" t="str">
        <f>VLOOKUP(Table1[[#This Row],[Order No]],'Account, order priority and cat'!$A$3:$D$1039,4,FALSE)</f>
        <v>Office Supplies</v>
      </c>
      <c r="I457" s="12" t="str">
        <f>VLOOKUP(Table1[[#This Row],[Order No]],'Cost and price details'!$A$2:$F$1038,Table!$I$3,FALSE)</f>
        <v>Regular Air</v>
      </c>
      <c r="J457" s="13">
        <f>VLOOKUP(Table1[[#This Row],[Order No]],'Cost and price details'!$A$2:$F$1038,Table!$J$3,FALSE)</f>
        <v>41905</v>
      </c>
      <c r="K457" s="12">
        <f>VLOOKUP(Table1[[#This Row],[Order No]],'Cost and price details'!$A$2:$F$1038,Table!$K$3,FALSE)</f>
        <v>2.4859999999999998</v>
      </c>
      <c r="L457" s="12">
        <f>VLOOKUP(Table1[[#This Row],[Order No]],'Cost and price details'!$A$2:$F$1038,Table!$L$3,FALSE)</f>
        <v>3.9380000000000006</v>
      </c>
      <c r="M457" s="14">
        <f>(Table1[[#This Row],[Retail Price]]-Table1[[#This Row],[Cost Price]])/Table1[[#This Row],[Cost Price]]</f>
        <v>0.58407079646017734</v>
      </c>
      <c r="N457" s="14">
        <f>VLOOKUP(Table1[[#This Row],[Retail Price]],'Tax and discount slab'!$A$17:$B$27,2,TRUE)</f>
        <v>0.05</v>
      </c>
      <c r="O457" s="7">
        <f>(1+Table1[[#This Row],[Tax]])*Table1[[#This Row],[Retail Price]]</f>
        <v>4.1349000000000009</v>
      </c>
      <c r="P457" s="7">
        <f>VLOOKUP(Table1[[#This Row],[Order No]],'QTY &amp; shipping cost'!A453:B1489,2,FALSE)</f>
        <v>21</v>
      </c>
      <c r="Q457" s="7">
        <f>(Table1[[#This Row],[Price including tax]]*Table1[[#This Row],[Order Quantity]])</f>
        <v>86.832900000000024</v>
      </c>
      <c r="R457" s="14">
        <f>VLOOKUP(Table1[[#This Row],[Retail Price]],'Tax and discount slab'!$D$17:$E$27,2,TRUE)</f>
        <v>0.02</v>
      </c>
      <c r="S457" s="7">
        <f>Table1[[#This Row],[Sub Total]]*Table1[[#This Row],[Discount %]]</f>
        <v>1.7366580000000005</v>
      </c>
      <c r="T457" s="7">
        <f>VLOOKUP(Table1[[#This Row],[Order No]],'QTY &amp; shipping cost'!$A$2:$C$1038,3,FALSE)</f>
        <v>5.52</v>
      </c>
      <c r="U457" s="18">
        <f>(Table1[[#This Row],[Sub Total]]+Table1[[#This Row],[Shipping Cost]])-Table1[[#This Row],[Discount $]]</f>
        <v>90.616242000000014</v>
      </c>
    </row>
    <row r="458" spans="1:21" x14ac:dyDescent="0.2">
      <c r="A458" s="17" t="s">
        <v>820</v>
      </c>
      <c r="B458" s="6">
        <f>VLOOKUP($A458,'Order date customer name'!$A$3:$B$1039,2,FALSE)</f>
        <v>41903</v>
      </c>
      <c r="C458" s="7" t="str">
        <f>VLOOKUP(Table1[[#This Row],[Order No]],'Order date customer name'!$A$2:$C$1038,3,FALSE)</f>
        <v>JON SOTO</v>
      </c>
      <c r="D458" s="7" t="str">
        <f>VLOOKUP(Table1[[#This Row],[Order No]],'State and cust type'!$A$2:$B$1038,2,FALSE)</f>
        <v>Illinois</v>
      </c>
      <c r="E458" s="7" t="str">
        <f>VLOOKUP(Table1[[#This Row],[Order No]],'State and cust type'!$A$3:$C$1039,3,FALSE)</f>
        <v>Corporate</v>
      </c>
      <c r="F458" s="7" t="str">
        <f>VLOOKUP(Table1[[#This Row],[Order No]],'Account, order priority and cat'!$A$2:$B$1038,2,FALSE)</f>
        <v>MANUEL BARNES</v>
      </c>
      <c r="G458" s="7" t="str">
        <f>VLOOKUP(Table1[[#This Row],[Order No]],'Account, order priority and cat'!$A$3:$C$1039,3,FALSE)</f>
        <v>High</v>
      </c>
      <c r="H458" s="7" t="str">
        <f>VLOOKUP(Table1[[#This Row],[Order No]],'Account, order priority and cat'!$A$3:$D$1039,4,FALSE)</f>
        <v>Office Supplies</v>
      </c>
      <c r="I458" s="12" t="str">
        <f>VLOOKUP(Table1[[#This Row],[Order No]],'Cost and price details'!$A$2:$F$1038,Table!$I$3,FALSE)</f>
        <v>Express Air</v>
      </c>
      <c r="J458" s="13">
        <f>VLOOKUP(Table1[[#This Row],[Order No]],'Cost and price details'!$A$2:$F$1038,Table!$J$3,FALSE)</f>
        <v>41912</v>
      </c>
      <c r="K458" s="12">
        <f>VLOOKUP(Table1[[#This Row],[Order No]],'Cost and price details'!$A$2:$F$1038,Table!$K$3,FALSE)</f>
        <v>4.8070000000000004</v>
      </c>
      <c r="L458" s="12">
        <f>VLOOKUP(Table1[[#This Row],[Order No]],'Cost and price details'!$A$2:$F$1038,Table!$L$3,FALSE)</f>
        <v>10.021000000000001</v>
      </c>
      <c r="M458" s="14">
        <f>(Table1[[#This Row],[Retail Price]]-Table1[[#This Row],[Cost Price]])/Table1[[#This Row],[Cost Price]]</f>
        <v>1.0846681922196797</v>
      </c>
      <c r="N458" s="14">
        <f>VLOOKUP(Table1[[#This Row],[Retail Price]],'Tax and discount slab'!$A$17:$B$27,2,TRUE)</f>
        <v>0.1</v>
      </c>
      <c r="O458" s="7">
        <f>(1+Table1[[#This Row],[Tax]])*Table1[[#This Row],[Retail Price]]</f>
        <v>11.023100000000001</v>
      </c>
      <c r="P458" s="7" t="e">
        <f>VLOOKUP(Table1[[#This Row],[Order No]],'QTY &amp; shipping cost'!A454:B1490,2,FALSE)</f>
        <v>#N/A</v>
      </c>
      <c r="Q458" s="7" t="e">
        <f>(Table1[[#This Row],[Price including tax]]*Table1[[#This Row],[Order Quantity]])</f>
        <v>#N/A</v>
      </c>
      <c r="R458" s="14">
        <f>VLOOKUP(Table1[[#This Row],[Retail Price]],'Tax and discount slab'!$D$17:$E$27,2,TRUE)</f>
        <v>7.0000000000000007E-2</v>
      </c>
      <c r="S458" s="7" t="e">
        <f>Table1[[#This Row],[Sub Total]]*Table1[[#This Row],[Discount %]]</f>
        <v>#N/A</v>
      </c>
      <c r="T458" s="7">
        <f>VLOOKUP(Table1[[#This Row],[Order No]],'QTY &amp; shipping cost'!$A$2:$C$1038,3,FALSE)</f>
        <v>2.2999999999999998</v>
      </c>
      <c r="U458" s="18" t="e">
        <f>(Table1[[#This Row],[Sub Total]]+Table1[[#This Row],[Shipping Cost]])-Table1[[#This Row],[Discount $]]</f>
        <v>#N/A</v>
      </c>
    </row>
    <row r="459" spans="1:21" x14ac:dyDescent="0.2">
      <c r="A459" s="17" t="s">
        <v>822</v>
      </c>
      <c r="B459" s="6">
        <f>VLOOKUP($A459,'Order date customer name'!$A$3:$B$1039,2,FALSE)</f>
        <v>41907</v>
      </c>
      <c r="C459" s="7" t="str">
        <f>VLOOKUP(Table1[[#This Row],[Order No]],'Order date customer name'!$A$2:$C$1038,3,FALSE)</f>
        <v>DERRICK RYAN</v>
      </c>
      <c r="D459" s="7" t="str">
        <f>VLOOKUP(Table1[[#This Row],[Order No]],'State and cust type'!$A$2:$B$1038,2,FALSE)</f>
        <v>New York</v>
      </c>
      <c r="E459" s="7" t="str">
        <f>VLOOKUP(Table1[[#This Row],[Order No]],'State and cust type'!$A$3:$C$1039,3,FALSE)</f>
        <v>Corporate</v>
      </c>
      <c r="F459" s="7" t="str">
        <f>VLOOKUP(Table1[[#This Row],[Order No]],'Account, order priority and cat'!$A$2:$B$1038,2,FALSE)</f>
        <v>GREG BLACK</v>
      </c>
      <c r="G459" s="7" t="str">
        <f>VLOOKUP(Table1[[#This Row],[Order No]],'Account, order priority and cat'!$A$3:$C$1039,3,FALSE)</f>
        <v>Low</v>
      </c>
      <c r="H459" s="7" t="str">
        <f>VLOOKUP(Table1[[#This Row],[Order No]],'Account, order priority and cat'!$A$3:$D$1039,4,FALSE)</f>
        <v>Office Supplies</v>
      </c>
      <c r="I459" s="12" t="str">
        <f>VLOOKUP(Table1[[#This Row],[Order No]],'Cost and price details'!$A$2:$F$1038,Table!$I$3,FALSE)</f>
        <v>Regular Air</v>
      </c>
      <c r="J459" s="13">
        <f>VLOOKUP(Table1[[#This Row],[Order No]],'Cost and price details'!$A$2:$F$1038,Table!$J$3,FALSE)</f>
        <v>41919</v>
      </c>
      <c r="K459" s="12">
        <f>VLOOKUP(Table1[[#This Row],[Order No]],'Cost and price details'!$A$2:$F$1038,Table!$K$3,FALSE)</f>
        <v>1.034</v>
      </c>
      <c r="L459" s="12">
        <f>VLOOKUP(Table1[[#This Row],[Order No]],'Cost and price details'!$A$2:$F$1038,Table!$L$3,FALSE)</f>
        <v>2.2880000000000003</v>
      </c>
      <c r="M459" s="14">
        <f>(Table1[[#This Row],[Retail Price]]-Table1[[#This Row],[Cost Price]])/Table1[[#This Row],[Cost Price]]</f>
        <v>1.2127659574468086</v>
      </c>
      <c r="N459" s="14">
        <f>VLOOKUP(Table1[[#This Row],[Retail Price]],'Tax and discount slab'!$A$17:$B$27,2,TRUE)</f>
        <v>0.05</v>
      </c>
      <c r="O459" s="7">
        <f>(1+Table1[[#This Row],[Tax]])*Table1[[#This Row],[Retail Price]]</f>
        <v>2.4024000000000005</v>
      </c>
      <c r="P459" s="7" t="e">
        <f>VLOOKUP(Table1[[#This Row],[Order No]],'QTY &amp; shipping cost'!A455:B1491,2,FALSE)</f>
        <v>#N/A</v>
      </c>
      <c r="Q459" s="7" t="e">
        <f>(Table1[[#This Row],[Price including tax]]*Table1[[#This Row],[Order Quantity]])</f>
        <v>#N/A</v>
      </c>
      <c r="R459" s="14">
        <f>VLOOKUP(Table1[[#This Row],[Retail Price]],'Tax and discount slab'!$D$17:$E$27,2,TRUE)</f>
        <v>0.02</v>
      </c>
      <c r="S459" s="7" t="e">
        <f>Table1[[#This Row],[Sub Total]]*Table1[[#This Row],[Discount %]]</f>
        <v>#N/A</v>
      </c>
      <c r="T459" s="7">
        <f>VLOOKUP(Table1[[#This Row],[Order No]],'QTY &amp; shipping cost'!$A$2:$C$1038,3,FALSE)</f>
        <v>2.61</v>
      </c>
      <c r="U459" s="18" t="e">
        <f>(Table1[[#This Row],[Sub Total]]+Table1[[#This Row],[Shipping Cost]])-Table1[[#This Row],[Discount $]]</f>
        <v>#N/A</v>
      </c>
    </row>
    <row r="460" spans="1:21" x14ac:dyDescent="0.2">
      <c r="A460" s="17" t="s">
        <v>824</v>
      </c>
      <c r="B460" s="6">
        <f>VLOOKUP($A460,'Order date customer name'!$A$3:$B$1039,2,FALSE)</f>
        <v>41908</v>
      </c>
      <c r="C460" s="7" t="str">
        <f>VLOOKUP(Table1[[#This Row],[Order No]],'Order date customer name'!$A$2:$C$1038,3,FALSE)</f>
        <v>RAMON HARRIS</v>
      </c>
      <c r="D460" s="7" t="str">
        <f>VLOOKUP(Table1[[#This Row],[Order No]],'State and cust type'!$A$2:$B$1038,2,FALSE)</f>
        <v>New York</v>
      </c>
      <c r="E460" s="7" t="str">
        <f>VLOOKUP(Table1[[#This Row],[Order No]],'State and cust type'!$A$3:$C$1039,3,FALSE)</f>
        <v>Corporate</v>
      </c>
      <c r="F460" s="7" t="str">
        <f>VLOOKUP(Table1[[#This Row],[Order No]],'Account, order priority and cat'!$A$2:$B$1038,2,FALSE)</f>
        <v>MARC ARNOLD</v>
      </c>
      <c r="G460" s="7" t="str">
        <f>VLOOKUP(Table1[[#This Row],[Order No]],'Account, order priority and cat'!$A$3:$C$1039,3,FALSE)</f>
        <v>High</v>
      </c>
      <c r="H460" s="7" t="str">
        <f>VLOOKUP(Table1[[#This Row],[Order No]],'Account, order priority and cat'!$A$3:$D$1039,4,FALSE)</f>
        <v>Office Supplies</v>
      </c>
      <c r="I460" s="12" t="str">
        <f>VLOOKUP(Table1[[#This Row],[Order No]],'Cost and price details'!$A$2:$F$1038,Table!$I$3,FALSE)</f>
        <v>Regular Air</v>
      </c>
      <c r="J460" s="13">
        <f>VLOOKUP(Table1[[#This Row],[Order No]],'Cost and price details'!$A$2:$F$1038,Table!$J$3,FALSE)</f>
        <v>41916</v>
      </c>
      <c r="K460" s="12">
        <f>VLOOKUP(Table1[[#This Row],[Order No]],'Cost and price details'!$A$2:$F$1038,Table!$K$3,FALSE)</f>
        <v>1.6830000000000003</v>
      </c>
      <c r="L460" s="12">
        <f>VLOOKUP(Table1[[#This Row],[Order No]],'Cost and price details'!$A$2:$F$1038,Table!$L$3,FALSE)</f>
        <v>2.7170000000000005</v>
      </c>
      <c r="M460" s="14">
        <f>(Table1[[#This Row],[Retail Price]]-Table1[[#This Row],[Cost Price]])/Table1[[#This Row],[Cost Price]]</f>
        <v>0.6143790849673203</v>
      </c>
      <c r="N460" s="14">
        <f>VLOOKUP(Table1[[#This Row],[Retail Price]],'Tax and discount slab'!$A$17:$B$27,2,TRUE)</f>
        <v>0.05</v>
      </c>
      <c r="O460" s="7">
        <f>(1+Table1[[#This Row],[Tax]])*Table1[[#This Row],[Retail Price]]</f>
        <v>2.8528500000000006</v>
      </c>
      <c r="P460" s="7">
        <f>VLOOKUP(Table1[[#This Row],[Order No]],'QTY &amp; shipping cost'!A456:B1492,2,FALSE)</f>
        <v>51</v>
      </c>
      <c r="Q460" s="7">
        <f>(Table1[[#This Row],[Price including tax]]*Table1[[#This Row],[Order Quantity]])</f>
        <v>145.49535000000003</v>
      </c>
      <c r="R460" s="14">
        <f>VLOOKUP(Table1[[#This Row],[Retail Price]],'Tax and discount slab'!$D$17:$E$27,2,TRUE)</f>
        <v>0.02</v>
      </c>
      <c r="S460" s="7">
        <f>Table1[[#This Row],[Sub Total]]*Table1[[#This Row],[Discount %]]</f>
        <v>2.9099070000000005</v>
      </c>
      <c r="T460" s="7">
        <f>VLOOKUP(Table1[[#This Row],[Order No]],'QTY &amp; shipping cost'!$A$2:$C$1038,3,FALSE)</f>
        <v>1.07</v>
      </c>
      <c r="U460" s="18">
        <f>(Table1[[#This Row],[Sub Total]]+Table1[[#This Row],[Shipping Cost]])-Table1[[#This Row],[Discount $]]</f>
        <v>143.65544300000002</v>
      </c>
    </row>
    <row r="461" spans="1:21" x14ac:dyDescent="0.2">
      <c r="A461" s="17" t="s">
        <v>826</v>
      </c>
      <c r="B461" s="6">
        <f>VLOOKUP($A461,'Order date customer name'!$A$3:$B$1039,2,FALSE)</f>
        <v>41908</v>
      </c>
      <c r="C461" s="7" t="str">
        <f>VLOOKUP(Table1[[#This Row],[Order No]],'Order date customer name'!$A$2:$C$1038,3,FALSE)</f>
        <v>NATHAN STONE</v>
      </c>
      <c r="D461" s="7" t="str">
        <f>VLOOKUP(Table1[[#This Row],[Order No]],'State and cust type'!$A$2:$B$1038,2,FALSE)</f>
        <v>New York</v>
      </c>
      <c r="E461" s="7" t="str">
        <f>VLOOKUP(Table1[[#This Row],[Order No]],'State and cust type'!$A$3:$C$1039,3,FALSE)</f>
        <v>Home Office</v>
      </c>
      <c r="F461" s="7" t="str">
        <f>VLOOKUP(Table1[[#This Row],[Order No]],'Account, order priority and cat'!$A$2:$B$1038,2,FALSE)</f>
        <v>GREG BLACK</v>
      </c>
      <c r="G461" s="7" t="str">
        <f>VLOOKUP(Table1[[#This Row],[Order No]],'Account, order priority and cat'!$A$3:$C$1039,3,FALSE)</f>
        <v>High</v>
      </c>
      <c r="H461" s="7" t="str">
        <f>VLOOKUP(Table1[[#This Row],[Order No]],'Account, order priority and cat'!$A$3:$D$1039,4,FALSE)</f>
        <v>Office Supplies</v>
      </c>
      <c r="I461" s="12" t="str">
        <f>VLOOKUP(Table1[[#This Row],[Order No]],'Cost and price details'!$A$2:$F$1038,Table!$I$3,FALSE)</f>
        <v>Regular Air</v>
      </c>
      <c r="J461" s="13">
        <f>VLOOKUP(Table1[[#This Row],[Order No]],'Cost and price details'!$A$2:$F$1038,Table!$J$3,FALSE)</f>
        <v>41916</v>
      </c>
      <c r="K461" s="12">
        <f>VLOOKUP(Table1[[#This Row],[Order No]],'Cost and price details'!$A$2:$F$1038,Table!$K$3,FALSE)</f>
        <v>3.8170000000000006</v>
      </c>
      <c r="L461" s="12">
        <f>VLOOKUP(Table1[[#This Row],[Order No]],'Cost and price details'!$A$2:$F$1038,Table!$L$3,FALSE)</f>
        <v>7.3479999999999999</v>
      </c>
      <c r="M461" s="14">
        <f>(Table1[[#This Row],[Retail Price]]-Table1[[#This Row],[Cost Price]])/Table1[[#This Row],[Cost Price]]</f>
        <v>0.92507204610950977</v>
      </c>
      <c r="N461" s="14">
        <f>VLOOKUP(Table1[[#This Row],[Retail Price]],'Tax and discount slab'!$A$17:$B$27,2,TRUE)</f>
        <v>0.05</v>
      </c>
      <c r="O461" s="7">
        <f>(1+Table1[[#This Row],[Tax]])*Table1[[#This Row],[Retail Price]]</f>
        <v>7.7153999999999998</v>
      </c>
      <c r="P461" s="7">
        <f>VLOOKUP(Table1[[#This Row],[Order No]],'QTY &amp; shipping cost'!A457:B1493,2,FALSE)</f>
        <v>18</v>
      </c>
      <c r="Q461" s="7">
        <f>(Table1[[#This Row],[Price including tax]]*Table1[[#This Row],[Order Quantity]])</f>
        <v>138.87719999999999</v>
      </c>
      <c r="R461" s="14">
        <f>VLOOKUP(Table1[[#This Row],[Retail Price]],'Tax and discount slab'!$D$17:$E$27,2,TRUE)</f>
        <v>0.02</v>
      </c>
      <c r="S461" s="7">
        <f>Table1[[#This Row],[Sub Total]]*Table1[[#This Row],[Discount %]]</f>
        <v>2.7775439999999998</v>
      </c>
      <c r="T461" s="7">
        <f>VLOOKUP(Table1[[#This Row],[Order No]],'QTY &amp; shipping cost'!$A$2:$C$1038,3,FALSE)</f>
        <v>1.55</v>
      </c>
      <c r="U461" s="18">
        <f>(Table1[[#This Row],[Sub Total]]+Table1[[#This Row],[Shipping Cost]])-Table1[[#This Row],[Discount $]]</f>
        <v>137.64965599999999</v>
      </c>
    </row>
    <row r="462" spans="1:21" x14ac:dyDescent="0.2">
      <c r="A462" s="17" t="s">
        <v>828</v>
      </c>
      <c r="B462" s="6">
        <f>VLOOKUP($A462,'Order date customer name'!$A$3:$B$1039,2,FALSE)</f>
        <v>41909</v>
      </c>
      <c r="C462" s="7" t="str">
        <f>VLOOKUP(Table1[[#This Row],[Order No]],'Order date customer name'!$A$2:$C$1038,3,FALSE)</f>
        <v>RYAN WALKER</v>
      </c>
      <c r="D462" s="7" t="str">
        <f>VLOOKUP(Table1[[#This Row],[Order No]],'State and cust type'!$A$2:$B$1038,2,FALSE)</f>
        <v>New York</v>
      </c>
      <c r="E462" s="7" t="str">
        <f>VLOOKUP(Table1[[#This Row],[Order No]],'State and cust type'!$A$3:$C$1039,3,FALSE)</f>
        <v>Small Business</v>
      </c>
      <c r="F462" s="7" t="str">
        <f>VLOOKUP(Table1[[#This Row],[Order No]],'Account, order priority and cat'!$A$2:$B$1038,2,FALSE)</f>
        <v>GREG BLACK</v>
      </c>
      <c r="G462" s="7" t="str">
        <f>VLOOKUP(Table1[[#This Row],[Order No]],'Account, order priority and cat'!$A$3:$C$1039,3,FALSE)</f>
        <v>Low</v>
      </c>
      <c r="H462" s="7" t="str">
        <f>VLOOKUP(Table1[[#This Row],[Order No]],'Account, order priority and cat'!$A$3:$D$1039,4,FALSE)</f>
        <v>Office Supplies</v>
      </c>
      <c r="I462" s="12" t="str">
        <f>VLOOKUP(Table1[[#This Row],[Order No]],'Cost and price details'!$A$2:$F$1038,Table!$I$3,FALSE)</f>
        <v>Regular Air</v>
      </c>
      <c r="J462" s="13">
        <f>VLOOKUP(Table1[[#This Row],[Order No]],'Cost and price details'!$A$2:$F$1038,Table!$J$3,FALSE)</f>
        <v>41916</v>
      </c>
      <c r="K462" s="12">
        <f>VLOOKUP(Table1[[#This Row],[Order No]],'Cost and price details'!$A$2:$F$1038,Table!$K$3,FALSE)</f>
        <v>0.78100000000000003</v>
      </c>
      <c r="L462" s="12">
        <f>VLOOKUP(Table1[[#This Row],[Order No]],'Cost and price details'!$A$2:$F$1038,Table!$L$3,FALSE)</f>
        <v>1.254</v>
      </c>
      <c r="M462" s="14">
        <f>(Table1[[#This Row],[Retail Price]]-Table1[[#This Row],[Cost Price]])/Table1[[#This Row],[Cost Price]]</f>
        <v>0.60563380281690138</v>
      </c>
      <c r="N462" s="14">
        <f>VLOOKUP(Table1[[#This Row],[Retail Price]],'Tax and discount slab'!$A$17:$B$27,2,TRUE)</f>
        <v>0.05</v>
      </c>
      <c r="O462" s="7">
        <f>(1+Table1[[#This Row],[Tax]])*Table1[[#This Row],[Retail Price]]</f>
        <v>1.3167</v>
      </c>
      <c r="P462" s="7">
        <f>VLOOKUP(Table1[[#This Row],[Order No]],'QTY &amp; shipping cost'!A458:B1494,2,FALSE)</f>
        <v>10</v>
      </c>
      <c r="Q462" s="7">
        <f>(Table1[[#This Row],[Price including tax]]*Table1[[#This Row],[Order Quantity]])</f>
        <v>13.167</v>
      </c>
      <c r="R462" s="14">
        <f>VLOOKUP(Table1[[#This Row],[Retail Price]],'Tax and discount slab'!$D$17:$E$27,2,TRUE)</f>
        <v>0.02</v>
      </c>
      <c r="S462" s="7">
        <f>Table1[[#This Row],[Sub Total]]*Table1[[#This Row],[Discount %]]</f>
        <v>0.26334000000000002</v>
      </c>
      <c r="T462" s="7">
        <f>VLOOKUP(Table1[[#This Row],[Order No]],'QTY &amp; shipping cost'!$A$2:$C$1038,3,FALSE)</f>
        <v>0.75</v>
      </c>
      <c r="U462" s="18">
        <f>(Table1[[#This Row],[Sub Total]]+Table1[[#This Row],[Shipping Cost]])-Table1[[#This Row],[Discount $]]</f>
        <v>13.65366</v>
      </c>
    </row>
    <row r="463" spans="1:21" x14ac:dyDescent="0.2">
      <c r="A463" s="17" t="s">
        <v>829</v>
      </c>
      <c r="B463" s="6">
        <f>VLOOKUP($A463,'Order date customer name'!$A$3:$B$1039,2,FALSE)</f>
        <v>41911</v>
      </c>
      <c r="C463" s="7" t="str">
        <f>VLOOKUP(Table1[[#This Row],[Order No]],'Order date customer name'!$A$2:$C$1038,3,FALSE)</f>
        <v>CHARLIE GOMEZ</v>
      </c>
      <c r="D463" s="7" t="str">
        <f>VLOOKUP(Table1[[#This Row],[Order No]],'State and cust type'!$A$2:$B$1038,2,FALSE)</f>
        <v>Illinois</v>
      </c>
      <c r="E463" s="7" t="str">
        <f>VLOOKUP(Table1[[#This Row],[Order No]],'State and cust type'!$A$3:$C$1039,3,FALSE)</f>
        <v>Home Office</v>
      </c>
      <c r="F463" s="7" t="str">
        <f>VLOOKUP(Table1[[#This Row],[Order No]],'Account, order priority and cat'!$A$2:$B$1038,2,FALSE)</f>
        <v>COREY MILLS</v>
      </c>
      <c r="G463" s="7" t="str">
        <f>VLOOKUP(Table1[[#This Row],[Order No]],'Account, order priority and cat'!$A$3:$C$1039,3,FALSE)</f>
        <v>High</v>
      </c>
      <c r="H463" s="7" t="str">
        <f>VLOOKUP(Table1[[#This Row],[Order No]],'Account, order priority and cat'!$A$3:$D$1039,4,FALSE)</f>
        <v>Technology</v>
      </c>
      <c r="I463" s="12" t="str">
        <f>VLOOKUP(Table1[[#This Row],[Order No]],'Cost and price details'!$A$2:$F$1038,Table!$I$3,FALSE)</f>
        <v>Regular Air</v>
      </c>
      <c r="J463" s="13">
        <f>VLOOKUP(Table1[[#This Row],[Order No]],'Cost and price details'!$A$2:$F$1038,Table!$J$3,FALSE)</f>
        <v>41920</v>
      </c>
      <c r="K463" s="12">
        <f>VLOOKUP(Table1[[#This Row],[Order No]],'Cost and price details'!$A$2:$F$1038,Table!$K$3,FALSE)</f>
        <v>43.604000000000006</v>
      </c>
      <c r="L463" s="12">
        <f>VLOOKUP(Table1[[#This Row],[Order No]],'Cost and price details'!$A$2:$F$1038,Table!$L$3,FALSE)</f>
        <v>167.72800000000001</v>
      </c>
      <c r="M463" s="14">
        <f>(Table1[[#This Row],[Retail Price]]-Table1[[#This Row],[Cost Price]])/Table1[[#This Row],[Cost Price]]</f>
        <v>2.8466195761856703</v>
      </c>
      <c r="N463" s="14">
        <f>VLOOKUP(Table1[[#This Row],[Retail Price]],'Tax and discount slab'!$A$17:$B$27,2,TRUE)</f>
        <v>0.32000000000000006</v>
      </c>
      <c r="O463" s="7">
        <f>(1+Table1[[#This Row],[Tax]])*Table1[[#This Row],[Retail Price]]</f>
        <v>221.40096000000003</v>
      </c>
      <c r="P463" s="7" t="e">
        <f>VLOOKUP(Table1[[#This Row],[Order No]],'QTY &amp; shipping cost'!A459:B1495,2,FALSE)</f>
        <v>#N/A</v>
      </c>
      <c r="Q463" s="7" t="e">
        <f>(Table1[[#This Row],[Price including tax]]*Table1[[#This Row],[Order Quantity]])</f>
        <v>#N/A</v>
      </c>
      <c r="R463" s="14">
        <f>VLOOKUP(Table1[[#This Row],[Retail Price]],'Tax and discount slab'!$D$17:$E$27,2,TRUE)</f>
        <v>0.47</v>
      </c>
      <c r="S463" s="7" t="e">
        <f>Table1[[#This Row],[Sub Total]]*Table1[[#This Row],[Discount %]]</f>
        <v>#N/A</v>
      </c>
      <c r="T463" s="7">
        <f>VLOOKUP(Table1[[#This Row],[Order No]],'QTY &amp; shipping cost'!$A$2:$C$1038,3,FALSE)</f>
        <v>6.55</v>
      </c>
      <c r="U463" s="18" t="e">
        <f>(Table1[[#This Row],[Sub Total]]+Table1[[#This Row],[Shipping Cost]])-Table1[[#This Row],[Discount $]]</f>
        <v>#N/A</v>
      </c>
    </row>
    <row r="464" spans="1:21" x14ac:dyDescent="0.2">
      <c r="A464" s="17" t="s">
        <v>830</v>
      </c>
      <c r="B464" s="6">
        <f>VLOOKUP($A464,'Order date customer name'!$A$3:$B$1039,2,FALSE)</f>
        <v>41911</v>
      </c>
      <c r="C464" s="7" t="str">
        <f>VLOOKUP(Table1[[#This Row],[Order No]],'Order date customer name'!$A$2:$C$1038,3,FALSE)</f>
        <v>ROBERT HOWARD</v>
      </c>
      <c r="D464" s="7" t="str">
        <f>VLOOKUP(Table1[[#This Row],[Order No]],'State and cust type'!$A$2:$B$1038,2,FALSE)</f>
        <v>New York</v>
      </c>
      <c r="E464" s="7" t="str">
        <f>VLOOKUP(Table1[[#This Row],[Order No]],'State and cust type'!$A$3:$C$1039,3,FALSE)</f>
        <v>Corporate</v>
      </c>
      <c r="F464" s="7" t="str">
        <f>VLOOKUP(Table1[[#This Row],[Order No]],'Account, order priority and cat'!$A$2:$B$1038,2,FALSE)</f>
        <v>TONY PERRY</v>
      </c>
      <c r="G464" s="7" t="str">
        <f>VLOOKUP(Table1[[#This Row],[Order No]],'Account, order priority and cat'!$A$3:$C$1039,3,FALSE)</f>
        <v>Not Specified</v>
      </c>
      <c r="H464" s="7" t="str">
        <f>VLOOKUP(Table1[[#This Row],[Order No]],'Account, order priority and cat'!$A$3:$D$1039,4,FALSE)</f>
        <v>Office Supplies</v>
      </c>
      <c r="I464" s="12" t="str">
        <f>VLOOKUP(Table1[[#This Row],[Order No]],'Cost and price details'!$A$2:$F$1038,Table!$I$3,FALSE)</f>
        <v>Express Air</v>
      </c>
      <c r="J464" s="13">
        <f>VLOOKUP(Table1[[#This Row],[Order No]],'Cost and price details'!$A$2:$F$1038,Table!$J$3,FALSE)</f>
        <v>41919</v>
      </c>
      <c r="K464" s="12">
        <f>VLOOKUP(Table1[[#This Row],[Order No]],'Cost and price details'!$A$2:$F$1038,Table!$K$3,FALSE)</f>
        <v>12.221</v>
      </c>
      <c r="L464" s="12">
        <f>VLOOKUP(Table1[[#This Row],[Order No]],'Cost and price details'!$A$2:$F$1038,Table!$L$3,FALSE)</f>
        <v>21.824000000000002</v>
      </c>
      <c r="M464" s="14">
        <f>(Table1[[#This Row],[Retail Price]]-Table1[[#This Row],[Cost Price]])/Table1[[#This Row],[Cost Price]]</f>
        <v>0.78577857785778593</v>
      </c>
      <c r="N464" s="14">
        <f>VLOOKUP(Table1[[#This Row],[Retail Price]],'Tax and discount slab'!$A$17:$B$27,2,TRUE)</f>
        <v>0.15000000000000002</v>
      </c>
      <c r="O464" s="7">
        <f>(1+Table1[[#This Row],[Tax]])*Table1[[#This Row],[Retail Price]]</f>
        <v>25.0976</v>
      </c>
      <c r="P464" s="7" t="e">
        <f>VLOOKUP(Table1[[#This Row],[Order No]],'QTY &amp; shipping cost'!A460:B1496,2,FALSE)</f>
        <v>#N/A</v>
      </c>
      <c r="Q464" s="7" t="e">
        <f>(Table1[[#This Row],[Price including tax]]*Table1[[#This Row],[Order Quantity]])</f>
        <v>#N/A</v>
      </c>
      <c r="R464" s="14">
        <f>VLOOKUP(Table1[[#This Row],[Retail Price]],'Tax and discount slab'!$D$17:$E$27,2,TRUE)</f>
        <v>0.12000000000000001</v>
      </c>
      <c r="S464" s="7" t="e">
        <f>Table1[[#This Row],[Sub Total]]*Table1[[#This Row],[Discount %]]</f>
        <v>#N/A</v>
      </c>
      <c r="T464" s="7">
        <f>VLOOKUP(Table1[[#This Row],[Order No]],'QTY &amp; shipping cost'!$A$2:$C$1038,3,FALSE)</f>
        <v>4.1499999999999995</v>
      </c>
      <c r="U464" s="18" t="e">
        <f>(Table1[[#This Row],[Sub Total]]+Table1[[#This Row],[Shipping Cost]])-Table1[[#This Row],[Discount $]]</f>
        <v>#N/A</v>
      </c>
    </row>
    <row r="465" spans="1:21" x14ac:dyDescent="0.2">
      <c r="A465" s="17" t="s">
        <v>832</v>
      </c>
      <c r="B465" s="6">
        <f>VLOOKUP($A465,'Order date customer name'!$A$3:$B$1039,2,FALSE)</f>
        <v>41912</v>
      </c>
      <c r="C465" s="7" t="str">
        <f>VLOOKUP(Table1[[#This Row],[Order No]],'Order date customer name'!$A$2:$C$1038,3,FALSE)</f>
        <v>GREGORY WALLACE</v>
      </c>
      <c r="D465" s="7" t="str">
        <f>VLOOKUP(Table1[[#This Row],[Order No]],'State and cust type'!$A$2:$B$1038,2,FALSE)</f>
        <v>New York</v>
      </c>
      <c r="E465" s="7" t="str">
        <f>VLOOKUP(Table1[[#This Row],[Order No]],'State and cust type'!$A$3:$C$1039,3,FALSE)</f>
        <v>Home Office</v>
      </c>
      <c r="F465" s="7" t="str">
        <f>VLOOKUP(Table1[[#This Row],[Order No]],'Account, order priority and cat'!$A$2:$B$1038,2,FALSE)</f>
        <v>MARC ARNOLD</v>
      </c>
      <c r="G465" s="7" t="str">
        <f>VLOOKUP(Table1[[#This Row],[Order No]],'Account, order priority and cat'!$A$3:$C$1039,3,FALSE)</f>
        <v>High</v>
      </c>
      <c r="H465" s="7" t="str">
        <f>VLOOKUP(Table1[[#This Row],[Order No]],'Account, order priority and cat'!$A$3:$D$1039,4,FALSE)</f>
        <v>Office Supplies</v>
      </c>
      <c r="I465" s="12" t="str">
        <f>VLOOKUP(Table1[[#This Row],[Order No]],'Cost and price details'!$A$2:$F$1038,Table!$I$3,FALSE)</f>
        <v>Regular Air</v>
      </c>
      <c r="J465" s="13">
        <f>VLOOKUP(Table1[[#This Row],[Order No]],'Cost and price details'!$A$2:$F$1038,Table!$J$3,FALSE)</f>
        <v>41921</v>
      </c>
      <c r="K465" s="12">
        <f>VLOOKUP(Table1[[#This Row],[Order No]],'Cost and price details'!$A$2:$F$1038,Table!$K$3,FALSE)</f>
        <v>2.5190000000000001</v>
      </c>
      <c r="L465" s="12">
        <f>VLOOKUP(Table1[[#This Row],[Order No]],'Cost and price details'!$A$2:$F$1038,Table!$L$3,FALSE)</f>
        <v>4.0590000000000002</v>
      </c>
      <c r="M465" s="14">
        <f>(Table1[[#This Row],[Retail Price]]-Table1[[#This Row],[Cost Price]])/Table1[[#This Row],[Cost Price]]</f>
        <v>0.611353711790393</v>
      </c>
      <c r="N465" s="14">
        <f>VLOOKUP(Table1[[#This Row],[Retail Price]],'Tax and discount slab'!$A$17:$B$27,2,TRUE)</f>
        <v>0.05</v>
      </c>
      <c r="O465" s="7">
        <f>(1+Table1[[#This Row],[Tax]])*Table1[[#This Row],[Retail Price]]</f>
        <v>4.2619500000000006</v>
      </c>
      <c r="P465" s="7" t="e">
        <f>VLOOKUP(Table1[[#This Row],[Order No]],'QTY &amp; shipping cost'!A461:B1497,2,FALSE)</f>
        <v>#N/A</v>
      </c>
      <c r="Q465" s="7" t="e">
        <f>(Table1[[#This Row],[Price including tax]]*Table1[[#This Row],[Order Quantity]])</f>
        <v>#N/A</v>
      </c>
      <c r="R465" s="14">
        <f>VLOOKUP(Table1[[#This Row],[Retail Price]],'Tax and discount slab'!$D$17:$E$27,2,TRUE)</f>
        <v>0.02</v>
      </c>
      <c r="S465" s="7" t="e">
        <f>Table1[[#This Row],[Sub Total]]*Table1[[#This Row],[Discount %]]</f>
        <v>#N/A</v>
      </c>
      <c r="T465" s="7">
        <f>VLOOKUP(Table1[[#This Row],[Order No]],'QTY &amp; shipping cost'!$A$2:$C$1038,3,FALSE)</f>
        <v>0.55000000000000004</v>
      </c>
      <c r="U465" s="18" t="e">
        <f>(Table1[[#This Row],[Sub Total]]+Table1[[#This Row],[Shipping Cost]])-Table1[[#This Row],[Discount $]]</f>
        <v>#N/A</v>
      </c>
    </row>
    <row r="466" spans="1:21" x14ac:dyDescent="0.2">
      <c r="A466" s="17" t="s">
        <v>834</v>
      </c>
      <c r="B466" s="6">
        <f>VLOOKUP($A466,'Order date customer name'!$A$3:$B$1039,2,FALSE)</f>
        <v>41912</v>
      </c>
      <c r="C466" s="7" t="str">
        <f>VLOOKUP(Table1[[#This Row],[Order No]],'Order date customer name'!$A$2:$C$1038,3,FALSE)</f>
        <v>STEVE HENDERSON</v>
      </c>
      <c r="D466" s="7" t="str">
        <f>VLOOKUP(Table1[[#This Row],[Order No]],'State and cust type'!$A$2:$B$1038,2,FALSE)</f>
        <v>New York</v>
      </c>
      <c r="E466" s="7" t="str">
        <f>VLOOKUP(Table1[[#This Row],[Order No]],'State and cust type'!$A$3:$C$1039,3,FALSE)</f>
        <v>Corporate</v>
      </c>
      <c r="F466" s="7" t="str">
        <f>VLOOKUP(Table1[[#This Row],[Order No]],'Account, order priority and cat'!$A$2:$B$1038,2,FALSE)</f>
        <v>VINCENT JORDAN</v>
      </c>
      <c r="G466" s="7" t="str">
        <f>VLOOKUP(Table1[[#This Row],[Order No]],'Account, order priority and cat'!$A$3:$C$1039,3,FALSE)</f>
        <v>High</v>
      </c>
      <c r="H466" s="7" t="str">
        <f>VLOOKUP(Table1[[#This Row],[Order No]],'Account, order priority and cat'!$A$3:$D$1039,4,FALSE)</f>
        <v>Office Supplies</v>
      </c>
      <c r="I466" s="12" t="str">
        <f>VLOOKUP(Table1[[#This Row],[Order No]],'Cost and price details'!$A$2:$F$1038,Table!$I$3,FALSE)</f>
        <v>Regular Air</v>
      </c>
      <c r="J466" s="13">
        <f>VLOOKUP(Table1[[#This Row],[Order No]],'Cost and price details'!$A$2:$F$1038,Table!$J$3,FALSE)</f>
        <v>41921</v>
      </c>
      <c r="K466" s="12">
        <f>VLOOKUP(Table1[[#This Row],[Order No]],'Cost and price details'!$A$2:$F$1038,Table!$K$3,FALSE)</f>
        <v>24.167000000000002</v>
      </c>
      <c r="L466" s="12">
        <f>VLOOKUP(Table1[[#This Row],[Order No]],'Cost and price details'!$A$2:$F$1038,Table!$L$3,FALSE)</f>
        <v>38.984000000000002</v>
      </c>
      <c r="M466" s="14">
        <f>(Table1[[#This Row],[Retail Price]]-Table1[[#This Row],[Cost Price]])/Table1[[#This Row],[Cost Price]]</f>
        <v>0.61310878470641783</v>
      </c>
      <c r="N466" s="14">
        <f>VLOOKUP(Table1[[#This Row],[Retail Price]],'Tax and discount slab'!$A$17:$B$27,2,TRUE)</f>
        <v>0.2</v>
      </c>
      <c r="O466" s="7">
        <f>(1+Table1[[#This Row],[Tax]])*Table1[[#This Row],[Retail Price]]</f>
        <v>46.780799999999999</v>
      </c>
      <c r="P466" s="7">
        <f>VLOOKUP(Table1[[#This Row],[Order No]],'QTY &amp; shipping cost'!A462:B1498,2,FALSE)</f>
        <v>31</v>
      </c>
      <c r="Q466" s="7">
        <f>(Table1[[#This Row],[Price including tax]]*Table1[[#This Row],[Order Quantity]])</f>
        <v>1450.2048</v>
      </c>
      <c r="R466" s="14">
        <f>VLOOKUP(Table1[[#This Row],[Retail Price]],'Tax and discount slab'!$D$17:$E$27,2,TRUE)</f>
        <v>0.17</v>
      </c>
      <c r="S466" s="7">
        <f>Table1[[#This Row],[Sub Total]]*Table1[[#This Row],[Discount %]]</f>
        <v>246.53481600000001</v>
      </c>
      <c r="T466" s="7">
        <f>VLOOKUP(Table1[[#This Row],[Order No]],'QTY &amp; shipping cost'!$A$2:$C$1038,3,FALSE)</f>
        <v>4.97</v>
      </c>
      <c r="U466" s="18">
        <f>(Table1[[#This Row],[Sub Total]]+Table1[[#This Row],[Shipping Cost]])-Table1[[#This Row],[Discount $]]</f>
        <v>1208.6399839999999</v>
      </c>
    </row>
    <row r="467" spans="1:21" x14ac:dyDescent="0.2">
      <c r="A467" s="17" t="s">
        <v>835</v>
      </c>
      <c r="B467" s="6">
        <f>VLOOKUP($A467,'Order date customer name'!$A$3:$B$1039,2,FALSE)</f>
        <v>41913</v>
      </c>
      <c r="C467" s="7" t="str">
        <f>VLOOKUP(Table1[[#This Row],[Order No]],'Order date customer name'!$A$2:$C$1038,3,FALSE)</f>
        <v>JON SOTO</v>
      </c>
      <c r="D467" s="7" t="str">
        <f>VLOOKUP(Table1[[#This Row],[Order No]],'State and cust type'!$A$2:$B$1038,2,FALSE)</f>
        <v>Illinois</v>
      </c>
      <c r="E467" s="7" t="str">
        <f>VLOOKUP(Table1[[#This Row],[Order No]],'State and cust type'!$A$3:$C$1039,3,FALSE)</f>
        <v>Corporate</v>
      </c>
      <c r="F467" s="7" t="str">
        <f>VLOOKUP(Table1[[#This Row],[Order No]],'Account, order priority and cat'!$A$2:$B$1038,2,FALSE)</f>
        <v>MANUEL BARNES</v>
      </c>
      <c r="G467" s="7" t="str">
        <f>VLOOKUP(Table1[[#This Row],[Order No]],'Account, order priority and cat'!$A$3:$C$1039,3,FALSE)</f>
        <v>Not Specified</v>
      </c>
      <c r="H467" s="7" t="str">
        <f>VLOOKUP(Table1[[#This Row],[Order No]],'Account, order priority and cat'!$A$3:$D$1039,4,FALSE)</f>
        <v>Office Supplies</v>
      </c>
      <c r="I467" s="12" t="str">
        <f>VLOOKUP(Table1[[#This Row],[Order No]],'Cost and price details'!$A$2:$F$1038,Table!$I$3,FALSE)</f>
        <v>Regular Air</v>
      </c>
      <c r="J467" s="13">
        <f>VLOOKUP(Table1[[#This Row],[Order No]],'Cost and price details'!$A$2:$F$1038,Table!$J$3,FALSE)</f>
        <v>41922</v>
      </c>
      <c r="K467" s="12">
        <f>VLOOKUP(Table1[[#This Row],[Order No]],'Cost and price details'!$A$2:$F$1038,Table!$K$3,FALSE)</f>
        <v>0.78100000000000003</v>
      </c>
      <c r="L467" s="12">
        <f>VLOOKUP(Table1[[#This Row],[Order No]],'Cost and price details'!$A$2:$F$1038,Table!$L$3,FALSE)</f>
        <v>1.254</v>
      </c>
      <c r="M467" s="14">
        <f>(Table1[[#This Row],[Retail Price]]-Table1[[#This Row],[Cost Price]])/Table1[[#This Row],[Cost Price]]</f>
        <v>0.60563380281690138</v>
      </c>
      <c r="N467" s="14">
        <f>VLOOKUP(Table1[[#This Row],[Retail Price]],'Tax and discount slab'!$A$17:$B$27,2,TRUE)</f>
        <v>0.05</v>
      </c>
      <c r="O467" s="7">
        <f>(1+Table1[[#This Row],[Tax]])*Table1[[#This Row],[Retail Price]]</f>
        <v>1.3167</v>
      </c>
      <c r="P467" s="7">
        <f>VLOOKUP(Table1[[#This Row],[Order No]],'QTY &amp; shipping cost'!A463:B1499,2,FALSE)</f>
        <v>6</v>
      </c>
      <c r="Q467" s="7">
        <f>(Table1[[#This Row],[Price including tax]]*Table1[[#This Row],[Order Quantity]])</f>
        <v>7.9001999999999999</v>
      </c>
      <c r="R467" s="14">
        <f>VLOOKUP(Table1[[#This Row],[Retail Price]],'Tax and discount slab'!$D$17:$E$27,2,TRUE)</f>
        <v>0.02</v>
      </c>
      <c r="S467" s="7">
        <f>Table1[[#This Row],[Sub Total]]*Table1[[#This Row],[Discount %]]</f>
        <v>0.15800400000000001</v>
      </c>
      <c r="T467" s="7">
        <f>VLOOKUP(Table1[[#This Row],[Order No]],'QTY &amp; shipping cost'!$A$2:$C$1038,3,FALSE)</f>
        <v>0.75</v>
      </c>
      <c r="U467" s="18">
        <f>(Table1[[#This Row],[Sub Total]]+Table1[[#This Row],[Shipping Cost]])-Table1[[#This Row],[Discount $]]</f>
        <v>8.4921959999999999</v>
      </c>
    </row>
    <row r="468" spans="1:21" x14ac:dyDescent="0.2">
      <c r="A468" s="17" t="s">
        <v>836</v>
      </c>
      <c r="B468" s="6">
        <f>VLOOKUP($A468,'Order date customer name'!$A$3:$B$1039,2,FALSE)</f>
        <v>41914</v>
      </c>
      <c r="C468" s="7" t="str">
        <f>VLOOKUP(Table1[[#This Row],[Order No]],'Order date customer name'!$A$2:$C$1038,3,FALSE)</f>
        <v>MICHAEL THOMAS</v>
      </c>
      <c r="D468" s="7" t="str">
        <f>VLOOKUP(Table1[[#This Row],[Order No]],'State and cust type'!$A$2:$B$1038,2,FALSE)</f>
        <v>New York</v>
      </c>
      <c r="E468" s="7" t="str">
        <f>VLOOKUP(Table1[[#This Row],[Order No]],'State and cust type'!$A$3:$C$1039,3,FALSE)</f>
        <v>Consumer</v>
      </c>
      <c r="F468" s="7" t="str">
        <f>VLOOKUP(Table1[[#This Row],[Order No]],'Account, order priority and cat'!$A$2:$B$1038,2,FALSE)</f>
        <v>TONY PERRY</v>
      </c>
      <c r="G468" s="7" t="str">
        <f>VLOOKUP(Table1[[#This Row],[Order No]],'Account, order priority and cat'!$A$3:$C$1039,3,FALSE)</f>
        <v>Low</v>
      </c>
      <c r="H468" s="7" t="str">
        <f>VLOOKUP(Table1[[#This Row],[Order No]],'Account, order priority and cat'!$A$3:$D$1039,4,FALSE)</f>
        <v>Office Supplies</v>
      </c>
      <c r="I468" s="12" t="str">
        <f>VLOOKUP(Table1[[#This Row],[Order No]],'Cost and price details'!$A$2:$F$1038,Table!$I$3,FALSE)</f>
        <v>Express Air</v>
      </c>
      <c r="J468" s="13">
        <f>VLOOKUP(Table1[[#This Row],[Order No]],'Cost and price details'!$A$2:$F$1038,Table!$J$3,FALSE)</f>
        <v>41928</v>
      </c>
      <c r="K468" s="12">
        <f>VLOOKUP(Table1[[#This Row],[Order No]],'Cost and price details'!$A$2:$F$1038,Table!$K$3,FALSE)</f>
        <v>3.0140000000000007</v>
      </c>
      <c r="L468" s="12">
        <f>VLOOKUP(Table1[[#This Row],[Order No]],'Cost and price details'!$A$2:$F$1038,Table!$L$3,FALSE)</f>
        <v>4.9390000000000009</v>
      </c>
      <c r="M468" s="14">
        <f>(Table1[[#This Row],[Retail Price]]-Table1[[#This Row],[Cost Price]])/Table1[[#This Row],[Cost Price]]</f>
        <v>0.63868613138686126</v>
      </c>
      <c r="N468" s="14">
        <f>VLOOKUP(Table1[[#This Row],[Retail Price]],'Tax and discount slab'!$A$17:$B$27,2,TRUE)</f>
        <v>0.05</v>
      </c>
      <c r="O468" s="7">
        <f>(1+Table1[[#This Row],[Tax]])*Table1[[#This Row],[Retail Price]]</f>
        <v>5.1859500000000009</v>
      </c>
      <c r="P468" s="7" t="e">
        <f>VLOOKUP(Table1[[#This Row],[Order No]],'QTY &amp; shipping cost'!A464:B1500,2,FALSE)</f>
        <v>#N/A</v>
      </c>
      <c r="Q468" s="7" t="e">
        <f>(Table1[[#This Row],[Price including tax]]*Table1[[#This Row],[Order Quantity]])</f>
        <v>#N/A</v>
      </c>
      <c r="R468" s="14">
        <f>VLOOKUP(Table1[[#This Row],[Retail Price]],'Tax and discount slab'!$D$17:$E$27,2,TRUE)</f>
        <v>0.02</v>
      </c>
      <c r="S468" s="7" t="e">
        <f>Table1[[#This Row],[Sub Total]]*Table1[[#This Row],[Discount %]]</f>
        <v>#N/A</v>
      </c>
      <c r="T468" s="7">
        <f>VLOOKUP(Table1[[#This Row],[Order No]],'QTY &amp; shipping cost'!$A$2:$C$1038,3,FALSE)</f>
        <v>1.54</v>
      </c>
      <c r="U468" s="18" t="e">
        <f>(Table1[[#This Row],[Sub Total]]+Table1[[#This Row],[Shipping Cost]])-Table1[[#This Row],[Discount $]]</f>
        <v>#N/A</v>
      </c>
    </row>
    <row r="469" spans="1:21" x14ac:dyDescent="0.2">
      <c r="A469" s="17" t="s">
        <v>837</v>
      </c>
      <c r="B469" s="6">
        <f>VLOOKUP($A469,'Order date customer name'!$A$3:$B$1039,2,FALSE)</f>
        <v>41914</v>
      </c>
      <c r="C469" s="7" t="str">
        <f>VLOOKUP(Table1[[#This Row],[Order No]],'Order date customer name'!$A$2:$C$1038,3,FALSE)</f>
        <v>HERMAN GRANT</v>
      </c>
      <c r="D469" s="7" t="str">
        <f>VLOOKUP(Table1[[#This Row],[Order No]],'State and cust type'!$A$2:$B$1038,2,FALSE)</f>
        <v>New York</v>
      </c>
      <c r="E469" s="7" t="str">
        <f>VLOOKUP(Table1[[#This Row],[Order No]],'State and cust type'!$A$3:$C$1039,3,FALSE)</f>
        <v>Home Office</v>
      </c>
      <c r="F469" s="7" t="str">
        <f>VLOOKUP(Table1[[#This Row],[Order No]],'Account, order priority and cat'!$A$2:$B$1038,2,FALSE)</f>
        <v>GREG BLACK</v>
      </c>
      <c r="G469" s="7" t="str">
        <f>VLOOKUP(Table1[[#This Row],[Order No]],'Account, order priority and cat'!$A$3:$C$1039,3,FALSE)</f>
        <v>Low</v>
      </c>
      <c r="H469" s="7" t="str">
        <f>VLOOKUP(Table1[[#This Row],[Order No]],'Account, order priority and cat'!$A$3:$D$1039,4,FALSE)</f>
        <v>Technology</v>
      </c>
      <c r="I469" s="12" t="str">
        <f>VLOOKUP(Table1[[#This Row],[Order No]],'Cost and price details'!$A$2:$F$1038,Table!$I$3,FALSE)</f>
        <v>Regular Air</v>
      </c>
      <c r="J469" s="13">
        <f>VLOOKUP(Table1[[#This Row],[Order No]],'Cost and price details'!$A$2:$F$1038,Table!$J$3,FALSE)</f>
        <v>41923</v>
      </c>
      <c r="K469" s="12">
        <f>VLOOKUP(Table1[[#This Row],[Order No]],'Cost and price details'!$A$2:$F$1038,Table!$K$3,FALSE)</f>
        <v>22.198</v>
      </c>
      <c r="L469" s="12">
        <f>VLOOKUP(Table1[[#This Row],[Order No]],'Cost and price details'!$A$2:$F$1038,Table!$L$3,FALSE)</f>
        <v>38.951000000000001</v>
      </c>
      <c r="M469" s="14">
        <f>(Table1[[#This Row],[Retail Price]]-Table1[[#This Row],[Cost Price]])/Table1[[#This Row],[Cost Price]]</f>
        <v>0.75470763131813678</v>
      </c>
      <c r="N469" s="14">
        <f>VLOOKUP(Table1[[#This Row],[Retail Price]],'Tax and discount slab'!$A$17:$B$27,2,TRUE)</f>
        <v>0.2</v>
      </c>
      <c r="O469" s="7">
        <f>(1+Table1[[#This Row],[Tax]])*Table1[[#This Row],[Retail Price]]</f>
        <v>46.741199999999999</v>
      </c>
      <c r="P469" s="7">
        <f>VLOOKUP(Table1[[#This Row],[Order No]],'QTY &amp; shipping cost'!A465:B1501,2,FALSE)</f>
        <v>7</v>
      </c>
      <c r="Q469" s="7">
        <f>(Table1[[#This Row],[Price including tax]]*Table1[[#This Row],[Order Quantity]])</f>
        <v>327.1884</v>
      </c>
      <c r="R469" s="14">
        <f>VLOOKUP(Table1[[#This Row],[Retail Price]],'Tax and discount slab'!$D$17:$E$27,2,TRUE)</f>
        <v>0.17</v>
      </c>
      <c r="S469" s="7">
        <f>Table1[[#This Row],[Sub Total]]*Table1[[#This Row],[Discount %]]</f>
        <v>55.622028000000007</v>
      </c>
      <c r="T469" s="7">
        <f>VLOOKUP(Table1[[#This Row],[Order No]],'QTY &amp; shipping cost'!$A$2:$C$1038,3,FALSE)</f>
        <v>2.04</v>
      </c>
      <c r="U469" s="18">
        <f>(Table1[[#This Row],[Sub Total]]+Table1[[#This Row],[Shipping Cost]])-Table1[[#This Row],[Discount $]]</f>
        <v>273.60637200000002</v>
      </c>
    </row>
    <row r="470" spans="1:21" x14ac:dyDescent="0.2">
      <c r="A470" s="17" t="s">
        <v>838</v>
      </c>
      <c r="B470" s="6">
        <f>VLOOKUP($A470,'Order date customer name'!$A$3:$B$1039,2,FALSE)</f>
        <v>41916</v>
      </c>
      <c r="C470" s="7" t="str">
        <f>VLOOKUP(Table1[[#This Row],[Order No]],'Order date customer name'!$A$2:$C$1038,3,FALSE)</f>
        <v>MARK DANIELS</v>
      </c>
      <c r="D470" s="7" t="str">
        <f>VLOOKUP(Table1[[#This Row],[Order No]],'State and cust type'!$A$2:$B$1038,2,FALSE)</f>
        <v>Illinois</v>
      </c>
      <c r="E470" s="7" t="str">
        <f>VLOOKUP(Table1[[#This Row],[Order No]],'State and cust type'!$A$3:$C$1039,3,FALSE)</f>
        <v>Consumer</v>
      </c>
      <c r="F470" s="7" t="str">
        <f>VLOOKUP(Table1[[#This Row],[Order No]],'Account, order priority and cat'!$A$2:$B$1038,2,FALSE)</f>
        <v>COREY MILLS</v>
      </c>
      <c r="G470" s="7" t="str">
        <f>VLOOKUP(Table1[[#This Row],[Order No]],'Account, order priority and cat'!$A$3:$C$1039,3,FALSE)</f>
        <v>Critical</v>
      </c>
      <c r="H470" s="7" t="str">
        <f>VLOOKUP(Table1[[#This Row],[Order No]],'Account, order priority and cat'!$A$3:$D$1039,4,FALSE)</f>
        <v>Office Supplies</v>
      </c>
      <c r="I470" s="12" t="str">
        <f>VLOOKUP(Table1[[#This Row],[Order No]],'Cost and price details'!$A$2:$F$1038,Table!$I$3,FALSE)</f>
        <v>Regular Air</v>
      </c>
      <c r="J470" s="13">
        <f>VLOOKUP(Table1[[#This Row],[Order No]],'Cost and price details'!$A$2:$F$1038,Table!$J$3,FALSE)</f>
        <v>41924</v>
      </c>
      <c r="K470" s="12">
        <f>VLOOKUP(Table1[[#This Row],[Order No]],'Cost and price details'!$A$2:$F$1038,Table!$K$3,FALSE)</f>
        <v>2.1339999999999999</v>
      </c>
      <c r="L470" s="12">
        <f>VLOOKUP(Table1[[#This Row],[Order No]],'Cost and price details'!$A$2:$F$1038,Table!$L$3,FALSE)</f>
        <v>3.3880000000000003</v>
      </c>
      <c r="M470" s="14">
        <f>(Table1[[#This Row],[Retail Price]]-Table1[[#This Row],[Cost Price]])/Table1[[#This Row],[Cost Price]]</f>
        <v>0.58762886597938169</v>
      </c>
      <c r="N470" s="14">
        <f>VLOOKUP(Table1[[#This Row],[Retail Price]],'Tax and discount slab'!$A$17:$B$27,2,TRUE)</f>
        <v>0.05</v>
      </c>
      <c r="O470" s="7">
        <f>(1+Table1[[#This Row],[Tax]])*Table1[[#This Row],[Retail Price]]</f>
        <v>3.5574000000000003</v>
      </c>
      <c r="P470" s="7">
        <f>VLOOKUP(Table1[[#This Row],[Order No]],'QTY &amp; shipping cost'!A466:B1502,2,FALSE)</f>
        <v>48</v>
      </c>
      <c r="Q470" s="7">
        <f>(Table1[[#This Row],[Price including tax]]*Table1[[#This Row],[Order Quantity]])</f>
        <v>170.7552</v>
      </c>
      <c r="R470" s="14">
        <f>VLOOKUP(Table1[[#This Row],[Retail Price]],'Tax and discount slab'!$D$17:$E$27,2,TRUE)</f>
        <v>0.02</v>
      </c>
      <c r="S470" s="7">
        <f>Table1[[#This Row],[Sub Total]]*Table1[[#This Row],[Discount %]]</f>
        <v>3.4151039999999999</v>
      </c>
      <c r="T470" s="7">
        <f>VLOOKUP(Table1[[#This Row],[Order No]],'QTY &amp; shipping cost'!$A$2:$C$1038,3,FALSE)</f>
        <v>1.04</v>
      </c>
      <c r="U470" s="18">
        <f>(Table1[[#This Row],[Sub Total]]+Table1[[#This Row],[Shipping Cost]])-Table1[[#This Row],[Discount $]]</f>
        <v>168.38009599999998</v>
      </c>
    </row>
    <row r="471" spans="1:21" x14ac:dyDescent="0.2">
      <c r="A471" s="17" t="s">
        <v>839</v>
      </c>
      <c r="B471" s="6">
        <f>VLOOKUP($A471,'Order date customer name'!$A$3:$B$1039,2,FALSE)</f>
        <v>41918</v>
      </c>
      <c r="C471" s="7" t="str">
        <f>VLOOKUP(Table1[[#This Row],[Order No]],'Order date customer name'!$A$2:$C$1038,3,FALSE)</f>
        <v>STEPHEN STEWART</v>
      </c>
      <c r="D471" s="7" t="str">
        <f>VLOOKUP(Table1[[#This Row],[Order No]],'State and cust type'!$A$2:$B$1038,2,FALSE)</f>
        <v>New York</v>
      </c>
      <c r="E471" s="7" t="str">
        <f>VLOOKUP(Table1[[#This Row],[Order No]],'State and cust type'!$A$3:$C$1039,3,FALSE)</f>
        <v>Corporate</v>
      </c>
      <c r="F471" s="7" t="str">
        <f>VLOOKUP(Table1[[#This Row],[Order No]],'Account, order priority and cat'!$A$2:$B$1038,2,FALSE)</f>
        <v>GREG BLACK</v>
      </c>
      <c r="G471" s="7" t="str">
        <f>VLOOKUP(Table1[[#This Row],[Order No]],'Account, order priority and cat'!$A$3:$C$1039,3,FALSE)</f>
        <v>High</v>
      </c>
      <c r="H471" s="7" t="str">
        <f>VLOOKUP(Table1[[#This Row],[Order No]],'Account, order priority and cat'!$A$3:$D$1039,4,FALSE)</f>
        <v>Furniture</v>
      </c>
      <c r="I471" s="12" t="str">
        <f>VLOOKUP(Table1[[#This Row],[Order No]],'Cost and price details'!$A$2:$F$1038,Table!$I$3,FALSE)</f>
        <v>Regular Air</v>
      </c>
      <c r="J471" s="13">
        <f>VLOOKUP(Table1[[#This Row],[Order No]],'Cost and price details'!$A$2:$F$1038,Table!$J$3,FALSE)</f>
        <v>41927</v>
      </c>
      <c r="K471" s="12">
        <f>VLOOKUP(Table1[[#This Row],[Order No]],'Cost and price details'!$A$2:$F$1038,Table!$K$3,FALSE)</f>
        <v>6.0500000000000007</v>
      </c>
      <c r="L471" s="12">
        <f>VLOOKUP(Table1[[#This Row],[Order No]],'Cost and price details'!$A$2:$F$1038,Table!$L$3,FALSE)</f>
        <v>13.442000000000002</v>
      </c>
      <c r="M471" s="14">
        <f>(Table1[[#This Row],[Retail Price]]-Table1[[#This Row],[Cost Price]])/Table1[[#This Row],[Cost Price]]</f>
        <v>1.2218181818181819</v>
      </c>
      <c r="N471" s="14">
        <f>VLOOKUP(Table1[[#This Row],[Retail Price]],'Tax and discount slab'!$A$17:$B$27,2,TRUE)</f>
        <v>0.1</v>
      </c>
      <c r="O471" s="7">
        <f>(1+Table1[[#This Row],[Tax]])*Table1[[#This Row],[Retail Price]]</f>
        <v>14.786200000000003</v>
      </c>
      <c r="P471" s="7" t="e">
        <f>VLOOKUP(Table1[[#This Row],[Order No]],'QTY &amp; shipping cost'!A467:B1503,2,FALSE)</f>
        <v>#N/A</v>
      </c>
      <c r="Q471" s="7" t="e">
        <f>(Table1[[#This Row],[Price including tax]]*Table1[[#This Row],[Order Quantity]])</f>
        <v>#N/A</v>
      </c>
      <c r="R471" s="14">
        <f>VLOOKUP(Table1[[#This Row],[Retail Price]],'Tax and discount slab'!$D$17:$E$27,2,TRUE)</f>
        <v>7.0000000000000007E-2</v>
      </c>
      <c r="S471" s="7" t="e">
        <f>Table1[[#This Row],[Sub Total]]*Table1[[#This Row],[Discount %]]</f>
        <v>#N/A</v>
      </c>
      <c r="T471" s="7">
        <f>VLOOKUP(Table1[[#This Row],[Order No]],'QTY &amp; shipping cost'!$A$2:$C$1038,3,FALSE)</f>
        <v>2.9</v>
      </c>
      <c r="U471" s="18" t="e">
        <f>(Table1[[#This Row],[Sub Total]]+Table1[[#This Row],[Shipping Cost]])-Table1[[#This Row],[Discount $]]</f>
        <v>#N/A</v>
      </c>
    </row>
    <row r="472" spans="1:21" x14ac:dyDescent="0.2">
      <c r="A472" s="17" t="s">
        <v>840</v>
      </c>
      <c r="B472" s="6">
        <f>VLOOKUP($A472,'Order date customer name'!$A$3:$B$1039,2,FALSE)</f>
        <v>41919</v>
      </c>
      <c r="C472" s="7" t="str">
        <f>VLOOKUP(Table1[[#This Row],[Order No]],'Order date customer name'!$A$2:$C$1038,3,FALSE)</f>
        <v>JASON CUNNINGHAM</v>
      </c>
      <c r="D472" s="7" t="str">
        <f>VLOOKUP(Table1[[#This Row],[Order No]],'State and cust type'!$A$2:$B$1038,2,FALSE)</f>
        <v>New York</v>
      </c>
      <c r="E472" s="7" t="str">
        <f>VLOOKUP(Table1[[#This Row],[Order No]],'State and cust type'!$A$3:$C$1039,3,FALSE)</f>
        <v>Consumer</v>
      </c>
      <c r="F472" s="7" t="str">
        <f>VLOOKUP(Table1[[#This Row],[Order No]],'Account, order priority and cat'!$A$2:$B$1038,2,FALSE)</f>
        <v>BRYAN JENKINS</v>
      </c>
      <c r="G472" s="7" t="str">
        <f>VLOOKUP(Table1[[#This Row],[Order No]],'Account, order priority and cat'!$A$3:$C$1039,3,FALSE)</f>
        <v>High</v>
      </c>
      <c r="H472" s="7" t="str">
        <f>VLOOKUP(Table1[[#This Row],[Order No]],'Account, order priority and cat'!$A$3:$D$1039,4,FALSE)</f>
        <v>Office Supplies</v>
      </c>
      <c r="I472" s="12" t="str">
        <f>VLOOKUP(Table1[[#This Row],[Order No]],'Cost and price details'!$A$2:$F$1038,Table!$I$3,FALSE)</f>
        <v>Regular Air</v>
      </c>
      <c r="J472" s="13">
        <f>VLOOKUP(Table1[[#This Row],[Order No]],'Cost and price details'!$A$2:$F$1038,Table!$J$3,FALSE)</f>
        <v>41926</v>
      </c>
      <c r="K472" s="12">
        <f>VLOOKUP(Table1[[#This Row],[Order No]],'Cost and price details'!$A$2:$F$1038,Table!$K$3,FALSE)</f>
        <v>4.6090000000000009</v>
      </c>
      <c r="L472" s="12">
        <f>VLOOKUP(Table1[[#This Row],[Order No]],'Cost and price details'!$A$2:$F$1038,Table!$L$3,FALSE)</f>
        <v>11.253000000000002</v>
      </c>
      <c r="M472" s="14">
        <f>(Table1[[#This Row],[Retail Price]]-Table1[[#This Row],[Cost Price]])/Table1[[#This Row],[Cost Price]]</f>
        <v>1.4415274463007159</v>
      </c>
      <c r="N472" s="14">
        <f>VLOOKUP(Table1[[#This Row],[Retail Price]],'Tax and discount slab'!$A$17:$B$27,2,TRUE)</f>
        <v>0.1</v>
      </c>
      <c r="O472" s="7">
        <f>(1+Table1[[#This Row],[Tax]])*Table1[[#This Row],[Retail Price]]</f>
        <v>12.378300000000003</v>
      </c>
      <c r="P472" s="7" t="e">
        <f>VLOOKUP(Table1[[#This Row],[Order No]],'QTY &amp; shipping cost'!A468:B1504,2,FALSE)</f>
        <v>#N/A</v>
      </c>
      <c r="Q472" s="7" t="e">
        <f>(Table1[[#This Row],[Price including tax]]*Table1[[#This Row],[Order Quantity]])</f>
        <v>#N/A</v>
      </c>
      <c r="R472" s="14">
        <f>VLOOKUP(Table1[[#This Row],[Retail Price]],'Tax and discount slab'!$D$17:$E$27,2,TRUE)</f>
        <v>7.0000000000000007E-2</v>
      </c>
      <c r="S472" s="7" t="e">
        <f>Table1[[#This Row],[Sub Total]]*Table1[[#This Row],[Discount %]]</f>
        <v>#N/A</v>
      </c>
      <c r="T472" s="7">
        <f>VLOOKUP(Table1[[#This Row],[Order No]],'QTY &amp; shipping cost'!$A$2:$C$1038,3,FALSE)</f>
        <v>4.7299999999999995</v>
      </c>
      <c r="U472" s="18" t="e">
        <f>(Table1[[#This Row],[Sub Total]]+Table1[[#This Row],[Shipping Cost]])-Table1[[#This Row],[Discount $]]</f>
        <v>#N/A</v>
      </c>
    </row>
    <row r="473" spans="1:21" x14ac:dyDescent="0.2">
      <c r="A473" s="17" t="s">
        <v>842</v>
      </c>
      <c r="B473" s="6">
        <f>VLOOKUP($A473,'Order date customer name'!$A$3:$B$1039,2,FALSE)</f>
        <v>41920</v>
      </c>
      <c r="C473" s="7" t="str">
        <f>VLOOKUP(Table1[[#This Row],[Order No]],'Order date customer name'!$A$2:$C$1038,3,FALSE)</f>
        <v>RYAN RIVERA</v>
      </c>
      <c r="D473" s="7" t="str">
        <f>VLOOKUP(Table1[[#This Row],[Order No]],'State and cust type'!$A$2:$B$1038,2,FALSE)</f>
        <v>New York</v>
      </c>
      <c r="E473" s="7" t="str">
        <f>VLOOKUP(Table1[[#This Row],[Order No]],'State and cust type'!$A$3:$C$1039,3,FALSE)</f>
        <v>Corporate</v>
      </c>
      <c r="F473" s="7" t="str">
        <f>VLOOKUP(Table1[[#This Row],[Order No]],'Account, order priority and cat'!$A$2:$B$1038,2,FALSE)</f>
        <v>GREG BLACK</v>
      </c>
      <c r="G473" s="7" t="str">
        <f>VLOOKUP(Table1[[#This Row],[Order No]],'Account, order priority and cat'!$A$3:$C$1039,3,FALSE)</f>
        <v>Low</v>
      </c>
      <c r="H473" s="7" t="str">
        <f>VLOOKUP(Table1[[#This Row],[Order No]],'Account, order priority and cat'!$A$3:$D$1039,4,FALSE)</f>
        <v>Office Supplies</v>
      </c>
      <c r="I473" s="12" t="str">
        <f>VLOOKUP(Table1[[#This Row],[Order No]],'Cost and price details'!$A$2:$F$1038,Table!$I$3,FALSE)</f>
        <v>Regular Air</v>
      </c>
      <c r="J473" s="13">
        <f>VLOOKUP(Table1[[#This Row],[Order No]],'Cost and price details'!$A$2:$F$1038,Table!$J$3,FALSE)</f>
        <v>41934</v>
      </c>
      <c r="K473" s="12">
        <f>VLOOKUP(Table1[[#This Row],[Order No]],'Cost and price details'!$A$2:$F$1038,Table!$K$3,FALSE)</f>
        <v>1.3089999999999999</v>
      </c>
      <c r="L473" s="12">
        <f>VLOOKUP(Table1[[#This Row],[Order No]],'Cost and price details'!$A$2:$F$1038,Table!$L$3,FALSE)</f>
        <v>2.1779999999999999</v>
      </c>
      <c r="M473" s="14">
        <f>(Table1[[#This Row],[Retail Price]]-Table1[[#This Row],[Cost Price]])/Table1[[#This Row],[Cost Price]]</f>
        <v>0.66386554621848737</v>
      </c>
      <c r="N473" s="14">
        <f>VLOOKUP(Table1[[#This Row],[Retail Price]],'Tax and discount slab'!$A$17:$B$27,2,TRUE)</f>
        <v>0.05</v>
      </c>
      <c r="O473" s="7">
        <f>(1+Table1[[#This Row],[Tax]])*Table1[[#This Row],[Retail Price]]</f>
        <v>2.2869000000000002</v>
      </c>
      <c r="P473" s="7">
        <f>VLOOKUP(Table1[[#This Row],[Order No]],'QTY &amp; shipping cost'!A469:B1505,2,FALSE)</f>
        <v>40</v>
      </c>
      <c r="Q473" s="7">
        <f>(Table1[[#This Row],[Price including tax]]*Table1[[#This Row],[Order Quantity]])</f>
        <v>91.475999999999999</v>
      </c>
      <c r="R473" s="14">
        <f>VLOOKUP(Table1[[#This Row],[Retail Price]],'Tax and discount slab'!$D$17:$E$27,2,TRUE)</f>
        <v>0.02</v>
      </c>
      <c r="S473" s="7">
        <f>Table1[[#This Row],[Sub Total]]*Table1[[#This Row],[Discount %]]</f>
        <v>1.82952</v>
      </c>
      <c r="T473" s="7">
        <f>VLOOKUP(Table1[[#This Row],[Order No]],'QTY &amp; shipping cost'!$A$2:$C$1038,3,FALSE)</f>
        <v>4.8199999999999994</v>
      </c>
      <c r="U473" s="18">
        <f>(Table1[[#This Row],[Sub Total]]+Table1[[#This Row],[Shipping Cost]])-Table1[[#This Row],[Discount $]]</f>
        <v>94.46647999999999</v>
      </c>
    </row>
    <row r="474" spans="1:21" x14ac:dyDescent="0.2">
      <c r="A474" s="17" t="s">
        <v>843</v>
      </c>
      <c r="B474" s="6">
        <f>VLOOKUP($A474,'Order date customer name'!$A$3:$B$1039,2,FALSE)</f>
        <v>41921</v>
      </c>
      <c r="C474" s="7" t="str">
        <f>VLOOKUP(Table1[[#This Row],[Order No]],'Order date customer name'!$A$2:$C$1038,3,FALSE)</f>
        <v>MARK COLEMAN</v>
      </c>
      <c r="D474" s="7" t="str">
        <f>VLOOKUP(Table1[[#This Row],[Order No]],'State and cust type'!$A$2:$B$1038,2,FALSE)</f>
        <v>New York</v>
      </c>
      <c r="E474" s="7" t="str">
        <f>VLOOKUP(Table1[[#This Row],[Order No]],'State and cust type'!$A$3:$C$1039,3,FALSE)</f>
        <v>Home Office</v>
      </c>
      <c r="F474" s="7" t="str">
        <f>VLOOKUP(Table1[[#This Row],[Order No]],'Account, order priority and cat'!$A$2:$B$1038,2,FALSE)</f>
        <v>TONY PERRY</v>
      </c>
      <c r="G474" s="7" t="str">
        <f>VLOOKUP(Table1[[#This Row],[Order No]],'Account, order priority and cat'!$A$3:$C$1039,3,FALSE)</f>
        <v>Medium</v>
      </c>
      <c r="H474" s="7" t="str">
        <f>VLOOKUP(Table1[[#This Row],[Order No]],'Account, order priority and cat'!$A$3:$D$1039,4,FALSE)</f>
        <v>Office Supplies</v>
      </c>
      <c r="I474" s="12" t="str">
        <f>VLOOKUP(Table1[[#This Row],[Order No]],'Cost and price details'!$A$2:$F$1038,Table!$I$3,FALSE)</f>
        <v>Regular Air</v>
      </c>
      <c r="J474" s="13">
        <f>VLOOKUP(Table1[[#This Row],[Order No]],'Cost and price details'!$A$2:$F$1038,Table!$J$3,FALSE)</f>
        <v>41928</v>
      </c>
      <c r="K474" s="12">
        <f>VLOOKUP(Table1[[#This Row],[Order No]],'Cost and price details'!$A$2:$F$1038,Table!$K$3,FALSE)</f>
        <v>12.221</v>
      </c>
      <c r="L474" s="12">
        <f>VLOOKUP(Table1[[#This Row],[Order No]],'Cost and price details'!$A$2:$F$1038,Table!$L$3,FALSE)</f>
        <v>21.824000000000002</v>
      </c>
      <c r="M474" s="14">
        <f>(Table1[[#This Row],[Retail Price]]-Table1[[#This Row],[Cost Price]])/Table1[[#This Row],[Cost Price]]</f>
        <v>0.78577857785778593</v>
      </c>
      <c r="N474" s="14">
        <f>VLOOKUP(Table1[[#This Row],[Retail Price]],'Tax and discount slab'!$A$17:$B$27,2,TRUE)</f>
        <v>0.15000000000000002</v>
      </c>
      <c r="O474" s="7">
        <f>(1+Table1[[#This Row],[Tax]])*Table1[[#This Row],[Retail Price]]</f>
        <v>25.0976</v>
      </c>
      <c r="P474" s="7" t="e">
        <f>VLOOKUP(Table1[[#This Row],[Order No]],'QTY &amp; shipping cost'!A470:B1506,2,FALSE)</f>
        <v>#N/A</v>
      </c>
      <c r="Q474" s="7" t="e">
        <f>(Table1[[#This Row],[Price including tax]]*Table1[[#This Row],[Order Quantity]])</f>
        <v>#N/A</v>
      </c>
      <c r="R474" s="14">
        <f>VLOOKUP(Table1[[#This Row],[Retail Price]],'Tax and discount slab'!$D$17:$E$27,2,TRUE)</f>
        <v>0.12000000000000001</v>
      </c>
      <c r="S474" s="7" t="e">
        <f>Table1[[#This Row],[Sub Total]]*Table1[[#This Row],[Discount %]]</f>
        <v>#N/A</v>
      </c>
      <c r="T474" s="7">
        <f>VLOOKUP(Table1[[#This Row],[Order No]],'QTY &amp; shipping cost'!$A$2:$C$1038,3,FALSE)</f>
        <v>4.1499999999999995</v>
      </c>
      <c r="U474" s="18" t="e">
        <f>(Table1[[#This Row],[Sub Total]]+Table1[[#This Row],[Shipping Cost]])-Table1[[#This Row],[Discount $]]</f>
        <v>#N/A</v>
      </c>
    </row>
    <row r="475" spans="1:21" x14ac:dyDescent="0.2">
      <c r="A475" s="17" t="s">
        <v>845</v>
      </c>
      <c r="B475" s="6">
        <f>VLOOKUP($A475,'Order date customer name'!$A$3:$B$1039,2,FALSE)</f>
        <v>41925</v>
      </c>
      <c r="C475" s="7" t="str">
        <f>VLOOKUP(Table1[[#This Row],[Order No]],'Order date customer name'!$A$2:$C$1038,3,FALSE)</f>
        <v>ROBERTO STEPHENS</v>
      </c>
      <c r="D475" s="7" t="str">
        <f>VLOOKUP(Table1[[#This Row],[Order No]],'State and cust type'!$A$2:$B$1038,2,FALSE)</f>
        <v>New York</v>
      </c>
      <c r="E475" s="7" t="str">
        <f>VLOOKUP(Table1[[#This Row],[Order No]],'State and cust type'!$A$3:$C$1039,3,FALSE)</f>
        <v>Home Office</v>
      </c>
      <c r="F475" s="7" t="str">
        <f>VLOOKUP(Table1[[#This Row],[Order No]],'Account, order priority and cat'!$A$2:$B$1038,2,FALSE)</f>
        <v>MARC ARNOLD</v>
      </c>
      <c r="G475" s="7" t="str">
        <f>VLOOKUP(Table1[[#This Row],[Order No]],'Account, order priority and cat'!$A$3:$C$1039,3,FALSE)</f>
        <v>Low</v>
      </c>
      <c r="H475" s="7" t="str">
        <f>VLOOKUP(Table1[[#This Row],[Order No]],'Account, order priority and cat'!$A$3:$D$1039,4,FALSE)</f>
        <v>Office Supplies</v>
      </c>
      <c r="I475" s="12" t="str">
        <f>VLOOKUP(Table1[[#This Row],[Order No]],'Cost and price details'!$A$2:$F$1038,Table!$I$3,FALSE)</f>
        <v>Express Air</v>
      </c>
      <c r="J475" s="13">
        <f>VLOOKUP(Table1[[#This Row],[Order No]],'Cost and price details'!$A$2:$F$1038,Table!$J$3,FALSE)</f>
        <v>41936</v>
      </c>
      <c r="K475" s="12">
        <f>VLOOKUP(Table1[[#This Row],[Order No]],'Cost and price details'!$A$2:$F$1038,Table!$K$3,FALSE)</f>
        <v>57.277000000000008</v>
      </c>
      <c r="L475" s="12">
        <f>VLOOKUP(Table1[[#This Row],[Order No]],'Cost and price details'!$A$2:$F$1038,Table!$L$3,FALSE)</f>
        <v>92.378000000000014</v>
      </c>
      <c r="M475" s="14">
        <f>(Table1[[#This Row],[Retail Price]]-Table1[[#This Row],[Cost Price]])/Table1[[#This Row],[Cost Price]]</f>
        <v>0.61282888419435377</v>
      </c>
      <c r="N475" s="14">
        <f>VLOOKUP(Table1[[#This Row],[Retail Price]],'Tax and discount slab'!$A$17:$B$27,2,TRUE)</f>
        <v>0.30000000000000004</v>
      </c>
      <c r="O475" s="7">
        <f>(1+Table1[[#This Row],[Tax]])*Table1[[#This Row],[Retail Price]]</f>
        <v>120.09140000000002</v>
      </c>
      <c r="P475" s="7" t="e">
        <f>VLOOKUP(Table1[[#This Row],[Order No]],'QTY &amp; shipping cost'!A471:B1507,2,FALSE)</f>
        <v>#N/A</v>
      </c>
      <c r="Q475" s="7" t="e">
        <f>(Table1[[#This Row],[Price including tax]]*Table1[[#This Row],[Order Quantity]])</f>
        <v>#N/A</v>
      </c>
      <c r="R475" s="14">
        <f>VLOOKUP(Table1[[#This Row],[Retail Price]],'Tax and discount slab'!$D$17:$E$27,2,TRUE)</f>
        <v>0.42</v>
      </c>
      <c r="S475" s="7" t="e">
        <f>Table1[[#This Row],[Sub Total]]*Table1[[#This Row],[Discount %]]</f>
        <v>#N/A</v>
      </c>
      <c r="T475" s="7">
        <f>VLOOKUP(Table1[[#This Row],[Order No]],'QTY &amp; shipping cost'!$A$2:$C$1038,3,FALSE)</f>
        <v>5.0599999999999996</v>
      </c>
      <c r="U475" s="18" t="e">
        <f>(Table1[[#This Row],[Sub Total]]+Table1[[#This Row],[Shipping Cost]])-Table1[[#This Row],[Discount $]]</f>
        <v>#N/A</v>
      </c>
    </row>
    <row r="476" spans="1:21" x14ac:dyDescent="0.2">
      <c r="A476" s="17" t="s">
        <v>847</v>
      </c>
      <c r="B476" s="6">
        <f>VLOOKUP($A476,'Order date customer name'!$A$3:$B$1039,2,FALSE)</f>
        <v>41926</v>
      </c>
      <c r="C476" s="7" t="str">
        <f>VLOOKUP(Table1[[#This Row],[Order No]],'Order date customer name'!$A$2:$C$1038,3,FALSE)</f>
        <v>CHARLIE GOMEZ</v>
      </c>
      <c r="D476" s="7" t="str">
        <f>VLOOKUP(Table1[[#This Row],[Order No]],'State and cust type'!$A$2:$B$1038,2,FALSE)</f>
        <v>Illinois</v>
      </c>
      <c r="E476" s="7" t="str">
        <f>VLOOKUP(Table1[[#This Row],[Order No]],'State and cust type'!$A$3:$C$1039,3,FALSE)</f>
        <v>Home Office</v>
      </c>
      <c r="F476" s="7" t="str">
        <f>VLOOKUP(Table1[[#This Row],[Order No]],'Account, order priority and cat'!$A$2:$B$1038,2,FALSE)</f>
        <v>COREY MILLS</v>
      </c>
      <c r="G476" s="7" t="str">
        <f>VLOOKUP(Table1[[#This Row],[Order No]],'Account, order priority and cat'!$A$3:$C$1039,3,FALSE)</f>
        <v>Critical</v>
      </c>
      <c r="H476" s="7" t="str">
        <f>VLOOKUP(Table1[[#This Row],[Order No]],'Account, order priority and cat'!$A$3:$D$1039,4,FALSE)</f>
        <v>Office Supplies</v>
      </c>
      <c r="I476" s="12" t="str">
        <f>VLOOKUP(Table1[[#This Row],[Order No]],'Cost and price details'!$A$2:$F$1038,Table!$I$3,FALSE)</f>
        <v>Regular Air</v>
      </c>
      <c r="J476" s="13">
        <f>VLOOKUP(Table1[[#This Row],[Order No]],'Cost and price details'!$A$2:$F$1038,Table!$J$3,FALSE)</f>
        <v>41934</v>
      </c>
      <c r="K476" s="12">
        <f>VLOOKUP(Table1[[#This Row],[Order No]],'Cost and price details'!$A$2:$F$1038,Table!$K$3,FALSE)</f>
        <v>2.7720000000000002</v>
      </c>
      <c r="L476" s="12">
        <f>VLOOKUP(Table1[[#This Row],[Order No]],'Cost and price details'!$A$2:$F$1038,Table!$L$3,FALSE)</f>
        <v>4.4000000000000004</v>
      </c>
      <c r="M476" s="14">
        <f>(Table1[[#This Row],[Retail Price]]-Table1[[#This Row],[Cost Price]])/Table1[[#This Row],[Cost Price]]</f>
        <v>0.58730158730158732</v>
      </c>
      <c r="N476" s="14">
        <f>VLOOKUP(Table1[[#This Row],[Retail Price]],'Tax and discount slab'!$A$17:$B$27,2,TRUE)</f>
        <v>0.05</v>
      </c>
      <c r="O476" s="7">
        <f>(1+Table1[[#This Row],[Tax]])*Table1[[#This Row],[Retail Price]]</f>
        <v>4.620000000000001</v>
      </c>
      <c r="P476" s="7" t="e">
        <f>VLOOKUP(Table1[[#This Row],[Order No]],'QTY &amp; shipping cost'!A472:B1508,2,FALSE)</f>
        <v>#N/A</v>
      </c>
      <c r="Q476" s="7" t="e">
        <f>(Table1[[#This Row],[Price including tax]]*Table1[[#This Row],[Order Quantity]])</f>
        <v>#N/A</v>
      </c>
      <c r="R476" s="14">
        <f>VLOOKUP(Table1[[#This Row],[Retail Price]],'Tax and discount slab'!$D$17:$E$27,2,TRUE)</f>
        <v>0.02</v>
      </c>
      <c r="S476" s="7" t="e">
        <f>Table1[[#This Row],[Sub Total]]*Table1[[#This Row],[Discount %]]</f>
        <v>#N/A</v>
      </c>
      <c r="T476" s="7">
        <f>VLOOKUP(Table1[[#This Row],[Order No]],'QTY &amp; shipping cost'!$A$2:$C$1038,3,FALSE)</f>
        <v>1.35</v>
      </c>
      <c r="U476" s="18" t="e">
        <f>(Table1[[#This Row],[Sub Total]]+Table1[[#This Row],[Shipping Cost]])-Table1[[#This Row],[Discount $]]</f>
        <v>#N/A</v>
      </c>
    </row>
    <row r="477" spans="1:21" x14ac:dyDescent="0.2">
      <c r="A477" s="17" t="s">
        <v>848</v>
      </c>
      <c r="B477" s="6">
        <f>VLOOKUP($A477,'Order date customer name'!$A$3:$B$1039,2,FALSE)</f>
        <v>41928</v>
      </c>
      <c r="C477" s="7" t="str">
        <f>VLOOKUP(Table1[[#This Row],[Order No]],'Order date customer name'!$A$2:$C$1038,3,FALSE)</f>
        <v>CHARLIE GOMEZ</v>
      </c>
      <c r="D477" s="7" t="str">
        <f>VLOOKUP(Table1[[#This Row],[Order No]],'State and cust type'!$A$2:$B$1038,2,FALSE)</f>
        <v>Illinois</v>
      </c>
      <c r="E477" s="7" t="str">
        <f>VLOOKUP(Table1[[#This Row],[Order No]],'State and cust type'!$A$3:$C$1039,3,FALSE)</f>
        <v>Home Office</v>
      </c>
      <c r="F477" s="7" t="str">
        <f>VLOOKUP(Table1[[#This Row],[Order No]],'Account, order priority and cat'!$A$2:$B$1038,2,FALSE)</f>
        <v>COREY MILLS</v>
      </c>
      <c r="G477" s="7" t="str">
        <f>VLOOKUP(Table1[[#This Row],[Order No]],'Account, order priority and cat'!$A$3:$C$1039,3,FALSE)</f>
        <v>Not Specified</v>
      </c>
      <c r="H477" s="7" t="str">
        <f>VLOOKUP(Table1[[#This Row],[Order No]],'Account, order priority and cat'!$A$3:$D$1039,4,FALSE)</f>
        <v>Office Supplies</v>
      </c>
      <c r="I477" s="12" t="str">
        <f>VLOOKUP(Table1[[#This Row],[Order No]],'Cost and price details'!$A$2:$F$1038,Table!$I$3,FALSE)</f>
        <v>Regular Air</v>
      </c>
      <c r="J477" s="13">
        <f>VLOOKUP(Table1[[#This Row],[Order No]],'Cost and price details'!$A$2:$F$1038,Table!$J$3,FALSE)</f>
        <v>41937</v>
      </c>
      <c r="K477" s="12">
        <f>VLOOKUP(Table1[[#This Row],[Order No]],'Cost and price details'!$A$2:$F$1038,Table!$K$3,FALSE)</f>
        <v>4.2240000000000002</v>
      </c>
      <c r="L477" s="12">
        <f>VLOOKUP(Table1[[#This Row],[Order No]],'Cost and price details'!$A$2:$F$1038,Table!$L$3,FALSE)</f>
        <v>6.9300000000000006</v>
      </c>
      <c r="M477" s="14">
        <f>(Table1[[#This Row],[Retail Price]]-Table1[[#This Row],[Cost Price]])/Table1[[#This Row],[Cost Price]]</f>
        <v>0.64062500000000011</v>
      </c>
      <c r="N477" s="14">
        <f>VLOOKUP(Table1[[#This Row],[Retail Price]],'Tax and discount slab'!$A$17:$B$27,2,TRUE)</f>
        <v>0.05</v>
      </c>
      <c r="O477" s="7">
        <f>(1+Table1[[#This Row],[Tax]])*Table1[[#This Row],[Retail Price]]</f>
        <v>7.2765000000000013</v>
      </c>
      <c r="P477" s="7">
        <f>VLOOKUP(Table1[[#This Row],[Order No]],'QTY &amp; shipping cost'!A473:B1509,2,FALSE)</f>
        <v>10</v>
      </c>
      <c r="Q477" s="7">
        <f>(Table1[[#This Row],[Price including tax]]*Table1[[#This Row],[Order Quantity]])</f>
        <v>72.765000000000015</v>
      </c>
      <c r="R477" s="14">
        <f>VLOOKUP(Table1[[#This Row],[Retail Price]],'Tax and discount slab'!$D$17:$E$27,2,TRUE)</f>
        <v>0.02</v>
      </c>
      <c r="S477" s="7">
        <f>Table1[[#This Row],[Sub Total]]*Table1[[#This Row],[Discount %]]</f>
        <v>1.4553000000000003</v>
      </c>
      <c r="T477" s="7">
        <f>VLOOKUP(Table1[[#This Row],[Order No]],'QTY &amp; shipping cost'!$A$2:$C$1038,3,FALSE)</f>
        <v>0.55000000000000004</v>
      </c>
      <c r="U477" s="18">
        <f>(Table1[[#This Row],[Sub Total]]+Table1[[#This Row],[Shipping Cost]])-Table1[[#This Row],[Discount $]]</f>
        <v>71.859700000000018</v>
      </c>
    </row>
    <row r="478" spans="1:21" x14ac:dyDescent="0.2">
      <c r="A478" s="17" t="s">
        <v>849</v>
      </c>
      <c r="B478" s="6">
        <f>VLOOKUP($A478,'Order date customer name'!$A$3:$B$1039,2,FALSE)</f>
        <v>41929</v>
      </c>
      <c r="C478" s="7" t="str">
        <f>VLOOKUP(Table1[[#This Row],[Order No]],'Order date customer name'!$A$2:$C$1038,3,FALSE)</f>
        <v>RAYMOND COLEMAN</v>
      </c>
      <c r="D478" s="7" t="str">
        <f>VLOOKUP(Table1[[#This Row],[Order No]],'State and cust type'!$A$2:$B$1038,2,FALSE)</f>
        <v>Illinois</v>
      </c>
      <c r="E478" s="7" t="str">
        <f>VLOOKUP(Table1[[#This Row],[Order No]],'State and cust type'!$A$3:$C$1039,3,FALSE)</f>
        <v>Corporate</v>
      </c>
      <c r="F478" s="7" t="str">
        <f>VLOOKUP(Table1[[#This Row],[Order No]],'Account, order priority and cat'!$A$2:$B$1038,2,FALSE)</f>
        <v>COREY MILLS</v>
      </c>
      <c r="G478" s="7" t="str">
        <f>VLOOKUP(Table1[[#This Row],[Order No]],'Account, order priority and cat'!$A$3:$C$1039,3,FALSE)</f>
        <v>High</v>
      </c>
      <c r="H478" s="7" t="str">
        <f>VLOOKUP(Table1[[#This Row],[Order No]],'Account, order priority and cat'!$A$3:$D$1039,4,FALSE)</f>
        <v>Office Supplies</v>
      </c>
      <c r="I478" s="12" t="str">
        <f>VLOOKUP(Table1[[#This Row],[Order No]],'Cost and price details'!$A$2:$F$1038,Table!$I$3,FALSE)</f>
        <v>Express Air</v>
      </c>
      <c r="J478" s="13">
        <f>VLOOKUP(Table1[[#This Row],[Order No]],'Cost and price details'!$A$2:$F$1038,Table!$J$3,FALSE)</f>
        <v>41937</v>
      </c>
      <c r="K478" s="12">
        <f>VLOOKUP(Table1[[#This Row],[Order No]],'Cost and price details'!$A$2:$F$1038,Table!$K$3,FALSE)</f>
        <v>4.9060000000000006</v>
      </c>
      <c r="L478" s="12">
        <f>VLOOKUP(Table1[[#This Row],[Order No]],'Cost and price details'!$A$2:$F$1038,Table!$L$3,FALSE)</f>
        <v>11.979000000000001</v>
      </c>
      <c r="M478" s="14">
        <f>(Table1[[#This Row],[Retail Price]]-Table1[[#This Row],[Cost Price]])/Table1[[#This Row],[Cost Price]]</f>
        <v>1.4417040358744393</v>
      </c>
      <c r="N478" s="14">
        <f>VLOOKUP(Table1[[#This Row],[Retail Price]],'Tax and discount slab'!$A$17:$B$27,2,TRUE)</f>
        <v>0.1</v>
      </c>
      <c r="O478" s="7">
        <f>(1+Table1[[#This Row],[Tax]])*Table1[[#This Row],[Retail Price]]</f>
        <v>13.176900000000002</v>
      </c>
      <c r="P478" s="7">
        <f>VLOOKUP(Table1[[#This Row],[Order No]],'QTY &amp; shipping cost'!A474:B1510,2,FALSE)</f>
        <v>6</v>
      </c>
      <c r="Q478" s="7">
        <f>(Table1[[#This Row],[Price including tax]]*Table1[[#This Row],[Order Quantity]])</f>
        <v>79.061400000000006</v>
      </c>
      <c r="R478" s="14">
        <f>VLOOKUP(Table1[[#This Row],[Retail Price]],'Tax and discount slab'!$D$17:$E$27,2,TRUE)</f>
        <v>7.0000000000000007E-2</v>
      </c>
      <c r="S478" s="7">
        <f>Table1[[#This Row],[Sub Total]]*Table1[[#This Row],[Discount %]]</f>
        <v>5.5342980000000006</v>
      </c>
      <c r="T478" s="7">
        <f>VLOOKUP(Table1[[#This Row],[Order No]],'QTY &amp; shipping cost'!$A$2:$C$1038,3,FALSE)</f>
        <v>4.55</v>
      </c>
      <c r="U478" s="18">
        <f>(Table1[[#This Row],[Sub Total]]+Table1[[#This Row],[Shipping Cost]])-Table1[[#This Row],[Discount $]]</f>
        <v>78.077101999999996</v>
      </c>
    </row>
    <row r="479" spans="1:21" x14ac:dyDescent="0.2">
      <c r="A479" s="17" t="s">
        <v>851</v>
      </c>
      <c r="B479" s="6">
        <f>VLOOKUP($A479,'Order date customer name'!$A$3:$B$1039,2,FALSE)</f>
        <v>41930</v>
      </c>
      <c r="C479" s="7" t="str">
        <f>VLOOKUP(Table1[[#This Row],[Order No]],'Order date customer name'!$A$2:$C$1038,3,FALSE)</f>
        <v>PEDRO FLORES</v>
      </c>
      <c r="D479" s="7" t="str">
        <f>VLOOKUP(Table1[[#This Row],[Order No]],'State and cust type'!$A$2:$B$1038,2,FALSE)</f>
        <v>Illinois</v>
      </c>
      <c r="E479" s="7" t="str">
        <f>VLOOKUP(Table1[[#This Row],[Order No]],'State and cust type'!$A$3:$C$1039,3,FALSE)</f>
        <v>Small Business</v>
      </c>
      <c r="F479" s="7" t="str">
        <f>VLOOKUP(Table1[[#This Row],[Order No]],'Account, order priority and cat'!$A$2:$B$1038,2,FALSE)</f>
        <v>MANUEL BARNES</v>
      </c>
      <c r="G479" s="7" t="str">
        <f>VLOOKUP(Table1[[#This Row],[Order No]],'Account, order priority and cat'!$A$3:$C$1039,3,FALSE)</f>
        <v>Not Specified</v>
      </c>
      <c r="H479" s="7" t="str">
        <f>VLOOKUP(Table1[[#This Row],[Order No]],'Account, order priority and cat'!$A$3:$D$1039,4,FALSE)</f>
        <v>Technology</v>
      </c>
      <c r="I479" s="12" t="str">
        <f>VLOOKUP(Table1[[#This Row],[Order No]],'Cost and price details'!$A$2:$F$1038,Table!$I$3,FALSE)</f>
        <v>Regular Air</v>
      </c>
      <c r="J479" s="13">
        <f>VLOOKUP(Table1[[#This Row],[Order No]],'Cost and price details'!$A$2:$F$1038,Table!$J$3,FALSE)</f>
        <v>41939</v>
      </c>
      <c r="K479" s="12">
        <f>VLOOKUP(Table1[[#This Row],[Order No]],'Cost and price details'!$A$2:$F$1038,Table!$K$3,FALSE)</f>
        <v>9.1410000000000018</v>
      </c>
      <c r="L479" s="12">
        <f>VLOOKUP(Table1[[#This Row],[Order No]],'Cost and price details'!$A$2:$F$1038,Table!$L$3,FALSE)</f>
        <v>17.578000000000003</v>
      </c>
      <c r="M479" s="14">
        <f>(Table1[[#This Row],[Retail Price]]-Table1[[#This Row],[Cost Price]])/Table1[[#This Row],[Cost Price]]</f>
        <v>0.92298435619735253</v>
      </c>
      <c r="N479" s="14">
        <f>VLOOKUP(Table1[[#This Row],[Retail Price]],'Tax and discount slab'!$A$17:$B$27,2,TRUE)</f>
        <v>0.1</v>
      </c>
      <c r="O479" s="7">
        <f>(1+Table1[[#This Row],[Tax]])*Table1[[#This Row],[Retail Price]]</f>
        <v>19.335800000000006</v>
      </c>
      <c r="P479" s="7" t="e">
        <f>VLOOKUP(Table1[[#This Row],[Order No]],'QTY &amp; shipping cost'!A475:B1511,2,FALSE)</f>
        <v>#N/A</v>
      </c>
      <c r="Q479" s="7" t="e">
        <f>(Table1[[#This Row],[Price including tax]]*Table1[[#This Row],[Order Quantity]])</f>
        <v>#N/A</v>
      </c>
      <c r="R479" s="14">
        <f>VLOOKUP(Table1[[#This Row],[Retail Price]],'Tax and discount slab'!$D$17:$E$27,2,TRUE)</f>
        <v>7.0000000000000007E-2</v>
      </c>
      <c r="S479" s="7" t="e">
        <f>Table1[[#This Row],[Sub Total]]*Table1[[#This Row],[Discount %]]</f>
        <v>#N/A</v>
      </c>
      <c r="T479" s="7">
        <f>VLOOKUP(Table1[[#This Row],[Order No]],'QTY &amp; shipping cost'!$A$2:$C$1038,3,FALSE)</f>
        <v>6.55</v>
      </c>
      <c r="U479" s="18" t="e">
        <f>(Table1[[#This Row],[Sub Total]]+Table1[[#This Row],[Shipping Cost]])-Table1[[#This Row],[Discount $]]</f>
        <v>#N/A</v>
      </c>
    </row>
    <row r="480" spans="1:21" x14ac:dyDescent="0.2">
      <c r="A480" s="17" t="s">
        <v>852</v>
      </c>
      <c r="B480" s="6">
        <f>VLOOKUP($A480,'Order date customer name'!$A$3:$B$1039,2,FALSE)</f>
        <v>41931</v>
      </c>
      <c r="C480" s="7" t="str">
        <f>VLOOKUP(Table1[[#This Row],[Order No]],'Order date customer name'!$A$2:$C$1038,3,FALSE)</f>
        <v>FRANCIS CARTER</v>
      </c>
      <c r="D480" s="7" t="str">
        <f>VLOOKUP(Table1[[#This Row],[Order No]],'State and cust type'!$A$2:$B$1038,2,FALSE)</f>
        <v>New York</v>
      </c>
      <c r="E480" s="7" t="str">
        <f>VLOOKUP(Table1[[#This Row],[Order No]],'State and cust type'!$A$3:$C$1039,3,FALSE)</f>
        <v>Consumer</v>
      </c>
      <c r="F480" s="7" t="str">
        <f>VLOOKUP(Table1[[#This Row],[Order No]],'Account, order priority and cat'!$A$2:$B$1038,2,FALSE)</f>
        <v>MARC ARNOLD</v>
      </c>
      <c r="G480" s="7" t="str">
        <f>VLOOKUP(Table1[[#This Row],[Order No]],'Account, order priority and cat'!$A$3:$C$1039,3,FALSE)</f>
        <v>Not Specified</v>
      </c>
      <c r="H480" s="7" t="str">
        <f>VLOOKUP(Table1[[#This Row],[Order No]],'Account, order priority and cat'!$A$3:$D$1039,4,FALSE)</f>
        <v>Office Supplies</v>
      </c>
      <c r="I480" s="12" t="str">
        <f>VLOOKUP(Table1[[#This Row],[Order No]],'Cost and price details'!$A$2:$F$1038,Table!$I$3,FALSE)</f>
        <v>Regular Air</v>
      </c>
      <c r="J480" s="13">
        <f>VLOOKUP(Table1[[#This Row],[Order No]],'Cost and price details'!$A$2:$F$1038,Table!$J$3,FALSE)</f>
        <v>41939</v>
      </c>
      <c r="K480" s="12">
        <f>VLOOKUP(Table1[[#This Row],[Order No]],'Cost and price details'!$A$2:$F$1038,Table!$K$3,FALSE)</f>
        <v>4.9280000000000008</v>
      </c>
      <c r="L480" s="12">
        <f>VLOOKUP(Table1[[#This Row],[Order No]],'Cost and price details'!$A$2:$F$1038,Table!$L$3,FALSE)</f>
        <v>8.9540000000000006</v>
      </c>
      <c r="M480" s="14">
        <f>(Table1[[#This Row],[Retail Price]]-Table1[[#This Row],[Cost Price]])/Table1[[#This Row],[Cost Price]]</f>
        <v>0.81696428571428559</v>
      </c>
      <c r="N480" s="14">
        <f>VLOOKUP(Table1[[#This Row],[Retail Price]],'Tax and discount slab'!$A$17:$B$27,2,TRUE)</f>
        <v>0.05</v>
      </c>
      <c r="O480" s="7">
        <f>(1+Table1[[#This Row],[Tax]])*Table1[[#This Row],[Retail Price]]</f>
        <v>9.4017000000000017</v>
      </c>
      <c r="P480" s="7">
        <f>VLOOKUP(Table1[[#This Row],[Order No]],'QTY &amp; shipping cost'!A476:B1512,2,FALSE)</f>
        <v>48</v>
      </c>
      <c r="Q480" s="7">
        <f>(Table1[[#This Row],[Price including tax]]*Table1[[#This Row],[Order Quantity]])</f>
        <v>451.28160000000008</v>
      </c>
      <c r="R480" s="14">
        <f>VLOOKUP(Table1[[#This Row],[Retail Price]],'Tax and discount slab'!$D$17:$E$27,2,TRUE)</f>
        <v>0.02</v>
      </c>
      <c r="S480" s="7">
        <f>Table1[[#This Row],[Sub Total]]*Table1[[#This Row],[Discount %]]</f>
        <v>9.0256320000000017</v>
      </c>
      <c r="T480" s="7">
        <f>VLOOKUP(Table1[[#This Row],[Order No]],'QTY &amp; shipping cost'!$A$2:$C$1038,3,FALSE)</f>
        <v>3.17</v>
      </c>
      <c r="U480" s="18">
        <f>(Table1[[#This Row],[Sub Total]]+Table1[[#This Row],[Shipping Cost]])-Table1[[#This Row],[Discount $]]</f>
        <v>445.42596800000013</v>
      </c>
    </row>
    <row r="481" spans="1:21" x14ac:dyDescent="0.2">
      <c r="A481" s="17" t="s">
        <v>854</v>
      </c>
      <c r="B481" s="6">
        <f>VLOOKUP($A481,'Order date customer name'!$A$3:$B$1039,2,FALSE)</f>
        <v>41931</v>
      </c>
      <c r="C481" s="7" t="str">
        <f>VLOOKUP(Table1[[#This Row],[Order No]],'Order date customer name'!$A$2:$C$1038,3,FALSE)</f>
        <v>THOMAS MORALES</v>
      </c>
      <c r="D481" s="7" t="str">
        <f>VLOOKUP(Table1[[#This Row],[Order No]],'State and cust type'!$A$2:$B$1038,2,FALSE)</f>
        <v>Illinois</v>
      </c>
      <c r="E481" s="7" t="str">
        <f>VLOOKUP(Table1[[#This Row],[Order No]],'State and cust type'!$A$3:$C$1039,3,FALSE)</f>
        <v>Corporate</v>
      </c>
      <c r="F481" s="7" t="str">
        <f>VLOOKUP(Table1[[#This Row],[Order No]],'Account, order priority and cat'!$A$2:$B$1038,2,FALSE)</f>
        <v>COREY MILLS</v>
      </c>
      <c r="G481" s="7" t="str">
        <f>VLOOKUP(Table1[[#This Row],[Order No]],'Account, order priority and cat'!$A$3:$C$1039,3,FALSE)</f>
        <v>Medium</v>
      </c>
      <c r="H481" s="7" t="str">
        <f>VLOOKUP(Table1[[#This Row],[Order No]],'Account, order priority and cat'!$A$3:$D$1039,4,FALSE)</f>
        <v>Office Supplies</v>
      </c>
      <c r="I481" s="12" t="str">
        <f>VLOOKUP(Table1[[#This Row],[Order No]],'Cost and price details'!$A$2:$F$1038,Table!$I$3,FALSE)</f>
        <v>Regular Air</v>
      </c>
      <c r="J481" s="13">
        <f>VLOOKUP(Table1[[#This Row],[Order No]],'Cost and price details'!$A$2:$F$1038,Table!$J$3,FALSE)</f>
        <v>41938</v>
      </c>
      <c r="K481" s="12">
        <f>VLOOKUP(Table1[[#This Row],[Order No]],'Cost and price details'!$A$2:$F$1038,Table!$K$3,FALSE)</f>
        <v>5.2690000000000001</v>
      </c>
      <c r="L481" s="12">
        <f>VLOOKUP(Table1[[#This Row],[Order No]],'Cost and price details'!$A$2:$F$1038,Table!$L$3,FALSE)</f>
        <v>13.167000000000002</v>
      </c>
      <c r="M481" s="14">
        <f>(Table1[[#This Row],[Retail Price]]-Table1[[#This Row],[Cost Price]])/Table1[[#This Row],[Cost Price]]</f>
        <v>1.4989561586638833</v>
      </c>
      <c r="N481" s="14">
        <f>VLOOKUP(Table1[[#This Row],[Retail Price]],'Tax and discount slab'!$A$17:$B$27,2,TRUE)</f>
        <v>0.1</v>
      </c>
      <c r="O481" s="7">
        <f>(1+Table1[[#This Row],[Tax]])*Table1[[#This Row],[Retail Price]]</f>
        <v>14.483700000000002</v>
      </c>
      <c r="P481" s="7">
        <f>VLOOKUP(Table1[[#This Row],[Order No]],'QTY &amp; shipping cost'!A477:B1513,2,FALSE)</f>
        <v>10</v>
      </c>
      <c r="Q481" s="7">
        <f>(Table1[[#This Row],[Price including tax]]*Table1[[#This Row],[Order Quantity]])</f>
        <v>144.83700000000002</v>
      </c>
      <c r="R481" s="14">
        <f>VLOOKUP(Table1[[#This Row],[Retail Price]],'Tax and discount slab'!$D$17:$E$27,2,TRUE)</f>
        <v>7.0000000000000007E-2</v>
      </c>
      <c r="S481" s="7">
        <f>Table1[[#This Row],[Sub Total]]*Table1[[#This Row],[Discount %]]</f>
        <v>10.138590000000002</v>
      </c>
      <c r="T481" s="7">
        <f>VLOOKUP(Table1[[#This Row],[Order No]],'QTY &amp; shipping cost'!$A$2:$C$1038,3,FALSE)</f>
        <v>5.8599999999999994</v>
      </c>
      <c r="U481" s="18">
        <f>(Table1[[#This Row],[Sub Total]]+Table1[[#This Row],[Shipping Cost]])-Table1[[#This Row],[Discount $]]</f>
        <v>140.55841000000001</v>
      </c>
    </row>
    <row r="482" spans="1:21" x14ac:dyDescent="0.2">
      <c r="A482" s="17" t="s">
        <v>855</v>
      </c>
      <c r="B482" s="6">
        <f>VLOOKUP($A482,'Order date customer name'!$A$3:$B$1039,2,FALSE)</f>
        <v>41932</v>
      </c>
      <c r="C482" s="7" t="str">
        <f>VLOOKUP(Table1[[#This Row],[Order No]],'Order date customer name'!$A$2:$C$1038,3,FALSE)</f>
        <v>REGINALD HUGHES</v>
      </c>
      <c r="D482" s="7" t="str">
        <f>VLOOKUP(Table1[[#This Row],[Order No]],'State and cust type'!$A$2:$B$1038,2,FALSE)</f>
        <v>Illinois</v>
      </c>
      <c r="E482" s="7" t="str">
        <f>VLOOKUP(Table1[[#This Row],[Order No]],'State and cust type'!$A$3:$C$1039,3,FALSE)</f>
        <v>Consumer</v>
      </c>
      <c r="F482" s="7" t="str">
        <f>VLOOKUP(Table1[[#This Row],[Order No]],'Account, order priority and cat'!$A$2:$B$1038,2,FALSE)</f>
        <v>COREY MILLS</v>
      </c>
      <c r="G482" s="7" t="str">
        <f>VLOOKUP(Table1[[#This Row],[Order No]],'Account, order priority and cat'!$A$3:$C$1039,3,FALSE)</f>
        <v>High</v>
      </c>
      <c r="H482" s="7" t="str">
        <f>VLOOKUP(Table1[[#This Row],[Order No]],'Account, order priority and cat'!$A$3:$D$1039,4,FALSE)</f>
        <v>Office Supplies</v>
      </c>
      <c r="I482" s="12" t="str">
        <f>VLOOKUP(Table1[[#This Row],[Order No]],'Cost and price details'!$A$2:$F$1038,Table!$I$3,FALSE)</f>
        <v>Regular Air</v>
      </c>
      <c r="J482" s="13">
        <f>VLOOKUP(Table1[[#This Row],[Order No]],'Cost and price details'!$A$2:$F$1038,Table!$J$3,FALSE)</f>
        <v>41940</v>
      </c>
      <c r="K482" s="12">
        <f>VLOOKUP(Table1[[#This Row],[Order No]],'Cost and price details'!$A$2:$F$1038,Table!$K$3,FALSE)</f>
        <v>3.74</v>
      </c>
      <c r="L482" s="12">
        <f>VLOOKUP(Table1[[#This Row],[Order No]],'Cost and price details'!$A$2:$F$1038,Table!$L$3,FALSE)</f>
        <v>5.9400000000000013</v>
      </c>
      <c r="M482" s="14">
        <f>(Table1[[#This Row],[Retail Price]]-Table1[[#This Row],[Cost Price]])/Table1[[#This Row],[Cost Price]]</f>
        <v>0.5882352941176473</v>
      </c>
      <c r="N482" s="14">
        <f>VLOOKUP(Table1[[#This Row],[Retail Price]],'Tax and discount slab'!$A$17:$B$27,2,TRUE)</f>
        <v>0.05</v>
      </c>
      <c r="O482" s="7">
        <f>(1+Table1[[#This Row],[Tax]])*Table1[[#This Row],[Retail Price]]</f>
        <v>6.2370000000000019</v>
      </c>
      <c r="P482" s="7">
        <f>VLOOKUP(Table1[[#This Row],[Order No]],'QTY &amp; shipping cost'!A478:B1514,2,FALSE)</f>
        <v>24</v>
      </c>
      <c r="Q482" s="7">
        <f>(Table1[[#This Row],[Price including tax]]*Table1[[#This Row],[Order Quantity]])</f>
        <v>149.68800000000005</v>
      </c>
      <c r="R482" s="14">
        <f>VLOOKUP(Table1[[#This Row],[Retail Price]],'Tax and discount slab'!$D$17:$E$27,2,TRUE)</f>
        <v>0.02</v>
      </c>
      <c r="S482" s="7">
        <f>Table1[[#This Row],[Sub Total]]*Table1[[#This Row],[Discount %]]</f>
        <v>2.9937600000000009</v>
      </c>
      <c r="T482" s="7">
        <f>VLOOKUP(Table1[[#This Row],[Order No]],'QTY &amp; shipping cost'!$A$2:$C$1038,3,FALSE)</f>
        <v>7.83</v>
      </c>
      <c r="U482" s="18">
        <f>(Table1[[#This Row],[Sub Total]]+Table1[[#This Row],[Shipping Cost]])-Table1[[#This Row],[Discount $]]</f>
        <v>154.52424000000005</v>
      </c>
    </row>
    <row r="483" spans="1:21" x14ac:dyDescent="0.2">
      <c r="A483" s="17" t="s">
        <v>856</v>
      </c>
      <c r="B483" s="6">
        <f>VLOOKUP($A483,'Order date customer name'!$A$3:$B$1039,2,FALSE)</f>
        <v>41933</v>
      </c>
      <c r="C483" s="7" t="str">
        <f>VLOOKUP(Table1[[#This Row],[Order No]],'Order date customer name'!$A$2:$C$1038,3,FALSE)</f>
        <v>JAY ALVARADO</v>
      </c>
      <c r="D483" s="7" t="str">
        <f>VLOOKUP(Table1[[#This Row],[Order No]],'State and cust type'!$A$2:$B$1038,2,FALSE)</f>
        <v>New York</v>
      </c>
      <c r="E483" s="7" t="str">
        <f>VLOOKUP(Table1[[#This Row],[Order No]],'State and cust type'!$A$3:$C$1039,3,FALSE)</f>
        <v>Corporate</v>
      </c>
      <c r="F483" s="7" t="str">
        <f>VLOOKUP(Table1[[#This Row],[Order No]],'Account, order priority and cat'!$A$2:$B$1038,2,FALSE)</f>
        <v>TONY PERRY</v>
      </c>
      <c r="G483" s="7" t="str">
        <f>VLOOKUP(Table1[[#This Row],[Order No]],'Account, order priority and cat'!$A$3:$C$1039,3,FALSE)</f>
        <v>Not Specified</v>
      </c>
      <c r="H483" s="7" t="str">
        <f>VLOOKUP(Table1[[#This Row],[Order No]],'Account, order priority and cat'!$A$3:$D$1039,4,FALSE)</f>
        <v>Office Supplies</v>
      </c>
      <c r="I483" s="12" t="str">
        <f>VLOOKUP(Table1[[#This Row],[Order No]],'Cost and price details'!$A$2:$F$1038,Table!$I$3,FALSE)</f>
        <v>Regular Air</v>
      </c>
      <c r="J483" s="13">
        <f>VLOOKUP(Table1[[#This Row],[Order No]],'Cost and price details'!$A$2:$F$1038,Table!$J$3,FALSE)</f>
        <v>41942</v>
      </c>
      <c r="K483" s="12">
        <f>VLOOKUP(Table1[[#This Row],[Order No]],'Cost and price details'!$A$2:$F$1038,Table!$K$3,FALSE)</f>
        <v>9.8120000000000012</v>
      </c>
      <c r="L483" s="12">
        <f>VLOOKUP(Table1[[#This Row],[Order No]],'Cost and price details'!$A$2:$F$1038,Table!$L$3,FALSE)</f>
        <v>32.713999999999999</v>
      </c>
      <c r="M483" s="14">
        <f>(Table1[[#This Row],[Retail Price]]-Table1[[#This Row],[Cost Price]])/Table1[[#This Row],[Cost Price]]</f>
        <v>2.3340807174887885</v>
      </c>
      <c r="N483" s="14">
        <f>VLOOKUP(Table1[[#This Row],[Retail Price]],'Tax and discount slab'!$A$17:$B$27,2,TRUE)</f>
        <v>0.2</v>
      </c>
      <c r="O483" s="7">
        <f>(1+Table1[[#This Row],[Tax]])*Table1[[#This Row],[Retail Price]]</f>
        <v>39.256799999999998</v>
      </c>
      <c r="P483" s="7" t="e">
        <f>VLOOKUP(Table1[[#This Row],[Order No]],'QTY &amp; shipping cost'!A479:B1515,2,FALSE)</f>
        <v>#N/A</v>
      </c>
      <c r="Q483" s="7" t="e">
        <f>(Table1[[#This Row],[Price including tax]]*Table1[[#This Row],[Order Quantity]])</f>
        <v>#N/A</v>
      </c>
      <c r="R483" s="14">
        <f>VLOOKUP(Table1[[#This Row],[Retail Price]],'Tax and discount slab'!$D$17:$E$27,2,TRUE)</f>
        <v>0.17</v>
      </c>
      <c r="S483" s="7" t="e">
        <f>Table1[[#This Row],[Sub Total]]*Table1[[#This Row],[Discount %]]</f>
        <v>#N/A</v>
      </c>
      <c r="T483" s="7">
        <f>VLOOKUP(Table1[[#This Row],[Order No]],'QTY &amp; shipping cost'!$A$2:$C$1038,3,FALSE)</f>
        <v>6.6899999999999995</v>
      </c>
      <c r="U483" s="18" t="e">
        <f>(Table1[[#This Row],[Sub Total]]+Table1[[#This Row],[Shipping Cost]])-Table1[[#This Row],[Discount $]]</f>
        <v>#N/A</v>
      </c>
    </row>
    <row r="484" spans="1:21" x14ac:dyDescent="0.2">
      <c r="A484" s="17" t="s">
        <v>858</v>
      </c>
      <c r="B484" s="6">
        <f>VLOOKUP($A484,'Order date customer name'!$A$3:$B$1039,2,FALSE)</f>
        <v>41936</v>
      </c>
      <c r="C484" s="7" t="str">
        <f>VLOOKUP(Table1[[#This Row],[Order No]],'Order date customer name'!$A$2:$C$1038,3,FALSE)</f>
        <v>JOSHUA BOYD</v>
      </c>
      <c r="D484" s="7" t="str">
        <f>VLOOKUP(Table1[[#This Row],[Order No]],'State and cust type'!$A$2:$B$1038,2,FALSE)</f>
        <v>New York</v>
      </c>
      <c r="E484" s="7" t="str">
        <f>VLOOKUP(Table1[[#This Row],[Order No]],'State and cust type'!$A$3:$C$1039,3,FALSE)</f>
        <v>Home Office</v>
      </c>
      <c r="F484" s="7" t="str">
        <f>VLOOKUP(Table1[[#This Row],[Order No]],'Account, order priority and cat'!$A$2:$B$1038,2,FALSE)</f>
        <v>GREG BLACK</v>
      </c>
      <c r="G484" s="7" t="str">
        <f>VLOOKUP(Table1[[#This Row],[Order No]],'Account, order priority and cat'!$A$3:$C$1039,3,FALSE)</f>
        <v>Medium</v>
      </c>
      <c r="H484" s="7" t="str">
        <f>VLOOKUP(Table1[[#This Row],[Order No]],'Account, order priority and cat'!$A$3:$D$1039,4,FALSE)</f>
        <v>Office Supplies</v>
      </c>
      <c r="I484" s="12" t="str">
        <f>VLOOKUP(Table1[[#This Row],[Order No]],'Cost and price details'!$A$2:$F$1038,Table!$I$3,FALSE)</f>
        <v>Regular Air</v>
      </c>
      <c r="J484" s="13">
        <f>VLOOKUP(Table1[[#This Row],[Order No]],'Cost and price details'!$A$2:$F$1038,Table!$J$3,FALSE)</f>
        <v>41944</v>
      </c>
      <c r="K484" s="12">
        <f>VLOOKUP(Table1[[#This Row],[Order No]],'Cost and price details'!$A$2:$F$1038,Table!$K$3,FALSE)</f>
        <v>4.0150000000000006</v>
      </c>
      <c r="L484" s="12">
        <f>VLOOKUP(Table1[[#This Row],[Order No]],'Cost and price details'!$A$2:$F$1038,Table!$L$3,FALSE)</f>
        <v>6.5780000000000012</v>
      </c>
      <c r="M484" s="14">
        <f>(Table1[[#This Row],[Retail Price]]-Table1[[#This Row],[Cost Price]])/Table1[[#This Row],[Cost Price]]</f>
        <v>0.63835616438356169</v>
      </c>
      <c r="N484" s="14">
        <f>VLOOKUP(Table1[[#This Row],[Retail Price]],'Tax and discount slab'!$A$17:$B$27,2,TRUE)</f>
        <v>0.05</v>
      </c>
      <c r="O484" s="7">
        <f>(1+Table1[[#This Row],[Tax]])*Table1[[#This Row],[Retail Price]]</f>
        <v>6.9069000000000011</v>
      </c>
      <c r="P484" s="7">
        <f>VLOOKUP(Table1[[#This Row],[Order No]],'QTY &amp; shipping cost'!A480:B1516,2,FALSE)</f>
        <v>21</v>
      </c>
      <c r="Q484" s="7">
        <f>(Table1[[#This Row],[Price including tax]]*Table1[[#This Row],[Order Quantity]])</f>
        <v>145.04490000000001</v>
      </c>
      <c r="R484" s="14">
        <f>VLOOKUP(Table1[[#This Row],[Retail Price]],'Tax and discount slab'!$D$17:$E$27,2,TRUE)</f>
        <v>0.02</v>
      </c>
      <c r="S484" s="7">
        <f>Table1[[#This Row],[Sub Total]]*Table1[[#This Row],[Discount %]]</f>
        <v>2.9008980000000002</v>
      </c>
      <c r="T484" s="7">
        <f>VLOOKUP(Table1[[#This Row],[Order No]],'QTY &amp; shipping cost'!$A$2:$C$1038,3,FALSE)</f>
        <v>1.54</v>
      </c>
      <c r="U484" s="18">
        <f>(Table1[[#This Row],[Sub Total]]+Table1[[#This Row],[Shipping Cost]])-Table1[[#This Row],[Discount $]]</f>
        <v>143.68400199999999</v>
      </c>
    </row>
    <row r="485" spans="1:21" x14ac:dyDescent="0.2">
      <c r="A485" s="17" t="s">
        <v>860</v>
      </c>
      <c r="B485" s="6">
        <f>VLOOKUP($A485,'Order date customer name'!$A$3:$B$1039,2,FALSE)</f>
        <v>41937</v>
      </c>
      <c r="C485" s="7" t="str">
        <f>VLOOKUP(Table1[[#This Row],[Order No]],'Order date customer name'!$A$2:$C$1038,3,FALSE)</f>
        <v>ERIC HANSEN</v>
      </c>
      <c r="D485" s="7" t="str">
        <f>VLOOKUP(Table1[[#This Row],[Order No]],'State and cust type'!$A$2:$B$1038,2,FALSE)</f>
        <v>Illinois</v>
      </c>
      <c r="E485" s="7" t="str">
        <f>VLOOKUP(Table1[[#This Row],[Order No]],'State and cust type'!$A$3:$C$1039,3,FALSE)</f>
        <v>Consumer</v>
      </c>
      <c r="F485" s="7" t="str">
        <f>VLOOKUP(Table1[[#This Row],[Order No]],'Account, order priority and cat'!$A$2:$B$1038,2,FALSE)</f>
        <v>MANUEL BARNES</v>
      </c>
      <c r="G485" s="7" t="str">
        <f>VLOOKUP(Table1[[#This Row],[Order No]],'Account, order priority and cat'!$A$3:$C$1039,3,FALSE)</f>
        <v>Low</v>
      </c>
      <c r="H485" s="7" t="str">
        <f>VLOOKUP(Table1[[#This Row],[Order No]],'Account, order priority and cat'!$A$3:$D$1039,4,FALSE)</f>
        <v>Office Supplies</v>
      </c>
      <c r="I485" s="12" t="str">
        <f>VLOOKUP(Table1[[#This Row],[Order No]],'Cost and price details'!$A$2:$F$1038,Table!$I$3,FALSE)</f>
        <v>Regular Air</v>
      </c>
      <c r="J485" s="13">
        <f>VLOOKUP(Table1[[#This Row],[Order No]],'Cost and price details'!$A$2:$F$1038,Table!$J$3,FALSE)</f>
        <v>41948</v>
      </c>
      <c r="K485" s="12">
        <f>VLOOKUP(Table1[[#This Row],[Order No]],'Cost and price details'!$A$2:$F$1038,Table!$K$3,FALSE)</f>
        <v>2.3760000000000003</v>
      </c>
      <c r="L485" s="12">
        <f>VLOOKUP(Table1[[#This Row],[Order No]],'Cost and price details'!$A$2:$F$1038,Table!$L$3,FALSE)</f>
        <v>4.2350000000000003</v>
      </c>
      <c r="M485" s="14">
        <f>(Table1[[#This Row],[Retail Price]]-Table1[[#This Row],[Cost Price]])/Table1[[#This Row],[Cost Price]]</f>
        <v>0.78240740740740733</v>
      </c>
      <c r="N485" s="14">
        <f>VLOOKUP(Table1[[#This Row],[Retail Price]],'Tax and discount slab'!$A$17:$B$27,2,TRUE)</f>
        <v>0.05</v>
      </c>
      <c r="O485" s="7">
        <f>(1+Table1[[#This Row],[Tax]])*Table1[[#This Row],[Retail Price]]</f>
        <v>4.4467500000000006</v>
      </c>
      <c r="P485" s="7">
        <f>VLOOKUP(Table1[[#This Row],[Order No]],'QTY &amp; shipping cost'!A481:B1517,2,FALSE)</f>
        <v>12</v>
      </c>
      <c r="Q485" s="7">
        <f>(Table1[[#This Row],[Price including tax]]*Table1[[#This Row],[Order Quantity]])</f>
        <v>53.361000000000004</v>
      </c>
      <c r="R485" s="14">
        <f>VLOOKUP(Table1[[#This Row],[Retail Price]],'Tax and discount slab'!$D$17:$E$27,2,TRUE)</f>
        <v>0.02</v>
      </c>
      <c r="S485" s="7">
        <f>Table1[[#This Row],[Sub Total]]*Table1[[#This Row],[Discount %]]</f>
        <v>1.0672200000000001</v>
      </c>
      <c r="T485" s="7">
        <f>VLOOKUP(Table1[[#This Row],[Order No]],'QTY &amp; shipping cost'!$A$2:$C$1038,3,FALSE)</f>
        <v>0.75</v>
      </c>
      <c r="U485" s="18">
        <f>(Table1[[#This Row],[Sub Total]]+Table1[[#This Row],[Shipping Cost]])-Table1[[#This Row],[Discount $]]</f>
        <v>53.043780000000005</v>
      </c>
    </row>
    <row r="486" spans="1:21" x14ac:dyDescent="0.2">
      <c r="A486" s="17" t="s">
        <v>861</v>
      </c>
      <c r="B486" s="6">
        <f>VLOOKUP($A486,'Order date customer name'!$A$3:$B$1039,2,FALSE)</f>
        <v>41938</v>
      </c>
      <c r="C486" s="7" t="str">
        <f>VLOOKUP(Table1[[#This Row],[Order No]],'Order date customer name'!$A$2:$C$1038,3,FALSE)</f>
        <v>GABRIEL HAYES</v>
      </c>
      <c r="D486" s="7" t="str">
        <f>VLOOKUP(Table1[[#This Row],[Order No]],'State and cust type'!$A$2:$B$1038,2,FALSE)</f>
        <v>New York</v>
      </c>
      <c r="E486" s="7" t="str">
        <f>VLOOKUP(Table1[[#This Row],[Order No]],'State and cust type'!$A$3:$C$1039,3,FALSE)</f>
        <v>Home Office</v>
      </c>
      <c r="F486" s="7" t="str">
        <f>VLOOKUP(Table1[[#This Row],[Order No]],'Account, order priority and cat'!$A$2:$B$1038,2,FALSE)</f>
        <v>WILLIE STEWART</v>
      </c>
      <c r="G486" s="7" t="str">
        <f>VLOOKUP(Table1[[#This Row],[Order No]],'Account, order priority and cat'!$A$3:$C$1039,3,FALSE)</f>
        <v>Medium</v>
      </c>
      <c r="H486" s="7" t="str">
        <f>VLOOKUP(Table1[[#This Row],[Order No]],'Account, order priority and cat'!$A$3:$D$1039,4,FALSE)</f>
        <v>Technology</v>
      </c>
      <c r="I486" s="12" t="str">
        <f>VLOOKUP(Table1[[#This Row],[Order No]],'Cost and price details'!$A$2:$F$1038,Table!$I$3,FALSE)</f>
        <v>Regular Air</v>
      </c>
      <c r="J486" s="13">
        <f>VLOOKUP(Table1[[#This Row],[Order No]],'Cost and price details'!$A$2:$F$1038,Table!$J$3,FALSE)</f>
        <v>41946</v>
      </c>
      <c r="K486" s="12">
        <f>VLOOKUP(Table1[[#This Row],[Order No]],'Cost and price details'!$A$2:$F$1038,Table!$K$3,FALSE)</f>
        <v>19.624000000000002</v>
      </c>
      <c r="L486" s="12">
        <f>VLOOKUP(Table1[[#This Row],[Order No]],'Cost and price details'!$A$2:$F$1038,Table!$L$3,FALSE)</f>
        <v>38.489000000000004</v>
      </c>
      <c r="M486" s="14">
        <f>(Table1[[#This Row],[Retail Price]]-Table1[[#This Row],[Cost Price]])/Table1[[#This Row],[Cost Price]]</f>
        <v>0.96132286995515692</v>
      </c>
      <c r="N486" s="14">
        <f>VLOOKUP(Table1[[#This Row],[Retail Price]],'Tax and discount slab'!$A$17:$B$27,2,TRUE)</f>
        <v>0.2</v>
      </c>
      <c r="O486" s="7">
        <f>(1+Table1[[#This Row],[Tax]])*Table1[[#This Row],[Retail Price]]</f>
        <v>46.186800000000005</v>
      </c>
      <c r="P486" s="7">
        <f>VLOOKUP(Table1[[#This Row],[Order No]],'QTY &amp; shipping cost'!A482:B1518,2,FALSE)</f>
        <v>31</v>
      </c>
      <c r="Q486" s="7">
        <f>(Table1[[#This Row],[Price including tax]]*Table1[[#This Row],[Order Quantity]])</f>
        <v>1431.7908000000002</v>
      </c>
      <c r="R486" s="14">
        <f>VLOOKUP(Table1[[#This Row],[Retail Price]],'Tax and discount slab'!$D$17:$E$27,2,TRUE)</f>
        <v>0.17</v>
      </c>
      <c r="S486" s="7">
        <f>Table1[[#This Row],[Sub Total]]*Table1[[#This Row],[Discount %]]</f>
        <v>243.40443600000006</v>
      </c>
      <c r="T486" s="7">
        <f>VLOOKUP(Table1[[#This Row],[Order No]],'QTY &amp; shipping cost'!$A$2:$C$1038,3,FALSE)</f>
        <v>5.55</v>
      </c>
      <c r="U486" s="18">
        <f>(Table1[[#This Row],[Sub Total]]+Table1[[#This Row],[Shipping Cost]])-Table1[[#This Row],[Discount $]]</f>
        <v>1193.9363640000001</v>
      </c>
    </row>
    <row r="487" spans="1:21" x14ac:dyDescent="0.2">
      <c r="A487" s="17" t="s">
        <v>862</v>
      </c>
      <c r="B487" s="6">
        <f>VLOOKUP($A487,'Order date customer name'!$A$3:$B$1039,2,FALSE)</f>
        <v>41939</v>
      </c>
      <c r="C487" s="7" t="str">
        <f>VLOOKUP(Table1[[#This Row],[Order No]],'Order date customer name'!$A$2:$C$1038,3,FALSE)</f>
        <v>RANDALL GARCIA</v>
      </c>
      <c r="D487" s="7" t="str">
        <f>VLOOKUP(Table1[[#This Row],[Order No]],'State and cust type'!$A$2:$B$1038,2,FALSE)</f>
        <v>New York</v>
      </c>
      <c r="E487" s="7" t="str">
        <f>VLOOKUP(Table1[[#This Row],[Order No]],'State and cust type'!$A$3:$C$1039,3,FALSE)</f>
        <v>Corporate</v>
      </c>
      <c r="F487" s="7" t="str">
        <f>VLOOKUP(Table1[[#This Row],[Order No]],'Account, order priority and cat'!$A$2:$B$1038,2,FALSE)</f>
        <v>MARC ARNOLD</v>
      </c>
      <c r="G487" s="7" t="str">
        <f>VLOOKUP(Table1[[#This Row],[Order No]],'Account, order priority and cat'!$A$3:$C$1039,3,FALSE)</f>
        <v>High</v>
      </c>
      <c r="H487" s="7" t="str">
        <f>VLOOKUP(Table1[[#This Row],[Order No]],'Account, order priority and cat'!$A$3:$D$1039,4,FALSE)</f>
        <v>Office Supplies</v>
      </c>
      <c r="I487" s="12" t="str">
        <f>VLOOKUP(Table1[[#This Row],[Order No]],'Cost and price details'!$A$2:$F$1038,Table!$I$3,FALSE)</f>
        <v>Regular Air</v>
      </c>
      <c r="J487" s="13">
        <f>VLOOKUP(Table1[[#This Row],[Order No]],'Cost and price details'!$A$2:$F$1038,Table!$J$3,FALSE)</f>
        <v>41948</v>
      </c>
      <c r="K487" s="12">
        <f>VLOOKUP(Table1[[#This Row],[Order No]],'Cost and price details'!$A$2:$F$1038,Table!$K$3,FALSE)</f>
        <v>5.2690000000000001</v>
      </c>
      <c r="L487" s="12">
        <f>VLOOKUP(Table1[[#This Row],[Order No]],'Cost and price details'!$A$2:$F$1038,Table!$L$3,FALSE)</f>
        <v>13.167000000000002</v>
      </c>
      <c r="M487" s="14">
        <f>(Table1[[#This Row],[Retail Price]]-Table1[[#This Row],[Cost Price]])/Table1[[#This Row],[Cost Price]]</f>
        <v>1.4989561586638833</v>
      </c>
      <c r="N487" s="14">
        <f>VLOOKUP(Table1[[#This Row],[Retail Price]],'Tax and discount slab'!$A$17:$B$27,2,TRUE)</f>
        <v>0.1</v>
      </c>
      <c r="O487" s="7">
        <f>(1+Table1[[#This Row],[Tax]])*Table1[[#This Row],[Retail Price]]</f>
        <v>14.483700000000002</v>
      </c>
      <c r="P487" s="7">
        <f>VLOOKUP(Table1[[#This Row],[Order No]],'QTY &amp; shipping cost'!A483:B1519,2,FALSE)</f>
        <v>25</v>
      </c>
      <c r="Q487" s="7">
        <f>(Table1[[#This Row],[Price including tax]]*Table1[[#This Row],[Order Quantity]])</f>
        <v>362.09250000000009</v>
      </c>
      <c r="R487" s="14">
        <f>VLOOKUP(Table1[[#This Row],[Retail Price]],'Tax and discount slab'!$D$17:$E$27,2,TRUE)</f>
        <v>7.0000000000000007E-2</v>
      </c>
      <c r="S487" s="7">
        <f>Table1[[#This Row],[Sub Total]]*Table1[[#This Row],[Discount %]]</f>
        <v>25.346475000000009</v>
      </c>
      <c r="T487" s="7">
        <f>VLOOKUP(Table1[[#This Row],[Order No]],'QTY &amp; shipping cost'!$A$2:$C$1038,3,FALSE)</f>
        <v>5.8599999999999994</v>
      </c>
      <c r="U487" s="18">
        <f>(Table1[[#This Row],[Sub Total]]+Table1[[#This Row],[Shipping Cost]])-Table1[[#This Row],[Discount $]]</f>
        <v>342.6060250000001</v>
      </c>
    </row>
    <row r="488" spans="1:21" x14ac:dyDescent="0.2">
      <c r="A488" s="17" t="s">
        <v>864</v>
      </c>
      <c r="B488" s="6">
        <f>VLOOKUP($A488,'Order date customer name'!$A$3:$B$1039,2,FALSE)</f>
        <v>41942</v>
      </c>
      <c r="C488" s="7" t="str">
        <f>VLOOKUP(Table1[[#This Row],[Order No]],'Order date customer name'!$A$2:$C$1038,3,FALSE)</f>
        <v>JAMIE WARREN</v>
      </c>
      <c r="D488" s="7" t="str">
        <f>VLOOKUP(Table1[[#This Row],[Order No]],'State and cust type'!$A$2:$B$1038,2,FALSE)</f>
        <v>New York</v>
      </c>
      <c r="E488" s="7" t="str">
        <f>VLOOKUP(Table1[[#This Row],[Order No]],'State and cust type'!$A$3:$C$1039,3,FALSE)</f>
        <v>Small Business</v>
      </c>
      <c r="F488" s="7" t="str">
        <f>VLOOKUP(Table1[[#This Row],[Order No]],'Account, order priority and cat'!$A$2:$B$1038,2,FALSE)</f>
        <v>TONY PERRY</v>
      </c>
      <c r="G488" s="7" t="str">
        <f>VLOOKUP(Table1[[#This Row],[Order No]],'Account, order priority and cat'!$A$3:$C$1039,3,FALSE)</f>
        <v>Not Specified</v>
      </c>
      <c r="H488" s="7" t="str">
        <f>VLOOKUP(Table1[[#This Row],[Order No]],'Account, order priority and cat'!$A$3:$D$1039,4,FALSE)</f>
        <v>Office Supplies</v>
      </c>
      <c r="I488" s="12" t="str">
        <f>VLOOKUP(Table1[[#This Row],[Order No]],'Cost and price details'!$A$2:$F$1038,Table!$I$3,FALSE)</f>
        <v>Regular Air</v>
      </c>
      <c r="J488" s="13">
        <f>VLOOKUP(Table1[[#This Row],[Order No]],'Cost and price details'!$A$2:$F$1038,Table!$J$3,FALSE)</f>
        <v>41951</v>
      </c>
      <c r="K488" s="12">
        <f>VLOOKUP(Table1[[#This Row],[Order No]],'Cost and price details'!$A$2:$F$1038,Table!$K$3,FALSE)</f>
        <v>57.277000000000008</v>
      </c>
      <c r="L488" s="12">
        <f>VLOOKUP(Table1[[#This Row],[Order No]],'Cost and price details'!$A$2:$F$1038,Table!$L$3,FALSE)</f>
        <v>92.378000000000014</v>
      </c>
      <c r="M488" s="14">
        <f>(Table1[[#This Row],[Retail Price]]-Table1[[#This Row],[Cost Price]])/Table1[[#This Row],[Cost Price]]</f>
        <v>0.61282888419435377</v>
      </c>
      <c r="N488" s="14">
        <f>VLOOKUP(Table1[[#This Row],[Retail Price]],'Tax and discount slab'!$A$17:$B$27,2,TRUE)</f>
        <v>0.30000000000000004</v>
      </c>
      <c r="O488" s="7">
        <f>(1+Table1[[#This Row],[Tax]])*Table1[[#This Row],[Retail Price]]</f>
        <v>120.09140000000002</v>
      </c>
      <c r="P488" s="7">
        <f>VLOOKUP(Table1[[#This Row],[Order No]],'QTY &amp; shipping cost'!A484:B1520,2,FALSE)</f>
        <v>26</v>
      </c>
      <c r="Q488" s="7">
        <f>(Table1[[#This Row],[Price including tax]]*Table1[[#This Row],[Order Quantity]])</f>
        <v>3122.3764000000006</v>
      </c>
      <c r="R488" s="14">
        <f>VLOOKUP(Table1[[#This Row],[Retail Price]],'Tax and discount slab'!$D$17:$E$27,2,TRUE)</f>
        <v>0.42</v>
      </c>
      <c r="S488" s="7">
        <f>Table1[[#This Row],[Sub Total]]*Table1[[#This Row],[Discount %]]</f>
        <v>1311.3980880000001</v>
      </c>
      <c r="T488" s="7">
        <f>VLOOKUP(Table1[[#This Row],[Order No]],'QTY &amp; shipping cost'!$A$2:$C$1038,3,FALSE)</f>
        <v>5.0599999999999996</v>
      </c>
      <c r="U488" s="18">
        <f>(Table1[[#This Row],[Sub Total]]+Table1[[#This Row],[Shipping Cost]])-Table1[[#This Row],[Discount $]]</f>
        <v>1816.0383120000004</v>
      </c>
    </row>
    <row r="489" spans="1:21" x14ac:dyDescent="0.2">
      <c r="A489" s="17" t="s">
        <v>866</v>
      </c>
      <c r="B489" s="6">
        <f>VLOOKUP($A489,'Order date customer name'!$A$3:$B$1039,2,FALSE)</f>
        <v>41943</v>
      </c>
      <c r="C489" s="7" t="str">
        <f>VLOOKUP(Table1[[#This Row],[Order No]],'Order date customer name'!$A$2:$C$1038,3,FALSE)</f>
        <v>VERNON SMITH</v>
      </c>
      <c r="D489" s="7" t="str">
        <f>VLOOKUP(Table1[[#This Row],[Order No]],'State and cust type'!$A$2:$B$1038,2,FALSE)</f>
        <v>New York</v>
      </c>
      <c r="E489" s="7" t="str">
        <f>VLOOKUP(Table1[[#This Row],[Order No]],'State and cust type'!$A$3:$C$1039,3,FALSE)</f>
        <v>Home Office</v>
      </c>
      <c r="F489" s="7" t="str">
        <f>VLOOKUP(Table1[[#This Row],[Order No]],'Account, order priority and cat'!$A$2:$B$1038,2,FALSE)</f>
        <v>BRYAN JENKINS</v>
      </c>
      <c r="G489" s="7" t="str">
        <f>VLOOKUP(Table1[[#This Row],[Order No]],'Account, order priority and cat'!$A$3:$C$1039,3,FALSE)</f>
        <v>High</v>
      </c>
      <c r="H489" s="7" t="str">
        <f>VLOOKUP(Table1[[#This Row],[Order No]],'Account, order priority and cat'!$A$3:$D$1039,4,FALSE)</f>
        <v>Office Supplies</v>
      </c>
      <c r="I489" s="12" t="str">
        <f>VLOOKUP(Table1[[#This Row],[Order No]],'Cost and price details'!$A$2:$F$1038,Table!$I$3,FALSE)</f>
        <v>Regular Air</v>
      </c>
      <c r="J489" s="13">
        <f>VLOOKUP(Table1[[#This Row],[Order No]],'Cost and price details'!$A$2:$F$1038,Table!$J$3,FALSE)</f>
        <v>41952</v>
      </c>
      <c r="K489" s="12">
        <f>VLOOKUP(Table1[[#This Row],[Order No]],'Cost and price details'!$A$2:$F$1038,Table!$K$3,FALSE)</f>
        <v>5.3790000000000004</v>
      </c>
      <c r="L489" s="12">
        <f>VLOOKUP(Table1[[#This Row],[Order No]],'Cost and price details'!$A$2:$F$1038,Table!$L$3,FALSE)</f>
        <v>8.4039999999999999</v>
      </c>
      <c r="M489" s="14">
        <f>(Table1[[#This Row],[Retail Price]]-Table1[[#This Row],[Cost Price]])/Table1[[#This Row],[Cost Price]]</f>
        <v>0.5623721881390592</v>
      </c>
      <c r="N489" s="14">
        <f>VLOOKUP(Table1[[#This Row],[Retail Price]],'Tax and discount slab'!$A$17:$B$27,2,TRUE)</f>
        <v>0.05</v>
      </c>
      <c r="O489" s="7">
        <f>(1+Table1[[#This Row],[Tax]])*Table1[[#This Row],[Retail Price]]</f>
        <v>8.8242000000000012</v>
      </c>
      <c r="P489" s="7">
        <f>VLOOKUP(Table1[[#This Row],[Order No]],'QTY &amp; shipping cost'!A485:B1521,2,FALSE)</f>
        <v>14</v>
      </c>
      <c r="Q489" s="7">
        <f>(Table1[[#This Row],[Price including tax]]*Table1[[#This Row],[Order Quantity]])</f>
        <v>123.53880000000001</v>
      </c>
      <c r="R489" s="14">
        <f>VLOOKUP(Table1[[#This Row],[Retail Price]],'Tax and discount slab'!$D$17:$E$27,2,TRUE)</f>
        <v>0.02</v>
      </c>
      <c r="S489" s="7">
        <f>Table1[[#This Row],[Sub Total]]*Table1[[#This Row],[Discount %]]</f>
        <v>2.4707760000000003</v>
      </c>
      <c r="T489" s="7">
        <f>VLOOKUP(Table1[[#This Row],[Order No]],'QTY &amp; shipping cost'!$A$2:$C$1038,3,FALSE)</f>
        <v>1.44</v>
      </c>
      <c r="U489" s="18">
        <f>(Table1[[#This Row],[Sub Total]]+Table1[[#This Row],[Shipping Cost]])-Table1[[#This Row],[Discount $]]</f>
        <v>122.50802400000001</v>
      </c>
    </row>
    <row r="490" spans="1:21" x14ac:dyDescent="0.2">
      <c r="A490" s="17" t="s">
        <v>868</v>
      </c>
      <c r="B490" s="6">
        <f>VLOOKUP($A490,'Order date customer name'!$A$3:$B$1039,2,FALSE)</f>
        <v>41944</v>
      </c>
      <c r="C490" s="7" t="str">
        <f>VLOOKUP(Table1[[#This Row],[Order No]],'Order date customer name'!$A$2:$C$1038,3,FALSE)</f>
        <v>HARVEY ALVAREZ</v>
      </c>
      <c r="D490" s="7" t="str">
        <f>VLOOKUP(Table1[[#This Row],[Order No]],'State and cust type'!$A$2:$B$1038,2,FALSE)</f>
        <v>Illinois</v>
      </c>
      <c r="E490" s="7" t="str">
        <f>VLOOKUP(Table1[[#This Row],[Order No]],'State and cust type'!$A$3:$C$1039,3,FALSE)</f>
        <v>Consumer</v>
      </c>
      <c r="F490" s="7" t="str">
        <f>VLOOKUP(Table1[[#This Row],[Order No]],'Account, order priority and cat'!$A$2:$B$1038,2,FALSE)</f>
        <v>MANUEL BARNES</v>
      </c>
      <c r="G490" s="7" t="str">
        <f>VLOOKUP(Table1[[#This Row],[Order No]],'Account, order priority and cat'!$A$3:$C$1039,3,FALSE)</f>
        <v>Low</v>
      </c>
      <c r="H490" s="7" t="str">
        <f>VLOOKUP(Table1[[#This Row],[Order No]],'Account, order priority and cat'!$A$3:$D$1039,4,FALSE)</f>
        <v>Office Supplies</v>
      </c>
      <c r="I490" s="12" t="str">
        <f>VLOOKUP(Table1[[#This Row],[Order No]],'Cost and price details'!$A$2:$F$1038,Table!$I$3,FALSE)</f>
        <v>Regular Air</v>
      </c>
      <c r="J490" s="13">
        <f>VLOOKUP(Table1[[#This Row],[Order No]],'Cost and price details'!$A$2:$F$1038,Table!$J$3,FALSE)</f>
        <v>41955</v>
      </c>
      <c r="K490" s="12">
        <f>VLOOKUP(Table1[[#This Row],[Order No]],'Cost and price details'!$A$2:$F$1038,Table!$K$3,FALSE)</f>
        <v>2.7720000000000002</v>
      </c>
      <c r="L490" s="12">
        <f>VLOOKUP(Table1[[#This Row],[Order No]],'Cost and price details'!$A$2:$F$1038,Table!$L$3,FALSE)</f>
        <v>4.4000000000000004</v>
      </c>
      <c r="M490" s="14">
        <f>(Table1[[#This Row],[Retail Price]]-Table1[[#This Row],[Cost Price]])/Table1[[#This Row],[Cost Price]]</f>
        <v>0.58730158730158732</v>
      </c>
      <c r="N490" s="14">
        <f>VLOOKUP(Table1[[#This Row],[Retail Price]],'Tax and discount slab'!$A$17:$B$27,2,TRUE)</f>
        <v>0.05</v>
      </c>
      <c r="O490" s="7">
        <f>(1+Table1[[#This Row],[Tax]])*Table1[[#This Row],[Retail Price]]</f>
        <v>4.620000000000001</v>
      </c>
      <c r="P490" s="7">
        <f>VLOOKUP(Table1[[#This Row],[Order No]],'QTY &amp; shipping cost'!A486:B1522,2,FALSE)</f>
        <v>34</v>
      </c>
      <c r="Q490" s="7">
        <f>(Table1[[#This Row],[Price including tax]]*Table1[[#This Row],[Order Quantity]])</f>
        <v>157.08000000000004</v>
      </c>
      <c r="R490" s="14">
        <f>VLOOKUP(Table1[[#This Row],[Retail Price]],'Tax and discount slab'!$D$17:$E$27,2,TRUE)</f>
        <v>0.02</v>
      </c>
      <c r="S490" s="7">
        <f>Table1[[#This Row],[Sub Total]]*Table1[[#This Row],[Discount %]]</f>
        <v>3.1416000000000008</v>
      </c>
      <c r="T490" s="7">
        <f>VLOOKUP(Table1[[#This Row],[Order No]],'QTY &amp; shipping cost'!$A$2:$C$1038,3,FALSE)</f>
        <v>1.35</v>
      </c>
      <c r="U490" s="18">
        <f>(Table1[[#This Row],[Sub Total]]+Table1[[#This Row],[Shipping Cost]])-Table1[[#This Row],[Discount $]]</f>
        <v>155.28840000000002</v>
      </c>
    </row>
    <row r="491" spans="1:21" x14ac:dyDescent="0.2">
      <c r="A491" s="17" t="s">
        <v>870</v>
      </c>
      <c r="B491" s="6">
        <f>VLOOKUP($A491,'Order date customer name'!$A$3:$B$1039,2,FALSE)</f>
        <v>41944</v>
      </c>
      <c r="C491" s="7" t="str">
        <f>VLOOKUP(Table1[[#This Row],[Order No]],'Order date customer name'!$A$2:$C$1038,3,FALSE)</f>
        <v>ELMER GONZALEZ</v>
      </c>
      <c r="D491" s="7" t="str">
        <f>VLOOKUP(Table1[[#This Row],[Order No]],'State and cust type'!$A$2:$B$1038,2,FALSE)</f>
        <v>New York</v>
      </c>
      <c r="E491" s="7" t="str">
        <f>VLOOKUP(Table1[[#This Row],[Order No]],'State and cust type'!$A$3:$C$1039,3,FALSE)</f>
        <v>Consumer</v>
      </c>
      <c r="F491" s="7" t="str">
        <f>VLOOKUP(Table1[[#This Row],[Order No]],'Account, order priority and cat'!$A$2:$B$1038,2,FALSE)</f>
        <v>EDDIE MURRAY</v>
      </c>
      <c r="G491" s="7" t="str">
        <f>VLOOKUP(Table1[[#This Row],[Order No]],'Account, order priority and cat'!$A$3:$C$1039,3,FALSE)</f>
        <v>Medium</v>
      </c>
      <c r="H491" s="7" t="str">
        <f>VLOOKUP(Table1[[#This Row],[Order No]],'Account, order priority and cat'!$A$3:$D$1039,4,FALSE)</f>
        <v>Technology</v>
      </c>
      <c r="I491" s="12" t="str">
        <f>VLOOKUP(Table1[[#This Row],[Order No]],'Cost and price details'!$A$2:$F$1038,Table!$I$3,FALSE)</f>
        <v>Regular Air</v>
      </c>
      <c r="J491" s="13">
        <f>VLOOKUP(Table1[[#This Row],[Order No]],'Cost and price details'!$A$2:$F$1038,Table!$J$3,FALSE)</f>
        <v>41952</v>
      </c>
      <c r="K491" s="12">
        <f>VLOOKUP(Table1[[#This Row],[Order No]],'Cost and price details'!$A$2:$F$1038,Table!$K$3,FALSE)</f>
        <v>7.1610000000000005</v>
      </c>
      <c r="L491" s="12">
        <f>VLOOKUP(Table1[[#This Row],[Order No]],'Cost and price details'!$A$2:$F$1038,Table!$L$3,FALSE)</f>
        <v>34.078000000000003</v>
      </c>
      <c r="M491" s="14">
        <f>(Table1[[#This Row],[Retail Price]]-Table1[[#This Row],[Cost Price]])/Table1[[#This Row],[Cost Price]]</f>
        <v>3.7588325652841781</v>
      </c>
      <c r="N491" s="14">
        <f>VLOOKUP(Table1[[#This Row],[Retail Price]],'Tax and discount slab'!$A$17:$B$27,2,TRUE)</f>
        <v>0.2</v>
      </c>
      <c r="O491" s="7">
        <f>(1+Table1[[#This Row],[Tax]])*Table1[[#This Row],[Retail Price]]</f>
        <v>40.893599999999999</v>
      </c>
      <c r="P491" s="7">
        <f>VLOOKUP(Table1[[#This Row],[Order No]],'QTY &amp; shipping cost'!A487:B1523,2,FALSE)</f>
        <v>14</v>
      </c>
      <c r="Q491" s="7">
        <f>(Table1[[#This Row],[Price including tax]]*Table1[[#This Row],[Order Quantity]])</f>
        <v>572.5104</v>
      </c>
      <c r="R491" s="14">
        <f>VLOOKUP(Table1[[#This Row],[Retail Price]],'Tax and discount slab'!$D$17:$E$27,2,TRUE)</f>
        <v>0.17</v>
      </c>
      <c r="S491" s="7">
        <f>Table1[[#This Row],[Sub Total]]*Table1[[#This Row],[Discount %]]</f>
        <v>97.326768000000001</v>
      </c>
      <c r="T491" s="7">
        <f>VLOOKUP(Table1[[#This Row],[Order No]],'QTY &amp; shipping cost'!$A$2:$C$1038,3,FALSE)</f>
        <v>6.55</v>
      </c>
      <c r="U491" s="18">
        <f>(Table1[[#This Row],[Sub Total]]+Table1[[#This Row],[Shipping Cost]])-Table1[[#This Row],[Discount $]]</f>
        <v>481.73363199999994</v>
      </c>
    </row>
    <row r="492" spans="1:21" x14ac:dyDescent="0.2">
      <c r="A492" s="17" t="s">
        <v>872</v>
      </c>
      <c r="B492" s="6">
        <f>VLOOKUP($A492,'Order date customer name'!$A$3:$B$1039,2,FALSE)</f>
        <v>41948</v>
      </c>
      <c r="C492" s="7" t="str">
        <f>VLOOKUP(Table1[[#This Row],[Order No]],'Order date customer name'!$A$2:$C$1038,3,FALSE)</f>
        <v>STEVE HENDERSON</v>
      </c>
      <c r="D492" s="7" t="str">
        <f>VLOOKUP(Table1[[#This Row],[Order No]],'State and cust type'!$A$2:$B$1038,2,FALSE)</f>
        <v>New York</v>
      </c>
      <c r="E492" s="7" t="str">
        <f>VLOOKUP(Table1[[#This Row],[Order No]],'State and cust type'!$A$3:$C$1039,3,FALSE)</f>
        <v>Corporate</v>
      </c>
      <c r="F492" s="7" t="str">
        <f>VLOOKUP(Table1[[#This Row],[Order No]],'Account, order priority and cat'!$A$2:$B$1038,2,FALSE)</f>
        <v>VINCENT JORDAN</v>
      </c>
      <c r="G492" s="7" t="str">
        <f>VLOOKUP(Table1[[#This Row],[Order No]],'Account, order priority and cat'!$A$3:$C$1039,3,FALSE)</f>
        <v>Medium</v>
      </c>
      <c r="H492" s="7" t="str">
        <f>VLOOKUP(Table1[[#This Row],[Order No]],'Account, order priority and cat'!$A$3:$D$1039,4,FALSE)</f>
        <v>Technology</v>
      </c>
      <c r="I492" s="12" t="str">
        <f>VLOOKUP(Table1[[#This Row],[Order No]],'Cost and price details'!$A$2:$F$1038,Table!$I$3,FALSE)</f>
        <v>Express Air</v>
      </c>
      <c r="J492" s="13">
        <f>VLOOKUP(Table1[[#This Row],[Order No]],'Cost and price details'!$A$2:$F$1038,Table!$J$3,FALSE)</f>
        <v>41957</v>
      </c>
      <c r="K492" s="12">
        <f>VLOOKUP(Table1[[#This Row],[Order No]],'Cost and price details'!$A$2:$F$1038,Table!$K$3,FALSE)</f>
        <v>415.78900000000004</v>
      </c>
      <c r="L492" s="12">
        <f>VLOOKUP(Table1[[#This Row],[Order No]],'Cost and price details'!$A$2:$F$1038,Table!$L$3,FALSE)</f>
        <v>659.98900000000003</v>
      </c>
      <c r="M492" s="14">
        <f>(Table1[[#This Row],[Retail Price]]-Table1[[#This Row],[Cost Price]])/Table1[[#This Row],[Cost Price]]</f>
        <v>0.58731712479166109</v>
      </c>
      <c r="N492" s="14">
        <f>VLOOKUP(Table1[[#This Row],[Retail Price]],'Tax and discount slab'!$A$17:$B$27,2,TRUE)</f>
        <v>0.32000000000000006</v>
      </c>
      <c r="O492" s="7">
        <f>(1+Table1[[#This Row],[Tax]])*Table1[[#This Row],[Retail Price]]</f>
        <v>871.1854800000001</v>
      </c>
      <c r="P492" s="7">
        <f>VLOOKUP(Table1[[#This Row],[Order No]],'QTY &amp; shipping cost'!A488:B1524,2,FALSE)</f>
        <v>43</v>
      </c>
      <c r="Q492" s="7">
        <f>(Table1[[#This Row],[Price including tax]]*Table1[[#This Row],[Order Quantity]])</f>
        <v>37460.975640000004</v>
      </c>
      <c r="R492" s="14">
        <f>VLOOKUP(Table1[[#This Row],[Retail Price]],'Tax and discount slab'!$D$17:$E$27,2,TRUE)</f>
        <v>0.47</v>
      </c>
      <c r="S492" s="7">
        <f>Table1[[#This Row],[Sub Total]]*Table1[[#This Row],[Discount %]]</f>
        <v>17606.658550800003</v>
      </c>
      <c r="T492" s="7">
        <f>VLOOKUP(Table1[[#This Row],[Order No]],'QTY &amp; shipping cost'!$A$2:$C$1038,3,FALSE)</f>
        <v>24.54</v>
      </c>
      <c r="U492" s="18">
        <f>(Table1[[#This Row],[Sub Total]]+Table1[[#This Row],[Shipping Cost]])-Table1[[#This Row],[Discount $]]</f>
        <v>19878.857089200003</v>
      </c>
    </row>
    <row r="493" spans="1:21" x14ac:dyDescent="0.2">
      <c r="A493" s="17" t="s">
        <v>873</v>
      </c>
      <c r="B493" s="6">
        <f>VLOOKUP($A493,'Order date customer name'!$A$3:$B$1039,2,FALSE)</f>
        <v>41951</v>
      </c>
      <c r="C493" s="7" t="str">
        <f>VLOOKUP(Table1[[#This Row],[Order No]],'Order date customer name'!$A$2:$C$1038,3,FALSE)</f>
        <v>SAMUEL PHILLIPS</v>
      </c>
      <c r="D493" s="7" t="str">
        <f>VLOOKUP(Table1[[#This Row],[Order No]],'State and cust type'!$A$2:$B$1038,2,FALSE)</f>
        <v>New York</v>
      </c>
      <c r="E493" s="7" t="str">
        <f>VLOOKUP(Table1[[#This Row],[Order No]],'State and cust type'!$A$3:$C$1039,3,FALSE)</f>
        <v>Home Office</v>
      </c>
      <c r="F493" s="7" t="str">
        <f>VLOOKUP(Table1[[#This Row],[Order No]],'Account, order priority and cat'!$A$2:$B$1038,2,FALSE)</f>
        <v>BOBBY CHAVEZ</v>
      </c>
      <c r="G493" s="7" t="str">
        <f>VLOOKUP(Table1[[#This Row],[Order No]],'Account, order priority and cat'!$A$3:$C$1039,3,FALSE)</f>
        <v>High</v>
      </c>
      <c r="H493" s="7" t="str">
        <f>VLOOKUP(Table1[[#This Row],[Order No]],'Account, order priority and cat'!$A$3:$D$1039,4,FALSE)</f>
        <v>Technology</v>
      </c>
      <c r="I493" s="12" t="str">
        <f>VLOOKUP(Table1[[#This Row],[Order No]],'Cost and price details'!$A$2:$F$1038,Table!$I$3,FALSE)</f>
        <v>Regular Air</v>
      </c>
      <c r="J493" s="13">
        <f>VLOOKUP(Table1[[#This Row],[Order No]],'Cost and price details'!$A$2:$F$1038,Table!$J$3,FALSE)</f>
        <v>41960</v>
      </c>
      <c r="K493" s="12">
        <f>VLOOKUP(Table1[[#This Row],[Order No]],'Cost and price details'!$A$2:$F$1038,Table!$K$3,FALSE)</f>
        <v>415.78900000000004</v>
      </c>
      <c r="L493" s="12">
        <f>VLOOKUP(Table1[[#This Row],[Order No]],'Cost and price details'!$A$2:$F$1038,Table!$L$3,FALSE)</f>
        <v>659.98900000000003</v>
      </c>
      <c r="M493" s="14">
        <f>(Table1[[#This Row],[Retail Price]]-Table1[[#This Row],[Cost Price]])/Table1[[#This Row],[Cost Price]]</f>
        <v>0.58731712479166109</v>
      </c>
      <c r="N493" s="14">
        <f>VLOOKUP(Table1[[#This Row],[Retail Price]],'Tax and discount slab'!$A$17:$B$27,2,TRUE)</f>
        <v>0.32000000000000006</v>
      </c>
      <c r="O493" s="7">
        <f>(1+Table1[[#This Row],[Tax]])*Table1[[#This Row],[Retail Price]]</f>
        <v>871.1854800000001</v>
      </c>
      <c r="P493" s="7">
        <f>VLOOKUP(Table1[[#This Row],[Order No]],'QTY &amp; shipping cost'!A489:B1525,2,FALSE)</f>
        <v>22</v>
      </c>
      <c r="Q493" s="7">
        <f>(Table1[[#This Row],[Price including tax]]*Table1[[#This Row],[Order Quantity]])</f>
        <v>19166.080560000002</v>
      </c>
      <c r="R493" s="14">
        <f>VLOOKUP(Table1[[#This Row],[Retail Price]],'Tax and discount slab'!$D$17:$E$27,2,TRUE)</f>
        <v>0.47</v>
      </c>
      <c r="S493" s="7">
        <f>Table1[[#This Row],[Sub Total]]*Table1[[#This Row],[Discount %]]</f>
        <v>9008.0578631999997</v>
      </c>
      <c r="T493" s="7">
        <f>VLOOKUP(Table1[[#This Row],[Order No]],'QTY &amp; shipping cost'!$A$2:$C$1038,3,FALSE)</f>
        <v>24.54</v>
      </c>
      <c r="U493" s="18">
        <f>(Table1[[#This Row],[Sub Total]]+Table1[[#This Row],[Shipping Cost]])-Table1[[#This Row],[Discount $]]</f>
        <v>10182.562696800003</v>
      </c>
    </row>
    <row r="494" spans="1:21" x14ac:dyDescent="0.2">
      <c r="A494" s="17" t="s">
        <v>875</v>
      </c>
      <c r="B494" s="6">
        <f>VLOOKUP($A494,'Order date customer name'!$A$3:$B$1039,2,FALSE)</f>
        <v>41952</v>
      </c>
      <c r="C494" s="7" t="str">
        <f>VLOOKUP(Table1[[#This Row],[Order No]],'Order date customer name'!$A$2:$C$1038,3,FALSE)</f>
        <v>RON BAKER</v>
      </c>
      <c r="D494" s="7" t="str">
        <f>VLOOKUP(Table1[[#This Row],[Order No]],'State and cust type'!$A$2:$B$1038,2,FALSE)</f>
        <v>Illinois</v>
      </c>
      <c r="E494" s="7" t="str">
        <f>VLOOKUP(Table1[[#This Row],[Order No]],'State and cust type'!$A$3:$C$1039,3,FALSE)</f>
        <v>Home Office</v>
      </c>
      <c r="F494" s="7" t="str">
        <f>VLOOKUP(Table1[[#This Row],[Order No]],'Account, order priority and cat'!$A$2:$B$1038,2,FALSE)</f>
        <v>COREY MILLS</v>
      </c>
      <c r="G494" s="7" t="str">
        <f>VLOOKUP(Table1[[#This Row],[Order No]],'Account, order priority and cat'!$A$3:$C$1039,3,FALSE)</f>
        <v>Critical</v>
      </c>
      <c r="H494" s="7" t="str">
        <f>VLOOKUP(Table1[[#This Row],[Order No]],'Account, order priority and cat'!$A$3:$D$1039,4,FALSE)</f>
        <v>Office Supplies</v>
      </c>
      <c r="I494" s="12" t="str">
        <f>VLOOKUP(Table1[[#This Row],[Order No]],'Cost and price details'!$A$2:$F$1038,Table!$I$3,FALSE)</f>
        <v>Regular Air</v>
      </c>
      <c r="J494" s="13">
        <f>VLOOKUP(Table1[[#This Row],[Order No]],'Cost and price details'!$A$2:$F$1038,Table!$J$3,FALSE)</f>
        <v>41960</v>
      </c>
      <c r="K494" s="12">
        <f>VLOOKUP(Table1[[#This Row],[Order No]],'Cost and price details'!$A$2:$F$1038,Table!$K$3,FALSE)</f>
        <v>1.034</v>
      </c>
      <c r="L494" s="12">
        <f>VLOOKUP(Table1[[#This Row],[Order No]],'Cost and price details'!$A$2:$F$1038,Table!$L$3,FALSE)</f>
        <v>2.0680000000000001</v>
      </c>
      <c r="M494" s="14">
        <f>(Table1[[#This Row],[Retail Price]]-Table1[[#This Row],[Cost Price]])/Table1[[#This Row],[Cost Price]]</f>
        <v>1</v>
      </c>
      <c r="N494" s="14">
        <f>VLOOKUP(Table1[[#This Row],[Retail Price]],'Tax and discount slab'!$A$17:$B$27,2,TRUE)</f>
        <v>0.05</v>
      </c>
      <c r="O494" s="7">
        <f>(1+Table1[[#This Row],[Tax]])*Table1[[#This Row],[Retail Price]]</f>
        <v>2.1714000000000002</v>
      </c>
      <c r="P494" s="7">
        <f>VLOOKUP(Table1[[#This Row],[Order No]],'QTY &amp; shipping cost'!A490:B1526,2,FALSE)</f>
        <v>38</v>
      </c>
      <c r="Q494" s="7">
        <f>(Table1[[#This Row],[Price including tax]]*Table1[[#This Row],[Order Quantity]])</f>
        <v>82.513200000000012</v>
      </c>
      <c r="R494" s="14">
        <f>VLOOKUP(Table1[[#This Row],[Retail Price]],'Tax and discount slab'!$D$17:$E$27,2,TRUE)</f>
        <v>0.02</v>
      </c>
      <c r="S494" s="7">
        <f>Table1[[#This Row],[Sub Total]]*Table1[[#This Row],[Discount %]]</f>
        <v>1.6502640000000002</v>
      </c>
      <c r="T494" s="7">
        <f>VLOOKUP(Table1[[#This Row],[Order No]],'QTY &amp; shipping cost'!$A$2:$C$1038,3,FALSE)</f>
        <v>0.84000000000000008</v>
      </c>
      <c r="U494" s="18">
        <f>(Table1[[#This Row],[Sub Total]]+Table1[[#This Row],[Shipping Cost]])-Table1[[#This Row],[Discount $]]</f>
        <v>81.702936000000008</v>
      </c>
    </row>
    <row r="495" spans="1:21" x14ac:dyDescent="0.2">
      <c r="A495" s="17" t="s">
        <v>876</v>
      </c>
      <c r="B495" s="6">
        <f>VLOOKUP($A495,'Order date customer name'!$A$3:$B$1039,2,FALSE)</f>
        <v>41957</v>
      </c>
      <c r="C495" s="7" t="str">
        <f>VLOOKUP(Table1[[#This Row],[Order No]],'Order date customer name'!$A$2:$C$1038,3,FALSE)</f>
        <v>NORMAN MORALES</v>
      </c>
      <c r="D495" s="7" t="str">
        <f>VLOOKUP(Table1[[#This Row],[Order No]],'State and cust type'!$A$2:$B$1038,2,FALSE)</f>
        <v>New York</v>
      </c>
      <c r="E495" s="7" t="str">
        <f>VLOOKUP(Table1[[#This Row],[Order No]],'State and cust type'!$A$3:$C$1039,3,FALSE)</f>
        <v>Consumer</v>
      </c>
      <c r="F495" s="7" t="str">
        <f>VLOOKUP(Table1[[#This Row],[Order No]],'Account, order priority and cat'!$A$2:$B$1038,2,FALSE)</f>
        <v>TONY PERRY</v>
      </c>
      <c r="G495" s="7" t="str">
        <f>VLOOKUP(Table1[[#This Row],[Order No]],'Account, order priority and cat'!$A$3:$C$1039,3,FALSE)</f>
        <v>Not Specified</v>
      </c>
      <c r="H495" s="7" t="str">
        <f>VLOOKUP(Table1[[#This Row],[Order No]],'Account, order priority and cat'!$A$3:$D$1039,4,FALSE)</f>
        <v>Technology</v>
      </c>
      <c r="I495" s="12" t="str">
        <f>VLOOKUP(Table1[[#This Row],[Order No]],'Cost and price details'!$A$2:$F$1038,Table!$I$3,FALSE)</f>
        <v>Regular Air</v>
      </c>
      <c r="J495" s="13">
        <f>VLOOKUP(Table1[[#This Row],[Order No]],'Cost and price details'!$A$2:$F$1038,Table!$J$3,FALSE)</f>
        <v>41966</v>
      </c>
      <c r="K495" s="12">
        <f>VLOOKUP(Table1[[#This Row],[Order No]],'Cost and price details'!$A$2:$F$1038,Table!$K$3,FALSE)</f>
        <v>68.64</v>
      </c>
      <c r="L495" s="12">
        <f>VLOOKUP(Table1[[#This Row],[Order No]],'Cost and price details'!$A$2:$F$1038,Table!$L$3,FALSE)</f>
        <v>171.58900000000003</v>
      </c>
      <c r="M495" s="14">
        <f>(Table1[[#This Row],[Retail Price]]-Table1[[#This Row],[Cost Price]])/Table1[[#This Row],[Cost Price]]</f>
        <v>1.4998397435897439</v>
      </c>
      <c r="N495" s="14">
        <f>VLOOKUP(Table1[[#This Row],[Retail Price]],'Tax and discount slab'!$A$17:$B$27,2,TRUE)</f>
        <v>0.32000000000000006</v>
      </c>
      <c r="O495" s="7">
        <f>(1+Table1[[#This Row],[Tax]])*Table1[[#This Row],[Retail Price]]</f>
        <v>226.49748000000005</v>
      </c>
      <c r="P495" s="7" t="e">
        <f>VLOOKUP(Table1[[#This Row],[Order No]],'QTY &amp; shipping cost'!A491:B1527,2,FALSE)</f>
        <v>#N/A</v>
      </c>
      <c r="Q495" s="7" t="e">
        <f>(Table1[[#This Row],[Price including tax]]*Table1[[#This Row],[Order Quantity]])</f>
        <v>#N/A</v>
      </c>
      <c r="R495" s="14">
        <f>VLOOKUP(Table1[[#This Row],[Retail Price]],'Tax and discount slab'!$D$17:$E$27,2,TRUE)</f>
        <v>0.47</v>
      </c>
      <c r="S495" s="7" t="e">
        <f>Table1[[#This Row],[Sub Total]]*Table1[[#This Row],[Discount %]]</f>
        <v>#N/A</v>
      </c>
      <c r="T495" s="7">
        <f>VLOOKUP(Table1[[#This Row],[Order No]],'QTY &amp; shipping cost'!$A$2:$C$1038,3,FALSE)</f>
        <v>8.1300000000000008</v>
      </c>
      <c r="U495" s="18" t="e">
        <f>(Table1[[#This Row],[Sub Total]]+Table1[[#This Row],[Shipping Cost]])-Table1[[#This Row],[Discount $]]</f>
        <v>#N/A</v>
      </c>
    </row>
    <row r="496" spans="1:21" x14ac:dyDescent="0.2">
      <c r="A496" s="17" t="s">
        <v>877</v>
      </c>
      <c r="B496" s="6">
        <f>VLOOKUP($A496,'Order date customer name'!$A$3:$B$1039,2,FALSE)</f>
        <v>41957</v>
      </c>
      <c r="C496" s="7" t="str">
        <f>VLOOKUP(Table1[[#This Row],[Order No]],'Order date customer name'!$A$2:$C$1038,3,FALSE)</f>
        <v>TIM ROSE</v>
      </c>
      <c r="D496" s="7" t="str">
        <f>VLOOKUP(Table1[[#This Row],[Order No]],'State and cust type'!$A$2:$B$1038,2,FALSE)</f>
        <v>New York</v>
      </c>
      <c r="E496" s="7" t="str">
        <f>VLOOKUP(Table1[[#This Row],[Order No]],'State and cust type'!$A$3:$C$1039,3,FALSE)</f>
        <v>Consumer</v>
      </c>
      <c r="F496" s="7" t="str">
        <f>VLOOKUP(Table1[[#This Row],[Order No]],'Account, order priority and cat'!$A$2:$B$1038,2,FALSE)</f>
        <v>EDWIN AGUILAR</v>
      </c>
      <c r="G496" s="7" t="str">
        <f>VLOOKUP(Table1[[#This Row],[Order No]],'Account, order priority and cat'!$A$3:$C$1039,3,FALSE)</f>
        <v>Low</v>
      </c>
      <c r="H496" s="7" t="str">
        <f>VLOOKUP(Table1[[#This Row],[Order No]],'Account, order priority and cat'!$A$3:$D$1039,4,FALSE)</f>
        <v>Office Supplies</v>
      </c>
      <c r="I496" s="12" t="str">
        <f>VLOOKUP(Table1[[#This Row],[Order No]],'Cost and price details'!$A$2:$F$1038,Table!$I$3,FALSE)</f>
        <v>Regular Air</v>
      </c>
      <c r="J496" s="13">
        <f>VLOOKUP(Table1[[#This Row],[Order No]],'Cost and price details'!$A$2:$F$1038,Table!$J$3,FALSE)</f>
        <v>41969</v>
      </c>
      <c r="K496" s="12">
        <f>VLOOKUP(Table1[[#This Row],[Order No]],'Cost and price details'!$A$2:$F$1038,Table!$K$3,FALSE)</f>
        <v>4.9060000000000006</v>
      </c>
      <c r="L496" s="12">
        <f>VLOOKUP(Table1[[#This Row],[Order No]],'Cost and price details'!$A$2:$F$1038,Table!$L$3,FALSE)</f>
        <v>11.979000000000001</v>
      </c>
      <c r="M496" s="14">
        <f>(Table1[[#This Row],[Retail Price]]-Table1[[#This Row],[Cost Price]])/Table1[[#This Row],[Cost Price]]</f>
        <v>1.4417040358744393</v>
      </c>
      <c r="N496" s="14">
        <f>VLOOKUP(Table1[[#This Row],[Retail Price]],'Tax and discount slab'!$A$17:$B$27,2,TRUE)</f>
        <v>0.1</v>
      </c>
      <c r="O496" s="7">
        <f>(1+Table1[[#This Row],[Tax]])*Table1[[#This Row],[Retail Price]]</f>
        <v>13.176900000000002</v>
      </c>
      <c r="P496" s="7">
        <f>VLOOKUP(Table1[[#This Row],[Order No]],'QTY &amp; shipping cost'!A492:B1528,2,FALSE)</f>
        <v>10</v>
      </c>
      <c r="Q496" s="7">
        <f>(Table1[[#This Row],[Price including tax]]*Table1[[#This Row],[Order Quantity]])</f>
        <v>131.76900000000001</v>
      </c>
      <c r="R496" s="14">
        <f>VLOOKUP(Table1[[#This Row],[Retail Price]],'Tax and discount slab'!$D$17:$E$27,2,TRUE)</f>
        <v>7.0000000000000007E-2</v>
      </c>
      <c r="S496" s="7">
        <f>Table1[[#This Row],[Sub Total]]*Table1[[#This Row],[Discount %]]</f>
        <v>9.2238300000000013</v>
      </c>
      <c r="T496" s="7">
        <f>VLOOKUP(Table1[[#This Row],[Order No]],'QTY &amp; shipping cost'!$A$2:$C$1038,3,FALSE)</f>
        <v>4.55</v>
      </c>
      <c r="U496" s="18">
        <f>(Table1[[#This Row],[Sub Total]]+Table1[[#This Row],[Shipping Cost]])-Table1[[#This Row],[Discount $]]</f>
        <v>127.09517000000001</v>
      </c>
    </row>
    <row r="497" spans="1:21" x14ac:dyDescent="0.2">
      <c r="A497" s="17" t="s">
        <v>879</v>
      </c>
      <c r="B497" s="6">
        <f>VLOOKUP($A497,'Order date customer name'!$A$3:$B$1039,2,FALSE)</f>
        <v>41958</v>
      </c>
      <c r="C497" s="7" t="str">
        <f>VLOOKUP(Table1[[#This Row],[Order No]],'Order date customer name'!$A$2:$C$1038,3,FALSE)</f>
        <v>BENJAMIN RAMOS</v>
      </c>
      <c r="D497" s="7" t="str">
        <f>VLOOKUP(Table1[[#This Row],[Order No]],'State and cust type'!$A$2:$B$1038,2,FALSE)</f>
        <v>New York</v>
      </c>
      <c r="E497" s="7" t="str">
        <f>VLOOKUP(Table1[[#This Row],[Order No]],'State and cust type'!$A$3:$C$1039,3,FALSE)</f>
        <v>Corporate</v>
      </c>
      <c r="F497" s="7" t="str">
        <f>VLOOKUP(Table1[[#This Row],[Order No]],'Account, order priority and cat'!$A$2:$B$1038,2,FALSE)</f>
        <v>VINCENT JORDAN</v>
      </c>
      <c r="G497" s="7" t="str">
        <f>VLOOKUP(Table1[[#This Row],[Order No]],'Account, order priority and cat'!$A$3:$C$1039,3,FALSE)</f>
        <v>High</v>
      </c>
      <c r="H497" s="7" t="str">
        <f>VLOOKUP(Table1[[#This Row],[Order No]],'Account, order priority and cat'!$A$3:$D$1039,4,FALSE)</f>
        <v>Office Supplies</v>
      </c>
      <c r="I497" s="12" t="str">
        <f>VLOOKUP(Table1[[#This Row],[Order No]],'Cost and price details'!$A$2:$F$1038,Table!$I$3,FALSE)</f>
        <v>Regular Air</v>
      </c>
      <c r="J497" s="13">
        <f>VLOOKUP(Table1[[#This Row],[Order No]],'Cost and price details'!$A$2:$F$1038,Table!$J$3,FALSE)</f>
        <v>41967</v>
      </c>
      <c r="K497" s="12">
        <f>VLOOKUP(Table1[[#This Row],[Order No]],'Cost and price details'!$A$2:$F$1038,Table!$K$3,FALSE)</f>
        <v>1.0230000000000001</v>
      </c>
      <c r="L497" s="12">
        <f>VLOOKUP(Table1[[#This Row],[Order No]],'Cost and price details'!$A$2:$F$1038,Table!$L$3,FALSE)</f>
        <v>1.6280000000000001</v>
      </c>
      <c r="M497" s="14">
        <f>(Table1[[#This Row],[Retail Price]]-Table1[[#This Row],[Cost Price]])/Table1[[#This Row],[Cost Price]]</f>
        <v>0.59139784946236551</v>
      </c>
      <c r="N497" s="14">
        <f>VLOOKUP(Table1[[#This Row],[Retail Price]],'Tax and discount slab'!$A$17:$B$27,2,TRUE)</f>
        <v>0.05</v>
      </c>
      <c r="O497" s="7">
        <f>(1+Table1[[#This Row],[Tax]])*Table1[[#This Row],[Retail Price]]</f>
        <v>1.7094000000000003</v>
      </c>
      <c r="P497" s="7">
        <f>VLOOKUP(Table1[[#This Row],[Order No]],'QTY &amp; shipping cost'!A493:B1529,2,FALSE)</f>
        <v>30</v>
      </c>
      <c r="Q497" s="7">
        <f>(Table1[[#This Row],[Price including tax]]*Table1[[#This Row],[Order Quantity]])</f>
        <v>51.282000000000011</v>
      </c>
      <c r="R497" s="14">
        <f>VLOOKUP(Table1[[#This Row],[Retail Price]],'Tax and discount slab'!$D$17:$E$27,2,TRUE)</f>
        <v>0.02</v>
      </c>
      <c r="S497" s="7">
        <f>Table1[[#This Row],[Sub Total]]*Table1[[#This Row],[Discount %]]</f>
        <v>1.0256400000000003</v>
      </c>
      <c r="T497" s="7">
        <f>VLOOKUP(Table1[[#This Row],[Order No]],'QTY &amp; shipping cost'!$A$2:$C$1038,3,FALSE)</f>
        <v>0.75</v>
      </c>
      <c r="U497" s="18">
        <f>(Table1[[#This Row],[Sub Total]]+Table1[[#This Row],[Shipping Cost]])-Table1[[#This Row],[Discount $]]</f>
        <v>51.006360000000008</v>
      </c>
    </row>
    <row r="498" spans="1:21" x14ac:dyDescent="0.2">
      <c r="A498" s="17" t="s">
        <v>880</v>
      </c>
      <c r="B498" s="6">
        <f>VLOOKUP($A498,'Order date customer name'!$A$3:$B$1039,2,FALSE)</f>
        <v>41959</v>
      </c>
      <c r="C498" s="7" t="str">
        <f>VLOOKUP(Table1[[#This Row],[Order No]],'Order date customer name'!$A$2:$C$1038,3,FALSE)</f>
        <v>ROBERT HOWARD</v>
      </c>
      <c r="D498" s="7" t="str">
        <f>VLOOKUP(Table1[[#This Row],[Order No]],'State and cust type'!$A$2:$B$1038,2,FALSE)</f>
        <v>New York</v>
      </c>
      <c r="E498" s="7" t="str">
        <f>VLOOKUP(Table1[[#This Row],[Order No]],'State and cust type'!$A$3:$C$1039,3,FALSE)</f>
        <v>Corporate</v>
      </c>
      <c r="F498" s="7" t="str">
        <f>VLOOKUP(Table1[[#This Row],[Order No]],'Account, order priority and cat'!$A$2:$B$1038,2,FALSE)</f>
        <v>TONY PERRY</v>
      </c>
      <c r="G498" s="7" t="str">
        <f>VLOOKUP(Table1[[#This Row],[Order No]],'Account, order priority and cat'!$A$3:$C$1039,3,FALSE)</f>
        <v>Critical</v>
      </c>
      <c r="H498" s="7" t="str">
        <f>VLOOKUP(Table1[[#This Row],[Order No]],'Account, order priority and cat'!$A$3:$D$1039,4,FALSE)</f>
        <v>Office Supplies</v>
      </c>
      <c r="I498" s="12" t="str">
        <f>VLOOKUP(Table1[[#This Row],[Order No]],'Cost and price details'!$A$2:$F$1038,Table!$I$3,FALSE)</f>
        <v>Regular Air</v>
      </c>
      <c r="J498" s="13">
        <f>VLOOKUP(Table1[[#This Row],[Order No]],'Cost and price details'!$A$2:$F$1038,Table!$J$3,FALSE)</f>
        <v>41968</v>
      </c>
      <c r="K498" s="12">
        <f>VLOOKUP(Table1[[#This Row],[Order No]],'Cost and price details'!$A$2:$F$1038,Table!$K$3,FALSE)</f>
        <v>1.4410000000000003</v>
      </c>
      <c r="L498" s="12">
        <f>VLOOKUP(Table1[[#This Row],[Order No]],'Cost and price details'!$A$2:$F$1038,Table!$L$3,FALSE)</f>
        <v>3.1240000000000001</v>
      </c>
      <c r="M498" s="14">
        <f>(Table1[[#This Row],[Retail Price]]-Table1[[#This Row],[Cost Price]])/Table1[[#This Row],[Cost Price]]</f>
        <v>1.1679389312977095</v>
      </c>
      <c r="N498" s="14">
        <f>VLOOKUP(Table1[[#This Row],[Retail Price]],'Tax and discount slab'!$A$17:$B$27,2,TRUE)</f>
        <v>0.05</v>
      </c>
      <c r="O498" s="7">
        <f>(1+Table1[[#This Row],[Tax]])*Table1[[#This Row],[Retail Price]]</f>
        <v>3.2802000000000002</v>
      </c>
      <c r="P498" s="7">
        <f>VLOOKUP(Table1[[#This Row],[Order No]],'QTY &amp; shipping cost'!A494:B1530,2,FALSE)</f>
        <v>14</v>
      </c>
      <c r="Q498" s="7">
        <f>(Table1[[#This Row],[Price including tax]]*Table1[[#This Row],[Order Quantity]])</f>
        <v>45.922800000000002</v>
      </c>
      <c r="R498" s="14">
        <f>VLOOKUP(Table1[[#This Row],[Retail Price]],'Tax and discount slab'!$D$17:$E$27,2,TRUE)</f>
        <v>0.02</v>
      </c>
      <c r="S498" s="7">
        <f>Table1[[#This Row],[Sub Total]]*Table1[[#This Row],[Discount %]]</f>
        <v>0.91845600000000005</v>
      </c>
      <c r="T498" s="7">
        <f>VLOOKUP(Table1[[#This Row],[Order No]],'QTY &amp; shipping cost'!$A$2:$C$1038,3,FALSE)</f>
        <v>0.98000000000000009</v>
      </c>
      <c r="U498" s="18">
        <f>(Table1[[#This Row],[Sub Total]]+Table1[[#This Row],[Shipping Cost]])-Table1[[#This Row],[Discount $]]</f>
        <v>45.984344</v>
      </c>
    </row>
    <row r="499" spans="1:21" x14ac:dyDescent="0.2">
      <c r="A499" s="17" t="s">
        <v>881</v>
      </c>
      <c r="B499" s="6">
        <f>VLOOKUP($A499,'Order date customer name'!$A$3:$B$1039,2,FALSE)</f>
        <v>41960</v>
      </c>
      <c r="C499" s="7" t="str">
        <f>VLOOKUP(Table1[[#This Row],[Order No]],'Order date customer name'!$A$2:$C$1038,3,FALSE)</f>
        <v>RANDALL GARCIA</v>
      </c>
      <c r="D499" s="7" t="str">
        <f>VLOOKUP(Table1[[#This Row],[Order No]],'State and cust type'!$A$2:$B$1038,2,FALSE)</f>
        <v>New York</v>
      </c>
      <c r="E499" s="7" t="str">
        <f>VLOOKUP(Table1[[#This Row],[Order No]],'State and cust type'!$A$3:$C$1039,3,FALSE)</f>
        <v>Corporate</v>
      </c>
      <c r="F499" s="7" t="str">
        <f>VLOOKUP(Table1[[#This Row],[Order No]],'Account, order priority and cat'!$A$2:$B$1038,2,FALSE)</f>
        <v>MARC ARNOLD</v>
      </c>
      <c r="G499" s="7" t="str">
        <f>VLOOKUP(Table1[[#This Row],[Order No]],'Account, order priority and cat'!$A$3:$C$1039,3,FALSE)</f>
        <v>Medium</v>
      </c>
      <c r="H499" s="7" t="str">
        <f>VLOOKUP(Table1[[#This Row],[Order No]],'Account, order priority and cat'!$A$3:$D$1039,4,FALSE)</f>
        <v>Office Supplies</v>
      </c>
      <c r="I499" s="12" t="str">
        <f>VLOOKUP(Table1[[#This Row],[Order No]],'Cost and price details'!$A$2:$F$1038,Table!$I$3,FALSE)</f>
        <v>Express Air</v>
      </c>
      <c r="J499" s="13">
        <f>VLOOKUP(Table1[[#This Row],[Order No]],'Cost and price details'!$A$2:$F$1038,Table!$J$3,FALSE)</f>
        <v>41969</v>
      </c>
      <c r="K499" s="12">
        <f>VLOOKUP(Table1[[#This Row],[Order No]],'Cost and price details'!$A$2:$F$1038,Table!$K$3,FALSE)</f>
        <v>74.503000000000014</v>
      </c>
      <c r="L499" s="12">
        <f>VLOOKUP(Table1[[#This Row],[Order No]],'Cost and price details'!$A$2:$F$1038,Table!$L$3,FALSE)</f>
        <v>181.72</v>
      </c>
      <c r="M499" s="14">
        <f>(Table1[[#This Row],[Retail Price]]-Table1[[#This Row],[Cost Price]])/Table1[[#This Row],[Cost Price]]</f>
        <v>1.4390964122250105</v>
      </c>
      <c r="N499" s="14">
        <f>VLOOKUP(Table1[[#This Row],[Retail Price]],'Tax and discount slab'!$A$17:$B$27,2,TRUE)</f>
        <v>0.32000000000000006</v>
      </c>
      <c r="O499" s="7">
        <f>(1+Table1[[#This Row],[Tax]])*Table1[[#This Row],[Retail Price]]</f>
        <v>239.87040000000002</v>
      </c>
      <c r="P499" s="7">
        <f>VLOOKUP(Table1[[#This Row],[Order No]],'QTY &amp; shipping cost'!A495:B1531,2,FALSE)</f>
        <v>48</v>
      </c>
      <c r="Q499" s="7">
        <f>(Table1[[#This Row],[Price including tax]]*Table1[[#This Row],[Order Quantity]])</f>
        <v>11513.779200000001</v>
      </c>
      <c r="R499" s="14">
        <f>VLOOKUP(Table1[[#This Row],[Retail Price]],'Tax and discount slab'!$D$17:$E$27,2,TRUE)</f>
        <v>0.47</v>
      </c>
      <c r="S499" s="7">
        <f>Table1[[#This Row],[Sub Total]]*Table1[[#This Row],[Discount %]]</f>
        <v>5411.476224</v>
      </c>
      <c r="T499" s="7">
        <f>VLOOKUP(Table1[[#This Row],[Order No]],'QTY &amp; shipping cost'!$A$2:$C$1038,3,FALSE)</f>
        <v>20.04</v>
      </c>
      <c r="U499" s="18">
        <f>(Table1[[#This Row],[Sub Total]]+Table1[[#This Row],[Shipping Cost]])-Table1[[#This Row],[Discount $]]</f>
        <v>6122.3429760000017</v>
      </c>
    </row>
    <row r="500" spans="1:21" x14ac:dyDescent="0.2">
      <c r="A500" s="17" t="s">
        <v>882</v>
      </c>
      <c r="B500" s="6">
        <f>VLOOKUP($A500,'Order date customer name'!$A$3:$B$1039,2,FALSE)</f>
        <v>41962</v>
      </c>
      <c r="C500" s="7" t="str">
        <f>VLOOKUP(Table1[[#This Row],[Order No]],'Order date customer name'!$A$2:$C$1038,3,FALSE)</f>
        <v>CLYDE GUTIERREZ</v>
      </c>
      <c r="D500" s="7" t="str">
        <f>VLOOKUP(Table1[[#This Row],[Order No]],'State and cust type'!$A$2:$B$1038,2,FALSE)</f>
        <v>New York</v>
      </c>
      <c r="E500" s="7" t="str">
        <f>VLOOKUP(Table1[[#This Row],[Order No]],'State and cust type'!$A$3:$C$1039,3,FALSE)</f>
        <v>Home Office</v>
      </c>
      <c r="F500" s="7" t="str">
        <f>VLOOKUP(Table1[[#This Row],[Order No]],'Account, order priority and cat'!$A$2:$B$1038,2,FALSE)</f>
        <v>GREG BLACK</v>
      </c>
      <c r="G500" s="7" t="str">
        <f>VLOOKUP(Table1[[#This Row],[Order No]],'Account, order priority and cat'!$A$3:$C$1039,3,FALSE)</f>
        <v>Medium</v>
      </c>
      <c r="H500" s="7" t="str">
        <f>VLOOKUP(Table1[[#This Row],[Order No]],'Account, order priority and cat'!$A$3:$D$1039,4,FALSE)</f>
        <v>Technology</v>
      </c>
      <c r="I500" s="12" t="str">
        <f>VLOOKUP(Table1[[#This Row],[Order No]],'Cost and price details'!$A$2:$F$1038,Table!$I$3,FALSE)</f>
        <v>Regular Air</v>
      </c>
      <c r="J500" s="13">
        <f>VLOOKUP(Table1[[#This Row],[Order No]],'Cost and price details'!$A$2:$F$1038,Table!$J$3,FALSE)</f>
        <v>41971</v>
      </c>
      <c r="K500" s="12">
        <f>VLOOKUP(Table1[[#This Row],[Order No]],'Cost and price details'!$A$2:$F$1038,Table!$K$3,FALSE)</f>
        <v>35.222000000000008</v>
      </c>
      <c r="L500" s="12">
        <f>VLOOKUP(Table1[[#This Row],[Order No]],'Cost and price details'!$A$2:$F$1038,Table!$L$3,FALSE)</f>
        <v>167.72800000000001</v>
      </c>
      <c r="M500" s="14">
        <f>(Table1[[#This Row],[Retail Price]]-Table1[[#This Row],[Cost Price]])/Table1[[#This Row],[Cost Price]]</f>
        <v>3.7620237351655206</v>
      </c>
      <c r="N500" s="14">
        <f>VLOOKUP(Table1[[#This Row],[Retail Price]],'Tax and discount slab'!$A$17:$B$27,2,TRUE)</f>
        <v>0.32000000000000006</v>
      </c>
      <c r="O500" s="7">
        <f>(1+Table1[[#This Row],[Tax]])*Table1[[#This Row],[Retail Price]]</f>
        <v>221.40096000000003</v>
      </c>
      <c r="P500" s="7">
        <f>VLOOKUP(Table1[[#This Row],[Order No]],'QTY &amp; shipping cost'!A496:B1532,2,FALSE)</f>
        <v>31</v>
      </c>
      <c r="Q500" s="7">
        <f>(Table1[[#This Row],[Price including tax]]*Table1[[#This Row],[Order Quantity]])</f>
        <v>6863.4297600000009</v>
      </c>
      <c r="R500" s="14">
        <f>VLOOKUP(Table1[[#This Row],[Retail Price]],'Tax and discount slab'!$D$17:$E$27,2,TRUE)</f>
        <v>0.47</v>
      </c>
      <c r="S500" s="7">
        <f>Table1[[#This Row],[Sub Total]]*Table1[[#This Row],[Discount %]]</f>
        <v>3225.8119872000002</v>
      </c>
      <c r="T500" s="7">
        <f>VLOOKUP(Table1[[#This Row],[Order No]],'QTY &amp; shipping cost'!$A$2:$C$1038,3,FALSE)</f>
        <v>4.05</v>
      </c>
      <c r="U500" s="18">
        <f>(Table1[[#This Row],[Sub Total]]+Table1[[#This Row],[Shipping Cost]])-Table1[[#This Row],[Discount $]]</f>
        <v>3641.6677728000009</v>
      </c>
    </row>
    <row r="501" spans="1:21" x14ac:dyDescent="0.2">
      <c r="A501" s="17" t="s">
        <v>883</v>
      </c>
      <c r="B501" s="6">
        <f>VLOOKUP($A501,'Order date customer name'!$A$3:$B$1039,2,FALSE)</f>
        <v>41963</v>
      </c>
      <c r="C501" s="7" t="str">
        <f>VLOOKUP(Table1[[#This Row],[Order No]],'Order date customer name'!$A$2:$C$1038,3,FALSE)</f>
        <v>ERNEST GOMEZ</v>
      </c>
      <c r="D501" s="7" t="str">
        <f>VLOOKUP(Table1[[#This Row],[Order No]],'State and cust type'!$A$2:$B$1038,2,FALSE)</f>
        <v>New York</v>
      </c>
      <c r="E501" s="7" t="str">
        <f>VLOOKUP(Table1[[#This Row],[Order No]],'State and cust type'!$A$3:$C$1039,3,FALSE)</f>
        <v>Home Office</v>
      </c>
      <c r="F501" s="7" t="str">
        <f>VLOOKUP(Table1[[#This Row],[Order No]],'Account, order priority and cat'!$A$2:$B$1038,2,FALSE)</f>
        <v>BOBBY CHAVEZ</v>
      </c>
      <c r="G501" s="7" t="str">
        <f>VLOOKUP(Table1[[#This Row],[Order No]],'Account, order priority and cat'!$A$3:$C$1039,3,FALSE)</f>
        <v>High</v>
      </c>
      <c r="H501" s="7" t="str">
        <f>VLOOKUP(Table1[[#This Row],[Order No]],'Account, order priority and cat'!$A$3:$D$1039,4,FALSE)</f>
        <v>Office Supplies</v>
      </c>
      <c r="I501" s="12" t="str">
        <f>VLOOKUP(Table1[[#This Row],[Order No]],'Cost and price details'!$A$2:$F$1038,Table!$I$3,FALSE)</f>
        <v>Regular Air</v>
      </c>
      <c r="J501" s="13">
        <f>VLOOKUP(Table1[[#This Row],[Order No]],'Cost and price details'!$A$2:$F$1038,Table!$J$3,FALSE)</f>
        <v>41970</v>
      </c>
      <c r="K501" s="12">
        <f>VLOOKUP(Table1[[#This Row],[Order No]],'Cost and price details'!$A$2:$F$1038,Table!$K$3,FALSE)</f>
        <v>15.268000000000002</v>
      </c>
      <c r="L501" s="12">
        <f>VLOOKUP(Table1[[#This Row],[Order No]],'Cost and price details'!$A$2:$F$1038,Table!$L$3,FALSE)</f>
        <v>24.618000000000002</v>
      </c>
      <c r="M501" s="14">
        <f>(Table1[[#This Row],[Retail Price]]-Table1[[#This Row],[Cost Price]])/Table1[[#This Row],[Cost Price]]</f>
        <v>0.61239193083573473</v>
      </c>
      <c r="N501" s="14">
        <f>VLOOKUP(Table1[[#This Row],[Retail Price]],'Tax and discount slab'!$A$17:$B$27,2,TRUE)</f>
        <v>0.15000000000000002</v>
      </c>
      <c r="O501" s="7">
        <f>(1+Table1[[#This Row],[Tax]])*Table1[[#This Row],[Retail Price]]</f>
        <v>28.310700000000001</v>
      </c>
      <c r="P501" s="7">
        <f>VLOOKUP(Table1[[#This Row],[Order No]],'QTY &amp; shipping cost'!A497:B1533,2,FALSE)</f>
        <v>12</v>
      </c>
      <c r="Q501" s="7">
        <f>(Table1[[#This Row],[Price including tax]]*Table1[[#This Row],[Order Quantity]])</f>
        <v>339.72840000000002</v>
      </c>
      <c r="R501" s="14">
        <f>VLOOKUP(Table1[[#This Row],[Retail Price]],'Tax and discount slab'!$D$17:$E$27,2,TRUE)</f>
        <v>0.12000000000000001</v>
      </c>
      <c r="S501" s="7">
        <f>Table1[[#This Row],[Sub Total]]*Table1[[#This Row],[Discount %]]</f>
        <v>40.767408000000003</v>
      </c>
      <c r="T501" s="7">
        <f>VLOOKUP(Table1[[#This Row],[Order No]],'QTY &amp; shipping cost'!$A$2:$C$1038,3,FALSE)</f>
        <v>15.15</v>
      </c>
      <c r="U501" s="18">
        <f>(Table1[[#This Row],[Sub Total]]+Table1[[#This Row],[Shipping Cost]])-Table1[[#This Row],[Discount $]]</f>
        <v>314.11099200000001</v>
      </c>
    </row>
    <row r="502" spans="1:21" x14ac:dyDescent="0.2">
      <c r="A502" s="17" t="s">
        <v>885</v>
      </c>
      <c r="B502" s="6">
        <f>VLOOKUP($A502,'Order date customer name'!$A$3:$B$1039,2,FALSE)</f>
        <v>41963</v>
      </c>
      <c r="C502" s="7" t="str">
        <f>VLOOKUP(Table1[[#This Row],[Order No]],'Order date customer name'!$A$2:$C$1038,3,FALSE)</f>
        <v>CLARENCE YOUNG</v>
      </c>
      <c r="D502" s="7" t="str">
        <f>VLOOKUP(Table1[[#This Row],[Order No]],'State and cust type'!$A$2:$B$1038,2,FALSE)</f>
        <v>New York</v>
      </c>
      <c r="E502" s="7" t="str">
        <f>VLOOKUP(Table1[[#This Row],[Order No]],'State and cust type'!$A$3:$C$1039,3,FALSE)</f>
        <v>Consumer</v>
      </c>
      <c r="F502" s="7" t="str">
        <f>VLOOKUP(Table1[[#This Row],[Order No]],'Account, order priority and cat'!$A$2:$B$1038,2,FALSE)</f>
        <v>VINCENT JORDAN</v>
      </c>
      <c r="G502" s="7" t="str">
        <f>VLOOKUP(Table1[[#This Row],[Order No]],'Account, order priority and cat'!$A$3:$C$1039,3,FALSE)</f>
        <v>Critical</v>
      </c>
      <c r="H502" s="7" t="str">
        <f>VLOOKUP(Table1[[#This Row],[Order No]],'Account, order priority and cat'!$A$3:$D$1039,4,FALSE)</f>
        <v>Office Supplies</v>
      </c>
      <c r="I502" s="12" t="str">
        <f>VLOOKUP(Table1[[#This Row],[Order No]],'Cost and price details'!$A$2:$F$1038,Table!$I$3,FALSE)</f>
        <v>Regular Air</v>
      </c>
      <c r="J502" s="13">
        <f>VLOOKUP(Table1[[#This Row],[Order No]],'Cost and price details'!$A$2:$F$1038,Table!$J$3,FALSE)</f>
        <v>41972</v>
      </c>
      <c r="K502" s="12">
        <f>VLOOKUP(Table1[[#This Row],[Order No]],'Cost and price details'!$A$2:$F$1038,Table!$K$3,FALSE)</f>
        <v>1.4410000000000003</v>
      </c>
      <c r="L502" s="12">
        <f>VLOOKUP(Table1[[#This Row],[Order No]],'Cost and price details'!$A$2:$F$1038,Table!$L$3,FALSE)</f>
        <v>3.1240000000000001</v>
      </c>
      <c r="M502" s="14">
        <f>(Table1[[#This Row],[Retail Price]]-Table1[[#This Row],[Cost Price]])/Table1[[#This Row],[Cost Price]]</f>
        <v>1.1679389312977095</v>
      </c>
      <c r="N502" s="14">
        <f>VLOOKUP(Table1[[#This Row],[Retail Price]],'Tax and discount slab'!$A$17:$B$27,2,TRUE)</f>
        <v>0.05</v>
      </c>
      <c r="O502" s="7">
        <f>(1+Table1[[#This Row],[Tax]])*Table1[[#This Row],[Retail Price]]</f>
        <v>3.2802000000000002</v>
      </c>
      <c r="P502" s="7">
        <f>VLOOKUP(Table1[[#This Row],[Order No]],'QTY &amp; shipping cost'!A498:B1534,2,FALSE)</f>
        <v>41</v>
      </c>
      <c r="Q502" s="7">
        <f>(Table1[[#This Row],[Price including tax]]*Table1[[#This Row],[Order Quantity]])</f>
        <v>134.48820000000001</v>
      </c>
      <c r="R502" s="14">
        <f>VLOOKUP(Table1[[#This Row],[Retail Price]],'Tax and discount slab'!$D$17:$E$27,2,TRUE)</f>
        <v>0.02</v>
      </c>
      <c r="S502" s="7">
        <f>Table1[[#This Row],[Sub Total]]*Table1[[#This Row],[Discount %]]</f>
        <v>2.6897640000000003</v>
      </c>
      <c r="T502" s="7">
        <f>VLOOKUP(Table1[[#This Row],[Order No]],'QTY &amp; shipping cost'!$A$2:$C$1038,3,FALSE)</f>
        <v>0.98000000000000009</v>
      </c>
      <c r="U502" s="18">
        <f>(Table1[[#This Row],[Sub Total]]+Table1[[#This Row],[Shipping Cost]])-Table1[[#This Row],[Discount $]]</f>
        <v>132.778436</v>
      </c>
    </row>
    <row r="503" spans="1:21" x14ac:dyDescent="0.2">
      <c r="A503" s="17" t="s">
        <v>886</v>
      </c>
      <c r="B503" s="6">
        <f>VLOOKUP($A503,'Order date customer name'!$A$3:$B$1039,2,FALSE)</f>
        <v>41964</v>
      </c>
      <c r="C503" s="7" t="str">
        <f>VLOOKUP(Table1[[#This Row],[Order No]],'Order date customer name'!$A$2:$C$1038,3,FALSE)</f>
        <v>HECTOR CARROLL</v>
      </c>
      <c r="D503" s="7" t="str">
        <f>VLOOKUP(Table1[[#This Row],[Order No]],'State and cust type'!$A$2:$B$1038,2,FALSE)</f>
        <v>New York</v>
      </c>
      <c r="E503" s="7" t="str">
        <f>VLOOKUP(Table1[[#This Row],[Order No]],'State and cust type'!$A$3:$C$1039,3,FALSE)</f>
        <v>Small Business</v>
      </c>
      <c r="F503" s="7" t="str">
        <f>VLOOKUP(Table1[[#This Row],[Order No]],'Account, order priority and cat'!$A$2:$B$1038,2,FALSE)</f>
        <v>CLAUDE WILLIS</v>
      </c>
      <c r="G503" s="7" t="str">
        <f>VLOOKUP(Table1[[#This Row],[Order No]],'Account, order priority and cat'!$A$3:$C$1039,3,FALSE)</f>
        <v>Critical</v>
      </c>
      <c r="H503" s="7" t="str">
        <f>VLOOKUP(Table1[[#This Row],[Order No]],'Account, order priority and cat'!$A$3:$D$1039,4,FALSE)</f>
        <v>Office Supplies</v>
      </c>
      <c r="I503" s="12" t="str">
        <f>VLOOKUP(Table1[[#This Row],[Order No]],'Cost and price details'!$A$2:$F$1038,Table!$I$3,FALSE)</f>
        <v>Express Air</v>
      </c>
      <c r="J503" s="13">
        <f>VLOOKUP(Table1[[#This Row],[Order No]],'Cost and price details'!$A$2:$F$1038,Table!$J$3,FALSE)</f>
        <v>41974</v>
      </c>
      <c r="K503" s="12">
        <f>VLOOKUP(Table1[[#This Row],[Order No]],'Cost and price details'!$A$2:$F$1038,Table!$K$3,FALSE)</f>
        <v>9.8120000000000012</v>
      </c>
      <c r="L503" s="12">
        <f>VLOOKUP(Table1[[#This Row],[Order No]],'Cost and price details'!$A$2:$F$1038,Table!$L$3,FALSE)</f>
        <v>32.713999999999999</v>
      </c>
      <c r="M503" s="14">
        <f>(Table1[[#This Row],[Retail Price]]-Table1[[#This Row],[Cost Price]])/Table1[[#This Row],[Cost Price]]</f>
        <v>2.3340807174887885</v>
      </c>
      <c r="N503" s="14">
        <f>VLOOKUP(Table1[[#This Row],[Retail Price]],'Tax and discount slab'!$A$17:$B$27,2,TRUE)</f>
        <v>0.2</v>
      </c>
      <c r="O503" s="7">
        <f>(1+Table1[[#This Row],[Tax]])*Table1[[#This Row],[Retail Price]]</f>
        <v>39.256799999999998</v>
      </c>
      <c r="P503" s="7">
        <f>VLOOKUP(Table1[[#This Row],[Order No]],'QTY &amp; shipping cost'!A499:B1535,2,FALSE)</f>
        <v>36</v>
      </c>
      <c r="Q503" s="7">
        <f>(Table1[[#This Row],[Price including tax]]*Table1[[#This Row],[Order Quantity]])</f>
        <v>1413.2447999999999</v>
      </c>
      <c r="R503" s="14">
        <f>VLOOKUP(Table1[[#This Row],[Retail Price]],'Tax and discount slab'!$D$17:$E$27,2,TRUE)</f>
        <v>0.17</v>
      </c>
      <c r="S503" s="7">
        <f>Table1[[#This Row],[Sub Total]]*Table1[[#This Row],[Discount %]]</f>
        <v>240.25161600000001</v>
      </c>
      <c r="T503" s="7">
        <f>VLOOKUP(Table1[[#This Row],[Order No]],'QTY &amp; shipping cost'!$A$2:$C$1038,3,FALSE)</f>
        <v>6.6899999999999995</v>
      </c>
      <c r="U503" s="18">
        <f>(Table1[[#This Row],[Sub Total]]+Table1[[#This Row],[Shipping Cost]])-Table1[[#This Row],[Discount $]]</f>
        <v>1179.683184</v>
      </c>
    </row>
    <row r="504" spans="1:21" x14ac:dyDescent="0.2">
      <c r="A504" s="17" t="s">
        <v>888</v>
      </c>
      <c r="B504" s="6">
        <f>VLOOKUP($A504,'Order date customer name'!$A$3:$B$1039,2,FALSE)</f>
        <v>41964</v>
      </c>
      <c r="C504" s="7" t="str">
        <f>VLOOKUP(Table1[[#This Row],[Order No]],'Order date customer name'!$A$2:$C$1038,3,FALSE)</f>
        <v>VERNON FLORES</v>
      </c>
      <c r="D504" s="7" t="str">
        <f>VLOOKUP(Table1[[#This Row],[Order No]],'State and cust type'!$A$2:$B$1038,2,FALSE)</f>
        <v>Illinois</v>
      </c>
      <c r="E504" s="7" t="str">
        <f>VLOOKUP(Table1[[#This Row],[Order No]],'State and cust type'!$A$3:$C$1039,3,FALSE)</f>
        <v>Consumer</v>
      </c>
      <c r="F504" s="7" t="str">
        <f>VLOOKUP(Table1[[#This Row],[Order No]],'Account, order priority and cat'!$A$2:$B$1038,2,FALSE)</f>
        <v>MANUEL BARNES</v>
      </c>
      <c r="G504" s="7" t="str">
        <f>VLOOKUP(Table1[[#This Row],[Order No]],'Account, order priority and cat'!$A$3:$C$1039,3,FALSE)</f>
        <v>Low</v>
      </c>
      <c r="H504" s="7" t="str">
        <f>VLOOKUP(Table1[[#This Row],[Order No]],'Account, order priority and cat'!$A$3:$D$1039,4,FALSE)</f>
        <v>Technology</v>
      </c>
      <c r="I504" s="12" t="str">
        <f>VLOOKUP(Table1[[#This Row],[Order No]],'Cost and price details'!$A$2:$F$1038,Table!$I$3,FALSE)</f>
        <v>Delivery Truck</v>
      </c>
      <c r="J504" s="13">
        <f>VLOOKUP(Table1[[#This Row],[Order No]],'Cost and price details'!$A$2:$F$1038,Table!$J$3,FALSE)</f>
        <v>41975</v>
      </c>
      <c r="K504" s="12">
        <f>VLOOKUP(Table1[[#This Row],[Order No]],'Cost and price details'!$A$2:$F$1038,Table!$K$3,FALSE)</f>
        <v>306.88900000000001</v>
      </c>
      <c r="L504" s="12">
        <f>VLOOKUP(Table1[[#This Row],[Order No]],'Cost and price details'!$A$2:$F$1038,Table!$L$3,FALSE)</f>
        <v>494.98900000000003</v>
      </c>
      <c r="M504" s="14">
        <f>(Table1[[#This Row],[Retail Price]]-Table1[[#This Row],[Cost Price]])/Table1[[#This Row],[Cost Price]]</f>
        <v>0.61292519445141413</v>
      </c>
      <c r="N504" s="14">
        <f>VLOOKUP(Table1[[#This Row],[Retail Price]],'Tax and discount slab'!$A$17:$B$27,2,TRUE)</f>
        <v>0.32000000000000006</v>
      </c>
      <c r="O504" s="7">
        <f>(1+Table1[[#This Row],[Tax]])*Table1[[#This Row],[Retail Price]]</f>
        <v>653.38548000000003</v>
      </c>
      <c r="P504" s="7">
        <f>VLOOKUP(Table1[[#This Row],[Order No]],'QTY &amp; shipping cost'!A500:B1536,2,FALSE)</f>
        <v>36</v>
      </c>
      <c r="Q504" s="7">
        <f>(Table1[[#This Row],[Price including tax]]*Table1[[#This Row],[Order Quantity]])</f>
        <v>23521.877280000001</v>
      </c>
      <c r="R504" s="14">
        <f>VLOOKUP(Table1[[#This Row],[Retail Price]],'Tax and discount slab'!$D$17:$E$27,2,TRUE)</f>
        <v>0.47</v>
      </c>
      <c r="S504" s="7">
        <f>Table1[[#This Row],[Sub Total]]*Table1[[#This Row],[Discount %]]</f>
        <v>11055.2823216</v>
      </c>
      <c r="T504" s="7">
        <f>VLOOKUP(Table1[[#This Row],[Order No]],'QTY &amp; shipping cost'!$A$2:$C$1038,3,FALSE)</f>
        <v>49.05</v>
      </c>
      <c r="U504" s="18">
        <f>(Table1[[#This Row],[Sub Total]]+Table1[[#This Row],[Shipping Cost]])-Table1[[#This Row],[Discount $]]</f>
        <v>12515.6449584</v>
      </c>
    </row>
    <row r="505" spans="1:21" x14ac:dyDescent="0.2">
      <c r="A505" s="17" t="s">
        <v>889</v>
      </c>
      <c r="B505" s="6">
        <f>VLOOKUP($A505,'Order date customer name'!$A$3:$B$1039,2,FALSE)</f>
        <v>41967</v>
      </c>
      <c r="C505" s="7" t="str">
        <f>VLOOKUP(Table1[[#This Row],[Order No]],'Order date customer name'!$A$2:$C$1038,3,FALSE)</f>
        <v>BOBBY RIVERA</v>
      </c>
      <c r="D505" s="7" t="str">
        <f>VLOOKUP(Table1[[#This Row],[Order No]],'State and cust type'!$A$2:$B$1038,2,FALSE)</f>
        <v>New York</v>
      </c>
      <c r="E505" s="7" t="str">
        <f>VLOOKUP(Table1[[#This Row],[Order No]],'State and cust type'!$A$3:$C$1039,3,FALSE)</f>
        <v>Corporate</v>
      </c>
      <c r="F505" s="7" t="str">
        <f>VLOOKUP(Table1[[#This Row],[Order No]],'Account, order priority and cat'!$A$2:$B$1038,2,FALSE)</f>
        <v>GREG BLACK</v>
      </c>
      <c r="G505" s="7" t="str">
        <f>VLOOKUP(Table1[[#This Row],[Order No]],'Account, order priority and cat'!$A$3:$C$1039,3,FALSE)</f>
        <v>High</v>
      </c>
      <c r="H505" s="7" t="str">
        <f>VLOOKUP(Table1[[#This Row],[Order No]],'Account, order priority and cat'!$A$3:$D$1039,4,FALSE)</f>
        <v>Technology</v>
      </c>
      <c r="I505" s="12" t="str">
        <f>VLOOKUP(Table1[[#This Row],[Order No]],'Cost and price details'!$A$2:$F$1038,Table!$I$3,FALSE)</f>
        <v>Regular Air</v>
      </c>
      <c r="J505" s="13">
        <f>VLOOKUP(Table1[[#This Row],[Order No]],'Cost and price details'!$A$2:$F$1038,Table!$J$3,FALSE)</f>
        <v>41976</v>
      </c>
      <c r="K505" s="12">
        <f>VLOOKUP(Table1[[#This Row],[Order No]],'Cost and price details'!$A$2:$F$1038,Table!$K$3,FALSE)</f>
        <v>9.1410000000000018</v>
      </c>
      <c r="L505" s="12">
        <f>VLOOKUP(Table1[[#This Row],[Order No]],'Cost and price details'!$A$2:$F$1038,Table!$L$3,FALSE)</f>
        <v>17.578000000000003</v>
      </c>
      <c r="M505" s="14">
        <f>(Table1[[#This Row],[Retail Price]]-Table1[[#This Row],[Cost Price]])/Table1[[#This Row],[Cost Price]]</f>
        <v>0.92298435619735253</v>
      </c>
      <c r="N505" s="14">
        <f>VLOOKUP(Table1[[#This Row],[Retail Price]],'Tax and discount slab'!$A$17:$B$27,2,TRUE)</f>
        <v>0.1</v>
      </c>
      <c r="O505" s="7">
        <f>(1+Table1[[#This Row],[Tax]])*Table1[[#This Row],[Retail Price]]</f>
        <v>19.335800000000006</v>
      </c>
      <c r="P505" s="7">
        <f>VLOOKUP(Table1[[#This Row],[Order No]],'QTY &amp; shipping cost'!A501:B1537,2,FALSE)</f>
        <v>7</v>
      </c>
      <c r="Q505" s="7">
        <f>(Table1[[#This Row],[Price including tax]]*Table1[[#This Row],[Order Quantity]])</f>
        <v>135.35060000000004</v>
      </c>
      <c r="R505" s="14">
        <f>VLOOKUP(Table1[[#This Row],[Retail Price]],'Tax and discount slab'!$D$17:$E$27,2,TRUE)</f>
        <v>7.0000000000000007E-2</v>
      </c>
      <c r="S505" s="7">
        <f>Table1[[#This Row],[Sub Total]]*Table1[[#This Row],[Discount %]]</f>
        <v>9.4745420000000031</v>
      </c>
      <c r="T505" s="7">
        <f>VLOOKUP(Table1[[#This Row],[Order No]],'QTY &amp; shipping cost'!$A$2:$C$1038,3,FALSE)</f>
        <v>6.55</v>
      </c>
      <c r="U505" s="18">
        <f>(Table1[[#This Row],[Sub Total]]+Table1[[#This Row],[Shipping Cost]])-Table1[[#This Row],[Discount $]]</f>
        <v>132.42605800000004</v>
      </c>
    </row>
    <row r="506" spans="1:21" x14ac:dyDescent="0.2">
      <c r="A506" s="17" t="s">
        <v>891</v>
      </c>
      <c r="B506" s="6">
        <f>VLOOKUP($A506,'Order date customer name'!$A$3:$B$1039,2,FALSE)</f>
        <v>41971</v>
      </c>
      <c r="C506" s="7" t="str">
        <f>VLOOKUP(Table1[[#This Row],[Order No]],'Order date customer name'!$A$2:$C$1038,3,FALSE)</f>
        <v>CLAUDE DANIELS</v>
      </c>
      <c r="D506" s="7" t="str">
        <f>VLOOKUP(Table1[[#This Row],[Order No]],'State and cust type'!$A$2:$B$1038,2,FALSE)</f>
        <v>New York</v>
      </c>
      <c r="E506" s="7" t="str">
        <f>VLOOKUP(Table1[[#This Row],[Order No]],'State and cust type'!$A$3:$C$1039,3,FALSE)</f>
        <v>Home Office</v>
      </c>
      <c r="F506" s="7" t="str">
        <f>VLOOKUP(Table1[[#This Row],[Order No]],'Account, order priority and cat'!$A$2:$B$1038,2,FALSE)</f>
        <v>MARC ARNOLD</v>
      </c>
      <c r="G506" s="7" t="str">
        <f>VLOOKUP(Table1[[#This Row],[Order No]],'Account, order priority and cat'!$A$3:$C$1039,3,FALSE)</f>
        <v>High</v>
      </c>
      <c r="H506" s="7" t="str">
        <f>VLOOKUP(Table1[[#This Row],[Order No]],'Account, order priority and cat'!$A$3:$D$1039,4,FALSE)</f>
        <v>Office Supplies</v>
      </c>
      <c r="I506" s="12" t="str">
        <f>VLOOKUP(Table1[[#This Row],[Order No]],'Cost and price details'!$A$2:$F$1038,Table!$I$3,FALSE)</f>
        <v>Express Air</v>
      </c>
      <c r="J506" s="13">
        <f>VLOOKUP(Table1[[#This Row],[Order No]],'Cost and price details'!$A$2:$F$1038,Table!$J$3,FALSE)</f>
        <v>41980</v>
      </c>
      <c r="K506" s="12">
        <f>VLOOKUP(Table1[[#This Row],[Order No]],'Cost and price details'!$A$2:$F$1038,Table!$K$3,FALSE)</f>
        <v>3.6520000000000001</v>
      </c>
      <c r="L506" s="12">
        <f>VLOOKUP(Table1[[#This Row],[Order No]],'Cost and price details'!$A$2:$F$1038,Table!$L$3,FALSE)</f>
        <v>5.6980000000000004</v>
      </c>
      <c r="M506" s="14">
        <f>(Table1[[#This Row],[Retail Price]]-Table1[[#This Row],[Cost Price]])/Table1[[#This Row],[Cost Price]]</f>
        <v>0.56024096385542177</v>
      </c>
      <c r="N506" s="14">
        <f>VLOOKUP(Table1[[#This Row],[Retail Price]],'Tax and discount slab'!$A$17:$B$27,2,TRUE)</f>
        <v>0.05</v>
      </c>
      <c r="O506" s="7">
        <f>(1+Table1[[#This Row],[Tax]])*Table1[[#This Row],[Retail Price]]</f>
        <v>5.9829000000000008</v>
      </c>
      <c r="P506" s="7" t="e">
        <f>VLOOKUP(Table1[[#This Row],[Order No]],'QTY &amp; shipping cost'!A502:B1538,2,FALSE)</f>
        <v>#N/A</v>
      </c>
      <c r="Q506" s="7" t="e">
        <f>(Table1[[#This Row],[Price including tax]]*Table1[[#This Row],[Order Quantity]])</f>
        <v>#N/A</v>
      </c>
      <c r="R506" s="14">
        <f>VLOOKUP(Table1[[#This Row],[Retail Price]],'Tax and discount slab'!$D$17:$E$27,2,TRUE)</f>
        <v>0.02</v>
      </c>
      <c r="S506" s="7" t="e">
        <f>Table1[[#This Row],[Sub Total]]*Table1[[#This Row],[Discount %]]</f>
        <v>#N/A</v>
      </c>
      <c r="T506" s="7">
        <f>VLOOKUP(Table1[[#This Row],[Order No]],'QTY &amp; shipping cost'!$A$2:$C$1038,3,FALSE)</f>
        <v>2.09</v>
      </c>
      <c r="U506" s="18" t="e">
        <f>(Table1[[#This Row],[Sub Total]]+Table1[[#This Row],[Shipping Cost]])-Table1[[#This Row],[Discount $]]</f>
        <v>#N/A</v>
      </c>
    </row>
    <row r="507" spans="1:21" x14ac:dyDescent="0.2">
      <c r="A507" s="17" t="s">
        <v>893</v>
      </c>
      <c r="B507" s="6">
        <f>VLOOKUP($A507,'Order date customer name'!$A$3:$B$1039,2,FALSE)</f>
        <v>41972</v>
      </c>
      <c r="C507" s="7" t="str">
        <f>VLOOKUP(Table1[[#This Row],[Order No]],'Order date customer name'!$A$2:$C$1038,3,FALSE)</f>
        <v>STEVE HENDERSON</v>
      </c>
      <c r="D507" s="7" t="str">
        <f>VLOOKUP(Table1[[#This Row],[Order No]],'State and cust type'!$A$2:$B$1038,2,FALSE)</f>
        <v>New York</v>
      </c>
      <c r="E507" s="7" t="str">
        <f>VLOOKUP(Table1[[#This Row],[Order No]],'State and cust type'!$A$3:$C$1039,3,FALSE)</f>
        <v>Corporate</v>
      </c>
      <c r="F507" s="7" t="str">
        <f>VLOOKUP(Table1[[#This Row],[Order No]],'Account, order priority and cat'!$A$2:$B$1038,2,FALSE)</f>
        <v>VINCENT JORDAN</v>
      </c>
      <c r="G507" s="7" t="str">
        <f>VLOOKUP(Table1[[#This Row],[Order No]],'Account, order priority and cat'!$A$3:$C$1039,3,FALSE)</f>
        <v>Low</v>
      </c>
      <c r="H507" s="7" t="str">
        <f>VLOOKUP(Table1[[#This Row],[Order No]],'Account, order priority and cat'!$A$3:$D$1039,4,FALSE)</f>
        <v>Office Supplies</v>
      </c>
      <c r="I507" s="12" t="str">
        <f>VLOOKUP(Table1[[#This Row],[Order No]],'Cost and price details'!$A$2:$F$1038,Table!$I$3,FALSE)</f>
        <v>Express Air</v>
      </c>
      <c r="J507" s="13">
        <f>VLOOKUP(Table1[[#This Row],[Order No]],'Cost and price details'!$A$2:$F$1038,Table!$J$3,FALSE)</f>
        <v>41983</v>
      </c>
      <c r="K507" s="12">
        <f>VLOOKUP(Table1[[#This Row],[Order No]],'Cost and price details'!$A$2:$F$1038,Table!$K$3,FALSE)</f>
        <v>2.145</v>
      </c>
      <c r="L507" s="12">
        <f>VLOOKUP(Table1[[#This Row],[Order No]],'Cost and price details'!$A$2:$F$1038,Table!$L$3,FALSE)</f>
        <v>4.3780000000000001</v>
      </c>
      <c r="M507" s="14">
        <f>(Table1[[#This Row],[Retail Price]]-Table1[[#This Row],[Cost Price]])/Table1[[#This Row],[Cost Price]]</f>
        <v>1.0410256410256411</v>
      </c>
      <c r="N507" s="14">
        <f>VLOOKUP(Table1[[#This Row],[Retail Price]],'Tax and discount slab'!$A$17:$B$27,2,TRUE)</f>
        <v>0.05</v>
      </c>
      <c r="O507" s="7">
        <f>(1+Table1[[#This Row],[Tax]])*Table1[[#This Row],[Retail Price]]</f>
        <v>4.5969000000000007</v>
      </c>
      <c r="P507" s="7">
        <f>VLOOKUP(Table1[[#This Row],[Order No]],'QTY &amp; shipping cost'!A503:B1539,2,FALSE)</f>
        <v>6</v>
      </c>
      <c r="Q507" s="7">
        <f>(Table1[[#This Row],[Price including tax]]*Table1[[#This Row],[Order Quantity]])</f>
        <v>27.581400000000002</v>
      </c>
      <c r="R507" s="14">
        <f>VLOOKUP(Table1[[#This Row],[Retail Price]],'Tax and discount slab'!$D$17:$E$27,2,TRUE)</f>
        <v>0.02</v>
      </c>
      <c r="S507" s="7">
        <f>Table1[[#This Row],[Sub Total]]*Table1[[#This Row],[Discount %]]</f>
        <v>0.55162800000000001</v>
      </c>
      <c r="T507" s="7">
        <f>VLOOKUP(Table1[[#This Row],[Order No]],'QTY &amp; shipping cost'!$A$2:$C$1038,3,FALSE)</f>
        <v>0.88</v>
      </c>
      <c r="U507" s="18">
        <f>(Table1[[#This Row],[Sub Total]]+Table1[[#This Row],[Shipping Cost]])-Table1[[#This Row],[Discount $]]</f>
        <v>27.909772</v>
      </c>
    </row>
    <row r="508" spans="1:21" x14ac:dyDescent="0.2">
      <c r="A508" s="17" t="s">
        <v>894</v>
      </c>
      <c r="B508" s="6">
        <f>VLOOKUP($A508,'Order date customer name'!$A$3:$B$1039,2,FALSE)</f>
        <v>41972</v>
      </c>
      <c r="C508" s="7" t="str">
        <f>VLOOKUP(Table1[[#This Row],[Order No]],'Order date customer name'!$A$2:$C$1038,3,FALSE)</f>
        <v>JAMIE WOOD</v>
      </c>
      <c r="D508" s="7" t="str">
        <f>VLOOKUP(Table1[[#This Row],[Order No]],'State and cust type'!$A$2:$B$1038,2,FALSE)</f>
        <v>Illinois</v>
      </c>
      <c r="E508" s="7" t="str">
        <f>VLOOKUP(Table1[[#This Row],[Order No]],'State and cust type'!$A$3:$C$1039,3,FALSE)</f>
        <v>Small Business</v>
      </c>
      <c r="F508" s="7" t="str">
        <f>VLOOKUP(Table1[[#This Row],[Order No]],'Account, order priority and cat'!$A$2:$B$1038,2,FALSE)</f>
        <v>COREY MILLS</v>
      </c>
      <c r="G508" s="7" t="str">
        <f>VLOOKUP(Table1[[#This Row],[Order No]],'Account, order priority and cat'!$A$3:$C$1039,3,FALSE)</f>
        <v>Low</v>
      </c>
      <c r="H508" s="7" t="str">
        <f>VLOOKUP(Table1[[#This Row],[Order No]],'Account, order priority and cat'!$A$3:$D$1039,4,FALSE)</f>
        <v>Office Supplies</v>
      </c>
      <c r="I508" s="12" t="str">
        <f>VLOOKUP(Table1[[#This Row],[Order No]],'Cost and price details'!$A$2:$F$1038,Table!$I$3,FALSE)</f>
        <v>Regular Air</v>
      </c>
      <c r="J508" s="13">
        <f>VLOOKUP(Table1[[#This Row],[Order No]],'Cost and price details'!$A$2:$F$1038,Table!$J$3,FALSE)</f>
        <v>41986</v>
      </c>
      <c r="K508" s="12">
        <f>VLOOKUP(Table1[[#This Row],[Order No]],'Cost and price details'!$A$2:$F$1038,Table!$K$3,FALSE)</f>
        <v>18.480000000000004</v>
      </c>
      <c r="L508" s="12">
        <f>VLOOKUP(Table1[[#This Row],[Order No]],'Cost and price details'!$A$2:$F$1038,Table!$L$3,FALSE)</f>
        <v>45.067</v>
      </c>
      <c r="M508" s="14">
        <f>(Table1[[#This Row],[Retail Price]]-Table1[[#This Row],[Cost Price]])/Table1[[#This Row],[Cost Price]]</f>
        <v>1.4386904761904757</v>
      </c>
      <c r="N508" s="14">
        <f>VLOOKUP(Table1[[#This Row],[Retail Price]],'Tax and discount slab'!$A$17:$B$27,2,TRUE)</f>
        <v>0.22</v>
      </c>
      <c r="O508" s="7">
        <f>(1+Table1[[#This Row],[Tax]])*Table1[[#This Row],[Retail Price]]</f>
        <v>54.981740000000002</v>
      </c>
      <c r="P508" s="7" t="e">
        <f>VLOOKUP(Table1[[#This Row],[Order No]],'QTY &amp; shipping cost'!A504:B1540,2,FALSE)</f>
        <v>#N/A</v>
      </c>
      <c r="Q508" s="7" t="e">
        <f>(Table1[[#This Row],[Price including tax]]*Table1[[#This Row],[Order Quantity]])</f>
        <v>#N/A</v>
      </c>
      <c r="R508" s="14">
        <f>VLOOKUP(Table1[[#This Row],[Retail Price]],'Tax and discount slab'!$D$17:$E$27,2,TRUE)</f>
        <v>0.22000000000000003</v>
      </c>
      <c r="S508" s="7" t="e">
        <f>Table1[[#This Row],[Sub Total]]*Table1[[#This Row],[Discount %]]</f>
        <v>#N/A</v>
      </c>
      <c r="T508" s="7">
        <f>VLOOKUP(Table1[[#This Row],[Order No]],'QTY &amp; shipping cost'!$A$2:$C$1038,3,FALSE)</f>
        <v>9.0400000000000009</v>
      </c>
      <c r="U508" s="18" t="e">
        <f>(Table1[[#This Row],[Sub Total]]+Table1[[#This Row],[Shipping Cost]])-Table1[[#This Row],[Discount $]]</f>
        <v>#N/A</v>
      </c>
    </row>
    <row r="509" spans="1:21" x14ac:dyDescent="0.2">
      <c r="A509" s="17" t="s">
        <v>895</v>
      </c>
      <c r="B509" s="6">
        <f>VLOOKUP($A509,'Order date customer name'!$A$3:$B$1039,2,FALSE)</f>
        <v>41975</v>
      </c>
      <c r="C509" s="7" t="str">
        <f>VLOOKUP(Table1[[#This Row],[Order No]],'Order date customer name'!$A$2:$C$1038,3,FALSE)</f>
        <v>RAUL REYNOLDS</v>
      </c>
      <c r="D509" s="7" t="str">
        <f>VLOOKUP(Table1[[#This Row],[Order No]],'State and cust type'!$A$2:$B$1038,2,FALSE)</f>
        <v>Illinois</v>
      </c>
      <c r="E509" s="7" t="str">
        <f>VLOOKUP(Table1[[#This Row],[Order No]],'State and cust type'!$A$3:$C$1039,3,FALSE)</f>
        <v>Home Office</v>
      </c>
      <c r="F509" s="7" t="str">
        <f>VLOOKUP(Table1[[#This Row],[Order No]],'Account, order priority and cat'!$A$2:$B$1038,2,FALSE)</f>
        <v>COREY MILLS</v>
      </c>
      <c r="G509" s="7" t="str">
        <f>VLOOKUP(Table1[[#This Row],[Order No]],'Account, order priority and cat'!$A$3:$C$1039,3,FALSE)</f>
        <v>Medium</v>
      </c>
      <c r="H509" s="7" t="str">
        <f>VLOOKUP(Table1[[#This Row],[Order No]],'Account, order priority and cat'!$A$3:$D$1039,4,FALSE)</f>
        <v>Office Supplies</v>
      </c>
      <c r="I509" s="12" t="str">
        <f>VLOOKUP(Table1[[#This Row],[Order No]],'Cost and price details'!$A$2:$F$1038,Table!$I$3,FALSE)</f>
        <v>Regular Air</v>
      </c>
      <c r="J509" s="13">
        <f>VLOOKUP(Table1[[#This Row],[Order No]],'Cost and price details'!$A$2:$F$1038,Table!$J$3,FALSE)</f>
        <v>41983</v>
      </c>
      <c r="K509" s="12">
        <f>VLOOKUP(Table1[[#This Row],[Order No]],'Cost and price details'!$A$2:$F$1038,Table!$K$3,FALSE)</f>
        <v>16.445</v>
      </c>
      <c r="L509" s="12">
        <f>VLOOKUP(Table1[[#This Row],[Order No]],'Cost and price details'!$A$2:$F$1038,Table!$L$3,FALSE)</f>
        <v>38.236000000000004</v>
      </c>
      <c r="M509" s="14">
        <f>(Table1[[#This Row],[Retail Price]]-Table1[[#This Row],[Cost Price]])/Table1[[#This Row],[Cost Price]]</f>
        <v>1.3250836120401339</v>
      </c>
      <c r="N509" s="14">
        <f>VLOOKUP(Table1[[#This Row],[Retail Price]],'Tax and discount slab'!$A$17:$B$27,2,TRUE)</f>
        <v>0.2</v>
      </c>
      <c r="O509" s="7">
        <f>(1+Table1[[#This Row],[Tax]])*Table1[[#This Row],[Retail Price]]</f>
        <v>45.883200000000002</v>
      </c>
      <c r="P509" s="7">
        <f>VLOOKUP(Table1[[#This Row],[Order No]],'QTY &amp; shipping cost'!A505:B1541,2,FALSE)</f>
        <v>10</v>
      </c>
      <c r="Q509" s="7">
        <f>(Table1[[#This Row],[Price including tax]]*Table1[[#This Row],[Order Quantity]])</f>
        <v>458.83199999999999</v>
      </c>
      <c r="R509" s="14">
        <f>VLOOKUP(Table1[[#This Row],[Retail Price]],'Tax and discount slab'!$D$17:$E$27,2,TRUE)</f>
        <v>0.17</v>
      </c>
      <c r="S509" s="7">
        <f>Table1[[#This Row],[Sub Total]]*Table1[[#This Row],[Discount %]]</f>
        <v>78.001440000000002</v>
      </c>
      <c r="T509" s="7">
        <f>VLOOKUP(Table1[[#This Row],[Order No]],'QTY &amp; shipping cost'!$A$2:$C$1038,3,FALSE)</f>
        <v>8.2700000000000014</v>
      </c>
      <c r="U509" s="18">
        <f>(Table1[[#This Row],[Sub Total]]+Table1[[#This Row],[Shipping Cost]])-Table1[[#This Row],[Discount $]]</f>
        <v>389.10055999999997</v>
      </c>
    </row>
    <row r="510" spans="1:21" x14ac:dyDescent="0.2">
      <c r="A510" s="17" t="s">
        <v>897</v>
      </c>
      <c r="B510" s="6">
        <f>VLOOKUP($A510,'Order date customer name'!$A$3:$B$1039,2,FALSE)</f>
        <v>41976</v>
      </c>
      <c r="C510" s="7" t="str">
        <f>VLOOKUP(Table1[[#This Row],[Order No]],'Order date customer name'!$A$2:$C$1038,3,FALSE)</f>
        <v>RONALD HENDERSON</v>
      </c>
      <c r="D510" s="7" t="str">
        <f>VLOOKUP(Table1[[#This Row],[Order No]],'State and cust type'!$A$2:$B$1038,2,FALSE)</f>
        <v>New York</v>
      </c>
      <c r="E510" s="7" t="str">
        <f>VLOOKUP(Table1[[#This Row],[Order No]],'State and cust type'!$A$3:$C$1039,3,FALSE)</f>
        <v>Corporate</v>
      </c>
      <c r="F510" s="7" t="str">
        <f>VLOOKUP(Table1[[#This Row],[Order No]],'Account, order priority and cat'!$A$2:$B$1038,2,FALSE)</f>
        <v>EDWIN AGUILAR</v>
      </c>
      <c r="G510" s="7" t="str">
        <f>VLOOKUP(Table1[[#This Row],[Order No]],'Account, order priority and cat'!$A$3:$C$1039,3,FALSE)</f>
        <v>Medium</v>
      </c>
      <c r="H510" s="7" t="str">
        <f>VLOOKUP(Table1[[#This Row],[Order No]],'Account, order priority and cat'!$A$3:$D$1039,4,FALSE)</f>
        <v>Office Supplies</v>
      </c>
      <c r="I510" s="12" t="str">
        <f>VLOOKUP(Table1[[#This Row],[Order No]],'Cost and price details'!$A$2:$F$1038,Table!$I$3,FALSE)</f>
        <v>Express Air</v>
      </c>
      <c r="J510" s="13">
        <f>VLOOKUP(Table1[[#This Row],[Order No]],'Cost and price details'!$A$2:$F$1038,Table!$J$3,FALSE)</f>
        <v>41984</v>
      </c>
      <c r="K510" s="12">
        <f>VLOOKUP(Table1[[#This Row],[Order No]],'Cost and price details'!$A$2:$F$1038,Table!$K$3,FALSE)</f>
        <v>2.4750000000000001</v>
      </c>
      <c r="L510" s="12">
        <f>VLOOKUP(Table1[[#This Row],[Order No]],'Cost and price details'!$A$2:$F$1038,Table!$L$3,FALSE)</f>
        <v>4.0590000000000002</v>
      </c>
      <c r="M510" s="14">
        <f>(Table1[[#This Row],[Retail Price]]-Table1[[#This Row],[Cost Price]])/Table1[[#This Row],[Cost Price]]</f>
        <v>0.64</v>
      </c>
      <c r="N510" s="14">
        <f>VLOOKUP(Table1[[#This Row],[Retail Price]],'Tax and discount slab'!$A$17:$B$27,2,TRUE)</f>
        <v>0.05</v>
      </c>
      <c r="O510" s="7">
        <f>(1+Table1[[#This Row],[Tax]])*Table1[[#This Row],[Retail Price]]</f>
        <v>4.2619500000000006</v>
      </c>
      <c r="P510" s="7">
        <f>VLOOKUP(Table1[[#This Row],[Order No]],'QTY &amp; shipping cost'!A506:B1542,2,FALSE)</f>
        <v>43</v>
      </c>
      <c r="Q510" s="7">
        <f>(Table1[[#This Row],[Price including tax]]*Table1[[#This Row],[Order Quantity]])</f>
        <v>183.26385000000002</v>
      </c>
      <c r="R510" s="14">
        <f>VLOOKUP(Table1[[#This Row],[Retail Price]],'Tax and discount slab'!$D$17:$E$27,2,TRUE)</f>
        <v>0.02</v>
      </c>
      <c r="S510" s="7">
        <f>Table1[[#This Row],[Sub Total]]*Table1[[#This Row],[Discount %]]</f>
        <v>3.6652770000000006</v>
      </c>
      <c r="T510" s="7">
        <f>VLOOKUP(Table1[[#This Row],[Order No]],'QTY &amp; shipping cost'!$A$2:$C$1038,3,FALSE)</f>
        <v>2.5499999999999998</v>
      </c>
      <c r="U510" s="18">
        <f>(Table1[[#This Row],[Sub Total]]+Table1[[#This Row],[Shipping Cost]])-Table1[[#This Row],[Discount $]]</f>
        <v>182.14857300000003</v>
      </c>
    </row>
    <row r="511" spans="1:21" x14ac:dyDescent="0.2">
      <c r="A511" s="17" t="s">
        <v>898</v>
      </c>
      <c r="B511" s="6">
        <f>VLOOKUP($A511,'Order date customer name'!$A$3:$B$1039,2,FALSE)</f>
        <v>41977</v>
      </c>
      <c r="C511" s="7" t="str">
        <f>VLOOKUP(Table1[[#This Row],[Order No]],'Order date customer name'!$A$2:$C$1038,3,FALSE)</f>
        <v>ALEXANDER BAILEY</v>
      </c>
      <c r="D511" s="7" t="str">
        <f>VLOOKUP(Table1[[#This Row],[Order No]],'State and cust type'!$A$2:$B$1038,2,FALSE)</f>
        <v>New York</v>
      </c>
      <c r="E511" s="7" t="str">
        <f>VLOOKUP(Table1[[#This Row],[Order No]],'State and cust type'!$A$3:$C$1039,3,FALSE)</f>
        <v>Consumer</v>
      </c>
      <c r="F511" s="7" t="str">
        <f>VLOOKUP(Table1[[#This Row],[Order No]],'Account, order priority and cat'!$A$2:$B$1038,2,FALSE)</f>
        <v>GREG BLACK</v>
      </c>
      <c r="G511" s="7" t="str">
        <f>VLOOKUP(Table1[[#This Row],[Order No]],'Account, order priority and cat'!$A$3:$C$1039,3,FALSE)</f>
        <v>Not Specified</v>
      </c>
      <c r="H511" s="7" t="str">
        <f>VLOOKUP(Table1[[#This Row],[Order No]],'Account, order priority and cat'!$A$3:$D$1039,4,FALSE)</f>
        <v>Office Supplies</v>
      </c>
      <c r="I511" s="12" t="str">
        <f>VLOOKUP(Table1[[#This Row],[Order No]],'Cost and price details'!$A$2:$F$1038,Table!$I$3,FALSE)</f>
        <v>Express Air</v>
      </c>
      <c r="J511" s="13">
        <f>VLOOKUP(Table1[[#This Row],[Order No]],'Cost and price details'!$A$2:$F$1038,Table!$J$3,FALSE)</f>
        <v>41986</v>
      </c>
      <c r="K511" s="12">
        <f>VLOOKUP(Table1[[#This Row],[Order No]],'Cost and price details'!$A$2:$F$1038,Table!$K$3,FALSE)</f>
        <v>2.0020000000000002</v>
      </c>
      <c r="L511" s="12">
        <f>VLOOKUP(Table1[[#This Row],[Order No]],'Cost and price details'!$A$2:$F$1038,Table!$L$3,FALSE)</f>
        <v>3.1240000000000001</v>
      </c>
      <c r="M511" s="14">
        <f>(Table1[[#This Row],[Retail Price]]-Table1[[#This Row],[Cost Price]])/Table1[[#This Row],[Cost Price]]</f>
        <v>0.56043956043956034</v>
      </c>
      <c r="N511" s="14">
        <f>VLOOKUP(Table1[[#This Row],[Retail Price]],'Tax and discount slab'!$A$17:$B$27,2,TRUE)</f>
        <v>0.05</v>
      </c>
      <c r="O511" s="7">
        <f>(1+Table1[[#This Row],[Tax]])*Table1[[#This Row],[Retail Price]]</f>
        <v>3.2802000000000002</v>
      </c>
      <c r="P511" s="7">
        <f>VLOOKUP(Table1[[#This Row],[Order No]],'QTY &amp; shipping cost'!A507:B1543,2,FALSE)</f>
        <v>23</v>
      </c>
      <c r="Q511" s="7">
        <f>(Table1[[#This Row],[Price including tax]]*Table1[[#This Row],[Order Quantity]])</f>
        <v>75.444600000000008</v>
      </c>
      <c r="R511" s="14">
        <f>VLOOKUP(Table1[[#This Row],[Retail Price]],'Tax and discount slab'!$D$17:$E$27,2,TRUE)</f>
        <v>0.02</v>
      </c>
      <c r="S511" s="7">
        <f>Table1[[#This Row],[Sub Total]]*Table1[[#This Row],[Discount %]]</f>
        <v>1.5088920000000001</v>
      </c>
      <c r="T511" s="7">
        <f>VLOOKUP(Table1[[#This Row],[Order No]],'QTY &amp; shipping cost'!$A$2:$C$1038,3,FALSE)</f>
        <v>5.49</v>
      </c>
      <c r="U511" s="18">
        <f>(Table1[[#This Row],[Sub Total]]+Table1[[#This Row],[Shipping Cost]])-Table1[[#This Row],[Discount $]]</f>
        <v>79.425708</v>
      </c>
    </row>
    <row r="512" spans="1:21" x14ac:dyDescent="0.2">
      <c r="A512" s="17" t="s">
        <v>900</v>
      </c>
      <c r="B512" s="6">
        <f>VLOOKUP($A512,'Order date customer name'!$A$3:$B$1039,2,FALSE)</f>
        <v>41979</v>
      </c>
      <c r="C512" s="7" t="str">
        <f>VLOOKUP(Table1[[#This Row],[Order No]],'Order date customer name'!$A$2:$C$1038,3,FALSE)</f>
        <v>WESLEY FORD</v>
      </c>
      <c r="D512" s="7" t="str">
        <f>VLOOKUP(Table1[[#This Row],[Order No]],'State and cust type'!$A$2:$B$1038,2,FALSE)</f>
        <v>New York</v>
      </c>
      <c r="E512" s="7" t="str">
        <f>VLOOKUP(Table1[[#This Row],[Order No]],'State and cust type'!$A$3:$C$1039,3,FALSE)</f>
        <v>Small Business</v>
      </c>
      <c r="F512" s="7" t="str">
        <f>VLOOKUP(Table1[[#This Row],[Order No]],'Account, order priority and cat'!$A$2:$B$1038,2,FALSE)</f>
        <v>CLAUDE WILLIS</v>
      </c>
      <c r="G512" s="7" t="str">
        <f>VLOOKUP(Table1[[#This Row],[Order No]],'Account, order priority and cat'!$A$3:$C$1039,3,FALSE)</f>
        <v>High</v>
      </c>
      <c r="H512" s="7" t="str">
        <f>VLOOKUP(Table1[[#This Row],[Order No]],'Account, order priority and cat'!$A$3:$D$1039,4,FALSE)</f>
        <v>Office Supplies</v>
      </c>
      <c r="I512" s="12" t="str">
        <f>VLOOKUP(Table1[[#This Row],[Order No]],'Cost and price details'!$A$2:$F$1038,Table!$I$3,FALSE)</f>
        <v>Regular Air</v>
      </c>
      <c r="J512" s="13">
        <f>VLOOKUP(Table1[[#This Row],[Order No]],'Cost and price details'!$A$2:$F$1038,Table!$J$3,FALSE)</f>
        <v>41988</v>
      </c>
      <c r="K512" s="12">
        <f>VLOOKUP(Table1[[#This Row],[Order No]],'Cost and price details'!$A$2:$F$1038,Table!$K$3,FALSE)</f>
        <v>196.71300000000002</v>
      </c>
      <c r="L512" s="12">
        <f>VLOOKUP(Table1[[#This Row],[Order No]],'Cost and price details'!$A$2:$F$1038,Table!$L$3,FALSE)</f>
        <v>457.46800000000002</v>
      </c>
      <c r="M512" s="14">
        <f>(Table1[[#This Row],[Retail Price]]-Table1[[#This Row],[Cost Price]])/Table1[[#This Row],[Cost Price]]</f>
        <v>1.3255605882681876</v>
      </c>
      <c r="N512" s="14">
        <f>VLOOKUP(Table1[[#This Row],[Retail Price]],'Tax and discount slab'!$A$17:$B$27,2,TRUE)</f>
        <v>0.32000000000000006</v>
      </c>
      <c r="O512" s="7">
        <f>(1+Table1[[#This Row],[Tax]])*Table1[[#This Row],[Retail Price]]</f>
        <v>603.8577600000001</v>
      </c>
      <c r="P512" s="7" t="e">
        <f>VLOOKUP(Table1[[#This Row],[Order No]],'QTY &amp; shipping cost'!A508:B1544,2,FALSE)</f>
        <v>#N/A</v>
      </c>
      <c r="Q512" s="7" t="e">
        <f>(Table1[[#This Row],[Price including tax]]*Table1[[#This Row],[Order Quantity]])</f>
        <v>#N/A</v>
      </c>
      <c r="R512" s="14">
        <f>VLOOKUP(Table1[[#This Row],[Retail Price]],'Tax and discount slab'!$D$17:$E$27,2,TRUE)</f>
        <v>0.47</v>
      </c>
      <c r="S512" s="7" t="e">
        <f>Table1[[#This Row],[Sub Total]]*Table1[[#This Row],[Discount %]]</f>
        <v>#N/A</v>
      </c>
      <c r="T512" s="7">
        <f>VLOOKUP(Table1[[#This Row],[Order No]],'QTY &amp; shipping cost'!$A$2:$C$1038,3,FALSE)</f>
        <v>11.42</v>
      </c>
      <c r="U512" s="18" t="e">
        <f>(Table1[[#This Row],[Sub Total]]+Table1[[#This Row],[Shipping Cost]])-Table1[[#This Row],[Discount $]]</f>
        <v>#N/A</v>
      </c>
    </row>
    <row r="513" spans="1:21" x14ac:dyDescent="0.2">
      <c r="A513" s="17" t="s">
        <v>902</v>
      </c>
      <c r="B513" s="6">
        <f>VLOOKUP($A513,'Order date customer name'!$A$3:$B$1039,2,FALSE)</f>
        <v>41980</v>
      </c>
      <c r="C513" s="7" t="str">
        <f>VLOOKUP(Table1[[#This Row],[Order No]],'Order date customer name'!$A$2:$C$1038,3,FALSE)</f>
        <v>CLYDE ROSE</v>
      </c>
      <c r="D513" s="7" t="str">
        <f>VLOOKUP(Table1[[#This Row],[Order No]],'State and cust type'!$A$2:$B$1038,2,FALSE)</f>
        <v>New York</v>
      </c>
      <c r="E513" s="7" t="str">
        <f>VLOOKUP(Table1[[#This Row],[Order No]],'State and cust type'!$A$3:$C$1039,3,FALSE)</f>
        <v>Consumer</v>
      </c>
      <c r="F513" s="7" t="str">
        <f>VLOOKUP(Table1[[#This Row],[Order No]],'Account, order priority and cat'!$A$2:$B$1038,2,FALSE)</f>
        <v>TONY PERRY</v>
      </c>
      <c r="G513" s="7" t="str">
        <f>VLOOKUP(Table1[[#This Row],[Order No]],'Account, order priority and cat'!$A$3:$C$1039,3,FALSE)</f>
        <v>Medium</v>
      </c>
      <c r="H513" s="7" t="str">
        <f>VLOOKUP(Table1[[#This Row],[Order No]],'Account, order priority and cat'!$A$3:$D$1039,4,FALSE)</f>
        <v>Office Supplies</v>
      </c>
      <c r="I513" s="12" t="str">
        <f>VLOOKUP(Table1[[#This Row],[Order No]],'Cost and price details'!$A$2:$F$1038,Table!$I$3,FALSE)</f>
        <v>Regular Air</v>
      </c>
      <c r="J513" s="13">
        <f>VLOOKUP(Table1[[#This Row],[Order No]],'Cost and price details'!$A$2:$F$1038,Table!$J$3,FALSE)</f>
        <v>41989</v>
      </c>
      <c r="K513" s="12">
        <f>VLOOKUP(Table1[[#This Row],[Order No]],'Cost and price details'!$A$2:$F$1038,Table!$K$3,FALSE)</f>
        <v>13.629000000000001</v>
      </c>
      <c r="L513" s="12">
        <f>VLOOKUP(Table1[[#This Row],[Order No]],'Cost and price details'!$A$2:$F$1038,Table!$L$3,FALSE)</f>
        <v>21.978000000000002</v>
      </c>
      <c r="M513" s="14">
        <f>(Table1[[#This Row],[Retail Price]]-Table1[[#This Row],[Cost Price]])/Table1[[#This Row],[Cost Price]]</f>
        <v>0.61259079903147695</v>
      </c>
      <c r="N513" s="14">
        <f>VLOOKUP(Table1[[#This Row],[Retail Price]],'Tax and discount slab'!$A$17:$B$27,2,TRUE)</f>
        <v>0.15000000000000002</v>
      </c>
      <c r="O513" s="7">
        <f>(1+Table1[[#This Row],[Tax]])*Table1[[#This Row],[Retail Price]]</f>
        <v>25.274699999999999</v>
      </c>
      <c r="P513" s="7" t="e">
        <f>VLOOKUP(Table1[[#This Row],[Order No]],'QTY &amp; shipping cost'!A509:B1545,2,FALSE)</f>
        <v>#N/A</v>
      </c>
      <c r="Q513" s="7" t="e">
        <f>(Table1[[#This Row],[Price including tax]]*Table1[[#This Row],[Order Quantity]])</f>
        <v>#N/A</v>
      </c>
      <c r="R513" s="14">
        <f>VLOOKUP(Table1[[#This Row],[Retail Price]],'Tax and discount slab'!$D$17:$E$27,2,TRUE)</f>
        <v>0.12000000000000001</v>
      </c>
      <c r="S513" s="7" t="e">
        <f>Table1[[#This Row],[Sub Total]]*Table1[[#This Row],[Discount %]]</f>
        <v>#N/A</v>
      </c>
      <c r="T513" s="7">
        <f>VLOOKUP(Table1[[#This Row],[Order No]],'QTY &amp; shipping cost'!$A$2:$C$1038,3,FALSE)</f>
        <v>5.8199999999999994</v>
      </c>
      <c r="U513" s="18" t="e">
        <f>(Table1[[#This Row],[Sub Total]]+Table1[[#This Row],[Shipping Cost]])-Table1[[#This Row],[Discount $]]</f>
        <v>#N/A</v>
      </c>
    </row>
    <row r="514" spans="1:21" x14ac:dyDescent="0.2">
      <c r="A514" s="17" t="s">
        <v>904</v>
      </c>
      <c r="B514" s="6">
        <f>VLOOKUP($A514,'Order date customer name'!$A$3:$B$1039,2,FALSE)</f>
        <v>41981</v>
      </c>
      <c r="C514" s="7" t="str">
        <f>VLOOKUP(Table1[[#This Row],[Order No]],'Order date customer name'!$A$2:$C$1038,3,FALSE)</f>
        <v>CHAD SCHMIDT</v>
      </c>
      <c r="D514" s="7" t="str">
        <f>VLOOKUP(Table1[[#This Row],[Order No]],'State and cust type'!$A$2:$B$1038,2,FALSE)</f>
        <v>New York</v>
      </c>
      <c r="E514" s="7" t="str">
        <f>VLOOKUP(Table1[[#This Row],[Order No]],'State and cust type'!$A$3:$C$1039,3,FALSE)</f>
        <v>Corporate</v>
      </c>
      <c r="F514" s="7" t="str">
        <f>VLOOKUP(Table1[[#This Row],[Order No]],'Account, order priority and cat'!$A$2:$B$1038,2,FALSE)</f>
        <v>BRYAN JENKINS</v>
      </c>
      <c r="G514" s="7" t="str">
        <f>VLOOKUP(Table1[[#This Row],[Order No]],'Account, order priority and cat'!$A$3:$C$1039,3,FALSE)</f>
        <v>Not Specified</v>
      </c>
      <c r="H514" s="7" t="str">
        <f>VLOOKUP(Table1[[#This Row],[Order No]],'Account, order priority and cat'!$A$3:$D$1039,4,FALSE)</f>
        <v>Office Supplies</v>
      </c>
      <c r="I514" s="12" t="str">
        <f>VLOOKUP(Table1[[#This Row],[Order No]],'Cost and price details'!$A$2:$F$1038,Table!$I$3,FALSE)</f>
        <v>Regular Air</v>
      </c>
      <c r="J514" s="13">
        <f>VLOOKUP(Table1[[#This Row],[Order No]],'Cost and price details'!$A$2:$F$1038,Table!$J$3,FALSE)</f>
        <v>41989</v>
      </c>
      <c r="K514" s="12">
        <f>VLOOKUP(Table1[[#This Row],[Order No]],'Cost and price details'!$A$2:$F$1038,Table!$K$3,FALSE)</f>
        <v>4.6090000000000009</v>
      </c>
      <c r="L514" s="12">
        <f>VLOOKUP(Table1[[#This Row],[Order No]],'Cost and price details'!$A$2:$F$1038,Table!$L$3,FALSE)</f>
        <v>11.253000000000002</v>
      </c>
      <c r="M514" s="14">
        <f>(Table1[[#This Row],[Retail Price]]-Table1[[#This Row],[Cost Price]])/Table1[[#This Row],[Cost Price]]</f>
        <v>1.4415274463007159</v>
      </c>
      <c r="N514" s="14">
        <f>VLOOKUP(Table1[[#This Row],[Retail Price]],'Tax and discount slab'!$A$17:$B$27,2,TRUE)</f>
        <v>0.1</v>
      </c>
      <c r="O514" s="7">
        <f>(1+Table1[[#This Row],[Tax]])*Table1[[#This Row],[Retail Price]]</f>
        <v>12.378300000000003</v>
      </c>
      <c r="P514" s="7">
        <f>VLOOKUP(Table1[[#This Row],[Order No]],'QTY &amp; shipping cost'!A510:B1546,2,FALSE)</f>
        <v>48</v>
      </c>
      <c r="Q514" s="7">
        <f>(Table1[[#This Row],[Price including tax]]*Table1[[#This Row],[Order Quantity]])</f>
        <v>594.15840000000014</v>
      </c>
      <c r="R514" s="14">
        <f>VLOOKUP(Table1[[#This Row],[Retail Price]],'Tax and discount slab'!$D$17:$E$27,2,TRUE)</f>
        <v>7.0000000000000007E-2</v>
      </c>
      <c r="S514" s="7">
        <f>Table1[[#This Row],[Sub Total]]*Table1[[#This Row],[Discount %]]</f>
        <v>41.591088000000013</v>
      </c>
      <c r="T514" s="7">
        <f>VLOOKUP(Table1[[#This Row],[Order No]],'QTY &amp; shipping cost'!$A$2:$C$1038,3,FALSE)</f>
        <v>4.7299999999999995</v>
      </c>
      <c r="U514" s="18">
        <f>(Table1[[#This Row],[Sub Total]]+Table1[[#This Row],[Shipping Cost]])-Table1[[#This Row],[Discount $]]</f>
        <v>557.29731200000015</v>
      </c>
    </row>
    <row r="515" spans="1:21" x14ac:dyDescent="0.2">
      <c r="A515" s="17" t="s">
        <v>905</v>
      </c>
      <c r="B515" s="6">
        <f>VLOOKUP($A515,'Order date customer name'!$A$3:$B$1039,2,FALSE)</f>
        <v>41981</v>
      </c>
      <c r="C515" s="7" t="str">
        <f>VLOOKUP(Table1[[#This Row],[Order No]],'Order date customer name'!$A$2:$C$1038,3,FALSE)</f>
        <v>FRED HICKS</v>
      </c>
      <c r="D515" s="7" t="str">
        <f>VLOOKUP(Table1[[#This Row],[Order No]],'State and cust type'!$A$2:$B$1038,2,FALSE)</f>
        <v>New York</v>
      </c>
      <c r="E515" s="7" t="str">
        <f>VLOOKUP(Table1[[#This Row],[Order No]],'State and cust type'!$A$3:$C$1039,3,FALSE)</f>
        <v>Corporate</v>
      </c>
      <c r="F515" s="7" t="str">
        <f>VLOOKUP(Table1[[#This Row],[Order No]],'Account, order priority and cat'!$A$2:$B$1038,2,FALSE)</f>
        <v>VINCENT JORDAN</v>
      </c>
      <c r="G515" s="7" t="str">
        <f>VLOOKUP(Table1[[#This Row],[Order No]],'Account, order priority and cat'!$A$3:$C$1039,3,FALSE)</f>
        <v>Low</v>
      </c>
      <c r="H515" s="7" t="str">
        <f>VLOOKUP(Table1[[#This Row],[Order No]],'Account, order priority and cat'!$A$3:$D$1039,4,FALSE)</f>
        <v>Technology</v>
      </c>
      <c r="I515" s="12" t="str">
        <f>VLOOKUP(Table1[[#This Row],[Order No]],'Cost and price details'!$A$2:$F$1038,Table!$I$3,FALSE)</f>
        <v>Regular Air</v>
      </c>
      <c r="J515" s="13">
        <f>VLOOKUP(Table1[[#This Row],[Order No]],'Cost and price details'!$A$2:$F$1038,Table!$J$3,FALSE)</f>
        <v>41990</v>
      </c>
      <c r="K515" s="12">
        <f>VLOOKUP(Table1[[#This Row],[Order No]],'Cost and price details'!$A$2:$F$1038,Table!$K$3,FALSE)</f>
        <v>2.0570000000000004</v>
      </c>
      <c r="L515" s="12">
        <f>VLOOKUP(Table1[[#This Row],[Order No]],'Cost and price details'!$A$2:$F$1038,Table!$L$3,FALSE)</f>
        <v>8.9320000000000004</v>
      </c>
      <c r="M515" s="14">
        <f>(Table1[[#This Row],[Retail Price]]-Table1[[#This Row],[Cost Price]])/Table1[[#This Row],[Cost Price]]</f>
        <v>3.3422459893048124</v>
      </c>
      <c r="N515" s="14">
        <f>VLOOKUP(Table1[[#This Row],[Retail Price]],'Tax and discount slab'!$A$17:$B$27,2,TRUE)</f>
        <v>0.05</v>
      </c>
      <c r="O515" s="7">
        <f>(1+Table1[[#This Row],[Tax]])*Table1[[#This Row],[Retail Price]]</f>
        <v>9.3786000000000005</v>
      </c>
      <c r="P515" s="7" t="e">
        <f>VLOOKUP(Table1[[#This Row],[Order No]],'QTY &amp; shipping cost'!A511:B1547,2,FALSE)</f>
        <v>#N/A</v>
      </c>
      <c r="Q515" s="7" t="e">
        <f>(Table1[[#This Row],[Price including tax]]*Table1[[#This Row],[Order Quantity]])</f>
        <v>#N/A</v>
      </c>
      <c r="R515" s="14">
        <f>VLOOKUP(Table1[[#This Row],[Retail Price]],'Tax and discount slab'!$D$17:$E$27,2,TRUE)</f>
        <v>0.02</v>
      </c>
      <c r="S515" s="7" t="e">
        <f>Table1[[#This Row],[Sub Total]]*Table1[[#This Row],[Discount %]]</f>
        <v>#N/A</v>
      </c>
      <c r="T515" s="7">
        <f>VLOOKUP(Table1[[#This Row],[Order No]],'QTY &amp; shipping cost'!$A$2:$C$1038,3,FALSE)</f>
        <v>2.88</v>
      </c>
      <c r="U515" s="18" t="e">
        <f>(Table1[[#This Row],[Sub Total]]+Table1[[#This Row],[Shipping Cost]])-Table1[[#This Row],[Discount $]]</f>
        <v>#N/A</v>
      </c>
    </row>
    <row r="516" spans="1:21" x14ac:dyDescent="0.2">
      <c r="A516" s="17" t="s">
        <v>907</v>
      </c>
      <c r="B516" s="6">
        <f>VLOOKUP($A516,'Order date customer name'!$A$3:$B$1039,2,FALSE)</f>
        <v>41984</v>
      </c>
      <c r="C516" s="7" t="str">
        <f>VLOOKUP(Table1[[#This Row],[Order No]],'Order date customer name'!$A$2:$C$1038,3,FALSE)</f>
        <v>TOMMY HART</v>
      </c>
      <c r="D516" s="7" t="str">
        <f>VLOOKUP(Table1[[#This Row],[Order No]],'State and cust type'!$A$2:$B$1038,2,FALSE)</f>
        <v>Illinois</v>
      </c>
      <c r="E516" s="7" t="str">
        <f>VLOOKUP(Table1[[#This Row],[Order No]],'State and cust type'!$A$3:$C$1039,3,FALSE)</f>
        <v>Corporate</v>
      </c>
      <c r="F516" s="7" t="str">
        <f>VLOOKUP(Table1[[#This Row],[Order No]],'Account, order priority and cat'!$A$2:$B$1038,2,FALSE)</f>
        <v>MANUEL BARNES</v>
      </c>
      <c r="G516" s="7" t="str">
        <f>VLOOKUP(Table1[[#This Row],[Order No]],'Account, order priority and cat'!$A$3:$C$1039,3,FALSE)</f>
        <v>High</v>
      </c>
      <c r="H516" s="7" t="str">
        <f>VLOOKUP(Table1[[#This Row],[Order No]],'Account, order priority and cat'!$A$3:$D$1039,4,FALSE)</f>
        <v>Office Supplies</v>
      </c>
      <c r="I516" s="12" t="str">
        <f>VLOOKUP(Table1[[#This Row],[Order No]],'Cost and price details'!$A$2:$F$1038,Table!$I$3,FALSE)</f>
        <v>Regular Air</v>
      </c>
      <c r="J516" s="13">
        <f>VLOOKUP(Table1[[#This Row],[Order No]],'Cost and price details'!$A$2:$F$1038,Table!$J$3,FALSE)</f>
        <v>41993</v>
      </c>
      <c r="K516" s="12">
        <f>VLOOKUP(Table1[[#This Row],[Order No]],'Cost and price details'!$A$2:$F$1038,Table!$K$3,FALSE)</f>
        <v>5.0490000000000004</v>
      </c>
      <c r="L516" s="12">
        <f>VLOOKUP(Table1[[#This Row],[Order No]],'Cost and price details'!$A$2:$F$1038,Table!$L$3,FALSE)</f>
        <v>8.0080000000000009</v>
      </c>
      <c r="M516" s="14">
        <f>(Table1[[#This Row],[Retail Price]]-Table1[[#This Row],[Cost Price]])/Table1[[#This Row],[Cost Price]]</f>
        <v>0.58605664488017439</v>
      </c>
      <c r="N516" s="14">
        <f>VLOOKUP(Table1[[#This Row],[Retail Price]],'Tax and discount slab'!$A$17:$B$27,2,TRUE)</f>
        <v>0.05</v>
      </c>
      <c r="O516" s="7">
        <f>(1+Table1[[#This Row],[Tax]])*Table1[[#This Row],[Retail Price]]</f>
        <v>8.4084000000000021</v>
      </c>
      <c r="P516" s="7" t="e">
        <f>VLOOKUP(Table1[[#This Row],[Order No]],'QTY &amp; shipping cost'!A512:B1548,2,FALSE)</f>
        <v>#N/A</v>
      </c>
      <c r="Q516" s="7" t="e">
        <f>(Table1[[#This Row],[Price including tax]]*Table1[[#This Row],[Order Quantity]])</f>
        <v>#N/A</v>
      </c>
      <c r="R516" s="14">
        <f>VLOOKUP(Table1[[#This Row],[Retail Price]],'Tax and discount slab'!$D$17:$E$27,2,TRUE)</f>
        <v>0.02</v>
      </c>
      <c r="S516" s="7" t="e">
        <f>Table1[[#This Row],[Sub Total]]*Table1[[#This Row],[Discount %]]</f>
        <v>#N/A</v>
      </c>
      <c r="T516" s="7">
        <f>VLOOKUP(Table1[[#This Row],[Order No]],'QTY &amp; shipping cost'!$A$2:$C$1038,3,FALSE)</f>
        <v>11.200000000000001</v>
      </c>
      <c r="U516" s="18" t="e">
        <f>(Table1[[#This Row],[Sub Total]]+Table1[[#This Row],[Shipping Cost]])-Table1[[#This Row],[Discount $]]</f>
        <v>#N/A</v>
      </c>
    </row>
    <row r="517" spans="1:21" x14ac:dyDescent="0.2">
      <c r="A517" s="17" t="s">
        <v>908</v>
      </c>
      <c r="B517" s="6">
        <f>VLOOKUP($A517,'Order date customer name'!$A$3:$B$1039,2,FALSE)</f>
        <v>41987</v>
      </c>
      <c r="C517" s="7" t="str">
        <f>VLOOKUP(Table1[[#This Row],[Order No]],'Order date customer name'!$A$2:$C$1038,3,FALSE)</f>
        <v>NATHAN SANTOS</v>
      </c>
      <c r="D517" s="7" t="str">
        <f>VLOOKUP(Table1[[#This Row],[Order No]],'State and cust type'!$A$2:$B$1038,2,FALSE)</f>
        <v>New York</v>
      </c>
      <c r="E517" s="7" t="str">
        <f>VLOOKUP(Table1[[#This Row],[Order No]],'State and cust type'!$A$3:$C$1039,3,FALSE)</f>
        <v>Corporate</v>
      </c>
      <c r="F517" s="7" t="str">
        <f>VLOOKUP(Table1[[#This Row],[Order No]],'Account, order priority and cat'!$A$2:$B$1038,2,FALSE)</f>
        <v>GREG BLACK</v>
      </c>
      <c r="G517" s="7" t="str">
        <f>VLOOKUP(Table1[[#This Row],[Order No]],'Account, order priority and cat'!$A$3:$C$1039,3,FALSE)</f>
        <v>Medium</v>
      </c>
      <c r="H517" s="7" t="str">
        <f>VLOOKUP(Table1[[#This Row],[Order No]],'Account, order priority and cat'!$A$3:$D$1039,4,FALSE)</f>
        <v>Office Supplies</v>
      </c>
      <c r="I517" s="12" t="str">
        <f>VLOOKUP(Table1[[#This Row],[Order No]],'Cost and price details'!$A$2:$F$1038,Table!$I$3,FALSE)</f>
        <v>Regular Air</v>
      </c>
      <c r="J517" s="13">
        <f>VLOOKUP(Table1[[#This Row],[Order No]],'Cost and price details'!$A$2:$F$1038,Table!$J$3,FALSE)</f>
        <v>41996</v>
      </c>
      <c r="K517" s="12">
        <f>VLOOKUP(Table1[[#This Row],[Order No]],'Cost and price details'!$A$2:$F$1038,Table!$K$3,FALSE)</f>
        <v>2.3980000000000006</v>
      </c>
      <c r="L517" s="12">
        <f>VLOOKUP(Table1[[#This Row],[Order No]],'Cost and price details'!$A$2:$F$1038,Table!$L$3,FALSE)</f>
        <v>3.8720000000000003</v>
      </c>
      <c r="M517" s="14">
        <f>(Table1[[#This Row],[Retail Price]]-Table1[[#This Row],[Cost Price]])/Table1[[#This Row],[Cost Price]]</f>
        <v>0.61467889908256856</v>
      </c>
      <c r="N517" s="14">
        <f>VLOOKUP(Table1[[#This Row],[Retail Price]],'Tax and discount slab'!$A$17:$B$27,2,TRUE)</f>
        <v>0.05</v>
      </c>
      <c r="O517" s="7">
        <f>(1+Table1[[#This Row],[Tax]])*Table1[[#This Row],[Retail Price]]</f>
        <v>4.0656000000000008</v>
      </c>
      <c r="P517" s="7" t="e">
        <f>VLOOKUP(Table1[[#This Row],[Order No]],'QTY &amp; shipping cost'!A513:B1549,2,FALSE)</f>
        <v>#N/A</v>
      </c>
      <c r="Q517" s="7" t="e">
        <f>(Table1[[#This Row],[Price including tax]]*Table1[[#This Row],[Order Quantity]])</f>
        <v>#N/A</v>
      </c>
      <c r="R517" s="14">
        <f>VLOOKUP(Table1[[#This Row],[Retail Price]],'Tax and discount slab'!$D$17:$E$27,2,TRUE)</f>
        <v>0.02</v>
      </c>
      <c r="S517" s="7" t="e">
        <f>Table1[[#This Row],[Sub Total]]*Table1[[#This Row],[Discount %]]</f>
        <v>#N/A</v>
      </c>
      <c r="T517" s="7">
        <f>VLOOKUP(Table1[[#This Row],[Order No]],'QTY &amp; shipping cost'!$A$2:$C$1038,3,FALSE)</f>
        <v>6.88</v>
      </c>
      <c r="U517" s="18" t="e">
        <f>(Table1[[#This Row],[Sub Total]]+Table1[[#This Row],[Shipping Cost]])-Table1[[#This Row],[Discount $]]</f>
        <v>#N/A</v>
      </c>
    </row>
    <row r="518" spans="1:21" x14ac:dyDescent="0.2">
      <c r="A518" s="17" t="s">
        <v>910</v>
      </c>
      <c r="B518" s="6">
        <f>VLOOKUP($A518,'Order date customer name'!$A$3:$B$1039,2,FALSE)</f>
        <v>41993</v>
      </c>
      <c r="C518" s="7" t="str">
        <f>VLOOKUP(Table1[[#This Row],[Order No]],'Order date customer name'!$A$2:$C$1038,3,FALSE)</f>
        <v>PEDRO MARSHALL</v>
      </c>
      <c r="D518" s="7" t="str">
        <f>VLOOKUP(Table1[[#This Row],[Order No]],'State and cust type'!$A$2:$B$1038,2,FALSE)</f>
        <v>New York</v>
      </c>
      <c r="E518" s="7" t="str">
        <f>VLOOKUP(Table1[[#This Row],[Order No]],'State and cust type'!$A$3:$C$1039,3,FALSE)</f>
        <v>Corporate</v>
      </c>
      <c r="F518" s="7" t="str">
        <f>VLOOKUP(Table1[[#This Row],[Order No]],'Account, order priority and cat'!$A$2:$B$1038,2,FALSE)</f>
        <v>GREG BLACK</v>
      </c>
      <c r="G518" s="7" t="str">
        <f>VLOOKUP(Table1[[#This Row],[Order No]],'Account, order priority and cat'!$A$3:$C$1039,3,FALSE)</f>
        <v>Medium</v>
      </c>
      <c r="H518" s="7" t="str">
        <f>VLOOKUP(Table1[[#This Row],[Order No]],'Account, order priority and cat'!$A$3:$D$1039,4,FALSE)</f>
        <v>Office Supplies</v>
      </c>
      <c r="I518" s="12" t="str">
        <f>VLOOKUP(Table1[[#This Row],[Order No]],'Cost and price details'!$A$2:$F$1038,Table!$I$3,FALSE)</f>
        <v>Regular Air</v>
      </c>
      <c r="J518" s="13">
        <f>VLOOKUP(Table1[[#This Row],[Order No]],'Cost and price details'!$A$2:$F$1038,Table!$J$3,FALSE)</f>
        <v>42001</v>
      </c>
      <c r="K518" s="12">
        <f>VLOOKUP(Table1[[#This Row],[Order No]],'Cost and price details'!$A$2:$F$1038,Table!$K$3,FALSE)</f>
        <v>1.0120000000000002</v>
      </c>
      <c r="L518" s="12">
        <f>VLOOKUP(Table1[[#This Row],[Order No]],'Cost and price details'!$A$2:$F$1038,Table!$L$3,FALSE)</f>
        <v>1.9910000000000003</v>
      </c>
      <c r="M518" s="14">
        <f>(Table1[[#This Row],[Retail Price]]-Table1[[#This Row],[Cost Price]])/Table1[[#This Row],[Cost Price]]</f>
        <v>0.96739130434782594</v>
      </c>
      <c r="N518" s="14">
        <f>VLOOKUP(Table1[[#This Row],[Retail Price]],'Tax and discount slab'!$A$17:$B$27,2,TRUE)</f>
        <v>0.05</v>
      </c>
      <c r="O518" s="7">
        <f>(1+Table1[[#This Row],[Tax]])*Table1[[#This Row],[Retail Price]]</f>
        <v>2.0905500000000004</v>
      </c>
      <c r="P518" s="7">
        <f>VLOOKUP(Table1[[#This Row],[Order No]],'QTY &amp; shipping cost'!A514:B1550,2,FALSE)</f>
        <v>50</v>
      </c>
      <c r="Q518" s="7">
        <f>(Table1[[#This Row],[Price including tax]]*Table1[[#This Row],[Order Quantity]])</f>
        <v>104.52750000000002</v>
      </c>
      <c r="R518" s="14">
        <f>VLOOKUP(Table1[[#This Row],[Retail Price]],'Tax and discount slab'!$D$17:$E$27,2,TRUE)</f>
        <v>0.02</v>
      </c>
      <c r="S518" s="7">
        <f>Table1[[#This Row],[Sub Total]]*Table1[[#This Row],[Discount %]]</f>
        <v>2.0905500000000004</v>
      </c>
      <c r="T518" s="7">
        <f>VLOOKUP(Table1[[#This Row],[Order No]],'QTY &amp; shipping cost'!$A$2:$C$1038,3,FALSE)</f>
        <v>1.61</v>
      </c>
      <c r="U518" s="18">
        <f>(Table1[[#This Row],[Sub Total]]+Table1[[#This Row],[Shipping Cost]])-Table1[[#This Row],[Discount $]]</f>
        <v>104.04695000000001</v>
      </c>
    </row>
    <row r="519" spans="1:21" x14ac:dyDescent="0.2">
      <c r="A519" s="17" t="s">
        <v>912</v>
      </c>
      <c r="B519" s="6">
        <f>VLOOKUP($A519,'Order date customer name'!$A$3:$B$1039,2,FALSE)</f>
        <v>41996</v>
      </c>
      <c r="C519" s="7" t="str">
        <f>VLOOKUP(Table1[[#This Row],[Order No]],'Order date customer name'!$A$2:$C$1038,3,FALSE)</f>
        <v>LLOYD FERNANDEZ</v>
      </c>
      <c r="D519" s="7" t="str">
        <f>VLOOKUP(Table1[[#This Row],[Order No]],'State and cust type'!$A$2:$B$1038,2,FALSE)</f>
        <v>New York</v>
      </c>
      <c r="E519" s="7" t="str">
        <f>VLOOKUP(Table1[[#This Row],[Order No]],'State and cust type'!$A$3:$C$1039,3,FALSE)</f>
        <v>Consumer</v>
      </c>
      <c r="F519" s="7" t="str">
        <f>VLOOKUP(Table1[[#This Row],[Order No]],'Account, order priority and cat'!$A$2:$B$1038,2,FALSE)</f>
        <v>CLAUDE WILLIS</v>
      </c>
      <c r="G519" s="7" t="str">
        <f>VLOOKUP(Table1[[#This Row],[Order No]],'Account, order priority and cat'!$A$3:$C$1039,3,FALSE)</f>
        <v>Medium</v>
      </c>
      <c r="H519" s="7" t="str">
        <f>VLOOKUP(Table1[[#This Row],[Order No]],'Account, order priority and cat'!$A$3:$D$1039,4,FALSE)</f>
        <v>Technology</v>
      </c>
      <c r="I519" s="12" t="str">
        <f>VLOOKUP(Table1[[#This Row],[Order No]],'Cost and price details'!$A$2:$F$1038,Table!$I$3,FALSE)</f>
        <v>Regular Air</v>
      </c>
      <c r="J519" s="13">
        <f>VLOOKUP(Table1[[#This Row],[Order No]],'Cost and price details'!$A$2:$F$1038,Table!$J$3,FALSE)</f>
        <v>42005</v>
      </c>
      <c r="K519" s="12">
        <f>VLOOKUP(Table1[[#This Row],[Order No]],'Cost and price details'!$A$2:$F$1038,Table!$K$3,FALSE)</f>
        <v>237.60000000000002</v>
      </c>
      <c r="L519" s="12">
        <f>VLOOKUP(Table1[[#This Row],[Order No]],'Cost and price details'!$A$2:$F$1038,Table!$L$3,FALSE)</f>
        <v>494.98900000000003</v>
      </c>
      <c r="M519" s="14">
        <f>(Table1[[#This Row],[Retail Price]]-Table1[[#This Row],[Cost Price]])/Table1[[#This Row],[Cost Price]]</f>
        <v>1.0832870370370369</v>
      </c>
      <c r="N519" s="14">
        <f>VLOOKUP(Table1[[#This Row],[Retail Price]],'Tax and discount slab'!$A$17:$B$27,2,TRUE)</f>
        <v>0.32000000000000006</v>
      </c>
      <c r="O519" s="7">
        <f>(1+Table1[[#This Row],[Tax]])*Table1[[#This Row],[Retail Price]]</f>
        <v>653.38548000000003</v>
      </c>
      <c r="P519" s="7" t="e">
        <f>VLOOKUP(Table1[[#This Row],[Order No]],'QTY &amp; shipping cost'!A515:B1551,2,FALSE)</f>
        <v>#N/A</v>
      </c>
      <c r="Q519" s="7" t="e">
        <f>(Table1[[#This Row],[Price including tax]]*Table1[[#This Row],[Order Quantity]])</f>
        <v>#N/A</v>
      </c>
      <c r="R519" s="14">
        <f>VLOOKUP(Table1[[#This Row],[Retail Price]],'Tax and discount slab'!$D$17:$E$27,2,TRUE)</f>
        <v>0.47</v>
      </c>
      <c r="S519" s="7" t="e">
        <f>Table1[[#This Row],[Sub Total]]*Table1[[#This Row],[Discount %]]</f>
        <v>#N/A</v>
      </c>
      <c r="T519" s="7">
        <f>VLOOKUP(Table1[[#This Row],[Order No]],'QTY &amp; shipping cost'!$A$2:$C$1038,3,FALSE)</f>
        <v>24.54</v>
      </c>
      <c r="U519" s="18" t="e">
        <f>(Table1[[#This Row],[Sub Total]]+Table1[[#This Row],[Shipping Cost]])-Table1[[#This Row],[Discount $]]</f>
        <v>#N/A</v>
      </c>
    </row>
    <row r="520" spans="1:21" x14ac:dyDescent="0.2">
      <c r="A520" s="17" t="s">
        <v>913</v>
      </c>
      <c r="B520" s="6">
        <f>VLOOKUP($A520,'Order date customer name'!$A$3:$B$1039,2,FALSE)</f>
        <v>41997</v>
      </c>
      <c r="C520" s="7" t="str">
        <f>VLOOKUP(Table1[[#This Row],[Order No]],'Order date customer name'!$A$2:$C$1038,3,FALSE)</f>
        <v>DONALD HANSEN</v>
      </c>
      <c r="D520" s="7" t="str">
        <f>VLOOKUP(Table1[[#This Row],[Order No]],'State and cust type'!$A$2:$B$1038,2,FALSE)</f>
        <v>Illinois</v>
      </c>
      <c r="E520" s="7" t="str">
        <f>VLOOKUP(Table1[[#This Row],[Order No]],'State and cust type'!$A$3:$C$1039,3,FALSE)</f>
        <v>Consumer</v>
      </c>
      <c r="F520" s="7" t="str">
        <f>VLOOKUP(Table1[[#This Row],[Order No]],'Account, order priority and cat'!$A$2:$B$1038,2,FALSE)</f>
        <v>MANUEL BARNES</v>
      </c>
      <c r="G520" s="7" t="str">
        <f>VLOOKUP(Table1[[#This Row],[Order No]],'Account, order priority and cat'!$A$3:$C$1039,3,FALSE)</f>
        <v>High</v>
      </c>
      <c r="H520" s="7" t="str">
        <f>VLOOKUP(Table1[[#This Row],[Order No]],'Account, order priority and cat'!$A$3:$D$1039,4,FALSE)</f>
        <v>Office Supplies</v>
      </c>
      <c r="I520" s="12" t="str">
        <f>VLOOKUP(Table1[[#This Row],[Order No]],'Cost and price details'!$A$2:$F$1038,Table!$I$3,FALSE)</f>
        <v>Regular Air</v>
      </c>
      <c r="J520" s="13">
        <f>VLOOKUP(Table1[[#This Row],[Order No]],'Cost and price details'!$A$2:$F$1038,Table!$J$3,FALSE)</f>
        <v>42007</v>
      </c>
      <c r="K520" s="12">
        <f>VLOOKUP(Table1[[#This Row],[Order No]],'Cost and price details'!$A$2:$F$1038,Table!$K$3,FALSE)</f>
        <v>1.7600000000000002</v>
      </c>
      <c r="L520" s="12">
        <f>VLOOKUP(Table1[[#This Row],[Order No]],'Cost and price details'!$A$2:$F$1038,Table!$L$3,FALSE)</f>
        <v>2.8820000000000006</v>
      </c>
      <c r="M520" s="14">
        <f>(Table1[[#This Row],[Retail Price]]-Table1[[#This Row],[Cost Price]])/Table1[[#This Row],[Cost Price]]</f>
        <v>0.63750000000000007</v>
      </c>
      <c r="N520" s="14">
        <f>VLOOKUP(Table1[[#This Row],[Retail Price]],'Tax and discount slab'!$A$17:$B$27,2,TRUE)</f>
        <v>0.05</v>
      </c>
      <c r="O520" s="7">
        <f>(1+Table1[[#This Row],[Tax]])*Table1[[#This Row],[Retail Price]]</f>
        <v>3.0261000000000009</v>
      </c>
      <c r="P520" s="7">
        <f>VLOOKUP(Table1[[#This Row],[Order No]],'QTY &amp; shipping cost'!A516:B1552,2,FALSE)</f>
        <v>39</v>
      </c>
      <c r="Q520" s="7">
        <f>(Table1[[#This Row],[Price including tax]]*Table1[[#This Row],[Order Quantity]])</f>
        <v>118.01790000000004</v>
      </c>
      <c r="R520" s="14">
        <f>VLOOKUP(Table1[[#This Row],[Retail Price]],'Tax and discount slab'!$D$17:$E$27,2,TRUE)</f>
        <v>0.02</v>
      </c>
      <c r="S520" s="7">
        <f>Table1[[#This Row],[Sub Total]]*Table1[[#This Row],[Discount %]]</f>
        <v>2.3603580000000011</v>
      </c>
      <c r="T520" s="7">
        <f>VLOOKUP(Table1[[#This Row],[Order No]],'QTY &amp; shipping cost'!$A$2:$C$1038,3,FALSE)</f>
        <v>0.85000000000000009</v>
      </c>
      <c r="U520" s="18">
        <f>(Table1[[#This Row],[Sub Total]]+Table1[[#This Row],[Shipping Cost]])-Table1[[#This Row],[Discount $]]</f>
        <v>116.50754200000003</v>
      </c>
    </row>
    <row r="521" spans="1:21" x14ac:dyDescent="0.2">
      <c r="A521" s="17" t="s">
        <v>914</v>
      </c>
      <c r="B521" s="6">
        <f>VLOOKUP($A521,'Order date customer name'!$A$3:$B$1039,2,FALSE)</f>
        <v>41997</v>
      </c>
      <c r="C521" s="7" t="str">
        <f>VLOOKUP(Table1[[#This Row],[Order No]],'Order date customer name'!$A$2:$C$1038,3,FALSE)</f>
        <v>FRANCIS DUNCAN</v>
      </c>
      <c r="D521" s="7" t="str">
        <f>VLOOKUP(Table1[[#This Row],[Order No]],'State and cust type'!$A$2:$B$1038,2,FALSE)</f>
        <v>New York</v>
      </c>
      <c r="E521" s="7" t="str">
        <f>VLOOKUP(Table1[[#This Row],[Order No]],'State and cust type'!$A$3:$C$1039,3,FALSE)</f>
        <v>Small Business</v>
      </c>
      <c r="F521" s="7" t="str">
        <f>VLOOKUP(Table1[[#This Row],[Order No]],'Account, order priority and cat'!$A$2:$B$1038,2,FALSE)</f>
        <v>ROY COOK</v>
      </c>
      <c r="G521" s="7" t="str">
        <f>VLOOKUP(Table1[[#This Row],[Order No]],'Account, order priority and cat'!$A$3:$C$1039,3,FALSE)</f>
        <v>High</v>
      </c>
      <c r="H521" s="7" t="str">
        <f>VLOOKUP(Table1[[#This Row],[Order No]],'Account, order priority and cat'!$A$3:$D$1039,4,FALSE)</f>
        <v>Office Supplies</v>
      </c>
      <c r="I521" s="12" t="str">
        <f>VLOOKUP(Table1[[#This Row],[Order No]],'Cost and price details'!$A$2:$F$1038,Table!$I$3,FALSE)</f>
        <v>Regular Air</v>
      </c>
      <c r="J521" s="13">
        <f>VLOOKUP(Table1[[#This Row],[Order No]],'Cost and price details'!$A$2:$F$1038,Table!$J$3,FALSE)</f>
        <v>42007</v>
      </c>
      <c r="K521" s="12">
        <f>VLOOKUP(Table1[[#This Row],[Order No]],'Cost and price details'!$A$2:$F$1038,Table!$K$3,FALSE)</f>
        <v>3.8720000000000003</v>
      </c>
      <c r="L521" s="12">
        <f>VLOOKUP(Table1[[#This Row],[Order No]],'Cost and price details'!$A$2:$F$1038,Table!$L$3,FALSE)</f>
        <v>6.2480000000000002</v>
      </c>
      <c r="M521" s="14">
        <f>(Table1[[#This Row],[Retail Price]]-Table1[[#This Row],[Cost Price]])/Table1[[#This Row],[Cost Price]]</f>
        <v>0.61363636363636354</v>
      </c>
      <c r="N521" s="14">
        <f>VLOOKUP(Table1[[#This Row],[Retail Price]],'Tax and discount slab'!$A$17:$B$27,2,TRUE)</f>
        <v>0.05</v>
      </c>
      <c r="O521" s="7">
        <f>(1+Table1[[#This Row],[Tax]])*Table1[[#This Row],[Retail Price]]</f>
        <v>6.5604000000000005</v>
      </c>
      <c r="P521" s="7" t="e">
        <f>VLOOKUP(Table1[[#This Row],[Order No]],'QTY &amp; shipping cost'!A517:B1553,2,FALSE)</f>
        <v>#N/A</v>
      </c>
      <c r="Q521" s="7" t="e">
        <f>(Table1[[#This Row],[Price including tax]]*Table1[[#This Row],[Order Quantity]])</f>
        <v>#N/A</v>
      </c>
      <c r="R521" s="14">
        <f>VLOOKUP(Table1[[#This Row],[Retail Price]],'Tax and discount slab'!$D$17:$E$27,2,TRUE)</f>
        <v>0.02</v>
      </c>
      <c r="S521" s="7" t="e">
        <f>Table1[[#This Row],[Sub Total]]*Table1[[#This Row],[Discount %]]</f>
        <v>#N/A</v>
      </c>
      <c r="T521" s="7">
        <f>VLOOKUP(Table1[[#This Row],[Order No]],'QTY &amp; shipping cost'!$A$2:$C$1038,3,FALSE)</f>
        <v>1.44</v>
      </c>
      <c r="U521" s="18" t="e">
        <f>(Table1[[#This Row],[Sub Total]]+Table1[[#This Row],[Shipping Cost]])-Table1[[#This Row],[Discount $]]</f>
        <v>#N/A</v>
      </c>
    </row>
    <row r="522" spans="1:21" x14ac:dyDescent="0.2">
      <c r="A522" s="17" t="s">
        <v>916</v>
      </c>
      <c r="B522" s="6">
        <f>VLOOKUP($A522,'Order date customer name'!$A$3:$B$1039,2,FALSE)</f>
        <v>41998</v>
      </c>
      <c r="C522" s="7" t="str">
        <f>VLOOKUP(Table1[[#This Row],[Order No]],'Order date customer name'!$A$2:$C$1038,3,FALSE)</f>
        <v>ALBERT MUNOZ</v>
      </c>
      <c r="D522" s="7" t="str">
        <f>VLOOKUP(Table1[[#This Row],[Order No]],'State and cust type'!$A$2:$B$1038,2,FALSE)</f>
        <v>New York</v>
      </c>
      <c r="E522" s="7" t="str">
        <f>VLOOKUP(Table1[[#This Row],[Order No]],'State and cust type'!$A$3:$C$1039,3,FALSE)</f>
        <v>Small Business</v>
      </c>
      <c r="F522" s="7" t="str">
        <f>VLOOKUP(Table1[[#This Row],[Order No]],'Account, order priority and cat'!$A$2:$B$1038,2,FALSE)</f>
        <v>CLAUDE WILLIS</v>
      </c>
      <c r="G522" s="7" t="str">
        <f>VLOOKUP(Table1[[#This Row],[Order No]],'Account, order priority and cat'!$A$3:$C$1039,3,FALSE)</f>
        <v>Critical</v>
      </c>
      <c r="H522" s="7" t="str">
        <f>VLOOKUP(Table1[[#This Row],[Order No]],'Account, order priority and cat'!$A$3:$D$1039,4,FALSE)</f>
        <v>Office Supplies</v>
      </c>
      <c r="I522" s="12" t="str">
        <f>VLOOKUP(Table1[[#This Row],[Order No]],'Cost and price details'!$A$2:$F$1038,Table!$I$3,FALSE)</f>
        <v>Express Air</v>
      </c>
      <c r="J522" s="13">
        <f>VLOOKUP(Table1[[#This Row],[Order No]],'Cost and price details'!$A$2:$F$1038,Table!$J$3,FALSE)</f>
        <v>42006</v>
      </c>
      <c r="K522" s="12">
        <f>VLOOKUP(Table1[[#This Row],[Order No]],'Cost and price details'!$A$2:$F$1038,Table!$K$3,FALSE)</f>
        <v>1.7490000000000003</v>
      </c>
      <c r="L522" s="12">
        <f>VLOOKUP(Table1[[#This Row],[Order No]],'Cost and price details'!$A$2:$F$1038,Table!$L$3,FALSE)</f>
        <v>2.871</v>
      </c>
      <c r="M522" s="14">
        <f>(Table1[[#This Row],[Retail Price]]-Table1[[#This Row],[Cost Price]])/Table1[[#This Row],[Cost Price]]</f>
        <v>0.64150943396226379</v>
      </c>
      <c r="N522" s="14">
        <f>VLOOKUP(Table1[[#This Row],[Retail Price]],'Tax and discount slab'!$A$17:$B$27,2,TRUE)</f>
        <v>0.05</v>
      </c>
      <c r="O522" s="7">
        <f>(1+Table1[[#This Row],[Tax]])*Table1[[#This Row],[Retail Price]]</f>
        <v>3.0145500000000003</v>
      </c>
      <c r="P522" s="7" t="e">
        <f>VLOOKUP(Table1[[#This Row],[Order No]],'QTY &amp; shipping cost'!A518:B1554,2,FALSE)</f>
        <v>#N/A</v>
      </c>
      <c r="Q522" s="7" t="e">
        <f>(Table1[[#This Row],[Price including tax]]*Table1[[#This Row],[Order Quantity]])</f>
        <v>#N/A</v>
      </c>
      <c r="R522" s="14">
        <f>VLOOKUP(Table1[[#This Row],[Retail Price]],'Tax and discount slab'!$D$17:$E$27,2,TRUE)</f>
        <v>0.02</v>
      </c>
      <c r="S522" s="7" t="e">
        <f>Table1[[#This Row],[Sub Total]]*Table1[[#This Row],[Discount %]]</f>
        <v>#N/A</v>
      </c>
      <c r="T522" s="7">
        <f>VLOOKUP(Table1[[#This Row],[Order No]],'QTY &amp; shipping cost'!$A$2:$C$1038,3,FALSE)</f>
        <v>0.55000000000000004</v>
      </c>
      <c r="U522" s="18" t="e">
        <f>(Table1[[#This Row],[Sub Total]]+Table1[[#This Row],[Shipping Cost]])-Table1[[#This Row],[Discount $]]</f>
        <v>#N/A</v>
      </c>
    </row>
    <row r="523" spans="1:21" x14ac:dyDescent="0.2">
      <c r="A523" s="17" t="s">
        <v>918</v>
      </c>
      <c r="B523" s="6">
        <f>VLOOKUP($A523,'Order date customer name'!$A$3:$B$1039,2,FALSE)</f>
        <v>41999</v>
      </c>
      <c r="C523" s="7" t="str">
        <f>VLOOKUP(Table1[[#This Row],[Order No]],'Order date customer name'!$A$2:$C$1038,3,FALSE)</f>
        <v>BRANDON GUERRERO</v>
      </c>
      <c r="D523" s="7" t="str">
        <f>VLOOKUP(Table1[[#This Row],[Order No]],'State and cust type'!$A$2:$B$1038,2,FALSE)</f>
        <v>New York</v>
      </c>
      <c r="E523" s="7" t="str">
        <f>VLOOKUP(Table1[[#This Row],[Order No]],'State and cust type'!$A$3:$C$1039,3,FALSE)</f>
        <v>Consumer</v>
      </c>
      <c r="F523" s="7" t="str">
        <f>VLOOKUP(Table1[[#This Row],[Order No]],'Account, order priority and cat'!$A$2:$B$1038,2,FALSE)</f>
        <v>TONY PERRY</v>
      </c>
      <c r="G523" s="7" t="str">
        <f>VLOOKUP(Table1[[#This Row],[Order No]],'Account, order priority and cat'!$A$3:$C$1039,3,FALSE)</f>
        <v>High</v>
      </c>
      <c r="H523" s="7" t="str">
        <f>VLOOKUP(Table1[[#This Row],[Order No]],'Account, order priority and cat'!$A$3:$D$1039,4,FALSE)</f>
        <v>Office Supplies</v>
      </c>
      <c r="I523" s="12" t="str">
        <f>VLOOKUP(Table1[[#This Row],[Order No]],'Cost and price details'!$A$2:$F$1038,Table!$I$3,FALSE)</f>
        <v>Regular Air</v>
      </c>
      <c r="J523" s="13">
        <f>VLOOKUP(Table1[[#This Row],[Order No]],'Cost and price details'!$A$2:$F$1038,Table!$J$3,FALSE)</f>
        <v>42008</v>
      </c>
      <c r="K523" s="12">
        <f>VLOOKUP(Table1[[#This Row],[Order No]],'Cost and price details'!$A$2:$F$1038,Table!$K$3,FALSE)</f>
        <v>7.8430000000000009</v>
      </c>
      <c r="L523" s="12">
        <f>VLOOKUP(Table1[[#This Row],[Order No]],'Cost and price details'!$A$2:$F$1038,Table!$L$3,FALSE)</f>
        <v>23.078000000000003</v>
      </c>
      <c r="M523" s="14">
        <f>(Table1[[#This Row],[Retail Price]]-Table1[[#This Row],[Cost Price]])/Table1[[#This Row],[Cost Price]]</f>
        <v>1.9424964936886397</v>
      </c>
      <c r="N523" s="14">
        <f>VLOOKUP(Table1[[#This Row],[Retail Price]],'Tax and discount slab'!$A$17:$B$27,2,TRUE)</f>
        <v>0.15000000000000002</v>
      </c>
      <c r="O523" s="7">
        <f>(1+Table1[[#This Row],[Tax]])*Table1[[#This Row],[Retail Price]]</f>
        <v>26.5397</v>
      </c>
      <c r="P523" s="7">
        <f>VLOOKUP(Table1[[#This Row],[Order No]],'QTY &amp; shipping cost'!A519:B1555,2,FALSE)</f>
        <v>49</v>
      </c>
      <c r="Q523" s="7">
        <f>(Table1[[#This Row],[Price including tax]]*Table1[[#This Row],[Order Quantity]])</f>
        <v>1300.4453000000001</v>
      </c>
      <c r="R523" s="14">
        <f>VLOOKUP(Table1[[#This Row],[Retail Price]],'Tax and discount slab'!$D$17:$E$27,2,TRUE)</f>
        <v>0.12000000000000001</v>
      </c>
      <c r="S523" s="7">
        <f>Table1[[#This Row],[Sub Total]]*Table1[[#This Row],[Discount %]]</f>
        <v>156.05343600000003</v>
      </c>
      <c r="T523" s="7">
        <f>VLOOKUP(Table1[[#This Row],[Order No]],'QTY &amp; shipping cost'!$A$2:$C$1038,3,FALSE)</f>
        <v>5.47</v>
      </c>
      <c r="U523" s="18">
        <f>(Table1[[#This Row],[Sub Total]]+Table1[[#This Row],[Shipping Cost]])-Table1[[#This Row],[Discount $]]</f>
        <v>1149.861864</v>
      </c>
    </row>
    <row r="524" spans="1:21" x14ac:dyDescent="0.2">
      <c r="A524" s="17" t="s">
        <v>920</v>
      </c>
      <c r="B524" s="6">
        <f>VLOOKUP($A524,'Order date customer name'!$A$3:$B$1039,2,FALSE)</f>
        <v>41999</v>
      </c>
      <c r="C524" s="7" t="str">
        <f>VLOOKUP(Table1[[#This Row],[Order No]],'Order date customer name'!$A$2:$C$1038,3,FALSE)</f>
        <v>ROBERTO MOORE</v>
      </c>
      <c r="D524" s="7" t="str">
        <f>VLOOKUP(Table1[[#This Row],[Order No]],'State and cust type'!$A$2:$B$1038,2,FALSE)</f>
        <v>New York</v>
      </c>
      <c r="E524" s="7" t="str">
        <f>VLOOKUP(Table1[[#This Row],[Order No]],'State and cust type'!$A$3:$C$1039,3,FALSE)</f>
        <v>Corporate</v>
      </c>
      <c r="F524" s="7" t="str">
        <f>VLOOKUP(Table1[[#This Row],[Order No]],'Account, order priority and cat'!$A$2:$B$1038,2,FALSE)</f>
        <v>GREG BLACK</v>
      </c>
      <c r="G524" s="7" t="str">
        <f>VLOOKUP(Table1[[#This Row],[Order No]],'Account, order priority and cat'!$A$3:$C$1039,3,FALSE)</f>
        <v>Not Specified</v>
      </c>
      <c r="H524" s="7" t="str">
        <f>VLOOKUP(Table1[[#This Row],[Order No]],'Account, order priority and cat'!$A$3:$D$1039,4,FALSE)</f>
        <v>Office Supplies</v>
      </c>
      <c r="I524" s="12" t="str">
        <f>VLOOKUP(Table1[[#This Row],[Order No]],'Cost and price details'!$A$2:$F$1038,Table!$I$3,FALSE)</f>
        <v>Regular Air</v>
      </c>
      <c r="J524" s="13">
        <f>VLOOKUP(Table1[[#This Row],[Order No]],'Cost and price details'!$A$2:$F$1038,Table!$J$3,FALSE)</f>
        <v>42006</v>
      </c>
      <c r="K524" s="12">
        <f>VLOOKUP(Table1[[#This Row],[Order No]],'Cost and price details'!$A$2:$F$1038,Table!$K$3,FALSE)</f>
        <v>24.398000000000003</v>
      </c>
      <c r="L524" s="12">
        <f>VLOOKUP(Table1[[#This Row],[Order No]],'Cost and price details'!$A$2:$F$1038,Table!$L$3,FALSE)</f>
        <v>59.510000000000005</v>
      </c>
      <c r="M524" s="14">
        <f>(Table1[[#This Row],[Retail Price]]-Table1[[#This Row],[Cost Price]])/Table1[[#This Row],[Cost Price]]</f>
        <v>1.4391343552750224</v>
      </c>
      <c r="N524" s="14">
        <f>VLOOKUP(Table1[[#This Row],[Retail Price]],'Tax and discount slab'!$A$17:$B$27,2,TRUE)</f>
        <v>0.24</v>
      </c>
      <c r="O524" s="7">
        <f>(1+Table1[[#This Row],[Tax]])*Table1[[#This Row],[Retail Price]]</f>
        <v>73.792400000000001</v>
      </c>
      <c r="P524" s="7">
        <f>VLOOKUP(Table1[[#This Row],[Order No]],'QTY &amp; shipping cost'!A520:B1556,2,FALSE)</f>
        <v>7</v>
      </c>
      <c r="Q524" s="7">
        <f>(Table1[[#This Row],[Price including tax]]*Table1[[#This Row],[Order Quantity]])</f>
        <v>516.54679999999996</v>
      </c>
      <c r="R524" s="14">
        <f>VLOOKUP(Table1[[#This Row],[Retail Price]],'Tax and discount slab'!$D$17:$E$27,2,TRUE)</f>
        <v>0.27</v>
      </c>
      <c r="S524" s="7">
        <f>Table1[[#This Row],[Sub Total]]*Table1[[#This Row],[Discount %]]</f>
        <v>139.467636</v>
      </c>
      <c r="T524" s="7">
        <f>VLOOKUP(Table1[[#This Row],[Order No]],'QTY &amp; shipping cost'!$A$2:$C$1038,3,FALSE)</f>
        <v>20.04</v>
      </c>
      <c r="U524" s="18">
        <f>(Table1[[#This Row],[Sub Total]]+Table1[[#This Row],[Shipping Cost]])-Table1[[#This Row],[Discount $]]</f>
        <v>397.11916399999996</v>
      </c>
    </row>
    <row r="525" spans="1:21" x14ac:dyDescent="0.2">
      <c r="A525" s="17" t="s">
        <v>922</v>
      </c>
      <c r="B525" s="6">
        <f>VLOOKUP($A525,'Order date customer name'!$A$3:$B$1039,2,FALSE)</f>
        <v>42001</v>
      </c>
      <c r="C525" s="7" t="str">
        <f>VLOOKUP(Table1[[#This Row],[Order No]],'Order date customer name'!$A$2:$C$1038,3,FALSE)</f>
        <v>WILLIAM TURNER</v>
      </c>
      <c r="D525" s="7" t="str">
        <f>VLOOKUP(Table1[[#This Row],[Order No]],'State and cust type'!$A$2:$B$1038,2,FALSE)</f>
        <v>New York</v>
      </c>
      <c r="E525" s="7" t="str">
        <f>VLOOKUP(Table1[[#This Row],[Order No]],'State and cust type'!$A$3:$C$1039,3,FALSE)</f>
        <v>Small Business</v>
      </c>
      <c r="F525" s="7" t="str">
        <f>VLOOKUP(Table1[[#This Row],[Order No]],'Account, order priority and cat'!$A$2:$B$1038,2,FALSE)</f>
        <v>EDDIE MURRAY</v>
      </c>
      <c r="G525" s="7" t="str">
        <f>VLOOKUP(Table1[[#This Row],[Order No]],'Account, order priority and cat'!$A$3:$C$1039,3,FALSE)</f>
        <v>Not Specified</v>
      </c>
      <c r="H525" s="7" t="str">
        <f>VLOOKUP(Table1[[#This Row],[Order No]],'Account, order priority and cat'!$A$3:$D$1039,4,FALSE)</f>
        <v>Office Supplies</v>
      </c>
      <c r="I525" s="12" t="str">
        <f>VLOOKUP(Table1[[#This Row],[Order No]],'Cost and price details'!$A$2:$F$1038,Table!$I$3,FALSE)</f>
        <v>Regular Air</v>
      </c>
      <c r="J525" s="13">
        <f>VLOOKUP(Table1[[#This Row],[Order No]],'Cost and price details'!$A$2:$F$1038,Table!$J$3,FALSE)</f>
        <v>42009</v>
      </c>
      <c r="K525" s="12">
        <f>VLOOKUP(Table1[[#This Row],[Order No]],'Cost and price details'!$A$2:$F$1038,Table!$K$3,FALSE)</f>
        <v>2.0020000000000002</v>
      </c>
      <c r="L525" s="12">
        <f>VLOOKUP(Table1[[#This Row],[Order No]],'Cost and price details'!$A$2:$F$1038,Table!$L$3,FALSE)</f>
        <v>3.1240000000000001</v>
      </c>
      <c r="M525" s="14">
        <f>(Table1[[#This Row],[Retail Price]]-Table1[[#This Row],[Cost Price]])/Table1[[#This Row],[Cost Price]]</f>
        <v>0.56043956043956034</v>
      </c>
      <c r="N525" s="14">
        <f>VLOOKUP(Table1[[#This Row],[Retail Price]],'Tax and discount slab'!$A$17:$B$27,2,TRUE)</f>
        <v>0.05</v>
      </c>
      <c r="O525" s="7">
        <f>(1+Table1[[#This Row],[Tax]])*Table1[[#This Row],[Retail Price]]</f>
        <v>3.2802000000000002</v>
      </c>
      <c r="P525" s="7">
        <f>VLOOKUP(Table1[[#This Row],[Order No]],'QTY &amp; shipping cost'!A521:B1557,2,FALSE)</f>
        <v>29</v>
      </c>
      <c r="Q525" s="7">
        <f>(Table1[[#This Row],[Price including tax]]*Table1[[#This Row],[Order Quantity]])</f>
        <v>95.125800000000012</v>
      </c>
      <c r="R525" s="14">
        <f>VLOOKUP(Table1[[#This Row],[Retail Price]],'Tax and discount slab'!$D$17:$E$27,2,TRUE)</f>
        <v>0.02</v>
      </c>
      <c r="S525" s="7">
        <f>Table1[[#This Row],[Sub Total]]*Table1[[#This Row],[Discount %]]</f>
        <v>1.9025160000000003</v>
      </c>
      <c r="T525" s="7">
        <f>VLOOKUP(Table1[[#This Row],[Order No]],'QTY &amp; shipping cost'!$A$2:$C$1038,3,FALSE)</f>
        <v>5.49</v>
      </c>
      <c r="U525" s="18">
        <f>(Table1[[#This Row],[Sub Total]]+Table1[[#This Row],[Shipping Cost]])-Table1[[#This Row],[Discount $]]</f>
        <v>98.713284000000002</v>
      </c>
    </row>
    <row r="526" spans="1:21" x14ac:dyDescent="0.2">
      <c r="A526" s="17" t="s">
        <v>924</v>
      </c>
      <c r="B526" s="6">
        <f>VLOOKUP($A526,'Order date customer name'!$A$3:$B$1039,2,FALSE)</f>
        <v>42003</v>
      </c>
      <c r="C526" s="7" t="str">
        <f>VLOOKUP(Table1[[#This Row],[Order No]],'Order date customer name'!$A$2:$C$1038,3,FALSE)</f>
        <v>TROY MORENO</v>
      </c>
      <c r="D526" s="7" t="str">
        <f>VLOOKUP(Table1[[#This Row],[Order No]],'State and cust type'!$A$2:$B$1038,2,FALSE)</f>
        <v>Illinois</v>
      </c>
      <c r="E526" s="7" t="str">
        <f>VLOOKUP(Table1[[#This Row],[Order No]],'State and cust type'!$A$3:$C$1039,3,FALSE)</f>
        <v>Small Business</v>
      </c>
      <c r="F526" s="7" t="str">
        <f>VLOOKUP(Table1[[#This Row],[Order No]],'Account, order priority and cat'!$A$2:$B$1038,2,FALSE)</f>
        <v>MANUEL BARNES</v>
      </c>
      <c r="G526" s="7" t="str">
        <f>VLOOKUP(Table1[[#This Row],[Order No]],'Account, order priority and cat'!$A$3:$C$1039,3,FALSE)</f>
        <v>Not Specified</v>
      </c>
      <c r="H526" s="7" t="str">
        <f>VLOOKUP(Table1[[#This Row],[Order No]],'Account, order priority and cat'!$A$3:$D$1039,4,FALSE)</f>
        <v>Office Supplies</v>
      </c>
      <c r="I526" s="12" t="str">
        <f>VLOOKUP(Table1[[#This Row],[Order No]],'Cost and price details'!$A$2:$F$1038,Table!$I$3,FALSE)</f>
        <v>Regular Air</v>
      </c>
      <c r="J526" s="13">
        <f>VLOOKUP(Table1[[#This Row],[Order No]],'Cost and price details'!$A$2:$F$1038,Table!$J$3,FALSE)</f>
        <v>42012</v>
      </c>
      <c r="K526" s="12">
        <f>VLOOKUP(Table1[[#This Row],[Order No]],'Cost and price details'!$A$2:$F$1038,Table!$K$3,FALSE)</f>
        <v>3.1570000000000005</v>
      </c>
      <c r="L526" s="12">
        <f>VLOOKUP(Table1[[#This Row],[Order No]],'Cost and price details'!$A$2:$F$1038,Table!$L$3,FALSE)</f>
        <v>7.524</v>
      </c>
      <c r="M526" s="14">
        <f>(Table1[[#This Row],[Retail Price]]-Table1[[#This Row],[Cost Price]])/Table1[[#This Row],[Cost Price]]</f>
        <v>1.3832752613240413</v>
      </c>
      <c r="N526" s="14">
        <f>VLOOKUP(Table1[[#This Row],[Retail Price]],'Tax and discount slab'!$A$17:$B$27,2,TRUE)</f>
        <v>0.05</v>
      </c>
      <c r="O526" s="7">
        <f>(1+Table1[[#This Row],[Tax]])*Table1[[#This Row],[Retail Price]]</f>
        <v>7.9002000000000008</v>
      </c>
      <c r="P526" s="7" t="e">
        <f>VLOOKUP(Table1[[#This Row],[Order No]],'QTY &amp; shipping cost'!A522:B1558,2,FALSE)</f>
        <v>#N/A</v>
      </c>
      <c r="Q526" s="7" t="e">
        <f>(Table1[[#This Row],[Price including tax]]*Table1[[#This Row],[Order Quantity]])</f>
        <v>#N/A</v>
      </c>
      <c r="R526" s="14">
        <f>VLOOKUP(Table1[[#This Row],[Retail Price]],'Tax and discount slab'!$D$17:$E$27,2,TRUE)</f>
        <v>0.02</v>
      </c>
      <c r="S526" s="7" t="e">
        <f>Table1[[#This Row],[Sub Total]]*Table1[[#This Row],[Discount %]]</f>
        <v>#N/A</v>
      </c>
      <c r="T526" s="7">
        <f>VLOOKUP(Table1[[#This Row],[Order No]],'QTY &amp; shipping cost'!$A$2:$C$1038,3,FALSE)</f>
        <v>4.47</v>
      </c>
      <c r="U526" s="18" t="e">
        <f>(Table1[[#This Row],[Sub Total]]+Table1[[#This Row],[Shipping Cost]])-Table1[[#This Row],[Discount $]]</f>
        <v>#N/A</v>
      </c>
    </row>
    <row r="527" spans="1:21" x14ac:dyDescent="0.2">
      <c r="A527" s="17" t="s">
        <v>925</v>
      </c>
      <c r="B527" s="6">
        <f>VLOOKUP($A527,'Order date customer name'!$A$3:$B$1039,2,FALSE)</f>
        <v>42004</v>
      </c>
      <c r="C527" s="7" t="str">
        <f>VLOOKUP(Table1[[#This Row],[Order No]],'Order date customer name'!$A$2:$C$1038,3,FALSE)</f>
        <v>WARREN GOMEZ</v>
      </c>
      <c r="D527" s="7" t="str">
        <f>VLOOKUP(Table1[[#This Row],[Order No]],'State and cust type'!$A$2:$B$1038,2,FALSE)</f>
        <v>New York</v>
      </c>
      <c r="E527" s="7" t="str">
        <f>VLOOKUP(Table1[[#This Row],[Order No]],'State and cust type'!$A$3:$C$1039,3,FALSE)</f>
        <v>Corporate</v>
      </c>
      <c r="F527" s="7" t="str">
        <f>VLOOKUP(Table1[[#This Row],[Order No]],'Account, order priority and cat'!$A$2:$B$1038,2,FALSE)</f>
        <v>GREG BLACK</v>
      </c>
      <c r="G527" s="7" t="str">
        <f>VLOOKUP(Table1[[#This Row],[Order No]],'Account, order priority and cat'!$A$3:$C$1039,3,FALSE)</f>
        <v>Low</v>
      </c>
      <c r="H527" s="7" t="str">
        <f>VLOOKUP(Table1[[#This Row],[Order No]],'Account, order priority and cat'!$A$3:$D$1039,4,FALSE)</f>
        <v>Technology</v>
      </c>
      <c r="I527" s="12" t="str">
        <f>VLOOKUP(Table1[[#This Row],[Order No]],'Cost and price details'!$A$2:$F$1038,Table!$I$3,FALSE)</f>
        <v>Regular Air</v>
      </c>
      <c r="J527" s="13">
        <f>VLOOKUP(Table1[[#This Row],[Order No]],'Cost and price details'!$A$2:$F$1038,Table!$J$3,FALSE)</f>
        <v>42013</v>
      </c>
      <c r="K527" s="12">
        <f>VLOOKUP(Table1[[#This Row],[Order No]],'Cost and price details'!$A$2:$F$1038,Table!$K$3,FALSE)</f>
        <v>21.758000000000003</v>
      </c>
      <c r="L527" s="12">
        <f>VLOOKUP(Table1[[#This Row],[Order No]],'Cost and price details'!$A$2:$F$1038,Table!$L$3,FALSE)</f>
        <v>50.589000000000006</v>
      </c>
      <c r="M527" s="14">
        <f>(Table1[[#This Row],[Retail Price]]-Table1[[#This Row],[Cost Price]])/Table1[[#This Row],[Cost Price]]</f>
        <v>1.3250758341759352</v>
      </c>
      <c r="N527" s="14">
        <f>VLOOKUP(Table1[[#This Row],[Retail Price]],'Tax and discount slab'!$A$17:$B$27,2,TRUE)</f>
        <v>0.24</v>
      </c>
      <c r="O527" s="7">
        <f>(1+Table1[[#This Row],[Tax]])*Table1[[#This Row],[Retail Price]]</f>
        <v>62.730360000000005</v>
      </c>
      <c r="P527" s="7">
        <f>VLOOKUP(Table1[[#This Row],[Order No]],'QTY &amp; shipping cost'!A523:B1559,2,FALSE)</f>
        <v>52</v>
      </c>
      <c r="Q527" s="7">
        <f>(Table1[[#This Row],[Price including tax]]*Table1[[#This Row],[Order Quantity]])</f>
        <v>3261.9787200000001</v>
      </c>
      <c r="R527" s="14">
        <f>VLOOKUP(Table1[[#This Row],[Retail Price]],'Tax and discount slab'!$D$17:$E$27,2,TRUE)</f>
        <v>0.27</v>
      </c>
      <c r="S527" s="7">
        <f>Table1[[#This Row],[Sub Total]]*Table1[[#This Row],[Discount %]]</f>
        <v>880.73425440000005</v>
      </c>
      <c r="T527" s="7">
        <f>VLOOKUP(Table1[[#This Row],[Order No]],'QTY &amp; shipping cost'!$A$2:$C$1038,3,FALSE)</f>
        <v>5.04</v>
      </c>
      <c r="U527" s="18">
        <f>(Table1[[#This Row],[Sub Total]]+Table1[[#This Row],[Shipping Cost]])-Table1[[#This Row],[Discount $]]</f>
        <v>2386.2844655999997</v>
      </c>
    </row>
    <row r="528" spans="1:21" x14ac:dyDescent="0.2">
      <c r="A528" s="17" t="s">
        <v>927</v>
      </c>
      <c r="B528" s="6">
        <f>VLOOKUP($A528,'Order date customer name'!$A$3:$B$1039,2,FALSE)</f>
        <v>42004</v>
      </c>
      <c r="C528" s="7" t="str">
        <f>VLOOKUP(Table1[[#This Row],[Order No]],'Order date customer name'!$A$2:$C$1038,3,FALSE)</f>
        <v>CHRIS OWENS</v>
      </c>
      <c r="D528" s="7" t="str">
        <f>VLOOKUP(Table1[[#This Row],[Order No]],'State and cust type'!$A$2:$B$1038,2,FALSE)</f>
        <v>New York</v>
      </c>
      <c r="E528" s="7" t="str">
        <f>VLOOKUP(Table1[[#This Row],[Order No]],'State and cust type'!$A$3:$C$1039,3,FALSE)</f>
        <v>Home Office</v>
      </c>
      <c r="F528" s="7" t="str">
        <f>VLOOKUP(Table1[[#This Row],[Order No]],'Account, order priority and cat'!$A$2:$B$1038,2,FALSE)</f>
        <v>CLAUDE WILLIS</v>
      </c>
      <c r="G528" s="7" t="str">
        <f>VLOOKUP(Table1[[#This Row],[Order No]],'Account, order priority and cat'!$A$3:$C$1039,3,FALSE)</f>
        <v>Medium</v>
      </c>
      <c r="H528" s="7" t="str">
        <f>VLOOKUP(Table1[[#This Row],[Order No]],'Account, order priority and cat'!$A$3:$D$1039,4,FALSE)</f>
        <v>Office Supplies</v>
      </c>
      <c r="I528" s="12" t="str">
        <f>VLOOKUP(Table1[[#This Row],[Order No]],'Cost and price details'!$A$2:$F$1038,Table!$I$3,FALSE)</f>
        <v>Regular Air</v>
      </c>
      <c r="J528" s="13">
        <f>VLOOKUP(Table1[[#This Row],[Order No]],'Cost and price details'!$A$2:$F$1038,Table!$J$3,FALSE)</f>
        <v>42013</v>
      </c>
      <c r="K528" s="12">
        <f>VLOOKUP(Table1[[#This Row],[Order No]],'Cost and price details'!$A$2:$F$1038,Table!$K$3,FALSE)</f>
        <v>2.9480000000000004</v>
      </c>
      <c r="L528" s="12">
        <f>VLOOKUP(Table1[[#This Row],[Order No]],'Cost and price details'!$A$2:$F$1038,Table!$L$3,FALSE)</f>
        <v>6.6880000000000006</v>
      </c>
      <c r="M528" s="14">
        <f>(Table1[[#This Row],[Retail Price]]-Table1[[#This Row],[Cost Price]])/Table1[[#This Row],[Cost Price]]</f>
        <v>1.2686567164179103</v>
      </c>
      <c r="N528" s="14">
        <f>VLOOKUP(Table1[[#This Row],[Retail Price]],'Tax and discount slab'!$A$17:$B$27,2,TRUE)</f>
        <v>0.05</v>
      </c>
      <c r="O528" s="7">
        <f>(1+Table1[[#This Row],[Tax]])*Table1[[#This Row],[Retail Price]]</f>
        <v>7.0224000000000011</v>
      </c>
      <c r="P528" s="7">
        <f>VLOOKUP(Table1[[#This Row],[Order No]],'QTY &amp; shipping cost'!A524:B1560,2,FALSE)</f>
        <v>32</v>
      </c>
      <c r="Q528" s="7">
        <f>(Table1[[#This Row],[Price including tax]]*Table1[[#This Row],[Order Quantity]])</f>
        <v>224.71680000000003</v>
      </c>
      <c r="R528" s="14">
        <f>VLOOKUP(Table1[[#This Row],[Retail Price]],'Tax and discount slab'!$D$17:$E$27,2,TRUE)</f>
        <v>0.02</v>
      </c>
      <c r="S528" s="7">
        <f>Table1[[#This Row],[Sub Total]]*Table1[[#This Row],[Discount %]]</f>
        <v>4.4943360000000006</v>
      </c>
      <c r="T528" s="7">
        <f>VLOOKUP(Table1[[#This Row],[Order No]],'QTY &amp; shipping cost'!$A$2:$C$1038,3,FALSE)</f>
        <v>1.22</v>
      </c>
      <c r="U528" s="18">
        <f>(Table1[[#This Row],[Sub Total]]+Table1[[#This Row],[Shipping Cost]])-Table1[[#This Row],[Discount $]]</f>
        <v>221.44246400000003</v>
      </c>
    </row>
    <row r="529" spans="1:21" x14ac:dyDescent="0.2">
      <c r="A529" s="17" t="s">
        <v>929</v>
      </c>
      <c r="B529" s="6">
        <f>VLOOKUP($A529,'Order date customer name'!$A$3:$B$1039,2,FALSE)</f>
        <v>42009</v>
      </c>
      <c r="C529" s="7" t="str">
        <f>VLOOKUP(Table1[[#This Row],[Order No]],'Order date customer name'!$A$2:$C$1038,3,FALSE)</f>
        <v>RAYMOND COLEMAN</v>
      </c>
      <c r="D529" s="7" t="str">
        <f>VLOOKUP(Table1[[#This Row],[Order No]],'State and cust type'!$A$2:$B$1038,2,FALSE)</f>
        <v>Illinois</v>
      </c>
      <c r="E529" s="7" t="str">
        <f>VLOOKUP(Table1[[#This Row],[Order No]],'State and cust type'!$A$3:$C$1039,3,FALSE)</f>
        <v>Corporate</v>
      </c>
      <c r="F529" s="7" t="str">
        <f>VLOOKUP(Table1[[#This Row],[Order No]],'Account, order priority and cat'!$A$2:$B$1038,2,FALSE)</f>
        <v>COREY MILLS</v>
      </c>
      <c r="G529" s="7" t="str">
        <f>VLOOKUP(Table1[[#This Row],[Order No]],'Account, order priority and cat'!$A$3:$C$1039,3,FALSE)</f>
        <v>Medium</v>
      </c>
      <c r="H529" s="7" t="str">
        <f>VLOOKUP(Table1[[#This Row],[Order No]],'Account, order priority and cat'!$A$3:$D$1039,4,FALSE)</f>
        <v>Office Supplies</v>
      </c>
      <c r="I529" s="12" t="str">
        <f>VLOOKUP(Table1[[#This Row],[Order No]],'Cost and price details'!$A$2:$F$1038,Table!$I$3,FALSE)</f>
        <v>Regular Air</v>
      </c>
      <c r="J529" s="13">
        <f>VLOOKUP(Table1[[#This Row],[Order No]],'Cost and price details'!$A$2:$F$1038,Table!$J$3,FALSE)</f>
        <v>42018</v>
      </c>
      <c r="K529" s="12">
        <f>VLOOKUP(Table1[[#This Row],[Order No]],'Cost and price details'!$A$2:$F$1038,Table!$K$3,FALSE)</f>
        <v>5.8630000000000004</v>
      </c>
      <c r="L529" s="12">
        <f>VLOOKUP(Table1[[#This Row],[Order No]],'Cost and price details'!$A$2:$F$1038,Table!$L$3,FALSE)</f>
        <v>9.4600000000000009</v>
      </c>
      <c r="M529" s="14">
        <f>(Table1[[#This Row],[Retail Price]]-Table1[[#This Row],[Cost Price]])/Table1[[#This Row],[Cost Price]]</f>
        <v>0.61350844277673544</v>
      </c>
      <c r="N529" s="14">
        <f>VLOOKUP(Table1[[#This Row],[Retail Price]],'Tax and discount slab'!$A$17:$B$27,2,TRUE)</f>
        <v>0.05</v>
      </c>
      <c r="O529" s="7">
        <f>(1+Table1[[#This Row],[Tax]])*Table1[[#This Row],[Retail Price]]</f>
        <v>9.9330000000000016</v>
      </c>
      <c r="P529" s="7" t="e">
        <f>VLOOKUP(Table1[[#This Row],[Order No]],'QTY &amp; shipping cost'!A525:B1561,2,FALSE)</f>
        <v>#N/A</v>
      </c>
      <c r="Q529" s="7" t="e">
        <f>(Table1[[#This Row],[Price including tax]]*Table1[[#This Row],[Order Quantity]])</f>
        <v>#N/A</v>
      </c>
      <c r="R529" s="14">
        <f>VLOOKUP(Table1[[#This Row],[Retail Price]],'Tax and discount slab'!$D$17:$E$27,2,TRUE)</f>
        <v>0.02</v>
      </c>
      <c r="S529" s="7" t="e">
        <f>Table1[[#This Row],[Sub Total]]*Table1[[#This Row],[Discount %]]</f>
        <v>#N/A</v>
      </c>
      <c r="T529" s="7">
        <f>VLOOKUP(Table1[[#This Row],[Order No]],'QTY &amp; shipping cost'!$A$2:$C$1038,3,FALSE)</f>
        <v>6.24</v>
      </c>
      <c r="U529" s="18" t="e">
        <f>(Table1[[#This Row],[Sub Total]]+Table1[[#This Row],[Shipping Cost]])-Table1[[#This Row],[Discount $]]</f>
        <v>#N/A</v>
      </c>
    </row>
    <row r="530" spans="1:21" x14ac:dyDescent="0.2">
      <c r="A530" s="17" t="s">
        <v>930</v>
      </c>
      <c r="B530" s="6">
        <f>VLOOKUP($A530,'Order date customer name'!$A$3:$B$1039,2,FALSE)</f>
        <v>42009</v>
      </c>
      <c r="C530" s="7" t="str">
        <f>VLOOKUP(Table1[[#This Row],[Order No]],'Order date customer name'!$A$2:$C$1038,3,FALSE)</f>
        <v>MIGUEL HAMILTON</v>
      </c>
      <c r="D530" s="7" t="str">
        <f>VLOOKUP(Table1[[#This Row],[Order No]],'State and cust type'!$A$2:$B$1038,2,FALSE)</f>
        <v>New York</v>
      </c>
      <c r="E530" s="7" t="str">
        <f>VLOOKUP(Table1[[#This Row],[Order No]],'State and cust type'!$A$3:$C$1039,3,FALSE)</f>
        <v>Consumer</v>
      </c>
      <c r="F530" s="7" t="str">
        <f>VLOOKUP(Table1[[#This Row],[Order No]],'Account, order priority and cat'!$A$2:$B$1038,2,FALSE)</f>
        <v>ROY COOK</v>
      </c>
      <c r="G530" s="7" t="str">
        <f>VLOOKUP(Table1[[#This Row],[Order No]],'Account, order priority and cat'!$A$3:$C$1039,3,FALSE)</f>
        <v>Not Specified</v>
      </c>
      <c r="H530" s="7" t="str">
        <f>VLOOKUP(Table1[[#This Row],[Order No]],'Account, order priority and cat'!$A$3:$D$1039,4,FALSE)</f>
        <v>Office Supplies</v>
      </c>
      <c r="I530" s="12" t="str">
        <f>VLOOKUP(Table1[[#This Row],[Order No]],'Cost and price details'!$A$2:$F$1038,Table!$I$3,FALSE)</f>
        <v>Express Air</v>
      </c>
      <c r="J530" s="13">
        <f>VLOOKUP(Table1[[#This Row],[Order No]],'Cost and price details'!$A$2:$F$1038,Table!$J$3,FALSE)</f>
        <v>42018</v>
      </c>
      <c r="K530" s="12">
        <f>VLOOKUP(Table1[[#This Row],[Order No]],'Cost and price details'!$A$2:$F$1038,Table!$K$3,FALSE)</f>
        <v>4.9060000000000006</v>
      </c>
      <c r="L530" s="12">
        <f>VLOOKUP(Table1[[#This Row],[Order No]],'Cost and price details'!$A$2:$F$1038,Table!$L$3,FALSE)</f>
        <v>11.979000000000001</v>
      </c>
      <c r="M530" s="14">
        <f>(Table1[[#This Row],[Retail Price]]-Table1[[#This Row],[Cost Price]])/Table1[[#This Row],[Cost Price]]</f>
        <v>1.4417040358744393</v>
      </c>
      <c r="N530" s="14">
        <f>VLOOKUP(Table1[[#This Row],[Retail Price]],'Tax and discount slab'!$A$17:$B$27,2,TRUE)</f>
        <v>0.1</v>
      </c>
      <c r="O530" s="7">
        <f>(1+Table1[[#This Row],[Tax]])*Table1[[#This Row],[Retail Price]]</f>
        <v>13.176900000000002</v>
      </c>
      <c r="P530" s="7" t="e">
        <f>VLOOKUP(Table1[[#This Row],[Order No]],'QTY &amp; shipping cost'!A526:B1562,2,FALSE)</f>
        <v>#N/A</v>
      </c>
      <c r="Q530" s="7" t="e">
        <f>(Table1[[#This Row],[Price including tax]]*Table1[[#This Row],[Order Quantity]])</f>
        <v>#N/A</v>
      </c>
      <c r="R530" s="14">
        <f>VLOOKUP(Table1[[#This Row],[Retail Price]],'Tax and discount slab'!$D$17:$E$27,2,TRUE)</f>
        <v>7.0000000000000007E-2</v>
      </c>
      <c r="S530" s="7" t="e">
        <f>Table1[[#This Row],[Sub Total]]*Table1[[#This Row],[Discount %]]</f>
        <v>#N/A</v>
      </c>
      <c r="T530" s="7">
        <f>VLOOKUP(Table1[[#This Row],[Order No]],'QTY &amp; shipping cost'!$A$2:$C$1038,3,FALSE)</f>
        <v>4.55</v>
      </c>
      <c r="U530" s="18" t="e">
        <f>(Table1[[#This Row],[Sub Total]]+Table1[[#This Row],[Shipping Cost]])-Table1[[#This Row],[Discount $]]</f>
        <v>#N/A</v>
      </c>
    </row>
    <row r="531" spans="1:21" x14ac:dyDescent="0.2">
      <c r="A531" s="17" t="s">
        <v>931</v>
      </c>
      <c r="B531" s="6">
        <f>VLOOKUP($A531,'Order date customer name'!$A$3:$B$1039,2,FALSE)</f>
        <v>42011</v>
      </c>
      <c r="C531" s="7" t="str">
        <f>VLOOKUP(Table1[[#This Row],[Order No]],'Order date customer name'!$A$2:$C$1038,3,FALSE)</f>
        <v>RAFAEL SMITH</v>
      </c>
      <c r="D531" s="7" t="str">
        <f>VLOOKUP(Table1[[#This Row],[Order No]],'State and cust type'!$A$2:$B$1038,2,FALSE)</f>
        <v>Illinois</v>
      </c>
      <c r="E531" s="7" t="str">
        <f>VLOOKUP(Table1[[#This Row],[Order No]],'State and cust type'!$A$3:$C$1039,3,FALSE)</f>
        <v>Consumer</v>
      </c>
      <c r="F531" s="7" t="str">
        <f>VLOOKUP(Table1[[#This Row],[Order No]],'Account, order priority and cat'!$A$2:$B$1038,2,FALSE)</f>
        <v>COREY MILLS</v>
      </c>
      <c r="G531" s="7" t="str">
        <f>VLOOKUP(Table1[[#This Row],[Order No]],'Account, order priority and cat'!$A$3:$C$1039,3,FALSE)</f>
        <v>High</v>
      </c>
      <c r="H531" s="7" t="str">
        <f>VLOOKUP(Table1[[#This Row],[Order No]],'Account, order priority and cat'!$A$3:$D$1039,4,FALSE)</f>
        <v>Office Supplies</v>
      </c>
      <c r="I531" s="12" t="str">
        <f>VLOOKUP(Table1[[#This Row],[Order No]],'Cost and price details'!$A$2:$F$1038,Table!$I$3,FALSE)</f>
        <v>Regular Air</v>
      </c>
      <c r="J531" s="13">
        <f>VLOOKUP(Table1[[#This Row],[Order No]],'Cost and price details'!$A$2:$F$1038,Table!$J$3,FALSE)</f>
        <v>42020</v>
      </c>
      <c r="K531" s="12">
        <f>VLOOKUP(Table1[[#This Row],[Order No]],'Cost and price details'!$A$2:$F$1038,Table!$K$3,FALSE)</f>
        <v>0.95700000000000007</v>
      </c>
      <c r="L531" s="12">
        <f>VLOOKUP(Table1[[#This Row],[Order No]],'Cost and price details'!$A$2:$F$1038,Table!$L$3,FALSE)</f>
        <v>1.9910000000000003</v>
      </c>
      <c r="M531" s="14">
        <f>(Table1[[#This Row],[Retail Price]]-Table1[[#This Row],[Cost Price]])/Table1[[#This Row],[Cost Price]]</f>
        <v>1.0804597701149428</v>
      </c>
      <c r="N531" s="14">
        <f>VLOOKUP(Table1[[#This Row],[Retail Price]],'Tax and discount slab'!$A$17:$B$27,2,TRUE)</f>
        <v>0.05</v>
      </c>
      <c r="O531" s="7">
        <f>(1+Table1[[#This Row],[Tax]])*Table1[[#This Row],[Retail Price]]</f>
        <v>2.0905500000000004</v>
      </c>
      <c r="P531" s="7" t="e">
        <f>VLOOKUP(Table1[[#This Row],[Order No]],'QTY &amp; shipping cost'!A527:B1563,2,FALSE)</f>
        <v>#N/A</v>
      </c>
      <c r="Q531" s="7" t="e">
        <f>(Table1[[#This Row],[Price including tax]]*Table1[[#This Row],[Order Quantity]])</f>
        <v>#N/A</v>
      </c>
      <c r="R531" s="14">
        <f>VLOOKUP(Table1[[#This Row],[Retail Price]],'Tax and discount slab'!$D$17:$E$27,2,TRUE)</f>
        <v>0.02</v>
      </c>
      <c r="S531" s="7" t="e">
        <f>Table1[[#This Row],[Sub Total]]*Table1[[#This Row],[Discount %]]</f>
        <v>#N/A</v>
      </c>
      <c r="T531" s="7">
        <f>VLOOKUP(Table1[[#This Row],[Order No]],'QTY &amp; shipping cost'!$A$2:$C$1038,3,FALSE)</f>
        <v>0.8</v>
      </c>
      <c r="U531" s="18" t="e">
        <f>(Table1[[#This Row],[Sub Total]]+Table1[[#This Row],[Shipping Cost]])-Table1[[#This Row],[Discount $]]</f>
        <v>#N/A</v>
      </c>
    </row>
    <row r="532" spans="1:21" x14ac:dyDescent="0.2">
      <c r="A532" s="17" t="s">
        <v>933</v>
      </c>
      <c r="B532" s="6">
        <f>VLOOKUP($A532,'Order date customer name'!$A$3:$B$1039,2,FALSE)</f>
        <v>42012</v>
      </c>
      <c r="C532" s="7" t="str">
        <f>VLOOKUP(Table1[[#This Row],[Order No]],'Order date customer name'!$A$2:$C$1038,3,FALSE)</f>
        <v>RONNIE CLARK</v>
      </c>
      <c r="D532" s="7" t="str">
        <f>VLOOKUP(Table1[[#This Row],[Order No]],'State and cust type'!$A$2:$B$1038,2,FALSE)</f>
        <v>Illinois</v>
      </c>
      <c r="E532" s="7" t="str">
        <f>VLOOKUP(Table1[[#This Row],[Order No]],'State and cust type'!$A$3:$C$1039,3,FALSE)</f>
        <v>Home Office</v>
      </c>
      <c r="F532" s="7" t="str">
        <f>VLOOKUP(Table1[[#This Row],[Order No]],'Account, order priority and cat'!$A$2:$B$1038,2,FALSE)</f>
        <v>MANUEL BARNES</v>
      </c>
      <c r="G532" s="7" t="str">
        <f>VLOOKUP(Table1[[#This Row],[Order No]],'Account, order priority and cat'!$A$3:$C$1039,3,FALSE)</f>
        <v>Medium</v>
      </c>
      <c r="H532" s="7" t="str">
        <f>VLOOKUP(Table1[[#This Row],[Order No]],'Account, order priority and cat'!$A$3:$D$1039,4,FALSE)</f>
        <v>Office Supplies</v>
      </c>
      <c r="I532" s="12" t="str">
        <f>VLOOKUP(Table1[[#This Row],[Order No]],'Cost and price details'!$A$2:$F$1038,Table!$I$3,FALSE)</f>
        <v>Regular Air</v>
      </c>
      <c r="J532" s="13">
        <f>VLOOKUP(Table1[[#This Row],[Order No]],'Cost and price details'!$A$2:$F$1038,Table!$J$3,FALSE)</f>
        <v>42021</v>
      </c>
      <c r="K532" s="12">
        <f>VLOOKUP(Table1[[#This Row],[Order No]],'Cost and price details'!$A$2:$F$1038,Table!$K$3,FALSE)</f>
        <v>15.268000000000002</v>
      </c>
      <c r="L532" s="12">
        <f>VLOOKUP(Table1[[#This Row],[Order No]],'Cost and price details'!$A$2:$F$1038,Table!$L$3,FALSE)</f>
        <v>24.618000000000002</v>
      </c>
      <c r="M532" s="14">
        <f>(Table1[[#This Row],[Retail Price]]-Table1[[#This Row],[Cost Price]])/Table1[[#This Row],[Cost Price]]</f>
        <v>0.61239193083573473</v>
      </c>
      <c r="N532" s="14">
        <f>VLOOKUP(Table1[[#This Row],[Retail Price]],'Tax and discount slab'!$A$17:$B$27,2,TRUE)</f>
        <v>0.15000000000000002</v>
      </c>
      <c r="O532" s="7">
        <f>(1+Table1[[#This Row],[Tax]])*Table1[[#This Row],[Retail Price]]</f>
        <v>28.310700000000001</v>
      </c>
      <c r="P532" s="7" t="e">
        <f>VLOOKUP(Table1[[#This Row],[Order No]],'QTY &amp; shipping cost'!A528:B1564,2,FALSE)</f>
        <v>#N/A</v>
      </c>
      <c r="Q532" s="7" t="e">
        <f>(Table1[[#This Row],[Price including tax]]*Table1[[#This Row],[Order Quantity]])</f>
        <v>#N/A</v>
      </c>
      <c r="R532" s="14">
        <f>VLOOKUP(Table1[[#This Row],[Retail Price]],'Tax and discount slab'!$D$17:$E$27,2,TRUE)</f>
        <v>0.12000000000000001</v>
      </c>
      <c r="S532" s="7" t="e">
        <f>Table1[[#This Row],[Sub Total]]*Table1[[#This Row],[Discount %]]</f>
        <v>#N/A</v>
      </c>
      <c r="T532" s="7">
        <f>VLOOKUP(Table1[[#This Row],[Order No]],'QTY &amp; shipping cost'!$A$2:$C$1038,3,FALSE)</f>
        <v>15.15</v>
      </c>
      <c r="U532" s="18" t="e">
        <f>(Table1[[#This Row],[Sub Total]]+Table1[[#This Row],[Shipping Cost]])-Table1[[#This Row],[Discount $]]</f>
        <v>#N/A</v>
      </c>
    </row>
    <row r="533" spans="1:21" x14ac:dyDescent="0.2">
      <c r="A533" s="17" t="s">
        <v>935</v>
      </c>
      <c r="B533" s="6">
        <f>VLOOKUP($A533,'Order date customer name'!$A$3:$B$1039,2,FALSE)</f>
        <v>42012</v>
      </c>
      <c r="C533" s="7" t="str">
        <f>VLOOKUP(Table1[[#This Row],[Order No]],'Order date customer name'!$A$2:$C$1038,3,FALSE)</f>
        <v>ROBERT GREEN</v>
      </c>
      <c r="D533" s="7" t="str">
        <f>VLOOKUP(Table1[[#This Row],[Order No]],'State and cust type'!$A$2:$B$1038,2,FALSE)</f>
        <v>Illinois</v>
      </c>
      <c r="E533" s="7" t="str">
        <f>VLOOKUP(Table1[[#This Row],[Order No]],'State and cust type'!$A$3:$C$1039,3,FALSE)</f>
        <v>Consumer</v>
      </c>
      <c r="F533" s="7" t="str">
        <f>VLOOKUP(Table1[[#This Row],[Order No]],'Account, order priority and cat'!$A$2:$B$1038,2,FALSE)</f>
        <v>COREY MILLS</v>
      </c>
      <c r="G533" s="7" t="str">
        <f>VLOOKUP(Table1[[#This Row],[Order No]],'Account, order priority and cat'!$A$3:$C$1039,3,FALSE)</f>
        <v>Low</v>
      </c>
      <c r="H533" s="7" t="str">
        <f>VLOOKUP(Table1[[#This Row],[Order No]],'Account, order priority and cat'!$A$3:$D$1039,4,FALSE)</f>
        <v>Office Supplies</v>
      </c>
      <c r="I533" s="12" t="str">
        <f>VLOOKUP(Table1[[#This Row],[Order No]],'Cost and price details'!$A$2:$F$1038,Table!$I$3,FALSE)</f>
        <v>Regular Air</v>
      </c>
      <c r="J533" s="13">
        <f>VLOOKUP(Table1[[#This Row],[Order No]],'Cost and price details'!$A$2:$F$1038,Table!$J$3,FALSE)</f>
        <v>42019</v>
      </c>
      <c r="K533" s="12">
        <f>VLOOKUP(Table1[[#This Row],[Order No]],'Cost and price details'!$A$2:$F$1038,Table!$K$3,FALSE)</f>
        <v>1.4410000000000003</v>
      </c>
      <c r="L533" s="12">
        <f>VLOOKUP(Table1[[#This Row],[Order No]],'Cost and price details'!$A$2:$F$1038,Table!$L$3,FALSE)</f>
        <v>3.1240000000000001</v>
      </c>
      <c r="M533" s="14">
        <f>(Table1[[#This Row],[Retail Price]]-Table1[[#This Row],[Cost Price]])/Table1[[#This Row],[Cost Price]]</f>
        <v>1.1679389312977095</v>
      </c>
      <c r="N533" s="14">
        <f>VLOOKUP(Table1[[#This Row],[Retail Price]],'Tax and discount slab'!$A$17:$B$27,2,TRUE)</f>
        <v>0.05</v>
      </c>
      <c r="O533" s="7">
        <f>(1+Table1[[#This Row],[Tax]])*Table1[[#This Row],[Retail Price]]</f>
        <v>3.2802000000000002</v>
      </c>
      <c r="P533" s="7">
        <f>VLOOKUP(Table1[[#This Row],[Order No]],'QTY &amp; shipping cost'!A529:B1565,2,FALSE)</f>
        <v>23</v>
      </c>
      <c r="Q533" s="7">
        <f>(Table1[[#This Row],[Price including tax]]*Table1[[#This Row],[Order Quantity]])</f>
        <v>75.444600000000008</v>
      </c>
      <c r="R533" s="14">
        <f>VLOOKUP(Table1[[#This Row],[Retail Price]],'Tax and discount slab'!$D$17:$E$27,2,TRUE)</f>
        <v>0.02</v>
      </c>
      <c r="S533" s="7">
        <f>Table1[[#This Row],[Sub Total]]*Table1[[#This Row],[Discount %]]</f>
        <v>1.5088920000000001</v>
      </c>
      <c r="T533" s="7">
        <f>VLOOKUP(Table1[[#This Row],[Order No]],'QTY &amp; shipping cost'!$A$2:$C$1038,3,FALSE)</f>
        <v>0.98000000000000009</v>
      </c>
      <c r="U533" s="18">
        <f>(Table1[[#This Row],[Sub Total]]+Table1[[#This Row],[Shipping Cost]])-Table1[[#This Row],[Discount $]]</f>
        <v>74.915708000000009</v>
      </c>
    </row>
    <row r="534" spans="1:21" x14ac:dyDescent="0.2">
      <c r="A534" s="17" t="s">
        <v>936</v>
      </c>
      <c r="B534" s="6">
        <f>VLOOKUP($A534,'Order date customer name'!$A$3:$B$1039,2,FALSE)</f>
        <v>42013</v>
      </c>
      <c r="C534" s="7" t="str">
        <f>VLOOKUP(Table1[[#This Row],[Order No]],'Order date customer name'!$A$2:$C$1038,3,FALSE)</f>
        <v>KEITH HOFFMAN</v>
      </c>
      <c r="D534" s="7" t="str">
        <f>VLOOKUP(Table1[[#This Row],[Order No]],'State and cust type'!$A$2:$B$1038,2,FALSE)</f>
        <v>Illinois</v>
      </c>
      <c r="E534" s="7" t="str">
        <f>VLOOKUP(Table1[[#This Row],[Order No]],'State and cust type'!$A$3:$C$1039,3,FALSE)</f>
        <v>Corporate</v>
      </c>
      <c r="F534" s="7" t="str">
        <f>VLOOKUP(Table1[[#This Row],[Order No]],'Account, order priority and cat'!$A$2:$B$1038,2,FALSE)</f>
        <v>COREY MILLS</v>
      </c>
      <c r="G534" s="7" t="str">
        <f>VLOOKUP(Table1[[#This Row],[Order No]],'Account, order priority and cat'!$A$3:$C$1039,3,FALSE)</f>
        <v>Not Specified</v>
      </c>
      <c r="H534" s="7" t="str">
        <f>VLOOKUP(Table1[[#This Row],[Order No]],'Account, order priority and cat'!$A$3:$D$1039,4,FALSE)</f>
        <v>Technology</v>
      </c>
      <c r="I534" s="12" t="str">
        <f>VLOOKUP(Table1[[#This Row],[Order No]],'Cost and price details'!$A$2:$F$1038,Table!$I$3,FALSE)</f>
        <v>Regular Air</v>
      </c>
      <c r="J534" s="13">
        <f>VLOOKUP(Table1[[#This Row],[Order No]],'Cost and price details'!$A$2:$F$1038,Table!$J$3,FALSE)</f>
        <v>42021</v>
      </c>
      <c r="K534" s="12">
        <f>VLOOKUP(Table1[[#This Row],[Order No]],'Cost and price details'!$A$2:$F$1038,Table!$K$3,FALSE)</f>
        <v>22.198</v>
      </c>
      <c r="L534" s="12">
        <f>VLOOKUP(Table1[[#This Row],[Order No]],'Cost and price details'!$A$2:$F$1038,Table!$L$3,FALSE)</f>
        <v>38.951000000000001</v>
      </c>
      <c r="M534" s="14">
        <f>(Table1[[#This Row],[Retail Price]]-Table1[[#This Row],[Cost Price]])/Table1[[#This Row],[Cost Price]]</f>
        <v>0.75470763131813678</v>
      </c>
      <c r="N534" s="14">
        <f>VLOOKUP(Table1[[#This Row],[Retail Price]],'Tax and discount slab'!$A$17:$B$27,2,TRUE)</f>
        <v>0.2</v>
      </c>
      <c r="O534" s="7">
        <f>(1+Table1[[#This Row],[Tax]])*Table1[[#This Row],[Retail Price]]</f>
        <v>46.741199999999999</v>
      </c>
      <c r="P534" s="7" t="e">
        <f>VLOOKUP(Table1[[#This Row],[Order No]],'QTY &amp; shipping cost'!A530:B1566,2,FALSE)</f>
        <v>#N/A</v>
      </c>
      <c r="Q534" s="7" t="e">
        <f>(Table1[[#This Row],[Price including tax]]*Table1[[#This Row],[Order Quantity]])</f>
        <v>#N/A</v>
      </c>
      <c r="R534" s="14">
        <f>VLOOKUP(Table1[[#This Row],[Retail Price]],'Tax and discount slab'!$D$17:$E$27,2,TRUE)</f>
        <v>0.17</v>
      </c>
      <c r="S534" s="7" t="e">
        <f>Table1[[#This Row],[Sub Total]]*Table1[[#This Row],[Discount %]]</f>
        <v>#N/A</v>
      </c>
      <c r="T534" s="7">
        <f>VLOOKUP(Table1[[#This Row],[Order No]],'QTY &amp; shipping cost'!$A$2:$C$1038,3,FALSE)</f>
        <v>2.04</v>
      </c>
      <c r="U534" s="18" t="e">
        <f>(Table1[[#This Row],[Sub Total]]+Table1[[#This Row],[Shipping Cost]])-Table1[[#This Row],[Discount $]]</f>
        <v>#N/A</v>
      </c>
    </row>
    <row r="535" spans="1:21" x14ac:dyDescent="0.2">
      <c r="A535" s="17" t="s">
        <v>938</v>
      </c>
      <c r="B535" s="6">
        <f>VLOOKUP($A535,'Order date customer name'!$A$3:$B$1039,2,FALSE)</f>
        <v>42013</v>
      </c>
      <c r="C535" s="7" t="str">
        <f>VLOOKUP(Table1[[#This Row],[Order No]],'Order date customer name'!$A$2:$C$1038,3,FALSE)</f>
        <v>EARL BROWN</v>
      </c>
      <c r="D535" s="7" t="str">
        <f>VLOOKUP(Table1[[#This Row],[Order No]],'State and cust type'!$A$2:$B$1038,2,FALSE)</f>
        <v>New York</v>
      </c>
      <c r="E535" s="7" t="str">
        <f>VLOOKUP(Table1[[#This Row],[Order No]],'State and cust type'!$A$3:$C$1039,3,FALSE)</f>
        <v>Home Office</v>
      </c>
      <c r="F535" s="7" t="str">
        <f>VLOOKUP(Table1[[#This Row],[Order No]],'Account, order priority and cat'!$A$2:$B$1038,2,FALSE)</f>
        <v>WILLIE STEWART</v>
      </c>
      <c r="G535" s="7" t="str">
        <f>VLOOKUP(Table1[[#This Row],[Order No]],'Account, order priority and cat'!$A$3:$C$1039,3,FALSE)</f>
        <v>Not Specified</v>
      </c>
      <c r="H535" s="7" t="str">
        <f>VLOOKUP(Table1[[#This Row],[Order No]],'Account, order priority and cat'!$A$3:$D$1039,4,FALSE)</f>
        <v>Office Supplies</v>
      </c>
      <c r="I535" s="12" t="str">
        <f>VLOOKUP(Table1[[#This Row],[Order No]],'Cost and price details'!$A$2:$F$1038,Table!$I$3,FALSE)</f>
        <v>Regular Air</v>
      </c>
      <c r="J535" s="13">
        <f>VLOOKUP(Table1[[#This Row],[Order No]],'Cost and price details'!$A$2:$F$1038,Table!$J$3,FALSE)</f>
        <v>42022</v>
      </c>
      <c r="K535" s="12">
        <f>VLOOKUP(Table1[[#This Row],[Order No]],'Cost and price details'!$A$2:$F$1038,Table!$K$3,FALSE)</f>
        <v>0.9900000000000001</v>
      </c>
      <c r="L535" s="12">
        <f>VLOOKUP(Table1[[#This Row],[Order No]],'Cost and price details'!$A$2:$F$1038,Table!$L$3,FALSE)</f>
        <v>2.3100000000000005</v>
      </c>
      <c r="M535" s="14">
        <f>(Table1[[#This Row],[Retail Price]]-Table1[[#This Row],[Cost Price]])/Table1[[#This Row],[Cost Price]]</f>
        <v>1.3333333333333335</v>
      </c>
      <c r="N535" s="14">
        <f>VLOOKUP(Table1[[#This Row],[Retail Price]],'Tax and discount slab'!$A$17:$B$27,2,TRUE)</f>
        <v>0.05</v>
      </c>
      <c r="O535" s="7">
        <f>(1+Table1[[#This Row],[Tax]])*Table1[[#This Row],[Retail Price]]</f>
        <v>2.4255000000000004</v>
      </c>
      <c r="P535" s="7">
        <f>VLOOKUP(Table1[[#This Row],[Order No]],'QTY &amp; shipping cost'!A531:B1567,2,FALSE)</f>
        <v>25</v>
      </c>
      <c r="Q535" s="7">
        <f>(Table1[[#This Row],[Price including tax]]*Table1[[#This Row],[Order Quantity]])</f>
        <v>60.63750000000001</v>
      </c>
      <c r="R535" s="14">
        <f>VLOOKUP(Table1[[#This Row],[Retail Price]],'Tax and discount slab'!$D$17:$E$27,2,TRUE)</f>
        <v>0.02</v>
      </c>
      <c r="S535" s="7">
        <f>Table1[[#This Row],[Sub Total]]*Table1[[#This Row],[Discount %]]</f>
        <v>1.2127500000000002</v>
      </c>
      <c r="T535" s="7">
        <f>VLOOKUP(Table1[[#This Row],[Order No]],'QTY &amp; shipping cost'!$A$2:$C$1038,3,FALSE)</f>
        <v>0.75</v>
      </c>
      <c r="U535" s="18">
        <f>(Table1[[#This Row],[Sub Total]]+Table1[[#This Row],[Shipping Cost]])-Table1[[#This Row],[Discount $]]</f>
        <v>60.17475000000001</v>
      </c>
    </row>
    <row r="536" spans="1:21" x14ac:dyDescent="0.2">
      <c r="A536" s="17" t="s">
        <v>939</v>
      </c>
      <c r="B536" s="6">
        <f>VLOOKUP($A536,'Order date customer name'!$A$3:$B$1039,2,FALSE)</f>
        <v>42014</v>
      </c>
      <c r="C536" s="7" t="str">
        <f>VLOOKUP(Table1[[#This Row],[Order No]],'Order date customer name'!$A$2:$C$1038,3,FALSE)</f>
        <v>ANTONIO MURPHY</v>
      </c>
      <c r="D536" s="7" t="str">
        <f>VLOOKUP(Table1[[#This Row],[Order No]],'State and cust type'!$A$2:$B$1038,2,FALSE)</f>
        <v>New York</v>
      </c>
      <c r="E536" s="7" t="str">
        <f>VLOOKUP(Table1[[#This Row],[Order No]],'State and cust type'!$A$3:$C$1039,3,FALSE)</f>
        <v>Corporate</v>
      </c>
      <c r="F536" s="7" t="str">
        <f>VLOOKUP(Table1[[#This Row],[Order No]],'Account, order priority and cat'!$A$2:$B$1038,2,FALSE)</f>
        <v>EDDIE MURRAY</v>
      </c>
      <c r="G536" s="7" t="str">
        <f>VLOOKUP(Table1[[#This Row],[Order No]],'Account, order priority and cat'!$A$3:$C$1039,3,FALSE)</f>
        <v>Not Specified</v>
      </c>
      <c r="H536" s="7" t="str">
        <f>VLOOKUP(Table1[[#This Row],[Order No]],'Account, order priority and cat'!$A$3:$D$1039,4,FALSE)</f>
        <v>Office Supplies</v>
      </c>
      <c r="I536" s="12" t="str">
        <f>VLOOKUP(Table1[[#This Row],[Order No]],'Cost and price details'!$A$2:$F$1038,Table!$I$3,FALSE)</f>
        <v>Regular Air</v>
      </c>
      <c r="J536" s="13">
        <f>VLOOKUP(Table1[[#This Row],[Order No]],'Cost and price details'!$A$2:$F$1038,Table!$J$3,FALSE)</f>
        <v>42023</v>
      </c>
      <c r="K536" s="12">
        <f>VLOOKUP(Table1[[#This Row],[Order No]],'Cost and price details'!$A$2:$F$1038,Table!$K$3,FALSE)</f>
        <v>3.8720000000000003</v>
      </c>
      <c r="L536" s="12">
        <f>VLOOKUP(Table1[[#This Row],[Order No]],'Cost and price details'!$A$2:$F$1038,Table!$L$3,FALSE)</f>
        <v>6.2480000000000002</v>
      </c>
      <c r="M536" s="14">
        <f>(Table1[[#This Row],[Retail Price]]-Table1[[#This Row],[Cost Price]])/Table1[[#This Row],[Cost Price]]</f>
        <v>0.61363636363636354</v>
      </c>
      <c r="N536" s="14">
        <f>VLOOKUP(Table1[[#This Row],[Retail Price]],'Tax and discount slab'!$A$17:$B$27,2,TRUE)</f>
        <v>0.05</v>
      </c>
      <c r="O536" s="7">
        <f>(1+Table1[[#This Row],[Tax]])*Table1[[#This Row],[Retail Price]]</f>
        <v>6.5604000000000005</v>
      </c>
      <c r="P536" s="7" t="e">
        <f>VLOOKUP(Table1[[#This Row],[Order No]],'QTY &amp; shipping cost'!A532:B1568,2,FALSE)</f>
        <v>#N/A</v>
      </c>
      <c r="Q536" s="7" t="e">
        <f>(Table1[[#This Row],[Price including tax]]*Table1[[#This Row],[Order Quantity]])</f>
        <v>#N/A</v>
      </c>
      <c r="R536" s="14">
        <f>VLOOKUP(Table1[[#This Row],[Retail Price]],'Tax and discount slab'!$D$17:$E$27,2,TRUE)</f>
        <v>0.02</v>
      </c>
      <c r="S536" s="7" t="e">
        <f>Table1[[#This Row],[Sub Total]]*Table1[[#This Row],[Discount %]]</f>
        <v>#N/A</v>
      </c>
      <c r="T536" s="7">
        <f>VLOOKUP(Table1[[#This Row],[Order No]],'QTY &amp; shipping cost'!$A$2:$C$1038,3,FALSE)</f>
        <v>1.44</v>
      </c>
      <c r="U536" s="18" t="e">
        <f>(Table1[[#This Row],[Sub Total]]+Table1[[#This Row],[Shipping Cost]])-Table1[[#This Row],[Discount $]]</f>
        <v>#N/A</v>
      </c>
    </row>
    <row r="537" spans="1:21" x14ac:dyDescent="0.2">
      <c r="A537" s="17" t="s">
        <v>941</v>
      </c>
      <c r="B537" s="6">
        <f>VLOOKUP($A537,'Order date customer name'!$A$3:$B$1039,2,FALSE)</f>
        <v>42014</v>
      </c>
      <c r="C537" s="7" t="str">
        <f>VLOOKUP(Table1[[#This Row],[Order No]],'Order date customer name'!$A$2:$C$1038,3,FALSE)</f>
        <v>KYLE BELL</v>
      </c>
      <c r="D537" s="7" t="str">
        <f>VLOOKUP(Table1[[#This Row],[Order No]],'State and cust type'!$A$2:$B$1038,2,FALSE)</f>
        <v>New York</v>
      </c>
      <c r="E537" s="7" t="str">
        <f>VLOOKUP(Table1[[#This Row],[Order No]],'State and cust type'!$A$3:$C$1039,3,FALSE)</f>
        <v>Consumer</v>
      </c>
      <c r="F537" s="7" t="str">
        <f>VLOOKUP(Table1[[#This Row],[Order No]],'Account, order priority and cat'!$A$2:$B$1038,2,FALSE)</f>
        <v>GREG BLACK</v>
      </c>
      <c r="G537" s="7" t="str">
        <f>VLOOKUP(Table1[[#This Row],[Order No]],'Account, order priority and cat'!$A$3:$C$1039,3,FALSE)</f>
        <v>Critical</v>
      </c>
      <c r="H537" s="7" t="str">
        <f>VLOOKUP(Table1[[#This Row],[Order No]],'Account, order priority and cat'!$A$3:$D$1039,4,FALSE)</f>
        <v>Office Supplies</v>
      </c>
      <c r="I537" s="12" t="str">
        <f>VLOOKUP(Table1[[#This Row],[Order No]],'Cost and price details'!$A$2:$F$1038,Table!$I$3,FALSE)</f>
        <v>Regular Air</v>
      </c>
      <c r="J537" s="13">
        <f>VLOOKUP(Table1[[#This Row],[Order No]],'Cost and price details'!$A$2:$F$1038,Table!$J$3,FALSE)</f>
        <v>42022</v>
      </c>
      <c r="K537" s="12">
        <f>VLOOKUP(Table1[[#This Row],[Order No]],'Cost and price details'!$A$2:$F$1038,Table!$K$3,FALSE)</f>
        <v>3.19</v>
      </c>
      <c r="L537" s="12">
        <f>VLOOKUP(Table1[[#This Row],[Order No]],'Cost and price details'!$A$2:$F$1038,Table!$L$3,FALSE)</f>
        <v>5.2359999999999998</v>
      </c>
      <c r="M537" s="14">
        <f>(Table1[[#This Row],[Retail Price]]-Table1[[#This Row],[Cost Price]])/Table1[[#This Row],[Cost Price]]</f>
        <v>0.64137931034482754</v>
      </c>
      <c r="N537" s="14">
        <f>VLOOKUP(Table1[[#This Row],[Retail Price]],'Tax and discount slab'!$A$17:$B$27,2,TRUE)</f>
        <v>0.05</v>
      </c>
      <c r="O537" s="7">
        <f>(1+Table1[[#This Row],[Tax]])*Table1[[#This Row],[Retail Price]]</f>
        <v>5.4977999999999998</v>
      </c>
      <c r="P537" s="7" t="e">
        <f>VLOOKUP(Table1[[#This Row],[Order No]],'QTY &amp; shipping cost'!A533:B1569,2,FALSE)</f>
        <v>#N/A</v>
      </c>
      <c r="Q537" s="7" t="e">
        <f>(Table1[[#This Row],[Price including tax]]*Table1[[#This Row],[Order Quantity]])</f>
        <v>#N/A</v>
      </c>
      <c r="R537" s="14">
        <f>VLOOKUP(Table1[[#This Row],[Retail Price]],'Tax and discount slab'!$D$17:$E$27,2,TRUE)</f>
        <v>0.02</v>
      </c>
      <c r="S537" s="7" t="e">
        <f>Table1[[#This Row],[Sub Total]]*Table1[[#This Row],[Discount %]]</f>
        <v>#N/A</v>
      </c>
      <c r="T537" s="7">
        <f>VLOOKUP(Table1[[#This Row],[Order No]],'QTY &amp; shipping cost'!$A$2:$C$1038,3,FALSE)</f>
        <v>0.93</v>
      </c>
      <c r="U537" s="18" t="e">
        <f>(Table1[[#This Row],[Sub Total]]+Table1[[#This Row],[Shipping Cost]])-Table1[[#This Row],[Discount $]]</f>
        <v>#N/A</v>
      </c>
    </row>
    <row r="538" spans="1:21" x14ac:dyDescent="0.2">
      <c r="A538" s="17" t="s">
        <v>942</v>
      </c>
      <c r="B538" s="6">
        <f>VLOOKUP($A538,'Order date customer name'!$A$3:$B$1039,2,FALSE)</f>
        <v>42015</v>
      </c>
      <c r="C538" s="7" t="str">
        <f>VLOOKUP(Table1[[#This Row],[Order No]],'Order date customer name'!$A$2:$C$1038,3,FALSE)</f>
        <v>BRENT HICKS</v>
      </c>
      <c r="D538" s="7" t="str">
        <f>VLOOKUP(Table1[[#This Row],[Order No]],'State and cust type'!$A$2:$B$1038,2,FALSE)</f>
        <v>Illinois</v>
      </c>
      <c r="E538" s="7" t="str">
        <f>VLOOKUP(Table1[[#This Row],[Order No]],'State and cust type'!$A$3:$C$1039,3,FALSE)</f>
        <v>Consumer</v>
      </c>
      <c r="F538" s="7" t="str">
        <f>VLOOKUP(Table1[[#This Row],[Order No]],'Account, order priority and cat'!$A$2:$B$1038,2,FALSE)</f>
        <v>COREY MILLS</v>
      </c>
      <c r="G538" s="7" t="str">
        <f>VLOOKUP(Table1[[#This Row],[Order No]],'Account, order priority and cat'!$A$3:$C$1039,3,FALSE)</f>
        <v>High</v>
      </c>
      <c r="H538" s="7" t="str">
        <f>VLOOKUP(Table1[[#This Row],[Order No]],'Account, order priority and cat'!$A$3:$D$1039,4,FALSE)</f>
        <v>Office Supplies</v>
      </c>
      <c r="I538" s="12" t="str">
        <f>VLOOKUP(Table1[[#This Row],[Order No]],'Cost and price details'!$A$2:$F$1038,Table!$I$3,FALSE)</f>
        <v>Regular Air</v>
      </c>
      <c r="J538" s="13">
        <f>VLOOKUP(Table1[[#This Row],[Order No]],'Cost and price details'!$A$2:$F$1038,Table!$J$3,FALSE)</f>
        <v>42023</v>
      </c>
      <c r="K538" s="12">
        <f>VLOOKUP(Table1[[#This Row],[Order No]],'Cost and price details'!$A$2:$F$1038,Table!$K$3,FALSE)</f>
        <v>3.1570000000000005</v>
      </c>
      <c r="L538" s="12">
        <f>VLOOKUP(Table1[[#This Row],[Order No]],'Cost and price details'!$A$2:$F$1038,Table!$L$3,FALSE)</f>
        <v>7.524</v>
      </c>
      <c r="M538" s="14">
        <f>(Table1[[#This Row],[Retail Price]]-Table1[[#This Row],[Cost Price]])/Table1[[#This Row],[Cost Price]]</f>
        <v>1.3832752613240413</v>
      </c>
      <c r="N538" s="14">
        <f>VLOOKUP(Table1[[#This Row],[Retail Price]],'Tax and discount slab'!$A$17:$B$27,2,TRUE)</f>
        <v>0.05</v>
      </c>
      <c r="O538" s="7">
        <f>(1+Table1[[#This Row],[Tax]])*Table1[[#This Row],[Retail Price]]</f>
        <v>7.9002000000000008</v>
      </c>
      <c r="P538" s="7" t="e">
        <f>VLOOKUP(Table1[[#This Row],[Order No]],'QTY &amp; shipping cost'!A534:B1570,2,FALSE)</f>
        <v>#N/A</v>
      </c>
      <c r="Q538" s="7" t="e">
        <f>(Table1[[#This Row],[Price including tax]]*Table1[[#This Row],[Order Quantity]])</f>
        <v>#N/A</v>
      </c>
      <c r="R538" s="14">
        <f>VLOOKUP(Table1[[#This Row],[Retail Price]],'Tax and discount slab'!$D$17:$E$27,2,TRUE)</f>
        <v>0.02</v>
      </c>
      <c r="S538" s="7" t="e">
        <f>Table1[[#This Row],[Sub Total]]*Table1[[#This Row],[Discount %]]</f>
        <v>#N/A</v>
      </c>
      <c r="T538" s="7">
        <f>VLOOKUP(Table1[[#This Row],[Order No]],'QTY &amp; shipping cost'!$A$2:$C$1038,3,FALSE)</f>
        <v>4.47</v>
      </c>
      <c r="U538" s="18" t="e">
        <f>(Table1[[#This Row],[Sub Total]]+Table1[[#This Row],[Shipping Cost]])-Table1[[#This Row],[Discount $]]</f>
        <v>#N/A</v>
      </c>
    </row>
    <row r="539" spans="1:21" x14ac:dyDescent="0.2">
      <c r="A539" s="17" t="s">
        <v>943</v>
      </c>
      <c r="B539" s="6">
        <f>VLOOKUP($A539,'Order date customer name'!$A$3:$B$1039,2,FALSE)</f>
        <v>42015</v>
      </c>
      <c r="C539" s="7" t="str">
        <f>VLOOKUP(Table1[[#This Row],[Order No]],'Order date customer name'!$A$2:$C$1038,3,FALSE)</f>
        <v>RONNIE CLARK</v>
      </c>
      <c r="D539" s="7" t="str">
        <f>VLOOKUP(Table1[[#This Row],[Order No]],'State and cust type'!$A$2:$B$1038,2,FALSE)</f>
        <v>Illinois</v>
      </c>
      <c r="E539" s="7" t="str">
        <f>VLOOKUP(Table1[[#This Row],[Order No]],'State and cust type'!$A$3:$C$1039,3,FALSE)</f>
        <v>Home Office</v>
      </c>
      <c r="F539" s="7" t="str">
        <f>VLOOKUP(Table1[[#This Row],[Order No]],'Account, order priority and cat'!$A$2:$B$1038,2,FALSE)</f>
        <v>MANUEL BARNES</v>
      </c>
      <c r="G539" s="7" t="str">
        <f>VLOOKUP(Table1[[#This Row],[Order No]],'Account, order priority and cat'!$A$3:$C$1039,3,FALSE)</f>
        <v>Not Specified</v>
      </c>
      <c r="H539" s="7" t="str">
        <f>VLOOKUP(Table1[[#This Row],[Order No]],'Account, order priority and cat'!$A$3:$D$1039,4,FALSE)</f>
        <v>Office Supplies</v>
      </c>
      <c r="I539" s="12" t="str">
        <f>VLOOKUP(Table1[[#This Row],[Order No]],'Cost and price details'!$A$2:$F$1038,Table!$I$3,FALSE)</f>
        <v>Regular Air</v>
      </c>
      <c r="J539" s="13">
        <f>VLOOKUP(Table1[[#This Row],[Order No]],'Cost and price details'!$A$2:$F$1038,Table!$J$3,FALSE)</f>
        <v>42024</v>
      </c>
      <c r="K539" s="12">
        <f>VLOOKUP(Table1[[#This Row],[Order No]],'Cost and price details'!$A$2:$F$1038,Table!$K$3,FALSE)</f>
        <v>0.9900000000000001</v>
      </c>
      <c r="L539" s="12">
        <f>VLOOKUP(Table1[[#This Row],[Order No]],'Cost and price details'!$A$2:$F$1038,Table!$L$3,FALSE)</f>
        <v>2.3100000000000005</v>
      </c>
      <c r="M539" s="14">
        <f>(Table1[[#This Row],[Retail Price]]-Table1[[#This Row],[Cost Price]])/Table1[[#This Row],[Cost Price]]</f>
        <v>1.3333333333333335</v>
      </c>
      <c r="N539" s="14">
        <f>VLOOKUP(Table1[[#This Row],[Retail Price]],'Tax and discount slab'!$A$17:$B$27,2,TRUE)</f>
        <v>0.05</v>
      </c>
      <c r="O539" s="7">
        <f>(1+Table1[[#This Row],[Tax]])*Table1[[#This Row],[Retail Price]]</f>
        <v>2.4255000000000004</v>
      </c>
      <c r="P539" s="7">
        <f>VLOOKUP(Table1[[#This Row],[Order No]],'QTY &amp; shipping cost'!A535:B1571,2,FALSE)</f>
        <v>36</v>
      </c>
      <c r="Q539" s="7">
        <f>(Table1[[#This Row],[Price including tax]]*Table1[[#This Row],[Order Quantity]])</f>
        <v>87.318000000000012</v>
      </c>
      <c r="R539" s="14">
        <f>VLOOKUP(Table1[[#This Row],[Retail Price]],'Tax and discount slab'!$D$17:$E$27,2,TRUE)</f>
        <v>0.02</v>
      </c>
      <c r="S539" s="7">
        <f>Table1[[#This Row],[Sub Total]]*Table1[[#This Row],[Discount %]]</f>
        <v>1.7463600000000004</v>
      </c>
      <c r="T539" s="7">
        <f>VLOOKUP(Table1[[#This Row],[Order No]],'QTY &amp; shipping cost'!$A$2:$C$1038,3,FALSE)</f>
        <v>0.75</v>
      </c>
      <c r="U539" s="18">
        <f>(Table1[[#This Row],[Sub Total]]+Table1[[#This Row],[Shipping Cost]])-Table1[[#This Row],[Discount $]]</f>
        <v>86.321640000000016</v>
      </c>
    </row>
    <row r="540" spans="1:21" x14ac:dyDescent="0.2">
      <c r="A540" s="17" t="s">
        <v>944</v>
      </c>
      <c r="B540" s="6">
        <f>VLOOKUP($A540,'Order date customer name'!$A$3:$B$1039,2,FALSE)</f>
        <v>42016</v>
      </c>
      <c r="C540" s="7" t="str">
        <f>VLOOKUP(Table1[[#This Row],[Order No]],'Order date customer name'!$A$2:$C$1038,3,FALSE)</f>
        <v>VINCENT HALL</v>
      </c>
      <c r="D540" s="7" t="str">
        <f>VLOOKUP(Table1[[#This Row],[Order No]],'State and cust type'!$A$2:$B$1038,2,FALSE)</f>
        <v>New York</v>
      </c>
      <c r="E540" s="7" t="str">
        <f>VLOOKUP(Table1[[#This Row],[Order No]],'State and cust type'!$A$3:$C$1039,3,FALSE)</f>
        <v>Corporate</v>
      </c>
      <c r="F540" s="7" t="str">
        <f>VLOOKUP(Table1[[#This Row],[Order No]],'Account, order priority and cat'!$A$2:$B$1038,2,FALSE)</f>
        <v>BOBBY CHAVEZ</v>
      </c>
      <c r="G540" s="7" t="str">
        <f>VLOOKUP(Table1[[#This Row],[Order No]],'Account, order priority and cat'!$A$3:$C$1039,3,FALSE)</f>
        <v>Critical</v>
      </c>
      <c r="H540" s="7" t="str">
        <f>VLOOKUP(Table1[[#This Row],[Order No]],'Account, order priority and cat'!$A$3:$D$1039,4,FALSE)</f>
        <v>Office Supplies</v>
      </c>
      <c r="I540" s="12" t="str">
        <f>VLOOKUP(Table1[[#This Row],[Order No]],'Cost and price details'!$A$2:$F$1038,Table!$I$3,FALSE)</f>
        <v>Regular Air</v>
      </c>
      <c r="J540" s="13">
        <f>VLOOKUP(Table1[[#This Row],[Order No]],'Cost and price details'!$A$2:$F$1038,Table!$J$3,FALSE)</f>
        <v>42024</v>
      </c>
      <c r="K540" s="12">
        <f>VLOOKUP(Table1[[#This Row],[Order No]],'Cost and price details'!$A$2:$F$1038,Table!$K$3,FALSE)</f>
        <v>15.268000000000002</v>
      </c>
      <c r="L540" s="12">
        <f>VLOOKUP(Table1[[#This Row],[Order No]],'Cost and price details'!$A$2:$F$1038,Table!$L$3,FALSE)</f>
        <v>24.618000000000002</v>
      </c>
      <c r="M540" s="14">
        <f>(Table1[[#This Row],[Retail Price]]-Table1[[#This Row],[Cost Price]])/Table1[[#This Row],[Cost Price]]</f>
        <v>0.61239193083573473</v>
      </c>
      <c r="N540" s="14">
        <f>VLOOKUP(Table1[[#This Row],[Retail Price]],'Tax and discount slab'!$A$17:$B$27,2,TRUE)</f>
        <v>0.15000000000000002</v>
      </c>
      <c r="O540" s="7">
        <f>(1+Table1[[#This Row],[Tax]])*Table1[[#This Row],[Retail Price]]</f>
        <v>28.310700000000001</v>
      </c>
      <c r="P540" s="7" t="e">
        <f>VLOOKUP(Table1[[#This Row],[Order No]],'QTY &amp; shipping cost'!A536:B1572,2,FALSE)</f>
        <v>#N/A</v>
      </c>
      <c r="Q540" s="7" t="e">
        <f>(Table1[[#This Row],[Price including tax]]*Table1[[#This Row],[Order Quantity]])</f>
        <v>#N/A</v>
      </c>
      <c r="R540" s="14">
        <f>VLOOKUP(Table1[[#This Row],[Retail Price]],'Tax and discount slab'!$D$17:$E$27,2,TRUE)</f>
        <v>0.12000000000000001</v>
      </c>
      <c r="S540" s="7" t="e">
        <f>Table1[[#This Row],[Sub Total]]*Table1[[#This Row],[Discount %]]</f>
        <v>#N/A</v>
      </c>
      <c r="T540" s="7">
        <f>VLOOKUP(Table1[[#This Row],[Order No]],'QTY &amp; shipping cost'!$A$2:$C$1038,3,FALSE)</f>
        <v>15.15</v>
      </c>
      <c r="U540" s="18" t="e">
        <f>(Table1[[#This Row],[Sub Total]]+Table1[[#This Row],[Shipping Cost]])-Table1[[#This Row],[Discount $]]</f>
        <v>#N/A</v>
      </c>
    </row>
    <row r="541" spans="1:21" x14ac:dyDescent="0.2">
      <c r="A541" s="17" t="s">
        <v>945</v>
      </c>
      <c r="B541" s="6">
        <f>VLOOKUP($A541,'Order date customer name'!$A$3:$B$1039,2,FALSE)</f>
        <v>42017</v>
      </c>
      <c r="C541" s="7" t="str">
        <f>VLOOKUP(Table1[[#This Row],[Order No]],'Order date customer name'!$A$2:$C$1038,3,FALSE)</f>
        <v>ALEX GRAY</v>
      </c>
      <c r="D541" s="7" t="str">
        <f>VLOOKUP(Table1[[#This Row],[Order No]],'State and cust type'!$A$2:$B$1038,2,FALSE)</f>
        <v>Illinois</v>
      </c>
      <c r="E541" s="7" t="str">
        <f>VLOOKUP(Table1[[#This Row],[Order No]],'State and cust type'!$A$3:$C$1039,3,FALSE)</f>
        <v>Corporate</v>
      </c>
      <c r="F541" s="7" t="str">
        <f>VLOOKUP(Table1[[#This Row],[Order No]],'Account, order priority and cat'!$A$2:$B$1038,2,FALSE)</f>
        <v>MANUEL BARNES</v>
      </c>
      <c r="G541" s="7" t="str">
        <f>VLOOKUP(Table1[[#This Row],[Order No]],'Account, order priority and cat'!$A$3:$C$1039,3,FALSE)</f>
        <v>Critical</v>
      </c>
      <c r="H541" s="7" t="str">
        <f>VLOOKUP(Table1[[#This Row],[Order No]],'Account, order priority and cat'!$A$3:$D$1039,4,FALSE)</f>
        <v>Office Supplies</v>
      </c>
      <c r="I541" s="12" t="str">
        <f>VLOOKUP(Table1[[#This Row],[Order No]],'Cost and price details'!$A$2:$F$1038,Table!$I$3,FALSE)</f>
        <v>Regular Air</v>
      </c>
      <c r="J541" s="13">
        <f>VLOOKUP(Table1[[#This Row],[Order No]],'Cost and price details'!$A$2:$F$1038,Table!$J$3,FALSE)</f>
        <v>42026</v>
      </c>
      <c r="K541" s="12">
        <f>VLOOKUP(Table1[[#This Row],[Order No]],'Cost and price details'!$A$2:$F$1038,Table!$K$3,FALSE)</f>
        <v>2.0240000000000005</v>
      </c>
      <c r="L541" s="12">
        <f>VLOOKUP(Table1[[#This Row],[Order No]],'Cost and price details'!$A$2:$F$1038,Table!$L$3,FALSE)</f>
        <v>3.1680000000000001</v>
      </c>
      <c r="M541" s="14">
        <f>(Table1[[#This Row],[Retail Price]]-Table1[[#This Row],[Cost Price]])/Table1[[#This Row],[Cost Price]]</f>
        <v>0.56521739130434756</v>
      </c>
      <c r="N541" s="14">
        <f>VLOOKUP(Table1[[#This Row],[Retail Price]],'Tax and discount slab'!$A$17:$B$27,2,TRUE)</f>
        <v>0.05</v>
      </c>
      <c r="O541" s="7">
        <f>(1+Table1[[#This Row],[Tax]])*Table1[[#This Row],[Retail Price]]</f>
        <v>3.3264000000000005</v>
      </c>
      <c r="P541" s="7">
        <f>VLOOKUP(Table1[[#This Row],[Order No]],'QTY &amp; shipping cost'!A537:B1573,2,FALSE)</f>
        <v>29</v>
      </c>
      <c r="Q541" s="7">
        <f>(Table1[[#This Row],[Price including tax]]*Table1[[#This Row],[Order Quantity]])</f>
        <v>96.465600000000009</v>
      </c>
      <c r="R541" s="14">
        <f>VLOOKUP(Table1[[#This Row],[Retail Price]],'Tax and discount slab'!$D$17:$E$27,2,TRUE)</f>
        <v>0.02</v>
      </c>
      <c r="S541" s="7">
        <f>Table1[[#This Row],[Sub Total]]*Table1[[#This Row],[Discount %]]</f>
        <v>1.9293120000000001</v>
      </c>
      <c r="T541" s="7">
        <f>VLOOKUP(Table1[[#This Row],[Order No]],'QTY &amp; shipping cost'!$A$2:$C$1038,3,FALSE)</f>
        <v>1.04</v>
      </c>
      <c r="U541" s="18">
        <f>(Table1[[#This Row],[Sub Total]]+Table1[[#This Row],[Shipping Cost]])-Table1[[#This Row],[Discount $]]</f>
        <v>95.576288000000019</v>
      </c>
    </row>
    <row r="542" spans="1:21" x14ac:dyDescent="0.2">
      <c r="A542" s="17" t="s">
        <v>947</v>
      </c>
      <c r="B542" s="6">
        <f>VLOOKUP($A542,'Order date customer name'!$A$3:$B$1039,2,FALSE)</f>
        <v>42018</v>
      </c>
      <c r="C542" s="7" t="str">
        <f>VLOOKUP(Table1[[#This Row],[Order No]],'Order date customer name'!$A$2:$C$1038,3,FALSE)</f>
        <v>THOMAS MORALES</v>
      </c>
      <c r="D542" s="7" t="str">
        <f>VLOOKUP(Table1[[#This Row],[Order No]],'State and cust type'!$A$2:$B$1038,2,FALSE)</f>
        <v>Illinois</v>
      </c>
      <c r="E542" s="7" t="str">
        <f>VLOOKUP(Table1[[#This Row],[Order No]],'State and cust type'!$A$3:$C$1039,3,FALSE)</f>
        <v>Corporate</v>
      </c>
      <c r="F542" s="7" t="str">
        <f>VLOOKUP(Table1[[#This Row],[Order No]],'Account, order priority and cat'!$A$2:$B$1038,2,FALSE)</f>
        <v>COREY MILLS</v>
      </c>
      <c r="G542" s="7" t="str">
        <f>VLOOKUP(Table1[[#This Row],[Order No]],'Account, order priority and cat'!$A$3:$C$1039,3,FALSE)</f>
        <v>High</v>
      </c>
      <c r="H542" s="7" t="str">
        <f>VLOOKUP(Table1[[#This Row],[Order No]],'Account, order priority and cat'!$A$3:$D$1039,4,FALSE)</f>
        <v>Technology</v>
      </c>
      <c r="I542" s="12" t="str">
        <f>VLOOKUP(Table1[[#This Row],[Order No]],'Cost and price details'!$A$2:$F$1038,Table!$I$3,FALSE)</f>
        <v>Delivery Truck</v>
      </c>
      <c r="J542" s="13">
        <f>VLOOKUP(Table1[[#This Row],[Order No]],'Cost and price details'!$A$2:$F$1038,Table!$J$3,FALSE)</f>
        <v>42026</v>
      </c>
      <c r="K542" s="12">
        <f>VLOOKUP(Table1[[#This Row],[Order No]],'Cost and price details'!$A$2:$F$1038,Table!$K$3,FALSE)</f>
        <v>347.17100000000005</v>
      </c>
      <c r="L542" s="12">
        <f>VLOOKUP(Table1[[#This Row],[Order No]],'Cost and price details'!$A$2:$F$1038,Table!$L$3,FALSE)</f>
        <v>551.06700000000012</v>
      </c>
      <c r="M542" s="14">
        <f>(Table1[[#This Row],[Retail Price]]-Table1[[#This Row],[Cost Price]])/Table1[[#This Row],[Cost Price]]</f>
        <v>0.58730711954627557</v>
      </c>
      <c r="N542" s="14">
        <f>VLOOKUP(Table1[[#This Row],[Retail Price]],'Tax and discount slab'!$A$17:$B$27,2,TRUE)</f>
        <v>0.32000000000000006</v>
      </c>
      <c r="O542" s="7">
        <f>(1+Table1[[#This Row],[Tax]])*Table1[[#This Row],[Retail Price]]</f>
        <v>727.40844000000016</v>
      </c>
      <c r="P542" s="7" t="e">
        <f>VLOOKUP(Table1[[#This Row],[Order No]],'QTY &amp; shipping cost'!A538:B1574,2,FALSE)</f>
        <v>#N/A</v>
      </c>
      <c r="Q542" s="7" t="e">
        <f>(Table1[[#This Row],[Price including tax]]*Table1[[#This Row],[Order Quantity]])</f>
        <v>#N/A</v>
      </c>
      <c r="R542" s="14">
        <f>VLOOKUP(Table1[[#This Row],[Retail Price]],'Tax and discount slab'!$D$17:$E$27,2,TRUE)</f>
        <v>0.47</v>
      </c>
      <c r="S542" s="7" t="e">
        <f>Table1[[#This Row],[Sub Total]]*Table1[[#This Row],[Discount %]]</f>
        <v>#N/A</v>
      </c>
      <c r="T542" s="7">
        <f>VLOOKUP(Table1[[#This Row],[Order No]],'QTY &amp; shipping cost'!$A$2:$C$1038,3,FALSE)</f>
        <v>69.349999999999994</v>
      </c>
      <c r="U542" s="18" t="e">
        <f>(Table1[[#This Row],[Sub Total]]+Table1[[#This Row],[Shipping Cost]])-Table1[[#This Row],[Discount $]]</f>
        <v>#N/A</v>
      </c>
    </row>
    <row r="543" spans="1:21" x14ac:dyDescent="0.2">
      <c r="A543" s="17" t="s">
        <v>948</v>
      </c>
      <c r="B543" s="6">
        <f>VLOOKUP($A543,'Order date customer name'!$A$3:$B$1039,2,FALSE)</f>
        <v>42019</v>
      </c>
      <c r="C543" s="7" t="str">
        <f>VLOOKUP(Table1[[#This Row],[Order No]],'Order date customer name'!$A$2:$C$1038,3,FALSE)</f>
        <v>LOUIS CASTILLO</v>
      </c>
      <c r="D543" s="7" t="str">
        <f>VLOOKUP(Table1[[#This Row],[Order No]],'State and cust type'!$A$2:$B$1038,2,FALSE)</f>
        <v>New York</v>
      </c>
      <c r="E543" s="7" t="str">
        <f>VLOOKUP(Table1[[#This Row],[Order No]],'State and cust type'!$A$3:$C$1039,3,FALSE)</f>
        <v>Home Office</v>
      </c>
      <c r="F543" s="7" t="str">
        <f>VLOOKUP(Table1[[#This Row],[Order No]],'Account, order priority and cat'!$A$2:$B$1038,2,FALSE)</f>
        <v>GERALD EDWARDS</v>
      </c>
      <c r="G543" s="7" t="str">
        <f>VLOOKUP(Table1[[#This Row],[Order No]],'Account, order priority and cat'!$A$3:$C$1039,3,FALSE)</f>
        <v>High</v>
      </c>
      <c r="H543" s="7" t="str">
        <f>VLOOKUP(Table1[[#This Row],[Order No]],'Account, order priority and cat'!$A$3:$D$1039,4,FALSE)</f>
        <v>Technology</v>
      </c>
      <c r="I543" s="12" t="str">
        <f>VLOOKUP(Table1[[#This Row],[Order No]],'Cost and price details'!$A$2:$F$1038,Table!$I$3,FALSE)</f>
        <v>Regular Air</v>
      </c>
      <c r="J543" s="13">
        <f>VLOOKUP(Table1[[#This Row],[Order No]],'Cost and price details'!$A$2:$F$1038,Table!$J$3,FALSE)</f>
        <v>42027</v>
      </c>
      <c r="K543" s="12">
        <f>VLOOKUP(Table1[[#This Row],[Order No]],'Cost and price details'!$A$2:$F$1038,Table!$K$3,FALSE)</f>
        <v>2.0570000000000004</v>
      </c>
      <c r="L543" s="12">
        <f>VLOOKUP(Table1[[#This Row],[Order No]],'Cost and price details'!$A$2:$F$1038,Table!$L$3,FALSE)</f>
        <v>8.9320000000000004</v>
      </c>
      <c r="M543" s="14">
        <f>(Table1[[#This Row],[Retail Price]]-Table1[[#This Row],[Cost Price]])/Table1[[#This Row],[Cost Price]]</f>
        <v>3.3422459893048124</v>
      </c>
      <c r="N543" s="14">
        <f>VLOOKUP(Table1[[#This Row],[Retail Price]],'Tax and discount slab'!$A$17:$B$27,2,TRUE)</f>
        <v>0.05</v>
      </c>
      <c r="O543" s="7">
        <f>(1+Table1[[#This Row],[Tax]])*Table1[[#This Row],[Retail Price]]</f>
        <v>9.3786000000000005</v>
      </c>
      <c r="P543" s="7" t="e">
        <f>VLOOKUP(Table1[[#This Row],[Order No]],'QTY &amp; shipping cost'!A539:B1575,2,FALSE)</f>
        <v>#N/A</v>
      </c>
      <c r="Q543" s="7" t="e">
        <f>(Table1[[#This Row],[Price including tax]]*Table1[[#This Row],[Order Quantity]])</f>
        <v>#N/A</v>
      </c>
      <c r="R543" s="14">
        <f>VLOOKUP(Table1[[#This Row],[Retail Price]],'Tax and discount slab'!$D$17:$E$27,2,TRUE)</f>
        <v>0.02</v>
      </c>
      <c r="S543" s="7" t="e">
        <f>Table1[[#This Row],[Sub Total]]*Table1[[#This Row],[Discount %]]</f>
        <v>#N/A</v>
      </c>
      <c r="T543" s="7">
        <f>VLOOKUP(Table1[[#This Row],[Order No]],'QTY &amp; shipping cost'!$A$2:$C$1038,3,FALSE)</f>
        <v>2.88</v>
      </c>
      <c r="U543" s="18" t="e">
        <f>(Table1[[#This Row],[Sub Total]]+Table1[[#This Row],[Shipping Cost]])-Table1[[#This Row],[Discount $]]</f>
        <v>#N/A</v>
      </c>
    </row>
    <row r="544" spans="1:21" x14ac:dyDescent="0.2">
      <c r="A544" s="17" t="s">
        <v>949</v>
      </c>
      <c r="B544" s="6">
        <f>VLOOKUP($A544,'Order date customer name'!$A$3:$B$1039,2,FALSE)</f>
        <v>42019</v>
      </c>
      <c r="C544" s="7" t="str">
        <f>VLOOKUP(Table1[[#This Row],[Order No]],'Order date customer name'!$A$2:$C$1038,3,FALSE)</f>
        <v>BRIAN LONG</v>
      </c>
      <c r="D544" s="7" t="str">
        <f>VLOOKUP(Table1[[#This Row],[Order No]],'State and cust type'!$A$2:$B$1038,2,FALSE)</f>
        <v>New York</v>
      </c>
      <c r="E544" s="7" t="str">
        <f>VLOOKUP(Table1[[#This Row],[Order No]],'State and cust type'!$A$3:$C$1039,3,FALSE)</f>
        <v>Home Office</v>
      </c>
      <c r="F544" s="7" t="str">
        <f>VLOOKUP(Table1[[#This Row],[Order No]],'Account, order priority and cat'!$A$2:$B$1038,2,FALSE)</f>
        <v>VINCENT JORDAN</v>
      </c>
      <c r="G544" s="7" t="str">
        <f>VLOOKUP(Table1[[#This Row],[Order No]],'Account, order priority and cat'!$A$3:$C$1039,3,FALSE)</f>
        <v>Medium</v>
      </c>
      <c r="H544" s="7" t="str">
        <f>VLOOKUP(Table1[[#This Row],[Order No]],'Account, order priority and cat'!$A$3:$D$1039,4,FALSE)</f>
        <v>Office Supplies</v>
      </c>
      <c r="I544" s="12" t="str">
        <f>VLOOKUP(Table1[[#This Row],[Order No]],'Cost and price details'!$A$2:$F$1038,Table!$I$3,FALSE)</f>
        <v>Express Air</v>
      </c>
      <c r="J544" s="13">
        <f>VLOOKUP(Table1[[#This Row],[Order No]],'Cost and price details'!$A$2:$F$1038,Table!$J$3,FALSE)</f>
        <v>42028</v>
      </c>
      <c r="K544" s="12">
        <f>VLOOKUP(Table1[[#This Row],[Order No]],'Cost and price details'!$A$2:$F$1038,Table!$K$3,FALSE)</f>
        <v>109.32900000000001</v>
      </c>
      <c r="L544" s="12">
        <f>VLOOKUP(Table1[[#This Row],[Order No]],'Cost and price details'!$A$2:$F$1038,Table!$L$3,FALSE)</f>
        <v>179.22300000000001</v>
      </c>
      <c r="M544" s="14">
        <f>(Table1[[#This Row],[Retail Price]]-Table1[[#This Row],[Cost Price]])/Table1[[#This Row],[Cost Price]]</f>
        <v>0.63929972834289162</v>
      </c>
      <c r="N544" s="14">
        <f>VLOOKUP(Table1[[#This Row],[Retail Price]],'Tax and discount slab'!$A$17:$B$27,2,TRUE)</f>
        <v>0.32000000000000006</v>
      </c>
      <c r="O544" s="7">
        <f>(1+Table1[[#This Row],[Tax]])*Table1[[#This Row],[Retail Price]]</f>
        <v>236.57436000000004</v>
      </c>
      <c r="P544" s="7" t="e">
        <f>VLOOKUP(Table1[[#This Row],[Order No]],'QTY &amp; shipping cost'!A540:B1576,2,FALSE)</f>
        <v>#N/A</v>
      </c>
      <c r="Q544" s="7" t="e">
        <f>(Table1[[#This Row],[Price including tax]]*Table1[[#This Row],[Order Quantity]])</f>
        <v>#N/A</v>
      </c>
      <c r="R544" s="14">
        <f>VLOOKUP(Table1[[#This Row],[Retail Price]],'Tax and discount slab'!$D$17:$E$27,2,TRUE)</f>
        <v>0.47</v>
      </c>
      <c r="S544" s="7" t="e">
        <f>Table1[[#This Row],[Sub Total]]*Table1[[#This Row],[Discount %]]</f>
        <v>#N/A</v>
      </c>
      <c r="T544" s="7">
        <f>VLOOKUP(Table1[[#This Row],[Order No]],'QTY &amp; shipping cost'!$A$2:$C$1038,3,FALSE)</f>
        <v>20.04</v>
      </c>
      <c r="U544" s="18" t="e">
        <f>(Table1[[#This Row],[Sub Total]]+Table1[[#This Row],[Shipping Cost]])-Table1[[#This Row],[Discount $]]</f>
        <v>#N/A</v>
      </c>
    </row>
    <row r="545" spans="1:21" x14ac:dyDescent="0.2">
      <c r="A545" s="17" t="s">
        <v>951</v>
      </c>
      <c r="B545" s="6">
        <f>VLOOKUP($A545,'Order date customer name'!$A$3:$B$1039,2,FALSE)</f>
        <v>42023</v>
      </c>
      <c r="C545" s="7" t="str">
        <f>VLOOKUP(Table1[[#This Row],[Order No]],'Order date customer name'!$A$2:$C$1038,3,FALSE)</f>
        <v>TIM WASHINGTON</v>
      </c>
      <c r="D545" s="7" t="str">
        <f>VLOOKUP(Table1[[#This Row],[Order No]],'State and cust type'!$A$2:$B$1038,2,FALSE)</f>
        <v>New York</v>
      </c>
      <c r="E545" s="7" t="str">
        <f>VLOOKUP(Table1[[#This Row],[Order No]],'State and cust type'!$A$3:$C$1039,3,FALSE)</f>
        <v>Small Business</v>
      </c>
      <c r="F545" s="7" t="str">
        <f>VLOOKUP(Table1[[#This Row],[Order No]],'Account, order priority and cat'!$A$2:$B$1038,2,FALSE)</f>
        <v>ROY COOK</v>
      </c>
      <c r="G545" s="7" t="str">
        <f>VLOOKUP(Table1[[#This Row],[Order No]],'Account, order priority and cat'!$A$3:$C$1039,3,FALSE)</f>
        <v>High</v>
      </c>
      <c r="H545" s="7" t="str">
        <f>VLOOKUP(Table1[[#This Row],[Order No]],'Account, order priority and cat'!$A$3:$D$1039,4,FALSE)</f>
        <v>Office Supplies</v>
      </c>
      <c r="I545" s="12" t="str">
        <f>VLOOKUP(Table1[[#This Row],[Order No]],'Cost and price details'!$A$2:$F$1038,Table!$I$3,FALSE)</f>
        <v>Regular Air</v>
      </c>
      <c r="J545" s="13">
        <f>VLOOKUP(Table1[[#This Row],[Order No]],'Cost and price details'!$A$2:$F$1038,Table!$J$3,FALSE)</f>
        <v>42032</v>
      </c>
      <c r="K545" s="12">
        <f>VLOOKUP(Table1[[#This Row],[Order No]],'Cost and price details'!$A$2:$F$1038,Table!$K$3,FALSE)</f>
        <v>2.4750000000000001</v>
      </c>
      <c r="L545" s="12">
        <f>VLOOKUP(Table1[[#This Row],[Order No]],'Cost and price details'!$A$2:$F$1038,Table!$L$3,FALSE)</f>
        <v>4.0590000000000002</v>
      </c>
      <c r="M545" s="14">
        <f>(Table1[[#This Row],[Retail Price]]-Table1[[#This Row],[Cost Price]])/Table1[[#This Row],[Cost Price]]</f>
        <v>0.64</v>
      </c>
      <c r="N545" s="14">
        <f>VLOOKUP(Table1[[#This Row],[Retail Price]],'Tax and discount slab'!$A$17:$B$27,2,TRUE)</f>
        <v>0.05</v>
      </c>
      <c r="O545" s="7">
        <f>(1+Table1[[#This Row],[Tax]])*Table1[[#This Row],[Retail Price]]</f>
        <v>4.2619500000000006</v>
      </c>
      <c r="P545" s="7" t="e">
        <f>VLOOKUP(Table1[[#This Row],[Order No]],'QTY &amp; shipping cost'!A541:B1577,2,FALSE)</f>
        <v>#N/A</v>
      </c>
      <c r="Q545" s="7" t="e">
        <f>(Table1[[#This Row],[Price including tax]]*Table1[[#This Row],[Order Quantity]])</f>
        <v>#N/A</v>
      </c>
      <c r="R545" s="14">
        <f>VLOOKUP(Table1[[#This Row],[Retail Price]],'Tax and discount slab'!$D$17:$E$27,2,TRUE)</f>
        <v>0.02</v>
      </c>
      <c r="S545" s="7" t="e">
        <f>Table1[[#This Row],[Sub Total]]*Table1[[#This Row],[Discount %]]</f>
        <v>#N/A</v>
      </c>
      <c r="T545" s="7">
        <f>VLOOKUP(Table1[[#This Row],[Order No]],'QTY &amp; shipping cost'!$A$2:$C$1038,3,FALSE)</f>
        <v>2.5499999999999998</v>
      </c>
      <c r="U545" s="18" t="e">
        <f>(Table1[[#This Row],[Sub Total]]+Table1[[#This Row],[Shipping Cost]])-Table1[[#This Row],[Discount $]]</f>
        <v>#N/A</v>
      </c>
    </row>
    <row r="546" spans="1:21" x14ac:dyDescent="0.2">
      <c r="A546" s="17" t="s">
        <v>953</v>
      </c>
      <c r="B546" s="6">
        <f>VLOOKUP($A546,'Order date customer name'!$A$3:$B$1039,2,FALSE)</f>
        <v>42025</v>
      </c>
      <c r="C546" s="7" t="str">
        <f>VLOOKUP(Table1[[#This Row],[Order No]],'Order date customer name'!$A$2:$C$1038,3,FALSE)</f>
        <v>JASON HANSEN</v>
      </c>
      <c r="D546" s="7" t="str">
        <f>VLOOKUP(Table1[[#This Row],[Order No]],'State and cust type'!$A$2:$B$1038,2,FALSE)</f>
        <v>New York</v>
      </c>
      <c r="E546" s="7" t="str">
        <f>VLOOKUP(Table1[[#This Row],[Order No]],'State and cust type'!$A$3:$C$1039,3,FALSE)</f>
        <v>Consumer</v>
      </c>
      <c r="F546" s="7" t="str">
        <f>VLOOKUP(Table1[[#This Row],[Order No]],'Account, order priority and cat'!$A$2:$B$1038,2,FALSE)</f>
        <v>WILLIE STEWART</v>
      </c>
      <c r="G546" s="7" t="str">
        <f>VLOOKUP(Table1[[#This Row],[Order No]],'Account, order priority and cat'!$A$3:$C$1039,3,FALSE)</f>
        <v>Not Specified</v>
      </c>
      <c r="H546" s="7" t="str">
        <f>VLOOKUP(Table1[[#This Row],[Order No]],'Account, order priority and cat'!$A$3:$D$1039,4,FALSE)</f>
        <v>Office Supplies</v>
      </c>
      <c r="I546" s="12" t="str">
        <f>VLOOKUP(Table1[[#This Row],[Order No]],'Cost and price details'!$A$2:$F$1038,Table!$I$3,FALSE)</f>
        <v>Regular Air</v>
      </c>
      <c r="J546" s="13">
        <f>VLOOKUP(Table1[[#This Row],[Order No]],'Cost and price details'!$A$2:$F$1038,Table!$J$3,FALSE)</f>
        <v>42034</v>
      </c>
      <c r="K546" s="12">
        <f>VLOOKUP(Table1[[#This Row],[Order No]],'Cost and price details'!$A$2:$F$1038,Table!$K$3,FALSE)</f>
        <v>2.6510000000000002</v>
      </c>
      <c r="L546" s="12">
        <f>VLOOKUP(Table1[[#This Row],[Order No]],'Cost and price details'!$A$2:$F$1038,Table!$L$3,FALSE)</f>
        <v>4.0810000000000004</v>
      </c>
      <c r="M546" s="14">
        <f>(Table1[[#This Row],[Retail Price]]-Table1[[#This Row],[Cost Price]])/Table1[[#This Row],[Cost Price]]</f>
        <v>0.53941908713692943</v>
      </c>
      <c r="N546" s="14">
        <f>VLOOKUP(Table1[[#This Row],[Retail Price]],'Tax and discount slab'!$A$17:$B$27,2,TRUE)</f>
        <v>0.05</v>
      </c>
      <c r="O546" s="7">
        <f>(1+Table1[[#This Row],[Tax]])*Table1[[#This Row],[Retail Price]]</f>
        <v>4.2850500000000009</v>
      </c>
      <c r="P546" s="7" t="e">
        <f>VLOOKUP(Table1[[#This Row],[Order No]],'QTY &amp; shipping cost'!A542:B1578,2,FALSE)</f>
        <v>#N/A</v>
      </c>
      <c r="Q546" s="7" t="e">
        <f>(Table1[[#This Row],[Price including tax]]*Table1[[#This Row],[Order Quantity]])</f>
        <v>#N/A</v>
      </c>
      <c r="R546" s="14">
        <f>VLOOKUP(Table1[[#This Row],[Retail Price]],'Tax and discount slab'!$D$17:$E$27,2,TRUE)</f>
        <v>0.02</v>
      </c>
      <c r="S546" s="7" t="e">
        <f>Table1[[#This Row],[Sub Total]]*Table1[[#This Row],[Discount %]]</f>
        <v>#N/A</v>
      </c>
      <c r="T546" s="7">
        <f>VLOOKUP(Table1[[#This Row],[Order No]],'QTY &amp; shipping cost'!$A$2:$C$1038,3,FALSE)</f>
        <v>1.98</v>
      </c>
      <c r="U546" s="18" t="e">
        <f>(Table1[[#This Row],[Sub Total]]+Table1[[#This Row],[Shipping Cost]])-Table1[[#This Row],[Discount $]]</f>
        <v>#N/A</v>
      </c>
    </row>
    <row r="547" spans="1:21" x14ac:dyDescent="0.2">
      <c r="A547" s="17" t="s">
        <v>954</v>
      </c>
      <c r="B547" s="6">
        <f>VLOOKUP($A547,'Order date customer name'!$A$3:$B$1039,2,FALSE)</f>
        <v>42028</v>
      </c>
      <c r="C547" s="7" t="str">
        <f>VLOOKUP(Table1[[#This Row],[Order No]],'Order date customer name'!$A$2:$C$1038,3,FALSE)</f>
        <v>JESSIE HARRISON</v>
      </c>
      <c r="D547" s="7" t="str">
        <f>VLOOKUP(Table1[[#This Row],[Order No]],'State and cust type'!$A$2:$B$1038,2,FALSE)</f>
        <v>New York</v>
      </c>
      <c r="E547" s="7" t="str">
        <f>VLOOKUP(Table1[[#This Row],[Order No]],'State and cust type'!$A$3:$C$1039,3,FALSE)</f>
        <v>Consumer</v>
      </c>
      <c r="F547" s="7" t="str">
        <f>VLOOKUP(Table1[[#This Row],[Order No]],'Account, order priority and cat'!$A$2:$B$1038,2,FALSE)</f>
        <v>TONY PERRY</v>
      </c>
      <c r="G547" s="7" t="str">
        <f>VLOOKUP(Table1[[#This Row],[Order No]],'Account, order priority and cat'!$A$3:$C$1039,3,FALSE)</f>
        <v>Not Specified</v>
      </c>
      <c r="H547" s="7" t="str">
        <f>VLOOKUP(Table1[[#This Row],[Order No]],'Account, order priority and cat'!$A$3:$D$1039,4,FALSE)</f>
        <v>Office Supplies</v>
      </c>
      <c r="I547" s="12" t="str">
        <f>VLOOKUP(Table1[[#This Row],[Order No]],'Cost and price details'!$A$2:$F$1038,Table!$I$3,FALSE)</f>
        <v>Regular Air</v>
      </c>
      <c r="J547" s="13">
        <f>VLOOKUP(Table1[[#This Row],[Order No]],'Cost and price details'!$A$2:$F$1038,Table!$J$3,FALSE)</f>
        <v>42037</v>
      </c>
      <c r="K547" s="12">
        <f>VLOOKUP(Table1[[#This Row],[Order No]],'Cost and price details'!$A$2:$F$1038,Table!$K$3,FALSE)</f>
        <v>0.78100000000000003</v>
      </c>
      <c r="L547" s="12">
        <f>VLOOKUP(Table1[[#This Row],[Order No]],'Cost and price details'!$A$2:$F$1038,Table!$L$3,FALSE)</f>
        <v>1.254</v>
      </c>
      <c r="M547" s="14">
        <f>(Table1[[#This Row],[Retail Price]]-Table1[[#This Row],[Cost Price]])/Table1[[#This Row],[Cost Price]]</f>
        <v>0.60563380281690138</v>
      </c>
      <c r="N547" s="14">
        <f>VLOOKUP(Table1[[#This Row],[Retail Price]],'Tax and discount slab'!$A$17:$B$27,2,TRUE)</f>
        <v>0.05</v>
      </c>
      <c r="O547" s="7">
        <f>(1+Table1[[#This Row],[Tax]])*Table1[[#This Row],[Retail Price]]</f>
        <v>1.3167</v>
      </c>
      <c r="P547" s="7">
        <f>VLOOKUP(Table1[[#This Row],[Order No]],'QTY &amp; shipping cost'!A543:B1579,2,FALSE)</f>
        <v>44</v>
      </c>
      <c r="Q547" s="7">
        <f>(Table1[[#This Row],[Price including tax]]*Table1[[#This Row],[Order Quantity]])</f>
        <v>57.934799999999996</v>
      </c>
      <c r="R547" s="14">
        <f>VLOOKUP(Table1[[#This Row],[Retail Price]],'Tax and discount slab'!$D$17:$E$27,2,TRUE)</f>
        <v>0.02</v>
      </c>
      <c r="S547" s="7">
        <f>Table1[[#This Row],[Sub Total]]*Table1[[#This Row],[Discount %]]</f>
        <v>1.1586959999999999</v>
      </c>
      <c r="T547" s="7">
        <f>VLOOKUP(Table1[[#This Row],[Order No]],'QTY &amp; shipping cost'!$A$2:$C$1038,3,FALSE)</f>
        <v>0.75</v>
      </c>
      <c r="U547" s="18">
        <f>(Table1[[#This Row],[Sub Total]]+Table1[[#This Row],[Shipping Cost]])-Table1[[#This Row],[Discount $]]</f>
        <v>57.526103999999997</v>
      </c>
    </row>
    <row r="548" spans="1:21" x14ac:dyDescent="0.2">
      <c r="A548" s="17" t="s">
        <v>955</v>
      </c>
      <c r="B548" s="6">
        <f>VLOOKUP($A548,'Order date customer name'!$A$3:$B$1039,2,FALSE)</f>
        <v>42030</v>
      </c>
      <c r="C548" s="7" t="str">
        <f>VLOOKUP(Table1[[#This Row],[Order No]],'Order date customer name'!$A$2:$C$1038,3,FALSE)</f>
        <v>MARTIN HUGHES</v>
      </c>
      <c r="D548" s="7" t="str">
        <f>VLOOKUP(Table1[[#This Row],[Order No]],'State and cust type'!$A$2:$B$1038,2,FALSE)</f>
        <v>New York</v>
      </c>
      <c r="E548" s="7" t="str">
        <f>VLOOKUP(Table1[[#This Row],[Order No]],'State and cust type'!$A$3:$C$1039,3,FALSE)</f>
        <v>Small Business</v>
      </c>
      <c r="F548" s="7" t="str">
        <f>VLOOKUP(Table1[[#This Row],[Order No]],'Account, order priority and cat'!$A$2:$B$1038,2,FALSE)</f>
        <v>BRYAN JENKINS</v>
      </c>
      <c r="G548" s="7" t="str">
        <f>VLOOKUP(Table1[[#This Row],[Order No]],'Account, order priority and cat'!$A$3:$C$1039,3,FALSE)</f>
        <v>Medium</v>
      </c>
      <c r="H548" s="7" t="str">
        <f>VLOOKUP(Table1[[#This Row],[Order No]],'Account, order priority and cat'!$A$3:$D$1039,4,FALSE)</f>
        <v>Office Supplies</v>
      </c>
      <c r="I548" s="12" t="str">
        <f>VLOOKUP(Table1[[#This Row],[Order No]],'Cost and price details'!$A$2:$F$1038,Table!$I$3,FALSE)</f>
        <v>Regular Air</v>
      </c>
      <c r="J548" s="13">
        <f>VLOOKUP(Table1[[#This Row],[Order No]],'Cost and price details'!$A$2:$F$1038,Table!$J$3,FALSE)</f>
        <v>42038</v>
      </c>
      <c r="K548" s="12">
        <f>VLOOKUP(Table1[[#This Row],[Order No]],'Cost and price details'!$A$2:$F$1038,Table!$K$3,FALSE)</f>
        <v>2.5190000000000001</v>
      </c>
      <c r="L548" s="12">
        <f>VLOOKUP(Table1[[#This Row],[Order No]],'Cost and price details'!$A$2:$F$1038,Table!$L$3,FALSE)</f>
        <v>4.0590000000000002</v>
      </c>
      <c r="M548" s="14">
        <f>(Table1[[#This Row],[Retail Price]]-Table1[[#This Row],[Cost Price]])/Table1[[#This Row],[Cost Price]]</f>
        <v>0.611353711790393</v>
      </c>
      <c r="N548" s="14">
        <f>VLOOKUP(Table1[[#This Row],[Retail Price]],'Tax and discount slab'!$A$17:$B$27,2,TRUE)</f>
        <v>0.05</v>
      </c>
      <c r="O548" s="7">
        <f>(1+Table1[[#This Row],[Tax]])*Table1[[#This Row],[Retail Price]]</f>
        <v>4.2619500000000006</v>
      </c>
      <c r="P548" s="7">
        <f>VLOOKUP(Table1[[#This Row],[Order No]],'QTY &amp; shipping cost'!A544:B1580,2,FALSE)</f>
        <v>6</v>
      </c>
      <c r="Q548" s="7">
        <f>(Table1[[#This Row],[Price including tax]]*Table1[[#This Row],[Order Quantity]])</f>
        <v>25.571700000000003</v>
      </c>
      <c r="R548" s="14">
        <f>VLOOKUP(Table1[[#This Row],[Retail Price]],'Tax and discount slab'!$D$17:$E$27,2,TRUE)</f>
        <v>0.02</v>
      </c>
      <c r="S548" s="7">
        <f>Table1[[#This Row],[Sub Total]]*Table1[[#This Row],[Discount %]]</f>
        <v>0.51143400000000006</v>
      </c>
      <c r="T548" s="7">
        <f>VLOOKUP(Table1[[#This Row],[Order No]],'QTY &amp; shipping cost'!$A$2:$C$1038,3,FALSE)</f>
        <v>0.55000000000000004</v>
      </c>
      <c r="U548" s="18">
        <f>(Table1[[#This Row],[Sub Total]]+Table1[[#This Row],[Shipping Cost]])-Table1[[#This Row],[Discount $]]</f>
        <v>25.610266000000003</v>
      </c>
    </row>
    <row r="549" spans="1:21" x14ac:dyDescent="0.2">
      <c r="A549" s="17" t="s">
        <v>956</v>
      </c>
      <c r="B549" s="6">
        <f>VLOOKUP($A549,'Order date customer name'!$A$3:$B$1039,2,FALSE)</f>
        <v>42032</v>
      </c>
      <c r="C549" s="7" t="str">
        <f>VLOOKUP(Table1[[#This Row],[Order No]],'Order date customer name'!$A$2:$C$1038,3,FALSE)</f>
        <v>JEFFERY PALMER</v>
      </c>
      <c r="D549" s="7" t="str">
        <f>VLOOKUP(Table1[[#This Row],[Order No]],'State and cust type'!$A$2:$B$1038,2,FALSE)</f>
        <v>New York</v>
      </c>
      <c r="E549" s="7" t="str">
        <f>VLOOKUP(Table1[[#This Row],[Order No]],'State and cust type'!$A$3:$C$1039,3,FALSE)</f>
        <v>Corporate</v>
      </c>
      <c r="F549" s="7" t="str">
        <f>VLOOKUP(Table1[[#This Row],[Order No]],'Account, order priority and cat'!$A$2:$B$1038,2,FALSE)</f>
        <v>BRYAN JENKINS</v>
      </c>
      <c r="G549" s="7" t="str">
        <f>VLOOKUP(Table1[[#This Row],[Order No]],'Account, order priority and cat'!$A$3:$C$1039,3,FALSE)</f>
        <v>Not Specified</v>
      </c>
      <c r="H549" s="7" t="str">
        <f>VLOOKUP(Table1[[#This Row],[Order No]],'Account, order priority and cat'!$A$3:$D$1039,4,FALSE)</f>
        <v>Technology</v>
      </c>
      <c r="I549" s="12" t="str">
        <f>VLOOKUP(Table1[[#This Row],[Order No]],'Cost and price details'!$A$2:$F$1038,Table!$I$3,FALSE)</f>
        <v>Regular Air</v>
      </c>
      <c r="J549" s="13">
        <f>VLOOKUP(Table1[[#This Row],[Order No]],'Cost and price details'!$A$2:$F$1038,Table!$J$3,FALSE)</f>
        <v>42040</v>
      </c>
      <c r="K549" s="12">
        <f>VLOOKUP(Table1[[#This Row],[Order No]],'Cost and price details'!$A$2:$F$1038,Table!$K$3,FALSE)</f>
        <v>35.222000000000008</v>
      </c>
      <c r="L549" s="12">
        <f>VLOOKUP(Table1[[#This Row],[Order No]],'Cost and price details'!$A$2:$F$1038,Table!$L$3,FALSE)</f>
        <v>167.72800000000001</v>
      </c>
      <c r="M549" s="14">
        <f>(Table1[[#This Row],[Retail Price]]-Table1[[#This Row],[Cost Price]])/Table1[[#This Row],[Cost Price]]</f>
        <v>3.7620237351655206</v>
      </c>
      <c r="N549" s="14">
        <f>VLOOKUP(Table1[[#This Row],[Retail Price]],'Tax and discount slab'!$A$17:$B$27,2,TRUE)</f>
        <v>0.32000000000000006</v>
      </c>
      <c r="O549" s="7">
        <f>(1+Table1[[#This Row],[Tax]])*Table1[[#This Row],[Retail Price]]</f>
        <v>221.40096000000003</v>
      </c>
      <c r="P549" s="7" t="e">
        <f>VLOOKUP(Table1[[#This Row],[Order No]],'QTY &amp; shipping cost'!A545:B1581,2,FALSE)</f>
        <v>#N/A</v>
      </c>
      <c r="Q549" s="7" t="e">
        <f>(Table1[[#This Row],[Price including tax]]*Table1[[#This Row],[Order Quantity]])</f>
        <v>#N/A</v>
      </c>
      <c r="R549" s="14">
        <f>VLOOKUP(Table1[[#This Row],[Retail Price]],'Tax and discount slab'!$D$17:$E$27,2,TRUE)</f>
        <v>0.47</v>
      </c>
      <c r="S549" s="7" t="e">
        <f>Table1[[#This Row],[Sub Total]]*Table1[[#This Row],[Discount %]]</f>
        <v>#N/A</v>
      </c>
      <c r="T549" s="7">
        <f>VLOOKUP(Table1[[#This Row],[Order No]],'QTY &amp; shipping cost'!$A$2:$C$1038,3,FALSE)</f>
        <v>4.05</v>
      </c>
      <c r="U549" s="18" t="e">
        <f>(Table1[[#This Row],[Sub Total]]+Table1[[#This Row],[Shipping Cost]])-Table1[[#This Row],[Discount $]]</f>
        <v>#N/A</v>
      </c>
    </row>
    <row r="550" spans="1:21" x14ac:dyDescent="0.2">
      <c r="A550" s="17" t="s">
        <v>957</v>
      </c>
      <c r="B550" s="6">
        <f>VLOOKUP($A550,'Order date customer name'!$A$3:$B$1039,2,FALSE)</f>
        <v>42033</v>
      </c>
      <c r="C550" s="7" t="str">
        <f>VLOOKUP(Table1[[#This Row],[Order No]],'Order date customer name'!$A$2:$C$1038,3,FALSE)</f>
        <v>LOUIS ARMSTRONG</v>
      </c>
      <c r="D550" s="7" t="str">
        <f>VLOOKUP(Table1[[#This Row],[Order No]],'State and cust type'!$A$2:$B$1038,2,FALSE)</f>
        <v>New York</v>
      </c>
      <c r="E550" s="7" t="str">
        <f>VLOOKUP(Table1[[#This Row],[Order No]],'State and cust type'!$A$3:$C$1039,3,FALSE)</f>
        <v>Corporate</v>
      </c>
      <c r="F550" s="7" t="str">
        <f>VLOOKUP(Table1[[#This Row],[Order No]],'Account, order priority and cat'!$A$2:$B$1038,2,FALSE)</f>
        <v>BOBBY CHAVEZ</v>
      </c>
      <c r="G550" s="7" t="str">
        <f>VLOOKUP(Table1[[#This Row],[Order No]],'Account, order priority and cat'!$A$3:$C$1039,3,FALSE)</f>
        <v>High</v>
      </c>
      <c r="H550" s="7" t="str">
        <f>VLOOKUP(Table1[[#This Row],[Order No]],'Account, order priority and cat'!$A$3:$D$1039,4,FALSE)</f>
        <v>Technology</v>
      </c>
      <c r="I550" s="12" t="str">
        <f>VLOOKUP(Table1[[#This Row],[Order No]],'Cost and price details'!$A$2:$F$1038,Table!$I$3,FALSE)</f>
        <v>Delivery Truck</v>
      </c>
      <c r="J550" s="13">
        <f>VLOOKUP(Table1[[#This Row],[Order No]],'Cost and price details'!$A$2:$F$1038,Table!$J$3,FALSE)</f>
        <v>42042</v>
      </c>
      <c r="K550" s="12">
        <f>VLOOKUP(Table1[[#This Row],[Order No]],'Cost and price details'!$A$2:$F$1038,Table!$K$3,FALSE)</f>
        <v>306.88900000000001</v>
      </c>
      <c r="L550" s="12">
        <f>VLOOKUP(Table1[[#This Row],[Order No]],'Cost and price details'!$A$2:$F$1038,Table!$L$3,FALSE)</f>
        <v>494.98900000000003</v>
      </c>
      <c r="M550" s="14">
        <f>(Table1[[#This Row],[Retail Price]]-Table1[[#This Row],[Cost Price]])/Table1[[#This Row],[Cost Price]]</f>
        <v>0.61292519445141413</v>
      </c>
      <c r="N550" s="14">
        <f>VLOOKUP(Table1[[#This Row],[Retail Price]],'Tax and discount slab'!$A$17:$B$27,2,TRUE)</f>
        <v>0.32000000000000006</v>
      </c>
      <c r="O550" s="7">
        <f>(1+Table1[[#This Row],[Tax]])*Table1[[#This Row],[Retail Price]]</f>
        <v>653.38548000000003</v>
      </c>
      <c r="P550" s="7">
        <f>VLOOKUP(Table1[[#This Row],[Order No]],'QTY &amp; shipping cost'!A546:B1582,2,FALSE)</f>
        <v>27</v>
      </c>
      <c r="Q550" s="7">
        <f>(Table1[[#This Row],[Price including tax]]*Table1[[#This Row],[Order Quantity]])</f>
        <v>17641.40796</v>
      </c>
      <c r="R550" s="14">
        <f>VLOOKUP(Table1[[#This Row],[Retail Price]],'Tax and discount slab'!$D$17:$E$27,2,TRUE)</f>
        <v>0.47</v>
      </c>
      <c r="S550" s="7">
        <f>Table1[[#This Row],[Sub Total]]*Table1[[#This Row],[Discount %]]</f>
        <v>8291.4617411999989</v>
      </c>
      <c r="T550" s="7">
        <f>VLOOKUP(Table1[[#This Row],[Order No]],'QTY &amp; shipping cost'!$A$2:$C$1038,3,FALSE)</f>
        <v>49.05</v>
      </c>
      <c r="U550" s="18">
        <f>(Table1[[#This Row],[Sub Total]]+Table1[[#This Row],[Shipping Cost]])-Table1[[#This Row],[Discount $]]</f>
        <v>9398.9962188000009</v>
      </c>
    </row>
    <row r="551" spans="1:21" x14ac:dyDescent="0.2">
      <c r="A551" s="17" t="s">
        <v>958</v>
      </c>
      <c r="B551" s="6">
        <f>VLOOKUP($A551,'Order date customer name'!$A$3:$B$1039,2,FALSE)</f>
        <v>42034</v>
      </c>
      <c r="C551" s="7" t="str">
        <f>VLOOKUP(Table1[[#This Row],[Order No]],'Order date customer name'!$A$2:$C$1038,3,FALSE)</f>
        <v>ALBERT SULLIVAN</v>
      </c>
      <c r="D551" s="7" t="str">
        <f>VLOOKUP(Table1[[#This Row],[Order No]],'State and cust type'!$A$2:$B$1038,2,FALSE)</f>
        <v>New York</v>
      </c>
      <c r="E551" s="7" t="str">
        <f>VLOOKUP(Table1[[#This Row],[Order No]],'State and cust type'!$A$3:$C$1039,3,FALSE)</f>
        <v>Home Office</v>
      </c>
      <c r="F551" s="7" t="str">
        <f>VLOOKUP(Table1[[#This Row],[Order No]],'Account, order priority and cat'!$A$2:$B$1038,2,FALSE)</f>
        <v>BOBBY CHAVEZ</v>
      </c>
      <c r="G551" s="7" t="str">
        <f>VLOOKUP(Table1[[#This Row],[Order No]],'Account, order priority and cat'!$A$3:$C$1039,3,FALSE)</f>
        <v>High</v>
      </c>
      <c r="H551" s="7" t="str">
        <f>VLOOKUP(Table1[[#This Row],[Order No]],'Account, order priority and cat'!$A$3:$D$1039,4,FALSE)</f>
        <v>Furniture</v>
      </c>
      <c r="I551" s="12" t="str">
        <f>VLOOKUP(Table1[[#This Row],[Order No]],'Cost and price details'!$A$2:$F$1038,Table!$I$3,FALSE)</f>
        <v>Regular Air</v>
      </c>
      <c r="J551" s="13">
        <f>VLOOKUP(Table1[[#This Row],[Order No]],'Cost and price details'!$A$2:$F$1038,Table!$J$3,FALSE)</f>
        <v>42043</v>
      </c>
      <c r="K551" s="12">
        <f>VLOOKUP(Table1[[#This Row],[Order No]],'Cost and price details'!$A$2:$F$1038,Table!$K$3,FALSE)</f>
        <v>61.776000000000003</v>
      </c>
      <c r="L551" s="12">
        <f>VLOOKUP(Table1[[#This Row],[Order No]],'Cost and price details'!$A$2:$F$1038,Table!$L$3,FALSE)</f>
        <v>150.678</v>
      </c>
      <c r="M551" s="14">
        <f>(Table1[[#This Row],[Retail Price]]-Table1[[#This Row],[Cost Price]])/Table1[[#This Row],[Cost Price]]</f>
        <v>1.4391025641025639</v>
      </c>
      <c r="N551" s="14">
        <f>VLOOKUP(Table1[[#This Row],[Retail Price]],'Tax and discount slab'!$A$17:$B$27,2,TRUE)</f>
        <v>0.32000000000000006</v>
      </c>
      <c r="O551" s="7">
        <f>(1+Table1[[#This Row],[Tax]])*Table1[[#This Row],[Retail Price]]</f>
        <v>198.89496</v>
      </c>
      <c r="P551" s="7" t="e">
        <f>VLOOKUP(Table1[[#This Row],[Order No]],'QTY &amp; shipping cost'!A547:B1583,2,FALSE)</f>
        <v>#N/A</v>
      </c>
      <c r="Q551" s="7" t="e">
        <f>(Table1[[#This Row],[Price including tax]]*Table1[[#This Row],[Order Quantity]])</f>
        <v>#N/A</v>
      </c>
      <c r="R551" s="14">
        <f>VLOOKUP(Table1[[#This Row],[Retail Price]],'Tax and discount slab'!$D$17:$E$27,2,TRUE)</f>
        <v>0.47</v>
      </c>
      <c r="S551" s="7" t="e">
        <f>Table1[[#This Row],[Sub Total]]*Table1[[#This Row],[Discount %]]</f>
        <v>#N/A</v>
      </c>
      <c r="T551" s="7">
        <f>VLOOKUP(Table1[[#This Row],[Order No]],'QTY &amp; shipping cost'!$A$2:$C$1038,3,FALSE)</f>
        <v>24.54</v>
      </c>
      <c r="U551" s="18" t="e">
        <f>(Table1[[#This Row],[Sub Total]]+Table1[[#This Row],[Shipping Cost]])-Table1[[#This Row],[Discount $]]</f>
        <v>#N/A</v>
      </c>
    </row>
    <row r="552" spans="1:21" x14ac:dyDescent="0.2">
      <c r="A552" s="17" t="s">
        <v>960</v>
      </c>
      <c r="B552" s="6">
        <f>VLOOKUP($A552,'Order date customer name'!$A$3:$B$1039,2,FALSE)</f>
        <v>42034</v>
      </c>
      <c r="C552" s="7" t="str">
        <f>VLOOKUP(Table1[[#This Row],[Order No]],'Order date customer name'!$A$2:$C$1038,3,FALSE)</f>
        <v>NORMAN MORALES</v>
      </c>
      <c r="D552" s="7" t="str">
        <f>VLOOKUP(Table1[[#This Row],[Order No]],'State and cust type'!$A$2:$B$1038,2,FALSE)</f>
        <v>New York</v>
      </c>
      <c r="E552" s="7" t="str">
        <f>VLOOKUP(Table1[[#This Row],[Order No]],'State and cust type'!$A$3:$C$1039,3,FALSE)</f>
        <v>Consumer</v>
      </c>
      <c r="F552" s="7" t="str">
        <f>VLOOKUP(Table1[[#This Row],[Order No]],'Account, order priority and cat'!$A$2:$B$1038,2,FALSE)</f>
        <v>TONY PERRY</v>
      </c>
      <c r="G552" s="7" t="str">
        <f>VLOOKUP(Table1[[#This Row],[Order No]],'Account, order priority and cat'!$A$3:$C$1039,3,FALSE)</f>
        <v>Critical</v>
      </c>
      <c r="H552" s="7" t="str">
        <f>VLOOKUP(Table1[[#This Row],[Order No]],'Account, order priority and cat'!$A$3:$D$1039,4,FALSE)</f>
        <v>Office Supplies</v>
      </c>
      <c r="I552" s="12" t="str">
        <f>VLOOKUP(Table1[[#This Row],[Order No]],'Cost and price details'!$A$2:$F$1038,Table!$I$3,FALSE)</f>
        <v>Regular Air</v>
      </c>
      <c r="J552" s="13">
        <f>VLOOKUP(Table1[[#This Row],[Order No]],'Cost and price details'!$A$2:$F$1038,Table!$J$3,FALSE)</f>
        <v>42043</v>
      </c>
      <c r="K552" s="12">
        <f>VLOOKUP(Table1[[#This Row],[Order No]],'Cost and price details'!$A$2:$F$1038,Table!$K$3,FALSE)</f>
        <v>20.218</v>
      </c>
      <c r="L552" s="12">
        <f>VLOOKUP(Table1[[#This Row],[Order No]],'Cost and price details'!$A$2:$F$1038,Table!$L$3,FALSE)</f>
        <v>32.087000000000003</v>
      </c>
      <c r="M552" s="14">
        <f>(Table1[[#This Row],[Retail Price]]-Table1[[#This Row],[Cost Price]])/Table1[[#This Row],[Cost Price]]</f>
        <v>0.58705114254624613</v>
      </c>
      <c r="N552" s="14">
        <f>VLOOKUP(Table1[[#This Row],[Retail Price]],'Tax and discount slab'!$A$17:$B$27,2,TRUE)</f>
        <v>0.2</v>
      </c>
      <c r="O552" s="7">
        <f>(1+Table1[[#This Row],[Tax]])*Table1[[#This Row],[Retail Price]]</f>
        <v>38.504400000000004</v>
      </c>
      <c r="P552" s="7" t="e">
        <f>VLOOKUP(Table1[[#This Row],[Order No]],'QTY &amp; shipping cost'!A548:B1584,2,FALSE)</f>
        <v>#N/A</v>
      </c>
      <c r="Q552" s="7" t="e">
        <f>(Table1[[#This Row],[Price including tax]]*Table1[[#This Row],[Order Quantity]])</f>
        <v>#N/A</v>
      </c>
      <c r="R552" s="14">
        <f>VLOOKUP(Table1[[#This Row],[Retail Price]],'Tax and discount slab'!$D$17:$E$27,2,TRUE)</f>
        <v>0.17</v>
      </c>
      <c r="S552" s="7" t="e">
        <f>Table1[[#This Row],[Sub Total]]*Table1[[#This Row],[Discount %]]</f>
        <v>#N/A</v>
      </c>
      <c r="T552" s="7">
        <f>VLOOKUP(Table1[[#This Row],[Order No]],'QTY &amp; shipping cost'!$A$2:$C$1038,3,FALSE)</f>
        <v>6.3199999999999994</v>
      </c>
      <c r="U552" s="18" t="e">
        <f>(Table1[[#This Row],[Sub Total]]+Table1[[#This Row],[Shipping Cost]])-Table1[[#This Row],[Discount $]]</f>
        <v>#N/A</v>
      </c>
    </row>
    <row r="553" spans="1:21" x14ac:dyDescent="0.2">
      <c r="A553" s="17" t="s">
        <v>961</v>
      </c>
      <c r="B553" s="6">
        <f>VLOOKUP($A553,'Order date customer name'!$A$3:$B$1039,2,FALSE)</f>
        <v>42035</v>
      </c>
      <c r="C553" s="7" t="str">
        <f>VLOOKUP(Table1[[#This Row],[Order No]],'Order date customer name'!$A$2:$C$1038,3,FALSE)</f>
        <v>DARRYL OLSON</v>
      </c>
      <c r="D553" s="7" t="str">
        <f>VLOOKUP(Table1[[#This Row],[Order No]],'State and cust type'!$A$2:$B$1038,2,FALSE)</f>
        <v>New York</v>
      </c>
      <c r="E553" s="7" t="str">
        <f>VLOOKUP(Table1[[#This Row],[Order No]],'State and cust type'!$A$3:$C$1039,3,FALSE)</f>
        <v>Corporate</v>
      </c>
      <c r="F553" s="7" t="str">
        <f>VLOOKUP(Table1[[#This Row],[Order No]],'Account, order priority and cat'!$A$2:$B$1038,2,FALSE)</f>
        <v>BOBBY CHAVEZ</v>
      </c>
      <c r="G553" s="7" t="str">
        <f>VLOOKUP(Table1[[#This Row],[Order No]],'Account, order priority and cat'!$A$3:$C$1039,3,FALSE)</f>
        <v>Critical</v>
      </c>
      <c r="H553" s="7" t="str">
        <f>VLOOKUP(Table1[[#This Row],[Order No]],'Account, order priority and cat'!$A$3:$D$1039,4,FALSE)</f>
        <v>Technology</v>
      </c>
      <c r="I553" s="12" t="str">
        <f>VLOOKUP(Table1[[#This Row],[Order No]],'Cost and price details'!$A$2:$F$1038,Table!$I$3,FALSE)</f>
        <v>Delivery Truck</v>
      </c>
      <c r="J553" s="13">
        <f>VLOOKUP(Table1[[#This Row],[Order No]],'Cost and price details'!$A$2:$F$1038,Table!$J$3,FALSE)</f>
        <v>42043</v>
      </c>
      <c r="K553" s="12">
        <f>VLOOKUP(Table1[[#This Row],[Order No]],'Cost and price details'!$A$2:$F$1038,Table!$K$3,FALSE)</f>
        <v>306.88900000000001</v>
      </c>
      <c r="L553" s="12">
        <f>VLOOKUP(Table1[[#This Row],[Order No]],'Cost and price details'!$A$2:$F$1038,Table!$L$3,FALSE)</f>
        <v>494.98900000000003</v>
      </c>
      <c r="M553" s="14">
        <f>(Table1[[#This Row],[Retail Price]]-Table1[[#This Row],[Cost Price]])/Table1[[#This Row],[Cost Price]]</f>
        <v>0.61292519445141413</v>
      </c>
      <c r="N553" s="14">
        <f>VLOOKUP(Table1[[#This Row],[Retail Price]],'Tax and discount slab'!$A$17:$B$27,2,TRUE)</f>
        <v>0.32000000000000006</v>
      </c>
      <c r="O553" s="7">
        <f>(1+Table1[[#This Row],[Tax]])*Table1[[#This Row],[Retail Price]]</f>
        <v>653.38548000000003</v>
      </c>
      <c r="P553" s="7" t="e">
        <f>VLOOKUP(Table1[[#This Row],[Order No]],'QTY &amp; shipping cost'!A549:B1585,2,FALSE)</f>
        <v>#N/A</v>
      </c>
      <c r="Q553" s="7" t="e">
        <f>(Table1[[#This Row],[Price including tax]]*Table1[[#This Row],[Order Quantity]])</f>
        <v>#N/A</v>
      </c>
      <c r="R553" s="14">
        <f>VLOOKUP(Table1[[#This Row],[Retail Price]],'Tax and discount slab'!$D$17:$E$27,2,TRUE)</f>
        <v>0.47</v>
      </c>
      <c r="S553" s="7" t="e">
        <f>Table1[[#This Row],[Sub Total]]*Table1[[#This Row],[Discount %]]</f>
        <v>#N/A</v>
      </c>
      <c r="T553" s="7">
        <f>VLOOKUP(Table1[[#This Row],[Order No]],'QTY &amp; shipping cost'!$A$2:$C$1038,3,FALSE)</f>
        <v>49.05</v>
      </c>
      <c r="U553" s="18" t="e">
        <f>(Table1[[#This Row],[Sub Total]]+Table1[[#This Row],[Shipping Cost]])-Table1[[#This Row],[Discount $]]</f>
        <v>#N/A</v>
      </c>
    </row>
    <row r="554" spans="1:21" x14ac:dyDescent="0.2">
      <c r="A554" s="17" t="s">
        <v>963</v>
      </c>
      <c r="B554" s="6">
        <f>VLOOKUP($A554,'Order date customer name'!$A$3:$B$1039,2,FALSE)</f>
        <v>42036</v>
      </c>
      <c r="C554" s="7" t="str">
        <f>VLOOKUP(Table1[[#This Row],[Order No]],'Order date customer name'!$A$2:$C$1038,3,FALSE)</f>
        <v>DEREK PAYNE</v>
      </c>
      <c r="D554" s="7" t="str">
        <f>VLOOKUP(Table1[[#This Row],[Order No]],'State and cust type'!$A$2:$B$1038,2,FALSE)</f>
        <v>New York</v>
      </c>
      <c r="E554" s="7" t="str">
        <f>VLOOKUP(Table1[[#This Row],[Order No]],'State and cust type'!$A$3:$C$1039,3,FALSE)</f>
        <v>Small Business</v>
      </c>
      <c r="F554" s="7" t="str">
        <f>VLOOKUP(Table1[[#This Row],[Order No]],'Account, order priority and cat'!$A$2:$B$1038,2,FALSE)</f>
        <v>GERALD EDWARDS</v>
      </c>
      <c r="G554" s="7" t="str">
        <f>VLOOKUP(Table1[[#This Row],[Order No]],'Account, order priority and cat'!$A$3:$C$1039,3,FALSE)</f>
        <v>High</v>
      </c>
      <c r="H554" s="7" t="str">
        <f>VLOOKUP(Table1[[#This Row],[Order No]],'Account, order priority and cat'!$A$3:$D$1039,4,FALSE)</f>
        <v>Technology</v>
      </c>
      <c r="I554" s="12" t="str">
        <f>VLOOKUP(Table1[[#This Row],[Order No]],'Cost and price details'!$A$2:$F$1038,Table!$I$3,FALSE)</f>
        <v>Regular Air</v>
      </c>
      <c r="J554" s="13">
        <f>VLOOKUP(Table1[[#This Row],[Order No]],'Cost and price details'!$A$2:$F$1038,Table!$J$3,FALSE)</f>
        <v>42046</v>
      </c>
      <c r="K554" s="12">
        <f>VLOOKUP(Table1[[#This Row],[Order No]],'Cost and price details'!$A$2:$F$1038,Table!$K$3,FALSE)</f>
        <v>9.7020000000000017</v>
      </c>
      <c r="L554" s="12">
        <f>VLOOKUP(Table1[[#This Row],[Order No]],'Cost and price details'!$A$2:$F$1038,Table!$L$3,FALSE)</f>
        <v>23.088999999999999</v>
      </c>
      <c r="M554" s="14">
        <f>(Table1[[#This Row],[Retail Price]]-Table1[[#This Row],[Cost Price]])/Table1[[#This Row],[Cost Price]]</f>
        <v>1.3798185941043077</v>
      </c>
      <c r="N554" s="14">
        <f>VLOOKUP(Table1[[#This Row],[Retail Price]],'Tax and discount slab'!$A$17:$B$27,2,TRUE)</f>
        <v>0.15000000000000002</v>
      </c>
      <c r="O554" s="7">
        <f>(1+Table1[[#This Row],[Tax]])*Table1[[#This Row],[Retail Price]]</f>
        <v>26.552349999999997</v>
      </c>
      <c r="P554" s="7" t="e">
        <f>VLOOKUP(Table1[[#This Row],[Order No]],'QTY &amp; shipping cost'!A550:B1586,2,FALSE)</f>
        <v>#N/A</v>
      </c>
      <c r="Q554" s="7" t="e">
        <f>(Table1[[#This Row],[Price including tax]]*Table1[[#This Row],[Order Quantity]])</f>
        <v>#N/A</v>
      </c>
      <c r="R554" s="14">
        <f>VLOOKUP(Table1[[#This Row],[Retail Price]],'Tax and discount slab'!$D$17:$E$27,2,TRUE)</f>
        <v>0.12000000000000001</v>
      </c>
      <c r="S554" s="7" t="e">
        <f>Table1[[#This Row],[Sub Total]]*Table1[[#This Row],[Discount %]]</f>
        <v>#N/A</v>
      </c>
      <c r="T554" s="7">
        <f>VLOOKUP(Table1[[#This Row],[Order No]],'QTY &amp; shipping cost'!$A$2:$C$1038,3,FALSE)</f>
        <v>4.8599999999999994</v>
      </c>
      <c r="U554" s="18" t="e">
        <f>(Table1[[#This Row],[Sub Total]]+Table1[[#This Row],[Shipping Cost]])-Table1[[#This Row],[Discount $]]</f>
        <v>#N/A</v>
      </c>
    </row>
    <row r="555" spans="1:21" x14ac:dyDescent="0.2">
      <c r="A555" s="17" t="s">
        <v>965</v>
      </c>
      <c r="B555" s="6">
        <f>VLOOKUP($A555,'Order date customer name'!$A$3:$B$1039,2,FALSE)</f>
        <v>42036</v>
      </c>
      <c r="C555" s="7" t="str">
        <f>VLOOKUP(Table1[[#This Row],[Order No]],'Order date customer name'!$A$2:$C$1038,3,FALSE)</f>
        <v>TOM DIAZ</v>
      </c>
      <c r="D555" s="7" t="str">
        <f>VLOOKUP(Table1[[#This Row],[Order No]],'State and cust type'!$A$2:$B$1038,2,FALSE)</f>
        <v>New York</v>
      </c>
      <c r="E555" s="7" t="str">
        <f>VLOOKUP(Table1[[#This Row],[Order No]],'State and cust type'!$A$3:$C$1039,3,FALSE)</f>
        <v>Home Office</v>
      </c>
      <c r="F555" s="7" t="str">
        <f>VLOOKUP(Table1[[#This Row],[Order No]],'Account, order priority and cat'!$A$2:$B$1038,2,FALSE)</f>
        <v>GERALD EDWARDS</v>
      </c>
      <c r="G555" s="7" t="str">
        <f>VLOOKUP(Table1[[#This Row],[Order No]],'Account, order priority and cat'!$A$3:$C$1039,3,FALSE)</f>
        <v>Medium</v>
      </c>
      <c r="H555" s="7" t="str">
        <f>VLOOKUP(Table1[[#This Row],[Order No]],'Account, order priority and cat'!$A$3:$D$1039,4,FALSE)</f>
        <v>Office Supplies</v>
      </c>
      <c r="I555" s="12" t="str">
        <f>VLOOKUP(Table1[[#This Row],[Order No]],'Cost and price details'!$A$2:$F$1038,Table!$I$3,FALSE)</f>
        <v>Express Air</v>
      </c>
      <c r="J555" s="13">
        <f>VLOOKUP(Table1[[#This Row],[Order No]],'Cost and price details'!$A$2:$F$1038,Table!$J$3,FALSE)</f>
        <v>42043</v>
      </c>
      <c r="K555" s="12">
        <f>VLOOKUP(Table1[[#This Row],[Order No]],'Cost and price details'!$A$2:$F$1038,Table!$K$3,FALSE)</f>
        <v>1.9360000000000002</v>
      </c>
      <c r="L555" s="12">
        <f>VLOOKUP(Table1[[#This Row],[Order No]],'Cost and price details'!$A$2:$F$1038,Table!$L$3,FALSE)</f>
        <v>3.718</v>
      </c>
      <c r="M555" s="14">
        <f>(Table1[[#This Row],[Retail Price]]-Table1[[#This Row],[Cost Price]])/Table1[[#This Row],[Cost Price]]</f>
        <v>0.9204545454545453</v>
      </c>
      <c r="N555" s="14">
        <f>VLOOKUP(Table1[[#This Row],[Retail Price]],'Tax and discount slab'!$A$17:$B$27,2,TRUE)</f>
        <v>0.05</v>
      </c>
      <c r="O555" s="7">
        <f>(1+Table1[[#This Row],[Tax]])*Table1[[#This Row],[Retail Price]]</f>
        <v>3.9039000000000001</v>
      </c>
      <c r="P555" s="7">
        <f>VLOOKUP(Table1[[#This Row],[Order No]],'QTY &amp; shipping cost'!A551:B1587,2,FALSE)</f>
        <v>7</v>
      </c>
      <c r="Q555" s="7">
        <f>(Table1[[#This Row],[Price including tax]]*Table1[[#This Row],[Order Quantity]])</f>
        <v>27.327300000000001</v>
      </c>
      <c r="R555" s="14">
        <f>VLOOKUP(Table1[[#This Row],[Retail Price]],'Tax and discount slab'!$D$17:$E$27,2,TRUE)</f>
        <v>0.02</v>
      </c>
      <c r="S555" s="7">
        <f>Table1[[#This Row],[Sub Total]]*Table1[[#This Row],[Discount %]]</f>
        <v>0.54654600000000009</v>
      </c>
      <c r="T555" s="7">
        <f>VLOOKUP(Table1[[#This Row],[Order No]],'QTY &amp; shipping cost'!$A$2:$C$1038,3,FALSE)</f>
        <v>0.9</v>
      </c>
      <c r="U555" s="18">
        <f>(Table1[[#This Row],[Sub Total]]+Table1[[#This Row],[Shipping Cost]])-Table1[[#This Row],[Discount $]]</f>
        <v>27.680754</v>
      </c>
    </row>
    <row r="556" spans="1:21" x14ac:dyDescent="0.2">
      <c r="A556" s="17" t="s">
        <v>967</v>
      </c>
      <c r="B556" s="6">
        <f>VLOOKUP($A556,'Order date customer name'!$A$3:$B$1039,2,FALSE)</f>
        <v>42036</v>
      </c>
      <c r="C556" s="7" t="str">
        <f>VLOOKUP(Table1[[#This Row],[Order No]],'Order date customer name'!$A$2:$C$1038,3,FALSE)</f>
        <v>PEDRO HANSEN</v>
      </c>
      <c r="D556" s="7" t="str">
        <f>VLOOKUP(Table1[[#This Row],[Order No]],'State and cust type'!$A$2:$B$1038,2,FALSE)</f>
        <v>New York</v>
      </c>
      <c r="E556" s="7" t="str">
        <f>VLOOKUP(Table1[[#This Row],[Order No]],'State and cust type'!$A$3:$C$1039,3,FALSE)</f>
        <v>Corporate</v>
      </c>
      <c r="F556" s="7" t="str">
        <f>VLOOKUP(Table1[[#This Row],[Order No]],'Account, order priority and cat'!$A$2:$B$1038,2,FALSE)</f>
        <v>ROY COOK</v>
      </c>
      <c r="G556" s="7" t="str">
        <f>VLOOKUP(Table1[[#This Row],[Order No]],'Account, order priority and cat'!$A$3:$C$1039,3,FALSE)</f>
        <v>Low</v>
      </c>
      <c r="H556" s="7" t="str">
        <f>VLOOKUP(Table1[[#This Row],[Order No]],'Account, order priority and cat'!$A$3:$D$1039,4,FALSE)</f>
        <v>Office Supplies</v>
      </c>
      <c r="I556" s="12" t="str">
        <f>VLOOKUP(Table1[[#This Row],[Order No]],'Cost and price details'!$A$2:$F$1038,Table!$I$3,FALSE)</f>
        <v>Regular Air</v>
      </c>
      <c r="J556" s="13">
        <f>VLOOKUP(Table1[[#This Row],[Order No]],'Cost and price details'!$A$2:$F$1038,Table!$J$3,FALSE)</f>
        <v>42070</v>
      </c>
      <c r="K556" s="12">
        <f>VLOOKUP(Table1[[#This Row],[Order No]],'Cost and price details'!$A$2:$F$1038,Table!$K$3,FALSE)</f>
        <v>5.2690000000000001</v>
      </c>
      <c r="L556" s="12">
        <f>VLOOKUP(Table1[[#This Row],[Order No]],'Cost and price details'!$A$2:$F$1038,Table!$L$3,FALSE)</f>
        <v>13.167000000000002</v>
      </c>
      <c r="M556" s="14">
        <f>(Table1[[#This Row],[Retail Price]]-Table1[[#This Row],[Cost Price]])/Table1[[#This Row],[Cost Price]]</f>
        <v>1.4989561586638833</v>
      </c>
      <c r="N556" s="14">
        <f>VLOOKUP(Table1[[#This Row],[Retail Price]],'Tax and discount slab'!$A$17:$B$27,2,TRUE)</f>
        <v>0.1</v>
      </c>
      <c r="O556" s="7">
        <f>(1+Table1[[#This Row],[Tax]])*Table1[[#This Row],[Retail Price]]</f>
        <v>14.483700000000002</v>
      </c>
      <c r="P556" s="7" t="e">
        <f>VLOOKUP(Table1[[#This Row],[Order No]],'QTY &amp; shipping cost'!A552:B1588,2,FALSE)</f>
        <v>#N/A</v>
      </c>
      <c r="Q556" s="7" t="e">
        <f>(Table1[[#This Row],[Price including tax]]*Table1[[#This Row],[Order Quantity]])</f>
        <v>#N/A</v>
      </c>
      <c r="R556" s="14">
        <f>VLOOKUP(Table1[[#This Row],[Retail Price]],'Tax and discount slab'!$D$17:$E$27,2,TRUE)</f>
        <v>7.0000000000000007E-2</v>
      </c>
      <c r="S556" s="7" t="e">
        <f>Table1[[#This Row],[Sub Total]]*Table1[[#This Row],[Discount %]]</f>
        <v>#N/A</v>
      </c>
      <c r="T556" s="7">
        <f>VLOOKUP(Table1[[#This Row],[Order No]],'QTY &amp; shipping cost'!$A$2:$C$1038,3,FALSE)</f>
        <v>5.8599999999999994</v>
      </c>
      <c r="U556" s="18" t="e">
        <f>(Table1[[#This Row],[Sub Total]]+Table1[[#This Row],[Shipping Cost]])-Table1[[#This Row],[Discount $]]</f>
        <v>#N/A</v>
      </c>
    </row>
    <row r="557" spans="1:21" x14ac:dyDescent="0.2">
      <c r="A557" s="17" t="s">
        <v>969</v>
      </c>
      <c r="B557" s="6">
        <f>VLOOKUP($A557,'Order date customer name'!$A$3:$B$1039,2,FALSE)</f>
        <v>42037</v>
      </c>
      <c r="C557" s="7" t="str">
        <f>VLOOKUP(Table1[[#This Row],[Order No]],'Order date customer name'!$A$2:$C$1038,3,FALSE)</f>
        <v>BRADLEY HANSEN</v>
      </c>
      <c r="D557" s="7" t="str">
        <f>VLOOKUP(Table1[[#This Row],[Order No]],'State and cust type'!$A$2:$B$1038,2,FALSE)</f>
        <v>New York</v>
      </c>
      <c r="E557" s="7" t="str">
        <f>VLOOKUP(Table1[[#This Row],[Order No]],'State and cust type'!$A$3:$C$1039,3,FALSE)</f>
        <v>Home Office</v>
      </c>
      <c r="F557" s="7" t="str">
        <f>VLOOKUP(Table1[[#This Row],[Order No]],'Account, order priority and cat'!$A$2:$B$1038,2,FALSE)</f>
        <v>GREG BLACK</v>
      </c>
      <c r="G557" s="7" t="str">
        <f>VLOOKUP(Table1[[#This Row],[Order No]],'Account, order priority and cat'!$A$3:$C$1039,3,FALSE)</f>
        <v>Medium</v>
      </c>
      <c r="H557" s="7" t="str">
        <f>VLOOKUP(Table1[[#This Row],[Order No]],'Account, order priority and cat'!$A$3:$D$1039,4,FALSE)</f>
        <v>Office Supplies</v>
      </c>
      <c r="I557" s="12" t="str">
        <f>VLOOKUP(Table1[[#This Row],[Order No]],'Cost and price details'!$A$2:$F$1038,Table!$I$3,FALSE)</f>
        <v>Regular Air</v>
      </c>
      <c r="J557" s="13">
        <f>VLOOKUP(Table1[[#This Row],[Order No]],'Cost and price details'!$A$2:$F$1038,Table!$J$3,FALSE)</f>
        <v>42046</v>
      </c>
      <c r="K557" s="12">
        <f>VLOOKUP(Table1[[#This Row],[Order No]],'Cost and price details'!$A$2:$F$1038,Table!$K$3,FALSE)</f>
        <v>23.716000000000001</v>
      </c>
      <c r="L557" s="12">
        <f>VLOOKUP(Table1[[#This Row],[Order No]],'Cost and price details'!$A$2:$F$1038,Table!$L$3,FALSE)</f>
        <v>40.204999999999998</v>
      </c>
      <c r="M557" s="14">
        <f>(Table1[[#This Row],[Retail Price]]-Table1[[#This Row],[Cost Price]])/Table1[[#This Row],[Cost Price]]</f>
        <v>0.695269016697588</v>
      </c>
      <c r="N557" s="14">
        <f>VLOOKUP(Table1[[#This Row],[Retail Price]],'Tax and discount slab'!$A$17:$B$27,2,TRUE)</f>
        <v>0.22</v>
      </c>
      <c r="O557" s="7">
        <f>(1+Table1[[#This Row],[Tax]])*Table1[[#This Row],[Retail Price]]</f>
        <v>49.050099999999993</v>
      </c>
      <c r="P557" s="7">
        <f>VLOOKUP(Table1[[#This Row],[Order No]],'QTY &amp; shipping cost'!A553:B1589,2,FALSE)</f>
        <v>36</v>
      </c>
      <c r="Q557" s="7">
        <f>(Table1[[#This Row],[Price including tax]]*Table1[[#This Row],[Order Quantity]])</f>
        <v>1765.8035999999997</v>
      </c>
      <c r="R557" s="14">
        <f>VLOOKUP(Table1[[#This Row],[Retail Price]],'Tax and discount slab'!$D$17:$E$27,2,TRUE)</f>
        <v>0.22000000000000003</v>
      </c>
      <c r="S557" s="7">
        <f>Table1[[#This Row],[Sub Total]]*Table1[[#This Row],[Discount %]]</f>
        <v>388.47679199999999</v>
      </c>
      <c r="T557" s="7">
        <f>VLOOKUP(Table1[[#This Row],[Order No]],'QTY &amp; shipping cost'!$A$2:$C$1038,3,FALSE)</f>
        <v>13.940000000000001</v>
      </c>
      <c r="U557" s="18">
        <f>(Table1[[#This Row],[Sub Total]]+Table1[[#This Row],[Shipping Cost]])-Table1[[#This Row],[Discount $]]</f>
        <v>1391.2668079999999</v>
      </c>
    </row>
    <row r="558" spans="1:21" x14ac:dyDescent="0.2">
      <c r="A558" s="17" t="s">
        <v>970</v>
      </c>
      <c r="B558" s="6">
        <f>VLOOKUP($A558,'Order date customer name'!$A$3:$B$1039,2,FALSE)</f>
        <v>42037</v>
      </c>
      <c r="C558" s="7" t="str">
        <f>VLOOKUP(Table1[[#This Row],[Order No]],'Order date customer name'!$A$2:$C$1038,3,FALSE)</f>
        <v>GENE GORDON</v>
      </c>
      <c r="D558" s="7" t="str">
        <f>VLOOKUP(Table1[[#This Row],[Order No]],'State and cust type'!$A$2:$B$1038,2,FALSE)</f>
        <v>New York</v>
      </c>
      <c r="E558" s="7" t="str">
        <f>VLOOKUP(Table1[[#This Row],[Order No]],'State and cust type'!$A$3:$C$1039,3,FALSE)</f>
        <v>Small Business</v>
      </c>
      <c r="F558" s="7" t="str">
        <f>VLOOKUP(Table1[[#This Row],[Order No]],'Account, order priority and cat'!$A$2:$B$1038,2,FALSE)</f>
        <v>WILLIE STEWART</v>
      </c>
      <c r="G558" s="7" t="str">
        <f>VLOOKUP(Table1[[#This Row],[Order No]],'Account, order priority and cat'!$A$3:$C$1039,3,FALSE)</f>
        <v>Critical</v>
      </c>
      <c r="H558" s="7" t="str">
        <f>VLOOKUP(Table1[[#This Row],[Order No]],'Account, order priority and cat'!$A$3:$D$1039,4,FALSE)</f>
        <v>Office Supplies</v>
      </c>
      <c r="I558" s="12" t="str">
        <f>VLOOKUP(Table1[[#This Row],[Order No]],'Cost and price details'!$A$2:$F$1038,Table!$I$3,FALSE)</f>
        <v>Regular Air</v>
      </c>
      <c r="J558" s="13">
        <f>VLOOKUP(Table1[[#This Row],[Order No]],'Cost and price details'!$A$2:$F$1038,Table!$J$3,FALSE)</f>
        <v>42046</v>
      </c>
      <c r="K558" s="12">
        <f>VLOOKUP(Table1[[#This Row],[Order No]],'Cost and price details'!$A$2:$F$1038,Table!$K$3,FALSE)</f>
        <v>2.5410000000000004</v>
      </c>
      <c r="L558" s="12">
        <f>VLOOKUP(Table1[[#This Row],[Order No]],'Cost and price details'!$A$2:$F$1038,Table!$L$3,FALSE)</f>
        <v>4.1580000000000004</v>
      </c>
      <c r="M558" s="14">
        <f>(Table1[[#This Row],[Retail Price]]-Table1[[#This Row],[Cost Price]])/Table1[[#This Row],[Cost Price]]</f>
        <v>0.63636363636363624</v>
      </c>
      <c r="N558" s="14">
        <f>VLOOKUP(Table1[[#This Row],[Retail Price]],'Tax and discount slab'!$A$17:$B$27,2,TRUE)</f>
        <v>0.05</v>
      </c>
      <c r="O558" s="7">
        <f>(1+Table1[[#This Row],[Tax]])*Table1[[#This Row],[Retail Price]]</f>
        <v>4.3659000000000008</v>
      </c>
      <c r="P558" s="7" t="e">
        <f>VLOOKUP(Table1[[#This Row],[Order No]],'QTY &amp; shipping cost'!A554:B1590,2,FALSE)</f>
        <v>#N/A</v>
      </c>
      <c r="Q558" s="7" t="e">
        <f>(Table1[[#This Row],[Price including tax]]*Table1[[#This Row],[Order Quantity]])</f>
        <v>#N/A</v>
      </c>
      <c r="R558" s="14">
        <f>VLOOKUP(Table1[[#This Row],[Retail Price]],'Tax and discount slab'!$D$17:$E$27,2,TRUE)</f>
        <v>0.02</v>
      </c>
      <c r="S558" s="7" t="e">
        <f>Table1[[#This Row],[Sub Total]]*Table1[[#This Row],[Discount %]]</f>
        <v>#N/A</v>
      </c>
      <c r="T558" s="7">
        <f>VLOOKUP(Table1[[#This Row],[Order No]],'QTY &amp; shipping cost'!$A$2:$C$1038,3,FALSE)</f>
        <v>0.76</v>
      </c>
      <c r="U558" s="18" t="e">
        <f>(Table1[[#This Row],[Sub Total]]+Table1[[#This Row],[Shipping Cost]])-Table1[[#This Row],[Discount $]]</f>
        <v>#N/A</v>
      </c>
    </row>
    <row r="559" spans="1:21" x14ac:dyDescent="0.2">
      <c r="A559" s="17" t="s">
        <v>972</v>
      </c>
      <c r="B559" s="6">
        <f>VLOOKUP($A559,'Order date customer name'!$A$3:$B$1039,2,FALSE)</f>
        <v>42040</v>
      </c>
      <c r="C559" s="7" t="str">
        <f>VLOOKUP(Table1[[#This Row],[Order No]],'Order date customer name'!$A$2:$C$1038,3,FALSE)</f>
        <v>ELMER WAGNER</v>
      </c>
      <c r="D559" s="7" t="str">
        <f>VLOOKUP(Table1[[#This Row],[Order No]],'State and cust type'!$A$2:$B$1038,2,FALSE)</f>
        <v>New York</v>
      </c>
      <c r="E559" s="7" t="str">
        <f>VLOOKUP(Table1[[#This Row],[Order No]],'State and cust type'!$A$3:$C$1039,3,FALSE)</f>
        <v>Small Business</v>
      </c>
      <c r="F559" s="7" t="str">
        <f>VLOOKUP(Table1[[#This Row],[Order No]],'Account, order priority and cat'!$A$2:$B$1038,2,FALSE)</f>
        <v>CLAUDE WILLIS</v>
      </c>
      <c r="G559" s="7" t="str">
        <f>VLOOKUP(Table1[[#This Row],[Order No]],'Account, order priority and cat'!$A$3:$C$1039,3,FALSE)</f>
        <v>Medium</v>
      </c>
      <c r="H559" s="7" t="str">
        <f>VLOOKUP(Table1[[#This Row],[Order No]],'Account, order priority and cat'!$A$3:$D$1039,4,FALSE)</f>
        <v>Technology</v>
      </c>
      <c r="I559" s="12" t="str">
        <f>VLOOKUP(Table1[[#This Row],[Order No]],'Cost and price details'!$A$2:$F$1038,Table!$I$3,FALSE)</f>
        <v>Regular Air</v>
      </c>
      <c r="J559" s="13">
        <f>VLOOKUP(Table1[[#This Row],[Order No]],'Cost and price details'!$A$2:$F$1038,Table!$J$3,FALSE)</f>
        <v>42058</v>
      </c>
      <c r="K559" s="12">
        <f>VLOOKUP(Table1[[#This Row],[Order No]],'Cost and price details'!$A$2:$F$1038,Table!$K$3,FALSE)</f>
        <v>66.649000000000015</v>
      </c>
      <c r="L559" s="12">
        <f>VLOOKUP(Table1[[#This Row],[Order No]],'Cost and price details'!$A$2:$F$1038,Table!$L$3,FALSE)</f>
        <v>111.07800000000002</v>
      </c>
      <c r="M559" s="14">
        <f>(Table1[[#This Row],[Retail Price]]-Table1[[#This Row],[Cost Price]])/Table1[[#This Row],[Cost Price]]</f>
        <v>0.66661165208780315</v>
      </c>
      <c r="N559" s="14">
        <f>VLOOKUP(Table1[[#This Row],[Retail Price]],'Tax and discount slab'!$A$17:$B$27,2,TRUE)</f>
        <v>0.32000000000000006</v>
      </c>
      <c r="O559" s="7">
        <f>(1+Table1[[#This Row],[Tax]])*Table1[[#This Row],[Retail Price]]</f>
        <v>146.62296000000003</v>
      </c>
      <c r="P559" s="7" t="e">
        <f>VLOOKUP(Table1[[#This Row],[Order No]],'QTY &amp; shipping cost'!A555:B1591,2,FALSE)</f>
        <v>#N/A</v>
      </c>
      <c r="Q559" s="7" t="e">
        <f>(Table1[[#This Row],[Price including tax]]*Table1[[#This Row],[Order Quantity]])</f>
        <v>#N/A</v>
      </c>
      <c r="R559" s="14">
        <f>VLOOKUP(Table1[[#This Row],[Retail Price]],'Tax and discount slab'!$D$17:$E$27,2,TRUE)</f>
        <v>0.47</v>
      </c>
      <c r="S559" s="7" t="e">
        <f>Table1[[#This Row],[Sub Total]]*Table1[[#This Row],[Discount %]]</f>
        <v>#N/A</v>
      </c>
      <c r="T559" s="7">
        <f>VLOOKUP(Table1[[#This Row],[Order No]],'QTY &amp; shipping cost'!$A$2:$C$1038,3,FALSE)</f>
        <v>7.2299999999999995</v>
      </c>
      <c r="U559" s="18" t="e">
        <f>(Table1[[#This Row],[Sub Total]]+Table1[[#This Row],[Shipping Cost]])-Table1[[#This Row],[Discount $]]</f>
        <v>#N/A</v>
      </c>
    </row>
    <row r="560" spans="1:21" x14ac:dyDescent="0.2">
      <c r="A560" s="17" t="s">
        <v>974</v>
      </c>
      <c r="B560" s="6">
        <f>VLOOKUP($A560,'Order date customer name'!$A$3:$B$1039,2,FALSE)</f>
        <v>42041</v>
      </c>
      <c r="C560" s="7" t="str">
        <f>VLOOKUP(Table1[[#This Row],[Order No]],'Order date customer name'!$A$2:$C$1038,3,FALSE)</f>
        <v>MARCUS VARGAS</v>
      </c>
      <c r="D560" s="7" t="str">
        <f>VLOOKUP(Table1[[#This Row],[Order No]],'State and cust type'!$A$2:$B$1038,2,FALSE)</f>
        <v>Illinois</v>
      </c>
      <c r="E560" s="7" t="str">
        <f>VLOOKUP(Table1[[#This Row],[Order No]],'State and cust type'!$A$3:$C$1039,3,FALSE)</f>
        <v>Small Business</v>
      </c>
      <c r="F560" s="7" t="str">
        <f>VLOOKUP(Table1[[#This Row],[Order No]],'Account, order priority and cat'!$A$2:$B$1038,2,FALSE)</f>
        <v>COREY MILLS</v>
      </c>
      <c r="G560" s="7" t="str">
        <f>VLOOKUP(Table1[[#This Row],[Order No]],'Account, order priority and cat'!$A$3:$C$1039,3,FALSE)</f>
        <v>Medium</v>
      </c>
      <c r="H560" s="7" t="str">
        <f>VLOOKUP(Table1[[#This Row],[Order No]],'Account, order priority and cat'!$A$3:$D$1039,4,FALSE)</f>
        <v>Office Supplies</v>
      </c>
      <c r="I560" s="12" t="str">
        <f>VLOOKUP(Table1[[#This Row],[Order No]],'Cost and price details'!$A$2:$F$1038,Table!$I$3,FALSE)</f>
        <v>Regular Air</v>
      </c>
      <c r="J560" s="13">
        <f>VLOOKUP(Table1[[#This Row],[Order No]],'Cost and price details'!$A$2:$F$1038,Table!$J$3,FALSE)</f>
        <v>42050</v>
      </c>
      <c r="K560" s="12">
        <f>VLOOKUP(Table1[[#This Row],[Order No]],'Cost and price details'!$A$2:$F$1038,Table!$K$3,FALSE)</f>
        <v>109.32900000000001</v>
      </c>
      <c r="L560" s="12">
        <f>VLOOKUP(Table1[[#This Row],[Order No]],'Cost and price details'!$A$2:$F$1038,Table!$L$3,FALSE)</f>
        <v>179.22300000000001</v>
      </c>
      <c r="M560" s="14">
        <f>(Table1[[#This Row],[Retail Price]]-Table1[[#This Row],[Cost Price]])/Table1[[#This Row],[Cost Price]]</f>
        <v>0.63929972834289162</v>
      </c>
      <c r="N560" s="14">
        <f>VLOOKUP(Table1[[#This Row],[Retail Price]],'Tax and discount slab'!$A$17:$B$27,2,TRUE)</f>
        <v>0.32000000000000006</v>
      </c>
      <c r="O560" s="7">
        <f>(1+Table1[[#This Row],[Tax]])*Table1[[#This Row],[Retail Price]]</f>
        <v>236.57436000000004</v>
      </c>
      <c r="P560" s="7">
        <f>VLOOKUP(Table1[[#This Row],[Order No]],'QTY &amp; shipping cost'!A556:B1592,2,FALSE)</f>
        <v>41</v>
      </c>
      <c r="Q560" s="7">
        <f>(Table1[[#This Row],[Price including tax]]*Table1[[#This Row],[Order Quantity]])</f>
        <v>9699.5487600000015</v>
      </c>
      <c r="R560" s="14">
        <f>VLOOKUP(Table1[[#This Row],[Retail Price]],'Tax and discount slab'!$D$17:$E$27,2,TRUE)</f>
        <v>0.47</v>
      </c>
      <c r="S560" s="7">
        <f>Table1[[#This Row],[Sub Total]]*Table1[[#This Row],[Discount %]]</f>
        <v>4558.7879172000003</v>
      </c>
      <c r="T560" s="7">
        <f>VLOOKUP(Table1[[#This Row],[Order No]],'QTY &amp; shipping cost'!$A$2:$C$1038,3,FALSE)</f>
        <v>20.04</v>
      </c>
      <c r="U560" s="18">
        <f>(Table1[[#This Row],[Sub Total]]+Table1[[#This Row],[Shipping Cost]])-Table1[[#This Row],[Discount $]]</f>
        <v>5160.8008428000021</v>
      </c>
    </row>
    <row r="561" spans="1:21" x14ac:dyDescent="0.2">
      <c r="A561" s="17" t="s">
        <v>976</v>
      </c>
      <c r="B561" s="6">
        <f>VLOOKUP($A561,'Order date customer name'!$A$3:$B$1039,2,FALSE)</f>
        <v>42042</v>
      </c>
      <c r="C561" s="7" t="str">
        <f>VLOOKUP(Table1[[#This Row],[Order No]],'Order date customer name'!$A$2:$C$1038,3,FALSE)</f>
        <v>CLYDE ROSE</v>
      </c>
      <c r="D561" s="7" t="str">
        <f>VLOOKUP(Table1[[#This Row],[Order No]],'State and cust type'!$A$2:$B$1038,2,FALSE)</f>
        <v>New York</v>
      </c>
      <c r="E561" s="7" t="str">
        <f>VLOOKUP(Table1[[#This Row],[Order No]],'State and cust type'!$A$3:$C$1039,3,FALSE)</f>
        <v>Consumer</v>
      </c>
      <c r="F561" s="7" t="str">
        <f>VLOOKUP(Table1[[#This Row],[Order No]],'Account, order priority and cat'!$A$2:$B$1038,2,FALSE)</f>
        <v>TONY PERRY</v>
      </c>
      <c r="G561" s="7" t="str">
        <f>VLOOKUP(Table1[[#This Row],[Order No]],'Account, order priority and cat'!$A$3:$C$1039,3,FALSE)</f>
        <v>Low</v>
      </c>
      <c r="H561" s="7" t="str">
        <f>VLOOKUP(Table1[[#This Row],[Order No]],'Account, order priority and cat'!$A$3:$D$1039,4,FALSE)</f>
        <v>Office Supplies</v>
      </c>
      <c r="I561" s="12" t="str">
        <f>VLOOKUP(Table1[[#This Row],[Order No]],'Cost and price details'!$A$2:$F$1038,Table!$I$3,FALSE)</f>
        <v>Express Air</v>
      </c>
      <c r="J561" s="13">
        <f>VLOOKUP(Table1[[#This Row],[Order No]],'Cost and price details'!$A$2:$F$1038,Table!$J$3,FALSE)</f>
        <v>42056</v>
      </c>
      <c r="K561" s="12">
        <f>VLOOKUP(Table1[[#This Row],[Order No]],'Cost and price details'!$A$2:$F$1038,Table!$K$3,FALSE)</f>
        <v>3.6520000000000001</v>
      </c>
      <c r="L561" s="12">
        <f>VLOOKUP(Table1[[#This Row],[Order No]],'Cost and price details'!$A$2:$F$1038,Table!$L$3,FALSE)</f>
        <v>5.6980000000000004</v>
      </c>
      <c r="M561" s="14">
        <f>(Table1[[#This Row],[Retail Price]]-Table1[[#This Row],[Cost Price]])/Table1[[#This Row],[Cost Price]]</f>
        <v>0.56024096385542177</v>
      </c>
      <c r="N561" s="14">
        <f>VLOOKUP(Table1[[#This Row],[Retail Price]],'Tax and discount slab'!$A$17:$B$27,2,TRUE)</f>
        <v>0.05</v>
      </c>
      <c r="O561" s="7">
        <f>(1+Table1[[#This Row],[Tax]])*Table1[[#This Row],[Retail Price]]</f>
        <v>5.9829000000000008</v>
      </c>
      <c r="P561" s="7" t="e">
        <f>VLOOKUP(Table1[[#This Row],[Order No]],'QTY &amp; shipping cost'!A557:B1593,2,FALSE)</f>
        <v>#N/A</v>
      </c>
      <c r="Q561" s="7" t="e">
        <f>(Table1[[#This Row],[Price including tax]]*Table1[[#This Row],[Order Quantity]])</f>
        <v>#N/A</v>
      </c>
      <c r="R561" s="14">
        <f>VLOOKUP(Table1[[#This Row],[Retail Price]],'Tax and discount slab'!$D$17:$E$27,2,TRUE)</f>
        <v>0.02</v>
      </c>
      <c r="S561" s="7" t="e">
        <f>Table1[[#This Row],[Sub Total]]*Table1[[#This Row],[Discount %]]</f>
        <v>#N/A</v>
      </c>
      <c r="T561" s="7">
        <f>VLOOKUP(Table1[[#This Row],[Order No]],'QTY &amp; shipping cost'!$A$2:$C$1038,3,FALSE)</f>
        <v>2.09</v>
      </c>
      <c r="U561" s="18" t="e">
        <f>(Table1[[#This Row],[Sub Total]]+Table1[[#This Row],[Shipping Cost]])-Table1[[#This Row],[Discount $]]</f>
        <v>#N/A</v>
      </c>
    </row>
    <row r="562" spans="1:21" x14ac:dyDescent="0.2">
      <c r="A562" s="17" t="s">
        <v>977</v>
      </c>
      <c r="B562" s="6">
        <f>VLOOKUP($A562,'Order date customer name'!$A$3:$B$1039,2,FALSE)</f>
        <v>42045</v>
      </c>
      <c r="C562" s="7" t="str">
        <f>VLOOKUP(Table1[[#This Row],[Order No]],'Order date customer name'!$A$2:$C$1038,3,FALSE)</f>
        <v>KEITH THOMAS</v>
      </c>
      <c r="D562" s="7" t="str">
        <f>VLOOKUP(Table1[[#This Row],[Order No]],'State and cust type'!$A$2:$B$1038,2,FALSE)</f>
        <v>New York</v>
      </c>
      <c r="E562" s="7" t="str">
        <f>VLOOKUP(Table1[[#This Row],[Order No]],'State and cust type'!$A$3:$C$1039,3,FALSE)</f>
        <v>Corporate</v>
      </c>
      <c r="F562" s="7" t="str">
        <f>VLOOKUP(Table1[[#This Row],[Order No]],'Account, order priority and cat'!$A$2:$B$1038,2,FALSE)</f>
        <v>ROY COOK</v>
      </c>
      <c r="G562" s="7" t="str">
        <f>VLOOKUP(Table1[[#This Row],[Order No]],'Account, order priority and cat'!$A$3:$C$1039,3,FALSE)</f>
        <v>Low</v>
      </c>
      <c r="H562" s="7" t="str">
        <f>VLOOKUP(Table1[[#This Row],[Order No]],'Account, order priority and cat'!$A$3:$D$1039,4,FALSE)</f>
        <v>Office Supplies</v>
      </c>
      <c r="I562" s="12" t="str">
        <f>VLOOKUP(Table1[[#This Row],[Order No]],'Cost and price details'!$A$2:$F$1038,Table!$I$3,FALSE)</f>
        <v>Regular Air</v>
      </c>
      <c r="J562" s="13">
        <f>VLOOKUP(Table1[[#This Row],[Order No]],'Cost and price details'!$A$2:$F$1038,Table!$J$3,FALSE)</f>
        <v>42052</v>
      </c>
      <c r="K562" s="12">
        <f>VLOOKUP(Table1[[#This Row],[Order No]],'Cost and price details'!$A$2:$F$1038,Table!$K$3,FALSE)</f>
        <v>5.7090000000000005</v>
      </c>
      <c r="L562" s="12">
        <f>VLOOKUP(Table1[[#This Row],[Order No]],'Cost and price details'!$A$2:$F$1038,Table!$L$3,FALSE)</f>
        <v>14.278000000000002</v>
      </c>
      <c r="M562" s="14">
        <f>(Table1[[#This Row],[Retail Price]]-Table1[[#This Row],[Cost Price]])/Table1[[#This Row],[Cost Price]]</f>
        <v>1.5009633911368019</v>
      </c>
      <c r="N562" s="14">
        <f>VLOOKUP(Table1[[#This Row],[Retail Price]],'Tax and discount slab'!$A$17:$B$27,2,TRUE)</f>
        <v>0.1</v>
      </c>
      <c r="O562" s="7">
        <f>(1+Table1[[#This Row],[Tax]])*Table1[[#This Row],[Retail Price]]</f>
        <v>15.705800000000004</v>
      </c>
      <c r="P562" s="7" t="e">
        <f>VLOOKUP(Table1[[#This Row],[Order No]],'QTY &amp; shipping cost'!A558:B1594,2,FALSE)</f>
        <v>#N/A</v>
      </c>
      <c r="Q562" s="7" t="e">
        <f>(Table1[[#This Row],[Price including tax]]*Table1[[#This Row],[Order Quantity]])</f>
        <v>#N/A</v>
      </c>
      <c r="R562" s="14">
        <f>VLOOKUP(Table1[[#This Row],[Retail Price]],'Tax and discount slab'!$D$17:$E$27,2,TRUE)</f>
        <v>7.0000000000000007E-2</v>
      </c>
      <c r="S562" s="7" t="e">
        <f>Table1[[#This Row],[Sub Total]]*Table1[[#This Row],[Discount %]]</f>
        <v>#N/A</v>
      </c>
      <c r="T562" s="7">
        <f>VLOOKUP(Table1[[#This Row],[Order No]],'QTY &amp; shipping cost'!$A$2:$C$1038,3,FALSE)</f>
        <v>3.19</v>
      </c>
      <c r="U562" s="18" t="e">
        <f>(Table1[[#This Row],[Sub Total]]+Table1[[#This Row],[Shipping Cost]])-Table1[[#This Row],[Discount $]]</f>
        <v>#N/A</v>
      </c>
    </row>
    <row r="563" spans="1:21" x14ac:dyDescent="0.2">
      <c r="A563" s="17" t="s">
        <v>978</v>
      </c>
      <c r="B563" s="6">
        <f>VLOOKUP($A563,'Order date customer name'!$A$3:$B$1039,2,FALSE)</f>
        <v>42045</v>
      </c>
      <c r="C563" s="7" t="str">
        <f>VLOOKUP(Table1[[#This Row],[Order No]],'Order date customer name'!$A$2:$C$1038,3,FALSE)</f>
        <v>CRAIG STEPHENS</v>
      </c>
      <c r="D563" s="7" t="str">
        <f>VLOOKUP(Table1[[#This Row],[Order No]],'State and cust type'!$A$2:$B$1038,2,FALSE)</f>
        <v>New York</v>
      </c>
      <c r="E563" s="7" t="str">
        <f>VLOOKUP(Table1[[#This Row],[Order No]],'State and cust type'!$A$3:$C$1039,3,FALSE)</f>
        <v>Home Office</v>
      </c>
      <c r="F563" s="7" t="str">
        <f>VLOOKUP(Table1[[#This Row],[Order No]],'Account, order priority and cat'!$A$2:$B$1038,2,FALSE)</f>
        <v>TONY PERRY</v>
      </c>
      <c r="G563" s="7" t="str">
        <f>VLOOKUP(Table1[[#This Row],[Order No]],'Account, order priority and cat'!$A$3:$C$1039,3,FALSE)</f>
        <v>Not Specified</v>
      </c>
      <c r="H563" s="7" t="str">
        <f>VLOOKUP(Table1[[#This Row],[Order No]],'Account, order priority and cat'!$A$3:$D$1039,4,FALSE)</f>
        <v>Technology</v>
      </c>
      <c r="I563" s="12" t="str">
        <f>VLOOKUP(Table1[[#This Row],[Order No]],'Cost and price details'!$A$2:$F$1038,Table!$I$3,FALSE)</f>
        <v>Regular Air</v>
      </c>
      <c r="J563" s="13">
        <f>VLOOKUP(Table1[[#This Row],[Order No]],'Cost and price details'!$A$2:$F$1038,Table!$J$3,FALSE)</f>
        <v>42053</v>
      </c>
      <c r="K563" s="12">
        <f>VLOOKUP(Table1[[#This Row],[Order No]],'Cost and price details'!$A$2:$F$1038,Table!$K$3,FALSE)</f>
        <v>172.15</v>
      </c>
      <c r="L563" s="12">
        <f>VLOOKUP(Table1[[#This Row],[Order No]],'Cost and price details'!$A$2:$F$1038,Table!$L$3,FALSE)</f>
        <v>331.06700000000006</v>
      </c>
      <c r="M563" s="14">
        <f>(Table1[[#This Row],[Retail Price]]-Table1[[#This Row],[Cost Price]])/Table1[[#This Row],[Cost Price]]</f>
        <v>0.92313099041533575</v>
      </c>
      <c r="N563" s="14">
        <f>VLOOKUP(Table1[[#This Row],[Retail Price]],'Tax and discount slab'!$A$17:$B$27,2,TRUE)</f>
        <v>0.32000000000000006</v>
      </c>
      <c r="O563" s="7">
        <f>(1+Table1[[#This Row],[Tax]])*Table1[[#This Row],[Retail Price]]</f>
        <v>437.00844000000012</v>
      </c>
      <c r="P563" s="7" t="e">
        <f>VLOOKUP(Table1[[#This Row],[Order No]],'QTY &amp; shipping cost'!A559:B1595,2,FALSE)</f>
        <v>#N/A</v>
      </c>
      <c r="Q563" s="7" t="e">
        <f>(Table1[[#This Row],[Price including tax]]*Table1[[#This Row],[Order Quantity]])</f>
        <v>#N/A</v>
      </c>
      <c r="R563" s="14">
        <f>VLOOKUP(Table1[[#This Row],[Retail Price]],'Tax and discount slab'!$D$17:$E$27,2,TRUE)</f>
        <v>0.47</v>
      </c>
      <c r="S563" s="7" t="e">
        <f>Table1[[#This Row],[Sub Total]]*Table1[[#This Row],[Discount %]]</f>
        <v>#N/A</v>
      </c>
      <c r="T563" s="7">
        <f>VLOOKUP(Table1[[#This Row],[Order No]],'QTY &amp; shipping cost'!$A$2:$C$1038,3,FALSE)</f>
        <v>7.2299999999999995</v>
      </c>
      <c r="U563" s="18" t="e">
        <f>(Table1[[#This Row],[Sub Total]]+Table1[[#This Row],[Shipping Cost]])-Table1[[#This Row],[Discount $]]</f>
        <v>#N/A</v>
      </c>
    </row>
    <row r="564" spans="1:21" x14ac:dyDescent="0.2">
      <c r="A564" s="17" t="s">
        <v>979</v>
      </c>
      <c r="B564" s="6">
        <f>VLOOKUP($A564,'Order date customer name'!$A$3:$B$1039,2,FALSE)</f>
        <v>42047</v>
      </c>
      <c r="C564" s="7" t="str">
        <f>VLOOKUP(Table1[[#This Row],[Order No]],'Order date customer name'!$A$2:$C$1038,3,FALSE)</f>
        <v>ANGEL REYES</v>
      </c>
      <c r="D564" s="7" t="str">
        <f>VLOOKUP(Table1[[#This Row],[Order No]],'State and cust type'!$A$2:$B$1038,2,FALSE)</f>
        <v>New York</v>
      </c>
      <c r="E564" s="7" t="str">
        <f>VLOOKUP(Table1[[#This Row],[Order No]],'State and cust type'!$A$3:$C$1039,3,FALSE)</f>
        <v>Consumer</v>
      </c>
      <c r="F564" s="7" t="str">
        <f>VLOOKUP(Table1[[#This Row],[Order No]],'Account, order priority and cat'!$A$2:$B$1038,2,FALSE)</f>
        <v>CLAUDE WILLIS</v>
      </c>
      <c r="G564" s="7" t="str">
        <f>VLOOKUP(Table1[[#This Row],[Order No]],'Account, order priority and cat'!$A$3:$C$1039,3,FALSE)</f>
        <v>Medium</v>
      </c>
      <c r="H564" s="7" t="str">
        <f>VLOOKUP(Table1[[#This Row],[Order No]],'Account, order priority and cat'!$A$3:$D$1039,4,FALSE)</f>
        <v>Office Supplies</v>
      </c>
      <c r="I564" s="12" t="str">
        <f>VLOOKUP(Table1[[#This Row],[Order No]],'Cost and price details'!$A$2:$F$1038,Table!$I$3,FALSE)</f>
        <v>Express Air</v>
      </c>
      <c r="J564" s="13">
        <f>VLOOKUP(Table1[[#This Row],[Order No]],'Cost and price details'!$A$2:$F$1038,Table!$J$3,FALSE)</f>
        <v>42055</v>
      </c>
      <c r="K564" s="12">
        <f>VLOOKUP(Table1[[#This Row],[Order No]],'Cost and price details'!$A$2:$F$1038,Table!$K$3,FALSE)</f>
        <v>5.0490000000000004</v>
      </c>
      <c r="L564" s="12">
        <f>VLOOKUP(Table1[[#This Row],[Order No]],'Cost and price details'!$A$2:$F$1038,Table!$L$3,FALSE)</f>
        <v>8.0080000000000009</v>
      </c>
      <c r="M564" s="14">
        <f>(Table1[[#This Row],[Retail Price]]-Table1[[#This Row],[Cost Price]])/Table1[[#This Row],[Cost Price]]</f>
        <v>0.58605664488017439</v>
      </c>
      <c r="N564" s="14">
        <f>VLOOKUP(Table1[[#This Row],[Retail Price]],'Tax and discount slab'!$A$17:$B$27,2,TRUE)</f>
        <v>0.05</v>
      </c>
      <c r="O564" s="7">
        <f>(1+Table1[[#This Row],[Tax]])*Table1[[#This Row],[Retail Price]]</f>
        <v>8.4084000000000021</v>
      </c>
      <c r="P564" s="7">
        <f>VLOOKUP(Table1[[#This Row],[Order No]],'QTY &amp; shipping cost'!A560:B1596,2,FALSE)</f>
        <v>7</v>
      </c>
      <c r="Q564" s="7">
        <f>(Table1[[#This Row],[Price including tax]]*Table1[[#This Row],[Order Quantity]])</f>
        <v>58.858800000000016</v>
      </c>
      <c r="R564" s="14">
        <f>VLOOKUP(Table1[[#This Row],[Retail Price]],'Tax and discount slab'!$D$17:$E$27,2,TRUE)</f>
        <v>0.02</v>
      </c>
      <c r="S564" s="7">
        <f>Table1[[#This Row],[Sub Total]]*Table1[[#This Row],[Discount %]]</f>
        <v>1.1771760000000004</v>
      </c>
      <c r="T564" s="7">
        <f>VLOOKUP(Table1[[#This Row],[Order No]],'QTY &amp; shipping cost'!$A$2:$C$1038,3,FALSE)</f>
        <v>11.200000000000001</v>
      </c>
      <c r="U564" s="18">
        <f>(Table1[[#This Row],[Sub Total]]+Table1[[#This Row],[Shipping Cost]])-Table1[[#This Row],[Discount $]]</f>
        <v>68.881624000000016</v>
      </c>
    </row>
    <row r="565" spans="1:21" x14ac:dyDescent="0.2">
      <c r="A565" s="17" t="s">
        <v>981</v>
      </c>
      <c r="B565" s="6">
        <f>VLOOKUP($A565,'Order date customer name'!$A$3:$B$1039,2,FALSE)</f>
        <v>42050</v>
      </c>
      <c r="C565" s="7" t="str">
        <f>VLOOKUP(Table1[[#This Row],[Order No]],'Order date customer name'!$A$2:$C$1038,3,FALSE)</f>
        <v>BARRY GORDON</v>
      </c>
      <c r="D565" s="7" t="str">
        <f>VLOOKUP(Table1[[#This Row],[Order No]],'State and cust type'!$A$2:$B$1038,2,FALSE)</f>
        <v>New York</v>
      </c>
      <c r="E565" s="7" t="str">
        <f>VLOOKUP(Table1[[#This Row],[Order No]],'State and cust type'!$A$3:$C$1039,3,FALSE)</f>
        <v>Corporate</v>
      </c>
      <c r="F565" s="7" t="str">
        <f>VLOOKUP(Table1[[#This Row],[Order No]],'Account, order priority and cat'!$A$2:$B$1038,2,FALSE)</f>
        <v>WILLIE STEWART</v>
      </c>
      <c r="G565" s="7" t="str">
        <f>VLOOKUP(Table1[[#This Row],[Order No]],'Account, order priority and cat'!$A$3:$C$1039,3,FALSE)</f>
        <v>Medium</v>
      </c>
      <c r="H565" s="7" t="str">
        <f>VLOOKUP(Table1[[#This Row],[Order No]],'Account, order priority and cat'!$A$3:$D$1039,4,FALSE)</f>
        <v>Office Supplies</v>
      </c>
      <c r="I565" s="12" t="str">
        <f>VLOOKUP(Table1[[#This Row],[Order No]],'Cost and price details'!$A$2:$F$1038,Table!$I$3,FALSE)</f>
        <v>Regular Air</v>
      </c>
      <c r="J565" s="13">
        <f>VLOOKUP(Table1[[#This Row],[Order No]],'Cost and price details'!$A$2:$F$1038,Table!$J$3,FALSE)</f>
        <v>42059</v>
      </c>
      <c r="K565" s="12">
        <f>VLOOKUP(Table1[[#This Row],[Order No]],'Cost and price details'!$A$2:$F$1038,Table!$K$3,FALSE)</f>
        <v>5.2690000000000001</v>
      </c>
      <c r="L565" s="12">
        <f>VLOOKUP(Table1[[#This Row],[Order No]],'Cost and price details'!$A$2:$F$1038,Table!$L$3,FALSE)</f>
        <v>13.167000000000002</v>
      </c>
      <c r="M565" s="14">
        <f>(Table1[[#This Row],[Retail Price]]-Table1[[#This Row],[Cost Price]])/Table1[[#This Row],[Cost Price]]</f>
        <v>1.4989561586638833</v>
      </c>
      <c r="N565" s="14">
        <f>VLOOKUP(Table1[[#This Row],[Retail Price]],'Tax and discount slab'!$A$17:$B$27,2,TRUE)</f>
        <v>0.1</v>
      </c>
      <c r="O565" s="7">
        <f>(1+Table1[[#This Row],[Tax]])*Table1[[#This Row],[Retail Price]]</f>
        <v>14.483700000000002</v>
      </c>
      <c r="P565" s="7">
        <f>VLOOKUP(Table1[[#This Row],[Order No]],'QTY &amp; shipping cost'!A561:B1597,2,FALSE)</f>
        <v>32</v>
      </c>
      <c r="Q565" s="7">
        <f>(Table1[[#This Row],[Price including tax]]*Table1[[#This Row],[Order Quantity]])</f>
        <v>463.47840000000008</v>
      </c>
      <c r="R565" s="14">
        <f>VLOOKUP(Table1[[#This Row],[Retail Price]],'Tax and discount slab'!$D$17:$E$27,2,TRUE)</f>
        <v>7.0000000000000007E-2</v>
      </c>
      <c r="S565" s="7">
        <f>Table1[[#This Row],[Sub Total]]*Table1[[#This Row],[Discount %]]</f>
        <v>32.443488000000009</v>
      </c>
      <c r="T565" s="7">
        <f>VLOOKUP(Table1[[#This Row],[Order No]],'QTY &amp; shipping cost'!$A$2:$C$1038,3,FALSE)</f>
        <v>5.8599999999999994</v>
      </c>
      <c r="U565" s="18">
        <f>(Table1[[#This Row],[Sub Total]]+Table1[[#This Row],[Shipping Cost]])-Table1[[#This Row],[Discount $]]</f>
        <v>436.89491200000009</v>
      </c>
    </row>
    <row r="566" spans="1:21" x14ac:dyDescent="0.2">
      <c r="A566" s="17" t="s">
        <v>982</v>
      </c>
      <c r="B566" s="6">
        <f>VLOOKUP($A566,'Order date customer name'!$A$3:$B$1039,2,FALSE)</f>
        <v>42051</v>
      </c>
      <c r="C566" s="7" t="str">
        <f>VLOOKUP(Table1[[#This Row],[Order No]],'Order date customer name'!$A$2:$C$1038,3,FALSE)</f>
        <v>GERALD PATTERSON</v>
      </c>
      <c r="D566" s="7" t="str">
        <f>VLOOKUP(Table1[[#This Row],[Order No]],'State and cust type'!$A$2:$B$1038,2,FALSE)</f>
        <v>New York</v>
      </c>
      <c r="E566" s="7" t="str">
        <f>VLOOKUP(Table1[[#This Row],[Order No]],'State and cust type'!$A$3:$C$1039,3,FALSE)</f>
        <v>Corporate</v>
      </c>
      <c r="F566" s="7" t="str">
        <f>VLOOKUP(Table1[[#This Row],[Order No]],'Account, order priority and cat'!$A$2:$B$1038,2,FALSE)</f>
        <v>WILLIE STEWART</v>
      </c>
      <c r="G566" s="7" t="str">
        <f>VLOOKUP(Table1[[#This Row],[Order No]],'Account, order priority and cat'!$A$3:$C$1039,3,FALSE)</f>
        <v>High</v>
      </c>
      <c r="H566" s="7" t="str">
        <f>VLOOKUP(Table1[[#This Row],[Order No]],'Account, order priority and cat'!$A$3:$D$1039,4,FALSE)</f>
        <v>Office Supplies</v>
      </c>
      <c r="I566" s="12" t="str">
        <f>VLOOKUP(Table1[[#This Row],[Order No]],'Cost and price details'!$A$2:$F$1038,Table!$I$3,FALSE)</f>
        <v>Regular Air</v>
      </c>
      <c r="J566" s="13">
        <f>VLOOKUP(Table1[[#This Row],[Order No]],'Cost and price details'!$A$2:$F$1038,Table!$J$3,FALSE)</f>
        <v>42060</v>
      </c>
      <c r="K566" s="12">
        <f>VLOOKUP(Table1[[#This Row],[Order No]],'Cost and price details'!$A$2:$F$1038,Table!$K$3,FALSE)</f>
        <v>2.0240000000000005</v>
      </c>
      <c r="L566" s="12">
        <f>VLOOKUP(Table1[[#This Row],[Order No]],'Cost and price details'!$A$2:$F$1038,Table!$L$3,FALSE)</f>
        <v>3.1680000000000001</v>
      </c>
      <c r="M566" s="14">
        <f>(Table1[[#This Row],[Retail Price]]-Table1[[#This Row],[Cost Price]])/Table1[[#This Row],[Cost Price]]</f>
        <v>0.56521739130434756</v>
      </c>
      <c r="N566" s="14">
        <f>VLOOKUP(Table1[[#This Row],[Retail Price]],'Tax and discount slab'!$A$17:$B$27,2,TRUE)</f>
        <v>0.05</v>
      </c>
      <c r="O566" s="7">
        <f>(1+Table1[[#This Row],[Tax]])*Table1[[#This Row],[Retail Price]]</f>
        <v>3.3264000000000005</v>
      </c>
      <c r="P566" s="7">
        <f>VLOOKUP(Table1[[#This Row],[Order No]],'QTY &amp; shipping cost'!A562:B1598,2,FALSE)</f>
        <v>24</v>
      </c>
      <c r="Q566" s="7">
        <f>(Table1[[#This Row],[Price including tax]]*Table1[[#This Row],[Order Quantity]])</f>
        <v>79.833600000000018</v>
      </c>
      <c r="R566" s="14">
        <f>VLOOKUP(Table1[[#This Row],[Retail Price]],'Tax and discount slab'!$D$17:$E$27,2,TRUE)</f>
        <v>0.02</v>
      </c>
      <c r="S566" s="7">
        <f>Table1[[#This Row],[Sub Total]]*Table1[[#This Row],[Discount %]]</f>
        <v>1.5966720000000003</v>
      </c>
      <c r="T566" s="7">
        <f>VLOOKUP(Table1[[#This Row],[Order No]],'QTY &amp; shipping cost'!$A$2:$C$1038,3,FALSE)</f>
        <v>1.54</v>
      </c>
      <c r="U566" s="18">
        <f>(Table1[[#This Row],[Sub Total]]+Table1[[#This Row],[Shipping Cost]])-Table1[[#This Row],[Discount $]]</f>
        <v>79.776928000000026</v>
      </c>
    </row>
    <row r="567" spans="1:21" x14ac:dyDescent="0.2">
      <c r="A567" s="17" t="s">
        <v>984</v>
      </c>
      <c r="B567" s="6">
        <f>VLOOKUP($A567,'Order date customer name'!$A$3:$B$1039,2,FALSE)</f>
        <v>42056</v>
      </c>
      <c r="C567" s="7" t="str">
        <f>VLOOKUP(Table1[[#This Row],[Order No]],'Order date customer name'!$A$2:$C$1038,3,FALSE)</f>
        <v>TOM JORDAN</v>
      </c>
      <c r="D567" s="7" t="str">
        <f>VLOOKUP(Table1[[#This Row],[Order No]],'State and cust type'!$A$2:$B$1038,2,FALSE)</f>
        <v>New York</v>
      </c>
      <c r="E567" s="7" t="str">
        <f>VLOOKUP(Table1[[#This Row],[Order No]],'State and cust type'!$A$3:$C$1039,3,FALSE)</f>
        <v>Home Office</v>
      </c>
      <c r="F567" s="7" t="str">
        <f>VLOOKUP(Table1[[#This Row],[Order No]],'Account, order priority and cat'!$A$2:$B$1038,2,FALSE)</f>
        <v>MARC ARNOLD</v>
      </c>
      <c r="G567" s="7" t="str">
        <f>VLOOKUP(Table1[[#This Row],[Order No]],'Account, order priority and cat'!$A$3:$C$1039,3,FALSE)</f>
        <v>Critical</v>
      </c>
      <c r="H567" s="7" t="str">
        <f>VLOOKUP(Table1[[#This Row],[Order No]],'Account, order priority and cat'!$A$3:$D$1039,4,FALSE)</f>
        <v>Office Supplies</v>
      </c>
      <c r="I567" s="12" t="str">
        <f>VLOOKUP(Table1[[#This Row],[Order No]],'Cost and price details'!$A$2:$F$1038,Table!$I$3,FALSE)</f>
        <v>Regular Air</v>
      </c>
      <c r="J567" s="13">
        <f>VLOOKUP(Table1[[#This Row],[Order No]],'Cost and price details'!$A$2:$F$1038,Table!$J$3,FALSE)</f>
        <v>42066</v>
      </c>
      <c r="K567" s="12">
        <f>VLOOKUP(Table1[[#This Row],[Order No]],'Cost and price details'!$A$2:$F$1038,Table!$K$3,FALSE)</f>
        <v>5.3790000000000004</v>
      </c>
      <c r="L567" s="12">
        <f>VLOOKUP(Table1[[#This Row],[Order No]],'Cost and price details'!$A$2:$F$1038,Table!$L$3,FALSE)</f>
        <v>8.4039999999999999</v>
      </c>
      <c r="M567" s="14">
        <f>(Table1[[#This Row],[Retail Price]]-Table1[[#This Row],[Cost Price]])/Table1[[#This Row],[Cost Price]]</f>
        <v>0.5623721881390592</v>
      </c>
      <c r="N567" s="14">
        <f>VLOOKUP(Table1[[#This Row],[Retail Price]],'Tax and discount slab'!$A$17:$B$27,2,TRUE)</f>
        <v>0.05</v>
      </c>
      <c r="O567" s="7">
        <f>(1+Table1[[#This Row],[Tax]])*Table1[[#This Row],[Retail Price]]</f>
        <v>8.8242000000000012</v>
      </c>
      <c r="P567" s="7" t="e">
        <f>VLOOKUP(Table1[[#This Row],[Order No]],'QTY &amp; shipping cost'!A563:B1599,2,FALSE)</f>
        <v>#N/A</v>
      </c>
      <c r="Q567" s="7" t="e">
        <f>(Table1[[#This Row],[Price including tax]]*Table1[[#This Row],[Order Quantity]])</f>
        <v>#N/A</v>
      </c>
      <c r="R567" s="14">
        <f>VLOOKUP(Table1[[#This Row],[Retail Price]],'Tax and discount slab'!$D$17:$E$27,2,TRUE)</f>
        <v>0.02</v>
      </c>
      <c r="S567" s="7" t="e">
        <f>Table1[[#This Row],[Sub Total]]*Table1[[#This Row],[Discount %]]</f>
        <v>#N/A</v>
      </c>
      <c r="T567" s="7">
        <f>VLOOKUP(Table1[[#This Row],[Order No]],'QTY &amp; shipping cost'!$A$2:$C$1038,3,FALSE)</f>
        <v>1.44</v>
      </c>
      <c r="U567" s="18" t="e">
        <f>(Table1[[#This Row],[Sub Total]]+Table1[[#This Row],[Shipping Cost]])-Table1[[#This Row],[Discount $]]</f>
        <v>#N/A</v>
      </c>
    </row>
    <row r="568" spans="1:21" x14ac:dyDescent="0.2">
      <c r="A568" s="17" t="s">
        <v>986</v>
      </c>
      <c r="B568" s="6">
        <f>VLOOKUP($A568,'Order date customer name'!$A$3:$B$1039,2,FALSE)</f>
        <v>42057</v>
      </c>
      <c r="C568" s="7" t="str">
        <f>VLOOKUP(Table1[[#This Row],[Order No]],'Order date customer name'!$A$2:$C$1038,3,FALSE)</f>
        <v>BEN CARPENTER</v>
      </c>
      <c r="D568" s="7" t="str">
        <f>VLOOKUP(Table1[[#This Row],[Order No]],'State and cust type'!$A$2:$B$1038,2,FALSE)</f>
        <v>Illinois</v>
      </c>
      <c r="E568" s="7" t="str">
        <f>VLOOKUP(Table1[[#This Row],[Order No]],'State and cust type'!$A$3:$C$1039,3,FALSE)</f>
        <v>Small Business</v>
      </c>
      <c r="F568" s="7" t="str">
        <f>VLOOKUP(Table1[[#This Row],[Order No]],'Account, order priority and cat'!$A$2:$B$1038,2,FALSE)</f>
        <v>MANUEL BARNES</v>
      </c>
      <c r="G568" s="7" t="str">
        <f>VLOOKUP(Table1[[#This Row],[Order No]],'Account, order priority and cat'!$A$3:$C$1039,3,FALSE)</f>
        <v>Critical</v>
      </c>
      <c r="H568" s="7" t="str">
        <f>VLOOKUP(Table1[[#This Row],[Order No]],'Account, order priority and cat'!$A$3:$D$1039,4,FALSE)</f>
        <v>Office Supplies</v>
      </c>
      <c r="I568" s="12" t="str">
        <f>VLOOKUP(Table1[[#This Row],[Order No]],'Cost and price details'!$A$2:$F$1038,Table!$I$3,FALSE)</f>
        <v>Regular Air</v>
      </c>
      <c r="J568" s="13">
        <f>VLOOKUP(Table1[[#This Row],[Order No]],'Cost and price details'!$A$2:$F$1038,Table!$J$3,FALSE)</f>
        <v>42064</v>
      </c>
      <c r="K568" s="12">
        <f>VLOOKUP(Table1[[#This Row],[Order No]],'Cost and price details'!$A$2:$F$1038,Table!$K$3,FALSE)</f>
        <v>2.5190000000000001</v>
      </c>
      <c r="L568" s="12">
        <f>VLOOKUP(Table1[[#This Row],[Order No]],'Cost and price details'!$A$2:$F$1038,Table!$L$3,FALSE)</f>
        <v>4.0590000000000002</v>
      </c>
      <c r="M568" s="14">
        <f>(Table1[[#This Row],[Retail Price]]-Table1[[#This Row],[Cost Price]])/Table1[[#This Row],[Cost Price]]</f>
        <v>0.611353711790393</v>
      </c>
      <c r="N568" s="14">
        <f>VLOOKUP(Table1[[#This Row],[Retail Price]],'Tax and discount slab'!$A$17:$B$27,2,TRUE)</f>
        <v>0.05</v>
      </c>
      <c r="O568" s="7">
        <f>(1+Table1[[#This Row],[Tax]])*Table1[[#This Row],[Retail Price]]</f>
        <v>4.2619500000000006</v>
      </c>
      <c r="P568" s="7" t="e">
        <f>VLOOKUP(Table1[[#This Row],[Order No]],'QTY &amp; shipping cost'!A564:B1600,2,FALSE)</f>
        <v>#N/A</v>
      </c>
      <c r="Q568" s="7" t="e">
        <f>(Table1[[#This Row],[Price including tax]]*Table1[[#This Row],[Order Quantity]])</f>
        <v>#N/A</v>
      </c>
      <c r="R568" s="14">
        <f>VLOOKUP(Table1[[#This Row],[Retail Price]],'Tax and discount slab'!$D$17:$E$27,2,TRUE)</f>
        <v>0.02</v>
      </c>
      <c r="S568" s="7" t="e">
        <f>Table1[[#This Row],[Sub Total]]*Table1[[#This Row],[Discount %]]</f>
        <v>#N/A</v>
      </c>
      <c r="T568" s="7">
        <f>VLOOKUP(Table1[[#This Row],[Order No]],'QTY &amp; shipping cost'!$A$2:$C$1038,3,FALSE)</f>
        <v>0.55000000000000004</v>
      </c>
      <c r="U568" s="18" t="e">
        <f>(Table1[[#This Row],[Sub Total]]+Table1[[#This Row],[Shipping Cost]])-Table1[[#This Row],[Discount $]]</f>
        <v>#N/A</v>
      </c>
    </row>
    <row r="569" spans="1:21" x14ac:dyDescent="0.2">
      <c r="A569" s="17" t="s">
        <v>988</v>
      </c>
      <c r="B569" s="6">
        <f>VLOOKUP($A569,'Order date customer name'!$A$3:$B$1039,2,FALSE)</f>
        <v>42060</v>
      </c>
      <c r="C569" s="7" t="str">
        <f>VLOOKUP(Table1[[#This Row],[Order No]],'Order date customer name'!$A$2:$C$1038,3,FALSE)</f>
        <v>JEROME REED</v>
      </c>
      <c r="D569" s="7" t="str">
        <f>VLOOKUP(Table1[[#This Row],[Order No]],'State and cust type'!$A$2:$B$1038,2,FALSE)</f>
        <v>New York</v>
      </c>
      <c r="E569" s="7" t="str">
        <f>VLOOKUP(Table1[[#This Row],[Order No]],'State and cust type'!$A$3:$C$1039,3,FALSE)</f>
        <v>Consumer</v>
      </c>
      <c r="F569" s="7" t="str">
        <f>VLOOKUP(Table1[[#This Row],[Order No]],'Account, order priority and cat'!$A$2:$B$1038,2,FALSE)</f>
        <v>TONY PERRY</v>
      </c>
      <c r="G569" s="7" t="str">
        <f>VLOOKUP(Table1[[#This Row],[Order No]],'Account, order priority and cat'!$A$3:$C$1039,3,FALSE)</f>
        <v>High</v>
      </c>
      <c r="H569" s="7" t="str">
        <f>VLOOKUP(Table1[[#This Row],[Order No]],'Account, order priority and cat'!$A$3:$D$1039,4,FALSE)</f>
        <v>Office Supplies</v>
      </c>
      <c r="I569" s="12" t="str">
        <f>VLOOKUP(Table1[[#This Row],[Order No]],'Cost and price details'!$A$2:$F$1038,Table!$I$3,FALSE)</f>
        <v>Express Air</v>
      </c>
      <c r="J569" s="13">
        <f>VLOOKUP(Table1[[#This Row],[Order No]],'Cost and price details'!$A$2:$F$1038,Table!$J$3,FALSE)</f>
        <v>42068</v>
      </c>
      <c r="K569" s="12">
        <f>VLOOKUP(Table1[[#This Row],[Order No]],'Cost and price details'!$A$2:$F$1038,Table!$K$3,FALSE)</f>
        <v>2.0240000000000005</v>
      </c>
      <c r="L569" s="12">
        <f>VLOOKUP(Table1[[#This Row],[Order No]],'Cost and price details'!$A$2:$F$1038,Table!$L$3,FALSE)</f>
        <v>3.1680000000000001</v>
      </c>
      <c r="M569" s="14">
        <f>(Table1[[#This Row],[Retail Price]]-Table1[[#This Row],[Cost Price]])/Table1[[#This Row],[Cost Price]]</f>
        <v>0.56521739130434756</v>
      </c>
      <c r="N569" s="14">
        <f>VLOOKUP(Table1[[#This Row],[Retail Price]],'Tax and discount slab'!$A$17:$B$27,2,TRUE)</f>
        <v>0.05</v>
      </c>
      <c r="O569" s="7">
        <f>(1+Table1[[#This Row],[Tax]])*Table1[[#This Row],[Retail Price]]</f>
        <v>3.3264000000000005</v>
      </c>
      <c r="P569" s="7" t="e">
        <f>VLOOKUP(Table1[[#This Row],[Order No]],'QTY &amp; shipping cost'!A565:B1601,2,FALSE)</f>
        <v>#N/A</v>
      </c>
      <c r="Q569" s="7" t="e">
        <f>(Table1[[#This Row],[Price including tax]]*Table1[[#This Row],[Order Quantity]])</f>
        <v>#N/A</v>
      </c>
      <c r="R569" s="14">
        <f>VLOOKUP(Table1[[#This Row],[Retail Price]],'Tax and discount slab'!$D$17:$E$27,2,TRUE)</f>
        <v>0.02</v>
      </c>
      <c r="S569" s="7" t="e">
        <f>Table1[[#This Row],[Sub Total]]*Table1[[#This Row],[Discount %]]</f>
        <v>#N/A</v>
      </c>
      <c r="T569" s="7">
        <f>VLOOKUP(Table1[[#This Row],[Order No]],'QTY &amp; shipping cost'!$A$2:$C$1038,3,FALSE)</f>
        <v>1.04</v>
      </c>
      <c r="U569" s="18" t="e">
        <f>(Table1[[#This Row],[Sub Total]]+Table1[[#This Row],[Shipping Cost]])-Table1[[#This Row],[Discount $]]</f>
        <v>#N/A</v>
      </c>
    </row>
    <row r="570" spans="1:21" x14ac:dyDescent="0.2">
      <c r="A570" s="17" t="s">
        <v>990</v>
      </c>
      <c r="B570" s="6">
        <f>VLOOKUP($A570,'Order date customer name'!$A$3:$B$1039,2,FALSE)</f>
        <v>42062</v>
      </c>
      <c r="C570" s="7" t="str">
        <f>VLOOKUP(Table1[[#This Row],[Order No]],'Order date customer name'!$A$2:$C$1038,3,FALSE)</f>
        <v>TONY CASTRO</v>
      </c>
      <c r="D570" s="7" t="str">
        <f>VLOOKUP(Table1[[#This Row],[Order No]],'State and cust type'!$A$2:$B$1038,2,FALSE)</f>
        <v>New York</v>
      </c>
      <c r="E570" s="7" t="str">
        <f>VLOOKUP(Table1[[#This Row],[Order No]],'State and cust type'!$A$3:$C$1039,3,FALSE)</f>
        <v>Consumer</v>
      </c>
      <c r="F570" s="7" t="str">
        <f>VLOOKUP(Table1[[#This Row],[Order No]],'Account, order priority and cat'!$A$2:$B$1038,2,FALSE)</f>
        <v>CLAUDE WILLIS</v>
      </c>
      <c r="G570" s="7" t="str">
        <f>VLOOKUP(Table1[[#This Row],[Order No]],'Account, order priority and cat'!$A$3:$C$1039,3,FALSE)</f>
        <v>Low</v>
      </c>
      <c r="H570" s="7" t="str">
        <f>VLOOKUP(Table1[[#This Row],[Order No]],'Account, order priority and cat'!$A$3:$D$1039,4,FALSE)</f>
        <v>Technology</v>
      </c>
      <c r="I570" s="12" t="str">
        <f>VLOOKUP(Table1[[#This Row],[Order No]],'Cost and price details'!$A$2:$F$1038,Table!$I$3,FALSE)</f>
        <v>Regular Air</v>
      </c>
      <c r="J570" s="13">
        <f>VLOOKUP(Table1[[#This Row],[Order No]],'Cost and price details'!$A$2:$F$1038,Table!$J$3,FALSE)</f>
        <v>42069</v>
      </c>
      <c r="K570" s="12">
        <f>VLOOKUP(Table1[[#This Row],[Order No]],'Cost and price details'!$A$2:$F$1038,Table!$K$3,FALSE)</f>
        <v>11.077000000000002</v>
      </c>
      <c r="L570" s="12">
        <f>VLOOKUP(Table1[[#This Row],[Order No]],'Cost and price details'!$A$2:$F$1038,Table!$L$3,FALSE)</f>
        <v>17.578000000000003</v>
      </c>
      <c r="M570" s="14">
        <f>(Table1[[#This Row],[Retail Price]]-Table1[[#This Row],[Cost Price]])/Table1[[#This Row],[Cost Price]]</f>
        <v>0.58689175769612711</v>
      </c>
      <c r="N570" s="14">
        <f>VLOOKUP(Table1[[#This Row],[Retail Price]],'Tax and discount slab'!$A$17:$B$27,2,TRUE)</f>
        <v>0.1</v>
      </c>
      <c r="O570" s="7">
        <f>(1+Table1[[#This Row],[Tax]])*Table1[[#This Row],[Retail Price]]</f>
        <v>19.335800000000006</v>
      </c>
      <c r="P570" s="7" t="e">
        <f>VLOOKUP(Table1[[#This Row],[Order No]],'QTY &amp; shipping cost'!A566:B1602,2,FALSE)</f>
        <v>#N/A</v>
      </c>
      <c r="Q570" s="7" t="e">
        <f>(Table1[[#This Row],[Price including tax]]*Table1[[#This Row],[Order Quantity]])</f>
        <v>#N/A</v>
      </c>
      <c r="R570" s="14">
        <f>VLOOKUP(Table1[[#This Row],[Retail Price]],'Tax and discount slab'!$D$17:$E$27,2,TRUE)</f>
        <v>7.0000000000000007E-2</v>
      </c>
      <c r="S570" s="7" t="e">
        <f>Table1[[#This Row],[Sub Total]]*Table1[[#This Row],[Discount %]]</f>
        <v>#N/A</v>
      </c>
      <c r="T570" s="7">
        <f>VLOOKUP(Table1[[#This Row],[Order No]],'QTY &amp; shipping cost'!$A$2:$C$1038,3,FALSE)</f>
        <v>4.05</v>
      </c>
      <c r="U570" s="18" t="e">
        <f>(Table1[[#This Row],[Sub Total]]+Table1[[#This Row],[Shipping Cost]])-Table1[[#This Row],[Discount $]]</f>
        <v>#N/A</v>
      </c>
    </row>
    <row r="571" spans="1:21" x14ac:dyDescent="0.2">
      <c r="A571" s="17" t="s">
        <v>992</v>
      </c>
      <c r="B571" s="6">
        <f>VLOOKUP($A571,'Order date customer name'!$A$3:$B$1039,2,FALSE)</f>
        <v>42063</v>
      </c>
      <c r="C571" s="7" t="str">
        <f>VLOOKUP(Table1[[#This Row],[Order No]],'Order date customer name'!$A$2:$C$1038,3,FALSE)</f>
        <v>JERRY LANE</v>
      </c>
      <c r="D571" s="7" t="str">
        <f>VLOOKUP(Table1[[#This Row],[Order No]],'State and cust type'!$A$2:$B$1038,2,FALSE)</f>
        <v>New York</v>
      </c>
      <c r="E571" s="7" t="str">
        <f>VLOOKUP(Table1[[#This Row],[Order No]],'State and cust type'!$A$3:$C$1039,3,FALSE)</f>
        <v>Corporate</v>
      </c>
      <c r="F571" s="7" t="str">
        <f>VLOOKUP(Table1[[#This Row],[Order No]],'Account, order priority and cat'!$A$2:$B$1038,2,FALSE)</f>
        <v>ROY COOK</v>
      </c>
      <c r="G571" s="7" t="str">
        <f>VLOOKUP(Table1[[#This Row],[Order No]],'Account, order priority and cat'!$A$3:$C$1039,3,FALSE)</f>
        <v>Medium</v>
      </c>
      <c r="H571" s="7" t="str">
        <f>VLOOKUP(Table1[[#This Row],[Order No]],'Account, order priority and cat'!$A$3:$D$1039,4,FALSE)</f>
        <v>Office Supplies</v>
      </c>
      <c r="I571" s="12" t="str">
        <f>VLOOKUP(Table1[[#This Row],[Order No]],'Cost and price details'!$A$2:$F$1038,Table!$I$3,FALSE)</f>
        <v>Express Air</v>
      </c>
      <c r="J571" s="13">
        <f>VLOOKUP(Table1[[#This Row],[Order No]],'Cost and price details'!$A$2:$F$1038,Table!$J$3,FALSE)</f>
        <v>42071</v>
      </c>
      <c r="K571" s="12">
        <f>VLOOKUP(Table1[[#This Row],[Order No]],'Cost and price details'!$A$2:$F$1038,Table!$K$3,FALSE)</f>
        <v>4.3890000000000002</v>
      </c>
      <c r="L571" s="12">
        <f>VLOOKUP(Table1[[#This Row],[Order No]],'Cost and price details'!$A$2:$F$1038,Table!$L$3,FALSE)</f>
        <v>6.8530000000000006</v>
      </c>
      <c r="M571" s="14">
        <f>(Table1[[#This Row],[Retail Price]]-Table1[[#This Row],[Cost Price]])/Table1[[#This Row],[Cost Price]]</f>
        <v>0.5614035087719299</v>
      </c>
      <c r="N571" s="14">
        <f>VLOOKUP(Table1[[#This Row],[Retail Price]],'Tax and discount slab'!$A$17:$B$27,2,TRUE)</f>
        <v>0.05</v>
      </c>
      <c r="O571" s="7">
        <f>(1+Table1[[#This Row],[Tax]])*Table1[[#This Row],[Retail Price]]</f>
        <v>7.1956500000000005</v>
      </c>
      <c r="P571" s="7">
        <f>VLOOKUP(Table1[[#This Row],[Order No]],'QTY &amp; shipping cost'!A567:B1603,2,FALSE)</f>
        <v>6</v>
      </c>
      <c r="Q571" s="7">
        <f>(Table1[[#This Row],[Price including tax]]*Table1[[#This Row],[Order Quantity]])</f>
        <v>43.173900000000003</v>
      </c>
      <c r="R571" s="14">
        <f>VLOOKUP(Table1[[#This Row],[Retail Price]],'Tax and discount slab'!$D$17:$E$27,2,TRUE)</f>
        <v>0.02</v>
      </c>
      <c r="S571" s="7">
        <f>Table1[[#This Row],[Sub Total]]*Table1[[#This Row],[Discount %]]</f>
        <v>0.86347800000000008</v>
      </c>
      <c r="T571" s="7">
        <f>VLOOKUP(Table1[[#This Row],[Order No]],'QTY &amp; shipping cost'!$A$2:$C$1038,3,FALSE)</f>
        <v>7.02</v>
      </c>
      <c r="U571" s="18">
        <f>(Table1[[#This Row],[Sub Total]]+Table1[[#This Row],[Shipping Cost]])-Table1[[#This Row],[Discount $]]</f>
        <v>49.330421999999999</v>
      </c>
    </row>
    <row r="572" spans="1:21" x14ac:dyDescent="0.2">
      <c r="A572" s="17" t="s">
        <v>994</v>
      </c>
      <c r="B572" s="6">
        <f>VLOOKUP($A572,'Order date customer name'!$A$3:$B$1039,2,FALSE)</f>
        <v>42063</v>
      </c>
      <c r="C572" s="7" t="str">
        <f>VLOOKUP(Table1[[#This Row],[Order No]],'Order date customer name'!$A$2:$C$1038,3,FALSE)</f>
        <v>GLEN STEWART</v>
      </c>
      <c r="D572" s="7" t="str">
        <f>VLOOKUP(Table1[[#This Row],[Order No]],'State and cust type'!$A$2:$B$1038,2,FALSE)</f>
        <v>Illinois</v>
      </c>
      <c r="E572" s="7" t="str">
        <f>VLOOKUP(Table1[[#This Row],[Order No]],'State and cust type'!$A$3:$C$1039,3,FALSE)</f>
        <v>Consumer</v>
      </c>
      <c r="F572" s="7" t="str">
        <f>VLOOKUP(Table1[[#This Row],[Order No]],'Account, order priority and cat'!$A$2:$B$1038,2,FALSE)</f>
        <v>COREY MILLS</v>
      </c>
      <c r="G572" s="7" t="str">
        <f>VLOOKUP(Table1[[#This Row],[Order No]],'Account, order priority and cat'!$A$3:$C$1039,3,FALSE)</f>
        <v>Critical</v>
      </c>
      <c r="H572" s="7" t="str">
        <f>VLOOKUP(Table1[[#This Row],[Order No]],'Account, order priority and cat'!$A$3:$D$1039,4,FALSE)</f>
        <v>Office Supplies</v>
      </c>
      <c r="I572" s="12" t="str">
        <f>VLOOKUP(Table1[[#This Row],[Order No]],'Cost and price details'!$A$2:$F$1038,Table!$I$3,FALSE)</f>
        <v>Regular Air</v>
      </c>
      <c r="J572" s="13">
        <f>VLOOKUP(Table1[[#This Row],[Order No]],'Cost and price details'!$A$2:$F$1038,Table!$J$3,FALSE)</f>
        <v>42072</v>
      </c>
      <c r="K572" s="12">
        <f>VLOOKUP(Table1[[#This Row],[Order No]],'Cost and price details'!$A$2:$F$1038,Table!$K$3,FALSE)</f>
        <v>1.4300000000000002</v>
      </c>
      <c r="L572" s="12">
        <f>VLOOKUP(Table1[[#This Row],[Order No]],'Cost and price details'!$A$2:$F$1038,Table!$L$3,FALSE)</f>
        <v>3.1680000000000001</v>
      </c>
      <c r="M572" s="14">
        <f>(Table1[[#This Row],[Retail Price]]-Table1[[#This Row],[Cost Price]])/Table1[[#This Row],[Cost Price]]</f>
        <v>1.2153846153846153</v>
      </c>
      <c r="N572" s="14">
        <f>VLOOKUP(Table1[[#This Row],[Retail Price]],'Tax and discount slab'!$A$17:$B$27,2,TRUE)</f>
        <v>0.05</v>
      </c>
      <c r="O572" s="7">
        <f>(1+Table1[[#This Row],[Tax]])*Table1[[#This Row],[Retail Price]]</f>
        <v>3.3264000000000005</v>
      </c>
      <c r="P572" s="7">
        <f>VLOOKUP(Table1[[#This Row],[Order No]],'QTY &amp; shipping cost'!A568:B1604,2,FALSE)</f>
        <v>45</v>
      </c>
      <c r="Q572" s="7">
        <f>(Table1[[#This Row],[Price including tax]]*Table1[[#This Row],[Order Quantity]])</f>
        <v>149.68800000000002</v>
      </c>
      <c r="R572" s="14">
        <f>VLOOKUP(Table1[[#This Row],[Retail Price]],'Tax and discount slab'!$D$17:$E$27,2,TRUE)</f>
        <v>0.02</v>
      </c>
      <c r="S572" s="7">
        <f>Table1[[#This Row],[Sub Total]]*Table1[[#This Row],[Discount %]]</f>
        <v>2.9937600000000004</v>
      </c>
      <c r="T572" s="7">
        <f>VLOOKUP(Table1[[#This Row],[Order No]],'QTY &amp; shipping cost'!$A$2:$C$1038,3,FALSE)</f>
        <v>1.06</v>
      </c>
      <c r="U572" s="18">
        <f>(Table1[[#This Row],[Sub Total]]+Table1[[#This Row],[Shipping Cost]])-Table1[[#This Row],[Discount $]]</f>
        <v>147.75424000000001</v>
      </c>
    </row>
    <row r="573" spans="1:21" x14ac:dyDescent="0.2">
      <c r="A573" s="17" t="s">
        <v>996</v>
      </c>
      <c r="B573" s="6">
        <f>VLOOKUP($A573,'Order date customer name'!$A$3:$B$1039,2,FALSE)</f>
        <v>42064</v>
      </c>
      <c r="C573" s="7" t="str">
        <f>VLOOKUP(Table1[[#This Row],[Order No]],'Order date customer name'!$A$2:$C$1038,3,FALSE)</f>
        <v>TIM GOMEZ</v>
      </c>
      <c r="D573" s="7" t="str">
        <f>VLOOKUP(Table1[[#This Row],[Order No]],'State and cust type'!$A$2:$B$1038,2,FALSE)</f>
        <v>New York</v>
      </c>
      <c r="E573" s="7" t="str">
        <f>VLOOKUP(Table1[[#This Row],[Order No]],'State and cust type'!$A$3:$C$1039,3,FALSE)</f>
        <v>Home Office</v>
      </c>
      <c r="F573" s="7" t="str">
        <f>VLOOKUP(Table1[[#This Row],[Order No]],'Account, order priority and cat'!$A$2:$B$1038,2,FALSE)</f>
        <v>ROY COOK</v>
      </c>
      <c r="G573" s="7" t="str">
        <f>VLOOKUP(Table1[[#This Row],[Order No]],'Account, order priority and cat'!$A$3:$C$1039,3,FALSE)</f>
        <v>High</v>
      </c>
      <c r="H573" s="7" t="str">
        <f>VLOOKUP(Table1[[#This Row],[Order No]],'Account, order priority and cat'!$A$3:$D$1039,4,FALSE)</f>
        <v>Office Supplies</v>
      </c>
      <c r="I573" s="12" t="str">
        <f>VLOOKUP(Table1[[#This Row],[Order No]],'Cost and price details'!$A$2:$F$1038,Table!$I$3,FALSE)</f>
        <v>Regular Air</v>
      </c>
      <c r="J573" s="13">
        <f>VLOOKUP(Table1[[#This Row],[Order No]],'Cost and price details'!$A$2:$F$1038,Table!$J$3,FALSE)</f>
        <v>42072</v>
      </c>
      <c r="K573" s="12">
        <f>VLOOKUP(Table1[[#This Row],[Order No]],'Cost and price details'!$A$2:$F$1038,Table!$K$3,FALSE)</f>
        <v>5.742</v>
      </c>
      <c r="L573" s="12">
        <f>VLOOKUP(Table1[[#This Row],[Order No]],'Cost and price details'!$A$2:$F$1038,Table!$L$3,FALSE)</f>
        <v>10.835000000000001</v>
      </c>
      <c r="M573" s="14">
        <f>(Table1[[#This Row],[Retail Price]]-Table1[[#This Row],[Cost Price]])/Table1[[#This Row],[Cost Price]]</f>
        <v>0.88697318007662851</v>
      </c>
      <c r="N573" s="14">
        <f>VLOOKUP(Table1[[#This Row],[Retail Price]],'Tax and discount slab'!$A$17:$B$27,2,TRUE)</f>
        <v>0.1</v>
      </c>
      <c r="O573" s="7">
        <f>(1+Table1[[#This Row],[Tax]])*Table1[[#This Row],[Retail Price]]</f>
        <v>11.918500000000002</v>
      </c>
      <c r="P573" s="7" t="e">
        <f>VLOOKUP(Table1[[#This Row],[Order No]],'QTY &amp; shipping cost'!A569:B1605,2,FALSE)</f>
        <v>#N/A</v>
      </c>
      <c r="Q573" s="7" t="e">
        <f>(Table1[[#This Row],[Price including tax]]*Table1[[#This Row],[Order Quantity]])</f>
        <v>#N/A</v>
      </c>
      <c r="R573" s="14">
        <f>VLOOKUP(Table1[[#This Row],[Retail Price]],'Tax and discount slab'!$D$17:$E$27,2,TRUE)</f>
        <v>7.0000000000000007E-2</v>
      </c>
      <c r="S573" s="7" t="e">
        <f>Table1[[#This Row],[Sub Total]]*Table1[[#This Row],[Discount %]]</f>
        <v>#N/A</v>
      </c>
      <c r="T573" s="7">
        <f>VLOOKUP(Table1[[#This Row],[Order No]],'QTY &amp; shipping cost'!$A$2:$C$1038,3,FALSE)</f>
        <v>4.87</v>
      </c>
      <c r="U573" s="18" t="e">
        <f>(Table1[[#This Row],[Sub Total]]+Table1[[#This Row],[Shipping Cost]])-Table1[[#This Row],[Discount $]]</f>
        <v>#N/A</v>
      </c>
    </row>
    <row r="574" spans="1:21" x14ac:dyDescent="0.2">
      <c r="A574" s="17" t="s">
        <v>998</v>
      </c>
      <c r="B574" s="6">
        <f>VLOOKUP($A574,'Order date customer name'!$A$3:$B$1039,2,FALSE)</f>
        <v>42065</v>
      </c>
      <c r="C574" s="7" t="str">
        <f>VLOOKUP(Table1[[#This Row],[Order No]],'Order date customer name'!$A$2:$C$1038,3,FALSE)</f>
        <v>WAYNE JIMENEZ</v>
      </c>
      <c r="D574" s="7" t="str">
        <f>VLOOKUP(Table1[[#This Row],[Order No]],'State and cust type'!$A$2:$B$1038,2,FALSE)</f>
        <v>New York</v>
      </c>
      <c r="E574" s="7" t="str">
        <f>VLOOKUP(Table1[[#This Row],[Order No]],'State and cust type'!$A$3:$C$1039,3,FALSE)</f>
        <v>Corporate</v>
      </c>
      <c r="F574" s="7" t="str">
        <f>VLOOKUP(Table1[[#This Row],[Order No]],'Account, order priority and cat'!$A$2:$B$1038,2,FALSE)</f>
        <v>CLAUDE WILLIS</v>
      </c>
      <c r="G574" s="7" t="str">
        <f>VLOOKUP(Table1[[#This Row],[Order No]],'Account, order priority and cat'!$A$3:$C$1039,3,FALSE)</f>
        <v>High</v>
      </c>
      <c r="H574" s="7" t="str">
        <f>VLOOKUP(Table1[[#This Row],[Order No]],'Account, order priority and cat'!$A$3:$D$1039,4,FALSE)</f>
        <v>Office Supplies</v>
      </c>
      <c r="I574" s="12" t="str">
        <f>VLOOKUP(Table1[[#This Row],[Order No]],'Cost and price details'!$A$2:$F$1038,Table!$I$3,FALSE)</f>
        <v>Regular Air</v>
      </c>
      <c r="J574" s="13">
        <f>VLOOKUP(Table1[[#This Row],[Order No]],'Cost and price details'!$A$2:$F$1038,Table!$J$3,FALSE)</f>
        <v>42074</v>
      </c>
      <c r="K574" s="12">
        <f>VLOOKUP(Table1[[#This Row],[Order No]],'Cost and price details'!$A$2:$F$1038,Table!$K$3,FALSE)</f>
        <v>2.3760000000000003</v>
      </c>
      <c r="L574" s="12">
        <f>VLOOKUP(Table1[[#This Row],[Order No]],'Cost and price details'!$A$2:$F$1038,Table!$L$3,FALSE)</f>
        <v>4.2350000000000003</v>
      </c>
      <c r="M574" s="14">
        <f>(Table1[[#This Row],[Retail Price]]-Table1[[#This Row],[Cost Price]])/Table1[[#This Row],[Cost Price]]</f>
        <v>0.78240740740740733</v>
      </c>
      <c r="N574" s="14">
        <f>VLOOKUP(Table1[[#This Row],[Retail Price]],'Tax and discount slab'!$A$17:$B$27,2,TRUE)</f>
        <v>0.05</v>
      </c>
      <c r="O574" s="7">
        <f>(1+Table1[[#This Row],[Tax]])*Table1[[#This Row],[Retail Price]]</f>
        <v>4.4467500000000006</v>
      </c>
      <c r="P574" s="7">
        <f>VLOOKUP(Table1[[#This Row],[Order No]],'QTY &amp; shipping cost'!A570:B1606,2,FALSE)</f>
        <v>6</v>
      </c>
      <c r="Q574" s="7">
        <f>(Table1[[#This Row],[Price including tax]]*Table1[[#This Row],[Order Quantity]])</f>
        <v>26.680500000000002</v>
      </c>
      <c r="R574" s="14">
        <f>VLOOKUP(Table1[[#This Row],[Retail Price]],'Tax and discount slab'!$D$17:$E$27,2,TRUE)</f>
        <v>0.02</v>
      </c>
      <c r="S574" s="7">
        <f>Table1[[#This Row],[Sub Total]]*Table1[[#This Row],[Discount %]]</f>
        <v>0.53361000000000003</v>
      </c>
      <c r="T574" s="7">
        <f>VLOOKUP(Table1[[#This Row],[Order No]],'QTY &amp; shipping cost'!$A$2:$C$1038,3,FALSE)</f>
        <v>0.75</v>
      </c>
      <c r="U574" s="18">
        <f>(Table1[[#This Row],[Sub Total]]+Table1[[#This Row],[Shipping Cost]])-Table1[[#This Row],[Discount $]]</f>
        <v>26.896890000000003</v>
      </c>
    </row>
    <row r="575" spans="1:21" x14ac:dyDescent="0.2">
      <c r="A575" s="17" t="s">
        <v>1000</v>
      </c>
      <c r="B575" s="6">
        <f>VLOOKUP($A575,'Order date customer name'!$A$3:$B$1039,2,FALSE)</f>
        <v>42067</v>
      </c>
      <c r="C575" s="7" t="str">
        <f>VLOOKUP(Table1[[#This Row],[Order No]],'Order date customer name'!$A$2:$C$1038,3,FALSE)</f>
        <v>LESLIE COLLINS</v>
      </c>
      <c r="D575" s="7" t="str">
        <f>VLOOKUP(Table1[[#This Row],[Order No]],'State and cust type'!$A$2:$B$1038,2,FALSE)</f>
        <v>Illinois</v>
      </c>
      <c r="E575" s="7" t="str">
        <f>VLOOKUP(Table1[[#This Row],[Order No]],'State and cust type'!$A$3:$C$1039,3,FALSE)</f>
        <v>Small Business</v>
      </c>
      <c r="F575" s="7" t="str">
        <f>VLOOKUP(Table1[[#This Row],[Order No]],'Account, order priority and cat'!$A$2:$B$1038,2,FALSE)</f>
        <v>MANUEL BARNES</v>
      </c>
      <c r="G575" s="7" t="str">
        <f>VLOOKUP(Table1[[#This Row],[Order No]],'Account, order priority and cat'!$A$3:$C$1039,3,FALSE)</f>
        <v>High</v>
      </c>
      <c r="H575" s="7" t="str">
        <f>VLOOKUP(Table1[[#This Row],[Order No]],'Account, order priority and cat'!$A$3:$D$1039,4,FALSE)</f>
        <v>Office Supplies</v>
      </c>
      <c r="I575" s="12" t="str">
        <f>VLOOKUP(Table1[[#This Row],[Order No]],'Cost and price details'!$A$2:$F$1038,Table!$I$3,FALSE)</f>
        <v>Regular Air</v>
      </c>
      <c r="J575" s="13">
        <f>VLOOKUP(Table1[[#This Row],[Order No]],'Cost and price details'!$A$2:$F$1038,Table!$J$3,FALSE)</f>
        <v>42075</v>
      </c>
      <c r="K575" s="12">
        <f>VLOOKUP(Table1[[#This Row],[Order No]],'Cost and price details'!$A$2:$F$1038,Table!$K$3,FALSE)</f>
        <v>5.8630000000000004</v>
      </c>
      <c r="L575" s="12">
        <f>VLOOKUP(Table1[[#This Row],[Order No]],'Cost and price details'!$A$2:$F$1038,Table!$L$3,FALSE)</f>
        <v>9.4600000000000009</v>
      </c>
      <c r="M575" s="14">
        <f>(Table1[[#This Row],[Retail Price]]-Table1[[#This Row],[Cost Price]])/Table1[[#This Row],[Cost Price]]</f>
        <v>0.61350844277673544</v>
      </c>
      <c r="N575" s="14">
        <f>VLOOKUP(Table1[[#This Row],[Retail Price]],'Tax and discount slab'!$A$17:$B$27,2,TRUE)</f>
        <v>0.05</v>
      </c>
      <c r="O575" s="7">
        <f>(1+Table1[[#This Row],[Tax]])*Table1[[#This Row],[Retail Price]]</f>
        <v>9.9330000000000016</v>
      </c>
      <c r="P575" s="7" t="e">
        <f>VLOOKUP(Table1[[#This Row],[Order No]],'QTY &amp; shipping cost'!A571:B1607,2,FALSE)</f>
        <v>#N/A</v>
      </c>
      <c r="Q575" s="7" t="e">
        <f>(Table1[[#This Row],[Price including tax]]*Table1[[#This Row],[Order Quantity]])</f>
        <v>#N/A</v>
      </c>
      <c r="R575" s="14">
        <f>VLOOKUP(Table1[[#This Row],[Retail Price]],'Tax and discount slab'!$D$17:$E$27,2,TRUE)</f>
        <v>0.02</v>
      </c>
      <c r="S575" s="7" t="e">
        <f>Table1[[#This Row],[Sub Total]]*Table1[[#This Row],[Discount %]]</f>
        <v>#N/A</v>
      </c>
      <c r="T575" s="7">
        <f>VLOOKUP(Table1[[#This Row],[Order No]],'QTY &amp; shipping cost'!$A$2:$C$1038,3,FALSE)</f>
        <v>6.24</v>
      </c>
      <c r="U575" s="18" t="e">
        <f>(Table1[[#This Row],[Sub Total]]+Table1[[#This Row],[Shipping Cost]])-Table1[[#This Row],[Discount $]]</f>
        <v>#N/A</v>
      </c>
    </row>
    <row r="576" spans="1:21" x14ac:dyDescent="0.2">
      <c r="A576" s="17" t="s">
        <v>1001</v>
      </c>
      <c r="B576" s="6">
        <f>VLOOKUP($A576,'Order date customer name'!$A$3:$B$1039,2,FALSE)</f>
        <v>42072</v>
      </c>
      <c r="C576" s="7" t="str">
        <f>VLOOKUP(Table1[[#This Row],[Order No]],'Order date customer name'!$A$2:$C$1038,3,FALSE)</f>
        <v>JUAN LEWIS</v>
      </c>
      <c r="D576" s="7" t="str">
        <f>VLOOKUP(Table1[[#This Row],[Order No]],'State and cust type'!$A$2:$B$1038,2,FALSE)</f>
        <v>New York</v>
      </c>
      <c r="E576" s="7" t="str">
        <f>VLOOKUP(Table1[[#This Row],[Order No]],'State and cust type'!$A$3:$C$1039,3,FALSE)</f>
        <v>Small Business</v>
      </c>
      <c r="F576" s="7" t="str">
        <f>VLOOKUP(Table1[[#This Row],[Order No]],'Account, order priority and cat'!$A$2:$B$1038,2,FALSE)</f>
        <v>GREG BLACK</v>
      </c>
      <c r="G576" s="7" t="str">
        <f>VLOOKUP(Table1[[#This Row],[Order No]],'Account, order priority and cat'!$A$3:$C$1039,3,FALSE)</f>
        <v>High</v>
      </c>
      <c r="H576" s="7" t="str">
        <f>VLOOKUP(Table1[[#This Row],[Order No]],'Account, order priority and cat'!$A$3:$D$1039,4,FALSE)</f>
        <v>Office Supplies</v>
      </c>
      <c r="I576" s="12" t="str">
        <f>VLOOKUP(Table1[[#This Row],[Order No]],'Cost and price details'!$A$2:$F$1038,Table!$I$3,FALSE)</f>
        <v>Regular Air</v>
      </c>
      <c r="J576" s="13">
        <f>VLOOKUP(Table1[[#This Row],[Order No]],'Cost and price details'!$A$2:$F$1038,Table!$J$3,FALSE)</f>
        <v>42080</v>
      </c>
      <c r="K576" s="12">
        <f>VLOOKUP(Table1[[#This Row],[Order No]],'Cost and price details'!$A$2:$F$1038,Table!$K$3,FALSE)</f>
        <v>4.125</v>
      </c>
      <c r="L576" s="12">
        <f>VLOOKUP(Table1[[#This Row],[Order No]],'Cost and price details'!$A$2:$F$1038,Table!$L$3,FALSE)</f>
        <v>7.7880000000000011</v>
      </c>
      <c r="M576" s="14">
        <f>(Table1[[#This Row],[Retail Price]]-Table1[[#This Row],[Cost Price]])/Table1[[#This Row],[Cost Price]]</f>
        <v>0.88800000000000023</v>
      </c>
      <c r="N576" s="14">
        <f>VLOOKUP(Table1[[#This Row],[Retail Price]],'Tax and discount slab'!$A$17:$B$27,2,TRUE)</f>
        <v>0.05</v>
      </c>
      <c r="O576" s="7">
        <f>(1+Table1[[#This Row],[Tax]])*Table1[[#This Row],[Retail Price]]</f>
        <v>8.1774000000000022</v>
      </c>
      <c r="P576" s="7">
        <f>VLOOKUP(Table1[[#This Row],[Order No]],'QTY &amp; shipping cost'!A572:B1608,2,FALSE)</f>
        <v>14</v>
      </c>
      <c r="Q576" s="7">
        <f>(Table1[[#This Row],[Price including tax]]*Table1[[#This Row],[Order Quantity]])</f>
        <v>114.48360000000002</v>
      </c>
      <c r="R576" s="14">
        <f>VLOOKUP(Table1[[#This Row],[Retail Price]],'Tax and discount slab'!$D$17:$E$27,2,TRUE)</f>
        <v>0.02</v>
      </c>
      <c r="S576" s="7">
        <f>Table1[[#This Row],[Sub Total]]*Table1[[#This Row],[Discount %]]</f>
        <v>2.2896720000000004</v>
      </c>
      <c r="T576" s="7">
        <f>VLOOKUP(Table1[[#This Row],[Order No]],'QTY &amp; shipping cost'!$A$2:$C$1038,3,FALSE)</f>
        <v>2.4</v>
      </c>
      <c r="U576" s="18">
        <f>(Table1[[#This Row],[Sub Total]]+Table1[[#This Row],[Shipping Cost]])-Table1[[#This Row],[Discount $]]</f>
        <v>114.59392800000003</v>
      </c>
    </row>
    <row r="577" spans="1:21" x14ac:dyDescent="0.2">
      <c r="A577" s="17" t="s">
        <v>1003</v>
      </c>
      <c r="B577" s="6">
        <f>VLOOKUP($A577,'Order date customer name'!$A$3:$B$1039,2,FALSE)</f>
        <v>42073</v>
      </c>
      <c r="C577" s="7" t="str">
        <f>VLOOKUP(Table1[[#This Row],[Order No]],'Order date customer name'!$A$2:$C$1038,3,FALSE)</f>
        <v>JUSTIN VAZQUEZ</v>
      </c>
      <c r="D577" s="7" t="str">
        <f>VLOOKUP(Table1[[#This Row],[Order No]],'State and cust type'!$A$2:$B$1038,2,FALSE)</f>
        <v>New York</v>
      </c>
      <c r="E577" s="7" t="str">
        <f>VLOOKUP(Table1[[#This Row],[Order No]],'State and cust type'!$A$3:$C$1039,3,FALSE)</f>
        <v>Home Office</v>
      </c>
      <c r="F577" s="7" t="str">
        <f>VLOOKUP(Table1[[#This Row],[Order No]],'Account, order priority and cat'!$A$2:$B$1038,2,FALSE)</f>
        <v>TONY PERRY</v>
      </c>
      <c r="G577" s="7" t="str">
        <f>VLOOKUP(Table1[[#This Row],[Order No]],'Account, order priority and cat'!$A$3:$C$1039,3,FALSE)</f>
        <v>Critical</v>
      </c>
      <c r="H577" s="7" t="str">
        <f>VLOOKUP(Table1[[#This Row],[Order No]],'Account, order priority and cat'!$A$3:$D$1039,4,FALSE)</f>
        <v>Office Supplies</v>
      </c>
      <c r="I577" s="12" t="str">
        <f>VLOOKUP(Table1[[#This Row],[Order No]],'Cost and price details'!$A$2:$F$1038,Table!$I$3,FALSE)</f>
        <v>Regular Air</v>
      </c>
      <c r="J577" s="13">
        <f>VLOOKUP(Table1[[#This Row],[Order No]],'Cost and price details'!$A$2:$F$1038,Table!$J$3,FALSE)</f>
        <v>42081</v>
      </c>
      <c r="K577" s="12">
        <f>VLOOKUP(Table1[[#This Row],[Order No]],'Cost and price details'!$A$2:$F$1038,Table!$K$3,FALSE)</f>
        <v>2.1339999999999999</v>
      </c>
      <c r="L577" s="12">
        <f>VLOOKUP(Table1[[#This Row],[Order No]],'Cost and price details'!$A$2:$F$1038,Table!$L$3,FALSE)</f>
        <v>3.3880000000000003</v>
      </c>
      <c r="M577" s="14">
        <f>(Table1[[#This Row],[Retail Price]]-Table1[[#This Row],[Cost Price]])/Table1[[#This Row],[Cost Price]]</f>
        <v>0.58762886597938169</v>
      </c>
      <c r="N577" s="14">
        <f>VLOOKUP(Table1[[#This Row],[Retail Price]],'Tax and discount slab'!$A$17:$B$27,2,TRUE)</f>
        <v>0.05</v>
      </c>
      <c r="O577" s="7">
        <f>(1+Table1[[#This Row],[Tax]])*Table1[[#This Row],[Retail Price]]</f>
        <v>3.5574000000000003</v>
      </c>
      <c r="P577" s="7">
        <f>VLOOKUP(Table1[[#This Row],[Order No]],'QTY &amp; shipping cost'!A573:B1609,2,FALSE)</f>
        <v>6</v>
      </c>
      <c r="Q577" s="7">
        <f>(Table1[[#This Row],[Price including tax]]*Table1[[#This Row],[Order Quantity]])</f>
        <v>21.3444</v>
      </c>
      <c r="R577" s="14">
        <f>VLOOKUP(Table1[[#This Row],[Retail Price]],'Tax and discount slab'!$D$17:$E$27,2,TRUE)</f>
        <v>0.02</v>
      </c>
      <c r="S577" s="7">
        <f>Table1[[#This Row],[Sub Total]]*Table1[[#This Row],[Discount %]]</f>
        <v>0.42688799999999999</v>
      </c>
      <c r="T577" s="7">
        <f>VLOOKUP(Table1[[#This Row],[Order No]],'QTY &amp; shipping cost'!$A$2:$C$1038,3,FALSE)</f>
        <v>1.04</v>
      </c>
      <c r="U577" s="18">
        <f>(Table1[[#This Row],[Sub Total]]+Table1[[#This Row],[Shipping Cost]])-Table1[[#This Row],[Discount $]]</f>
        <v>21.957511999999998</v>
      </c>
    </row>
    <row r="578" spans="1:21" x14ac:dyDescent="0.2">
      <c r="A578" s="17" t="s">
        <v>1005</v>
      </c>
      <c r="B578" s="6">
        <f>VLOOKUP($A578,'Order date customer name'!$A$3:$B$1039,2,FALSE)</f>
        <v>42076</v>
      </c>
      <c r="C578" s="7" t="str">
        <f>VLOOKUP(Table1[[#This Row],[Order No]],'Order date customer name'!$A$2:$C$1038,3,FALSE)</f>
        <v>ELMER WAGNER</v>
      </c>
      <c r="D578" s="7" t="str">
        <f>VLOOKUP(Table1[[#This Row],[Order No]],'State and cust type'!$A$2:$B$1038,2,FALSE)</f>
        <v>New York</v>
      </c>
      <c r="E578" s="7" t="str">
        <f>VLOOKUP(Table1[[#This Row],[Order No]],'State and cust type'!$A$3:$C$1039,3,FALSE)</f>
        <v>Consumer</v>
      </c>
      <c r="F578" s="7" t="str">
        <f>VLOOKUP(Table1[[#This Row],[Order No]],'Account, order priority and cat'!$A$2:$B$1038,2,FALSE)</f>
        <v>CLAUDE WILLIS</v>
      </c>
      <c r="G578" s="7" t="str">
        <f>VLOOKUP(Table1[[#This Row],[Order No]],'Account, order priority and cat'!$A$3:$C$1039,3,FALSE)</f>
        <v>High</v>
      </c>
      <c r="H578" s="7" t="str">
        <f>VLOOKUP(Table1[[#This Row],[Order No]],'Account, order priority and cat'!$A$3:$D$1039,4,FALSE)</f>
        <v>Office Supplies</v>
      </c>
      <c r="I578" s="12" t="str">
        <f>VLOOKUP(Table1[[#This Row],[Order No]],'Cost and price details'!$A$2:$F$1038,Table!$I$3,FALSE)</f>
        <v>Regular Air</v>
      </c>
      <c r="J578" s="13">
        <f>VLOOKUP(Table1[[#This Row],[Order No]],'Cost and price details'!$A$2:$F$1038,Table!$J$3,FALSE)</f>
        <v>42085</v>
      </c>
      <c r="K578" s="12">
        <f>VLOOKUP(Table1[[#This Row],[Order No]],'Cost and price details'!$A$2:$F$1038,Table!$K$3,FALSE)</f>
        <v>2.3980000000000006</v>
      </c>
      <c r="L578" s="12">
        <f>VLOOKUP(Table1[[#This Row],[Order No]],'Cost and price details'!$A$2:$F$1038,Table!$L$3,FALSE)</f>
        <v>3.8720000000000003</v>
      </c>
      <c r="M578" s="14">
        <f>(Table1[[#This Row],[Retail Price]]-Table1[[#This Row],[Cost Price]])/Table1[[#This Row],[Cost Price]]</f>
        <v>0.61467889908256856</v>
      </c>
      <c r="N578" s="14">
        <f>VLOOKUP(Table1[[#This Row],[Retail Price]],'Tax and discount slab'!$A$17:$B$27,2,TRUE)</f>
        <v>0.05</v>
      </c>
      <c r="O578" s="7">
        <f>(1+Table1[[#This Row],[Tax]])*Table1[[#This Row],[Retail Price]]</f>
        <v>4.0656000000000008</v>
      </c>
      <c r="P578" s="7" t="e">
        <f>VLOOKUP(Table1[[#This Row],[Order No]],'QTY &amp; shipping cost'!A574:B1610,2,FALSE)</f>
        <v>#N/A</v>
      </c>
      <c r="Q578" s="7" t="e">
        <f>(Table1[[#This Row],[Price including tax]]*Table1[[#This Row],[Order Quantity]])</f>
        <v>#N/A</v>
      </c>
      <c r="R578" s="14">
        <f>VLOOKUP(Table1[[#This Row],[Retail Price]],'Tax and discount slab'!$D$17:$E$27,2,TRUE)</f>
        <v>0.02</v>
      </c>
      <c r="S578" s="7" t="e">
        <f>Table1[[#This Row],[Sub Total]]*Table1[[#This Row],[Discount %]]</f>
        <v>#N/A</v>
      </c>
      <c r="T578" s="7">
        <f>VLOOKUP(Table1[[#This Row],[Order No]],'QTY &amp; shipping cost'!$A$2:$C$1038,3,FALSE)</f>
        <v>6.88</v>
      </c>
      <c r="U578" s="18" t="e">
        <f>(Table1[[#This Row],[Sub Total]]+Table1[[#This Row],[Shipping Cost]])-Table1[[#This Row],[Discount $]]</f>
        <v>#N/A</v>
      </c>
    </row>
    <row r="579" spans="1:21" x14ac:dyDescent="0.2">
      <c r="A579" s="17" t="s">
        <v>1006</v>
      </c>
      <c r="B579" s="6">
        <f>VLOOKUP($A579,'Order date customer name'!$A$3:$B$1039,2,FALSE)</f>
        <v>42077</v>
      </c>
      <c r="C579" s="7" t="str">
        <f>VLOOKUP(Table1[[#This Row],[Order No]],'Order date customer name'!$A$2:$C$1038,3,FALSE)</f>
        <v>BRADLEY DUNCAN</v>
      </c>
      <c r="D579" s="7" t="str">
        <f>VLOOKUP(Table1[[#This Row],[Order No]],'State and cust type'!$A$2:$B$1038,2,FALSE)</f>
        <v>New York</v>
      </c>
      <c r="E579" s="7" t="str">
        <f>VLOOKUP(Table1[[#This Row],[Order No]],'State and cust type'!$A$3:$C$1039,3,FALSE)</f>
        <v>Home Office</v>
      </c>
      <c r="F579" s="7" t="str">
        <f>VLOOKUP(Table1[[#This Row],[Order No]],'Account, order priority and cat'!$A$2:$B$1038,2,FALSE)</f>
        <v>VINCENT JORDAN</v>
      </c>
      <c r="G579" s="7" t="str">
        <f>VLOOKUP(Table1[[#This Row],[Order No]],'Account, order priority and cat'!$A$3:$C$1039,3,FALSE)</f>
        <v>Not Specified</v>
      </c>
      <c r="H579" s="7" t="str">
        <f>VLOOKUP(Table1[[#This Row],[Order No]],'Account, order priority and cat'!$A$3:$D$1039,4,FALSE)</f>
        <v>Technology</v>
      </c>
      <c r="I579" s="12" t="str">
        <f>VLOOKUP(Table1[[#This Row],[Order No]],'Cost and price details'!$A$2:$F$1038,Table!$I$3,FALSE)</f>
        <v>Delivery Truck</v>
      </c>
      <c r="J579" s="13">
        <f>VLOOKUP(Table1[[#This Row],[Order No]],'Cost and price details'!$A$2:$F$1038,Table!$J$3,FALSE)</f>
        <v>42085</v>
      </c>
      <c r="K579" s="12">
        <f>VLOOKUP(Table1[[#This Row],[Order No]],'Cost and price details'!$A$2:$F$1038,Table!$K$3,FALSE)</f>
        <v>347.17100000000005</v>
      </c>
      <c r="L579" s="12">
        <f>VLOOKUP(Table1[[#This Row],[Order No]],'Cost and price details'!$A$2:$F$1038,Table!$L$3,FALSE)</f>
        <v>551.06700000000012</v>
      </c>
      <c r="M579" s="14">
        <f>(Table1[[#This Row],[Retail Price]]-Table1[[#This Row],[Cost Price]])/Table1[[#This Row],[Cost Price]]</f>
        <v>0.58730711954627557</v>
      </c>
      <c r="N579" s="14">
        <f>VLOOKUP(Table1[[#This Row],[Retail Price]],'Tax and discount slab'!$A$17:$B$27,2,TRUE)</f>
        <v>0.32000000000000006</v>
      </c>
      <c r="O579" s="7">
        <f>(1+Table1[[#This Row],[Tax]])*Table1[[#This Row],[Retail Price]]</f>
        <v>727.40844000000016</v>
      </c>
      <c r="P579" s="7" t="e">
        <f>VLOOKUP(Table1[[#This Row],[Order No]],'QTY &amp; shipping cost'!A575:B1611,2,FALSE)</f>
        <v>#N/A</v>
      </c>
      <c r="Q579" s="7" t="e">
        <f>(Table1[[#This Row],[Price including tax]]*Table1[[#This Row],[Order Quantity]])</f>
        <v>#N/A</v>
      </c>
      <c r="R579" s="14">
        <f>VLOOKUP(Table1[[#This Row],[Retail Price]],'Tax and discount slab'!$D$17:$E$27,2,TRUE)</f>
        <v>0.47</v>
      </c>
      <c r="S579" s="7" t="e">
        <f>Table1[[#This Row],[Sub Total]]*Table1[[#This Row],[Discount %]]</f>
        <v>#N/A</v>
      </c>
      <c r="T579" s="7">
        <f>VLOOKUP(Table1[[#This Row],[Order No]],'QTY &amp; shipping cost'!$A$2:$C$1038,3,FALSE)</f>
        <v>69.349999999999994</v>
      </c>
      <c r="U579" s="18" t="e">
        <f>(Table1[[#This Row],[Sub Total]]+Table1[[#This Row],[Shipping Cost]])-Table1[[#This Row],[Discount $]]</f>
        <v>#N/A</v>
      </c>
    </row>
    <row r="580" spans="1:21" x14ac:dyDescent="0.2">
      <c r="A580" s="17" t="s">
        <v>1008</v>
      </c>
      <c r="B580" s="6">
        <f>VLOOKUP($A580,'Order date customer name'!$A$3:$B$1039,2,FALSE)</f>
        <v>42077</v>
      </c>
      <c r="C580" s="7" t="str">
        <f>VLOOKUP(Table1[[#This Row],[Order No]],'Order date customer name'!$A$2:$C$1038,3,FALSE)</f>
        <v>RYAN KENNEDY</v>
      </c>
      <c r="D580" s="7" t="str">
        <f>VLOOKUP(Table1[[#This Row],[Order No]],'State and cust type'!$A$2:$B$1038,2,FALSE)</f>
        <v>Illinois</v>
      </c>
      <c r="E580" s="7" t="str">
        <f>VLOOKUP(Table1[[#This Row],[Order No]],'State and cust type'!$A$3:$C$1039,3,FALSE)</f>
        <v>Small Business</v>
      </c>
      <c r="F580" s="7" t="str">
        <f>VLOOKUP(Table1[[#This Row],[Order No]],'Account, order priority and cat'!$A$2:$B$1038,2,FALSE)</f>
        <v>MANUEL BARNES</v>
      </c>
      <c r="G580" s="7" t="str">
        <f>VLOOKUP(Table1[[#This Row],[Order No]],'Account, order priority and cat'!$A$3:$C$1039,3,FALSE)</f>
        <v>High</v>
      </c>
      <c r="H580" s="7" t="str">
        <f>VLOOKUP(Table1[[#This Row],[Order No]],'Account, order priority and cat'!$A$3:$D$1039,4,FALSE)</f>
        <v>Office Supplies</v>
      </c>
      <c r="I580" s="12" t="str">
        <f>VLOOKUP(Table1[[#This Row],[Order No]],'Cost and price details'!$A$2:$F$1038,Table!$I$3,FALSE)</f>
        <v>Regular Air</v>
      </c>
      <c r="J580" s="13">
        <f>VLOOKUP(Table1[[#This Row],[Order No]],'Cost and price details'!$A$2:$F$1038,Table!$J$3,FALSE)</f>
        <v>42084</v>
      </c>
      <c r="K580" s="12">
        <f>VLOOKUP(Table1[[#This Row],[Order No]],'Cost and price details'!$A$2:$F$1038,Table!$K$3,FALSE)</f>
        <v>16.445</v>
      </c>
      <c r="L580" s="12">
        <f>VLOOKUP(Table1[[#This Row],[Order No]],'Cost and price details'!$A$2:$F$1038,Table!$L$3,FALSE)</f>
        <v>38.236000000000004</v>
      </c>
      <c r="M580" s="14">
        <f>(Table1[[#This Row],[Retail Price]]-Table1[[#This Row],[Cost Price]])/Table1[[#This Row],[Cost Price]]</f>
        <v>1.3250836120401339</v>
      </c>
      <c r="N580" s="14">
        <f>VLOOKUP(Table1[[#This Row],[Retail Price]],'Tax and discount slab'!$A$17:$B$27,2,TRUE)</f>
        <v>0.2</v>
      </c>
      <c r="O580" s="7">
        <f>(1+Table1[[#This Row],[Tax]])*Table1[[#This Row],[Retail Price]]</f>
        <v>45.883200000000002</v>
      </c>
      <c r="P580" s="7">
        <f>VLOOKUP(Table1[[#This Row],[Order No]],'QTY &amp; shipping cost'!A576:B1612,2,FALSE)</f>
        <v>45</v>
      </c>
      <c r="Q580" s="7">
        <f>(Table1[[#This Row],[Price including tax]]*Table1[[#This Row],[Order Quantity]])</f>
        <v>2064.7440000000001</v>
      </c>
      <c r="R580" s="14">
        <f>VLOOKUP(Table1[[#This Row],[Retail Price]],'Tax and discount slab'!$D$17:$E$27,2,TRUE)</f>
        <v>0.17</v>
      </c>
      <c r="S580" s="7">
        <f>Table1[[#This Row],[Sub Total]]*Table1[[#This Row],[Discount %]]</f>
        <v>351.00648000000007</v>
      </c>
      <c r="T580" s="7">
        <f>VLOOKUP(Table1[[#This Row],[Order No]],'QTY &amp; shipping cost'!$A$2:$C$1038,3,FALSE)</f>
        <v>8.2700000000000014</v>
      </c>
      <c r="U580" s="18">
        <f>(Table1[[#This Row],[Sub Total]]+Table1[[#This Row],[Shipping Cost]])-Table1[[#This Row],[Discount $]]</f>
        <v>1722.0075200000001</v>
      </c>
    </row>
    <row r="581" spans="1:21" x14ac:dyDescent="0.2">
      <c r="A581" s="17" t="s">
        <v>1010</v>
      </c>
      <c r="B581" s="6">
        <f>VLOOKUP($A581,'Order date customer name'!$A$3:$B$1039,2,FALSE)</f>
        <v>42078</v>
      </c>
      <c r="C581" s="7" t="str">
        <f>VLOOKUP(Table1[[#This Row],[Order No]],'Order date customer name'!$A$2:$C$1038,3,FALSE)</f>
        <v>PETER PENA</v>
      </c>
      <c r="D581" s="7" t="str">
        <f>VLOOKUP(Table1[[#This Row],[Order No]],'State and cust type'!$A$2:$B$1038,2,FALSE)</f>
        <v>New York</v>
      </c>
      <c r="E581" s="7" t="str">
        <f>VLOOKUP(Table1[[#This Row],[Order No]],'State and cust type'!$A$3:$C$1039,3,FALSE)</f>
        <v>Consumer</v>
      </c>
      <c r="F581" s="7" t="str">
        <f>VLOOKUP(Table1[[#This Row],[Order No]],'Account, order priority and cat'!$A$2:$B$1038,2,FALSE)</f>
        <v>TONY PERRY</v>
      </c>
      <c r="G581" s="7" t="str">
        <f>VLOOKUP(Table1[[#This Row],[Order No]],'Account, order priority and cat'!$A$3:$C$1039,3,FALSE)</f>
        <v>Critical</v>
      </c>
      <c r="H581" s="7" t="str">
        <f>VLOOKUP(Table1[[#This Row],[Order No]],'Account, order priority and cat'!$A$3:$D$1039,4,FALSE)</f>
        <v>Office Supplies</v>
      </c>
      <c r="I581" s="12" t="str">
        <f>VLOOKUP(Table1[[#This Row],[Order No]],'Cost and price details'!$A$2:$F$1038,Table!$I$3,FALSE)</f>
        <v>Regular Air</v>
      </c>
      <c r="J581" s="13">
        <f>VLOOKUP(Table1[[#This Row],[Order No]],'Cost and price details'!$A$2:$F$1038,Table!$J$3,FALSE)</f>
        <v>42087</v>
      </c>
      <c r="K581" s="12">
        <f>VLOOKUP(Table1[[#This Row],[Order No]],'Cost and price details'!$A$2:$F$1038,Table!$K$3,FALSE)</f>
        <v>23.716000000000001</v>
      </c>
      <c r="L581" s="12">
        <f>VLOOKUP(Table1[[#This Row],[Order No]],'Cost and price details'!$A$2:$F$1038,Table!$L$3,FALSE)</f>
        <v>40.204999999999998</v>
      </c>
      <c r="M581" s="14">
        <f>(Table1[[#This Row],[Retail Price]]-Table1[[#This Row],[Cost Price]])/Table1[[#This Row],[Cost Price]]</f>
        <v>0.695269016697588</v>
      </c>
      <c r="N581" s="14">
        <f>VLOOKUP(Table1[[#This Row],[Retail Price]],'Tax and discount slab'!$A$17:$B$27,2,TRUE)</f>
        <v>0.22</v>
      </c>
      <c r="O581" s="7">
        <f>(1+Table1[[#This Row],[Tax]])*Table1[[#This Row],[Retail Price]]</f>
        <v>49.050099999999993</v>
      </c>
      <c r="P581" s="7" t="e">
        <f>VLOOKUP(Table1[[#This Row],[Order No]],'QTY &amp; shipping cost'!A577:B1613,2,FALSE)</f>
        <v>#N/A</v>
      </c>
      <c r="Q581" s="7" t="e">
        <f>(Table1[[#This Row],[Price including tax]]*Table1[[#This Row],[Order Quantity]])</f>
        <v>#N/A</v>
      </c>
      <c r="R581" s="14">
        <f>VLOOKUP(Table1[[#This Row],[Retail Price]],'Tax and discount slab'!$D$17:$E$27,2,TRUE)</f>
        <v>0.22000000000000003</v>
      </c>
      <c r="S581" s="7" t="e">
        <f>Table1[[#This Row],[Sub Total]]*Table1[[#This Row],[Discount %]]</f>
        <v>#N/A</v>
      </c>
      <c r="T581" s="7">
        <f>VLOOKUP(Table1[[#This Row],[Order No]],'QTY &amp; shipping cost'!$A$2:$C$1038,3,FALSE)</f>
        <v>13.940000000000001</v>
      </c>
      <c r="U581" s="18" t="e">
        <f>(Table1[[#This Row],[Sub Total]]+Table1[[#This Row],[Shipping Cost]])-Table1[[#This Row],[Discount $]]</f>
        <v>#N/A</v>
      </c>
    </row>
    <row r="582" spans="1:21" x14ac:dyDescent="0.2">
      <c r="A582" s="17" t="s">
        <v>1011</v>
      </c>
      <c r="B582" s="6">
        <f>VLOOKUP($A582,'Order date customer name'!$A$3:$B$1039,2,FALSE)</f>
        <v>42078</v>
      </c>
      <c r="C582" s="7" t="str">
        <f>VLOOKUP(Table1[[#This Row],[Order No]],'Order date customer name'!$A$2:$C$1038,3,FALSE)</f>
        <v>JOEL ORTIZ</v>
      </c>
      <c r="D582" s="7" t="str">
        <f>VLOOKUP(Table1[[#This Row],[Order No]],'State and cust type'!$A$2:$B$1038,2,FALSE)</f>
        <v>Illinois</v>
      </c>
      <c r="E582" s="7" t="str">
        <f>VLOOKUP(Table1[[#This Row],[Order No]],'State and cust type'!$A$3:$C$1039,3,FALSE)</f>
        <v>Consumer</v>
      </c>
      <c r="F582" s="7" t="str">
        <f>VLOOKUP(Table1[[#This Row],[Order No]],'Account, order priority and cat'!$A$2:$B$1038,2,FALSE)</f>
        <v>MANUEL BARNES</v>
      </c>
      <c r="G582" s="7" t="str">
        <f>VLOOKUP(Table1[[#This Row],[Order No]],'Account, order priority and cat'!$A$3:$C$1039,3,FALSE)</f>
        <v>Medium</v>
      </c>
      <c r="H582" s="7" t="str">
        <f>VLOOKUP(Table1[[#This Row],[Order No]],'Account, order priority and cat'!$A$3:$D$1039,4,FALSE)</f>
        <v>Office Supplies</v>
      </c>
      <c r="I582" s="12" t="str">
        <f>VLOOKUP(Table1[[#This Row],[Order No]],'Cost and price details'!$A$2:$F$1038,Table!$I$3,FALSE)</f>
        <v>Regular Air</v>
      </c>
      <c r="J582" s="13">
        <f>VLOOKUP(Table1[[#This Row],[Order No]],'Cost and price details'!$A$2:$F$1038,Table!$J$3,FALSE)</f>
        <v>42085</v>
      </c>
      <c r="K582" s="12">
        <f>VLOOKUP(Table1[[#This Row],[Order No]],'Cost and price details'!$A$2:$F$1038,Table!$K$3,FALSE)</f>
        <v>13.629000000000001</v>
      </c>
      <c r="L582" s="12">
        <f>VLOOKUP(Table1[[#This Row],[Order No]],'Cost and price details'!$A$2:$F$1038,Table!$L$3,FALSE)</f>
        <v>21.978000000000002</v>
      </c>
      <c r="M582" s="14">
        <f>(Table1[[#This Row],[Retail Price]]-Table1[[#This Row],[Cost Price]])/Table1[[#This Row],[Cost Price]]</f>
        <v>0.61259079903147695</v>
      </c>
      <c r="N582" s="14">
        <f>VLOOKUP(Table1[[#This Row],[Retail Price]],'Tax and discount slab'!$A$17:$B$27,2,TRUE)</f>
        <v>0.15000000000000002</v>
      </c>
      <c r="O582" s="7">
        <f>(1+Table1[[#This Row],[Tax]])*Table1[[#This Row],[Retail Price]]</f>
        <v>25.274699999999999</v>
      </c>
      <c r="P582" s="7">
        <f>VLOOKUP(Table1[[#This Row],[Order No]],'QTY &amp; shipping cost'!A578:B1614,2,FALSE)</f>
        <v>34</v>
      </c>
      <c r="Q582" s="7">
        <f>(Table1[[#This Row],[Price including tax]]*Table1[[#This Row],[Order Quantity]])</f>
        <v>859.33979999999997</v>
      </c>
      <c r="R582" s="14">
        <f>VLOOKUP(Table1[[#This Row],[Retail Price]],'Tax and discount slab'!$D$17:$E$27,2,TRUE)</f>
        <v>0.12000000000000001</v>
      </c>
      <c r="S582" s="7">
        <f>Table1[[#This Row],[Sub Total]]*Table1[[#This Row],[Discount %]]</f>
        <v>103.12077600000001</v>
      </c>
      <c r="T582" s="7">
        <f>VLOOKUP(Table1[[#This Row],[Order No]],'QTY &amp; shipping cost'!$A$2:$C$1038,3,FALSE)</f>
        <v>5.8199999999999994</v>
      </c>
      <c r="U582" s="18">
        <f>(Table1[[#This Row],[Sub Total]]+Table1[[#This Row],[Shipping Cost]])-Table1[[#This Row],[Discount $]]</f>
        <v>762.03902400000004</v>
      </c>
    </row>
    <row r="583" spans="1:21" x14ac:dyDescent="0.2">
      <c r="A583" s="17" t="s">
        <v>1013</v>
      </c>
      <c r="B583" s="6">
        <f>VLOOKUP($A583,'Order date customer name'!$A$3:$B$1039,2,FALSE)</f>
        <v>42079</v>
      </c>
      <c r="C583" s="7" t="str">
        <f>VLOOKUP(Table1[[#This Row],[Order No]],'Order date customer name'!$A$2:$C$1038,3,FALSE)</f>
        <v>STEPHEN CONTRERAS</v>
      </c>
      <c r="D583" s="7" t="str">
        <f>VLOOKUP(Table1[[#This Row],[Order No]],'State and cust type'!$A$2:$B$1038,2,FALSE)</f>
        <v>New York</v>
      </c>
      <c r="E583" s="7" t="str">
        <f>VLOOKUP(Table1[[#This Row],[Order No]],'State and cust type'!$A$3:$C$1039,3,FALSE)</f>
        <v>Corporate</v>
      </c>
      <c r="F583" s="7" t="str">
        <f>VLOOKUP(Table1[[#This Row],[Order No]],'Account, order priority and cat'!$A$2:$B$1038,2,FALSE)</f>
        <v>ROY COOK</v>
      </c>
      <c r="G583" s="7" t="str">
        <f>VLOOKUP(Table1[[#This Row],[Order No]],'Account, order priority and cat'!$A$3:$C$1039,3,FALSE)</f>
        <v>Critical</v>
      </c>
      <c r="H583" s="7" t="str">
        <f>VLOOKUP(Table1[[#This Row],[Order No]],'Account, order priority and cat'!$A$3:$D$1039,4,FALSE)</f>
        <v>Office Supplies</v>
      </c>
      <c r="I583" s="12" t="str">
        <f>VLOOKUP(Table1[[#This Row],[Order No]],'Cost and price details'!$A$2:$F$1038,Table!$I$3,FALSE)</f>
        <v>Regular Air</v>
      </c>
      <c r="J583" s="13">
        <f>VLOOKUP(Table1[[#This Row],[Order No]],'Cost and price details'!$A$2:$F$1038,Table!$J$3,FALSE)</f>
        <v>42089</v>
      </c>
      <c r="K583" s="12">
        <f>VLOOKUP(Table1[[#This Row],[Order No]],'Cost and price details'!$A$2:$F$1038,Table!$K$3,FALSE)</f>
        <v>3.1570000000000005</v>
      </c>
      <c r="L583" s="12">
        <f>VLOOKUP(Table1[[#This Row],[Order No]],'Cost and price details'!$A$2:$F$1038,Table!$L$3,FALSE)</f>
        <v>7.524</v>
      </c>
      <c r="M583" s="14">
        <f>(Table1[[#This Row],[Retail Price]]-Table1[[#This Row],[Cost Price]])/Table1[[#This Row],[Cost Price]]</f>
        <v>1.3832752613240413</v>
      </c>
      <c r="N583" s="14">
        <f>VLOOKUP(Table1[[#This Row],[Retail Price]],'Tax and discount slab'!$A$17:$B$27,2,TRUE)</f>
        <v>0.05</v>
      </c>
      <c r="O583" s="7">
        <f>(1+Table1[[#This Row],[Tax]])*Table1[[#This Row],[Retail Price]]</f>
        <v>7.9002000000000008</v>
      </c>
      <c r="P583" s="7">
        <f>VLOOKUP(Table1[[#This Row],[Order No]],'QTY &amp; shipping cost'!A579:B1615,2,FALSE)</f>
        <v>37</v>
      </c>
      <c r="Q583" s="7">
        <f>(Table1[[#This Row],[Price including tax]]*Table1[[#This Row],[Order Quantity]])</f>
        <v>292.30740000000003</v>
      </c>
      <c r="R583" s="14">
        <f>VLOOKUP(Table1[[#This Row],[Retail Price]],'Tax and discount slab'!$D$17:$E$27,2,TRUE)</f>
        <v>0.02</v>
      </c>
      <c r="S583" s="7">
        <f>Table1[[#This Row],[Sub Total]]*Table1[[#This Row],[Discount %]]</f>
        <v>5.8461480000000003</v>
      </c>
      <c r="T583" s="7">
        <f>VLOOKUP(Table1[[#This Row],[Order No]],'QTY &amp; shipping cost'!$A$2:$C$1038,3,FALSE)</f>
        <v>4.47</v>
      </c>
      <c r="U583" s="18">
        <f>(Table1[[#This Row],[Sub Total]]+Table1[[#This Row],[Shipping Cost]])-Table1[[#This Row],[Discount $]]</f>
        <v>290.93125200000003</v>
      </c>
    </row>
    <row r="584" spans="1:21" x14ac:dyDescent="0.2">
      <c r="A584" s="17" t="s">
        <v>1015</v>
      </c>
      <c r="B584" s="6">
        <f>VLOOKUP($A584,'Order date customer name'!$A$3:$B$1039,2,FALSE)</f>
        <v>42081</v>
      </c>
      <c r="C584" s="7" t="str">
        <f>VLOOKUP(Table1[[#This Row],[Order No]],'Order date customer name'!$A$2:$C$1038,3,FALSE)</f>
        <v>TRAVIS WELLS</v>
      </c>
      <c r="D584" s="7" t="str">
        <f>VLOOKUP(Table1[[#This Row],[Order No]],'State and cust type'!$A$2:$B$1038,2,FALSE)</f>
        <v>Illinois</v>
      </c>
      <c r="E584" s="7" t="str">
        <f>VLOOKUP(Table1[[#This Row],[Order No]],'State and cust type'!$A$3:$C$1039,3,FALSE)</f>
        <v>Small Business</v>
      </c>
      <c r="F584" s="7" t="str">
        <f>VLOOKUP(Table1[[#This Row],[Order No]],'Account, order priority and cat'!$A$2:$B$1038,2,FALSE)</f>
        <v>MANUEL BARNES</v>
      </c>
      <c r="G584" s="7" t="str">
        <f>VLOOKUP(Table1[[#This Row],[Order No]],'Account, order priority and cat'!$A$3:$C$1039,3,FALSE)</f>
        <v>Critical</v>
      </c>
      <c r="H584" s="7" t="str">
        <f>VLOOKUP(Table1[[#This Row],[Order No]],'Account, order priority and cat'!$A$3:$D$1039,4,FALSE)</f>
        <v>Technology</v>
      </c>
      <c r="I584" s="12" t="str">
        <f>VLOOKUP(Table1[[#This Row],[Order No]],'Cost and price details'!$A$2:$F$1038,Table!$I$3,FALSE)</f>
        <v>Express Air</v>
      </c>
      <c r="J584" s="13">
        <f>VLOOKUP(Table1[[#This Row],[Order No]],'Cost and price details'!$A$2:$F$1038,Table!$J$3,FALSE)</f>
        <v>42089</v>
      </c>
      <c r="K584" s="12">
        <f>VLOOKUP(Table1[[#This Row],[Order No]],'Cost and price details'!$A$2:$F$1038,Table!$K$3,FALSE)</f>
        <v>7.0400000000000009</v>
      </c>
      <c r="L584" s="12">
        <f>VLOOKUP(Table1[[#This Row],[Order No]],'Cost and price details'!$A$2:$F$1038,Table!$L$3,FALSE)</f>
        <v>32.010000000000005</v>
      </c>
      <c r="M584" s="14">
        <f>(Table1[[#This Row],[Retail Price]]-Table1[[#This Row],[Cost Price]])/Table1[[#This Row],[Cost Price]]</f>
        <v>3.5468750000000004</v>
      </c>
      <c r="N584" s="14">
        <f>VLOOKUP(Table1[[#This Row],[Retail Price]],'Tax and discount slab'!$A$17:$B$27,2,TRUE)</f>
        <v>0.2</v>
      </c>
      <c r="O584" s="7">
        <f>(1+Table1[[#This Row],[Tax]])*Table1[[#This Row],[Retail Price]]</f>
        <v>38.412000000000006</v>
      </c>
      <c r="P584" s="7">
        <f>VLOOKUP(Table1[[#This Row],[Order No]],'QTY &amp; shipping cost'!A580:B1616,2,FALSE)</f>
        <v>52</v>
      </c>
      <c r="Q584" s="7">
        <f>(Table1[[#This Row],[Price including tax]]*Table1[[#This Row],[Order Quantity]])</f>
        <v>1997.4240000000004</v>
      </c>
      <c r="R584" s="14">
        <f>VLOOKUP(Table1[[#This Row],[Retail Price]],'Tax and discount slab'!$D$17:$E$27,2,TRUE)</f>
        <v>0.17</v>
      </c>
      <c r="S584" s="7">
        <f>Table1[[#This Row],[Sub Total]]*Table1[[#This Row],[Discount %]]</f>
        <v>339.56208000000009</v>
      </c>
      <c r="T584" s="7">
        <f>VLOOKUP(Table1[[#This Row],[Order No]],'QTY &amp; shipping cost'!$A$2:$C$1038,3,FALSE)</f>
        <v>4.05</v>
      </c>
      <c r="U584" s="18">
        <f>(Table1[[#This Row],[Sub Total]]+Table1[[#This Row],[Shipping Cost]])-Table1[[#This Row],[Discount $]]</f>
        <v>1661.9119200000002</v>
      </c>
    </row>
    <row r="585" spans="1:21" x14ac:dyDescent="0.2">
      <c r="A585" s="17" t="s">
        <v>1017</v>
      </c>
      <c r="B585" s="6">
        <f>VLOOKUP($A585,'Order date customer name'!$A$3:$B$1039,2,FALSE)</f>
        <v>42082</v>
      </c>
      <c r="C585" s="7" t="str">
        <f>VLOOKUP(Table1[[#This Row],[Order No]],'Order date customer name'!$A$2:$C$1038,3,FALSE)</f>
        <v>DARRELL HUNTER</v>
      </c>
      <c r="D585" s="7" t="str">
        <f>VLOOKUP(Table1[[#This Row],[Order No]],'State and cust type'!$A$2:$B$1038,2,FALSE)</f>
        <v>Illinois</v>
      </c>
      <c r="E585" s="7" t="str">
        <f>VLOOKUP(Table1[[#This Row],[Order No]],'State and cust type'!$A$3:$C$1039,3,FALSE)</f>
        <v>Small Business</v>
      </c>
      <c r="F585" s="7" t="str">
        <f>VLOOKUP(Table1[[#This Row],[Order No]],'Account, order priority and cat'!$A$2:$B$1038,2,FALSE)</f>
        <v>COREY MILLS</v>
      </c>
      <c r="G585" s="7" t="str">
        <f>VLOOKUP(Table1[[#This Row],[Order No]],'Account, order priority and cat'!$A$3:$C$1039,3,FALSE)</f>
        <v>Critical</v>
      </c>
      <c r="H585" s="7" t="str">
        <f>VLOOKUP(Table1[[#This Row],[Order No]],'Account, order priority and cat'!$A$3:$D$1039,4,FALSE)</f>
        <v>Office Supplies</v>
      </c>
      <c r="I585" s="12" t="str">
        <f>VLOOKUP(Table1[[#This Row],[Order No]],'Cost and price details'!$A$2:$F$1038,Table!$I$3,FALSE)</f>
        <v>Regular Air</v>
      </c>
      <c r="J585" s="13">
        <f>VLOOKUP(Table1[[#This Row],[Order No]],'Cost and price details'!$A$2:$F$1038,Table!$J$3,FALSE)</f>
        <v>42090</v>
      </c>
      <c r="K585" s="12">
        <f>VLOOKUP(Table1[[#This Row],[Order No]],'Cost and price details'!$A$2:$F$1038,Table!$K$3,FALSE)</f>
        <v>4.125</v>
      </c>
      <c r="L585" s="12">
        <f>VLOOKUP(Table1[[#This Row],[Order No]],'Cost and price details'!$A$2:$F$1038,Table!$L$3,FALSE)</f>
        <v>7.7880000000000011</v>
      </c>
      <c r="M585" s="14">
        <f>(Table1[[#This Row],[Retail Price]]-Table1[[#This Row],[Cost Price]])/Table1[[#This Row],[Cost Price]]</f>
        <v>0.88800000000000023</v>
      </c>
      <c r="N585" s="14">
        <f>VLOOKUP(Table1[[#This Row],[Retail Price]],'Tax and discount slab'!$A$17:$B$27,2,TRUE)</f>
        <v>0.05</v>
      </c>
      <c r="O585" s="7">
        <f>(1+Table1[[#This Row],[Tax]])*Table1[[#This Row],[Retail Price]]</f>
        <v>8.1774000000000022</v>
      </c>
      <c r="P585" s="7" t="e">
        <f>VLOOKUP(Table1[[#This Row],[Order No]],'QTY &amp; shipping cost'!A581:B1617,2,FALSE)</f>
        <v>#N/A</v>
      </c>
      <c r="Q585" s="7" t="e">
        <f>(Table1[[#This Row],[Price including tax]]*Table1[[#This Row],[Order Quantity]])</f>
        <v>#N/A</v>
      </c>
      <c r="R585" s="14">
        <f>VLOOKUP(Table1[[#This Row],[Retail Price]],'Tax and discount slab'!$D$17:$E$27,2,TRUE)</f>
        <v>0.02</v>
      </c>
      <c r="S585" s="7" t="e">
        <f>Table1[[#This Row],[Sub Total]]*Table1[[#This Row],[Discount %]]</f>
        <v>#N/A</v>
      </c>
      <c r="T585" s="7">
        <f>VLOOKUP(Table1[[#This Row],[Order No]],'QTY &amp; shipping cost'!$A$2:$C$1038,3,FALSE)</f>
        <v>2.4</v>
      </c>
      <c r="U585" s="18" t="e">
        <f>(Table1[[#This Row],[Sub Total]]+Table1[[#This Row],[Shipping Cost]])-Table1[[#This Row],[Discount $]]</f>
        <v>#N/A</v>
      </c>
    </row>
    <row r="586" spans="1:21" x14ac:dyDescent="0.2">
      <c r="A586" s="17" t="s">
        <v>1018</v>
      </c>
      <c r="B586" s="6">
        <f>VLOOKUP($A586,'Order date customer name'!$A$3:$B$1039,2,FALSE)</f>
        <v>42083</v>
      </c>
      <c r="C586" s="7" t="str">
        <f>VLOOKUP(Table1[[#This Row],[Order No]],'Order date customer name'!$A$2:$C$1038,3,FALSE)</f>
        <v>STEVEN GARDNER</v>
      </c>
      <c r="D586" s="7" t="str">
        <f>VLOOKUP(Table1[[#This Row],[Order No]],'State and cust type'!$A$2:$B$1038,2,FALSE)</f>
        <v>New York</v>
      </c>
      <c r="E586" s="7" t="str">
        <f>VLOOKUP(Table1[[#This Row],[Order No]],'State and cust type'!$A$3:$C$1039,3,FALSE)</f>
        <v>Home Office</v>
      </c>
      <c r="F586" s="7" t="str">
        <f>VLOOKUP(Table1[[#This Row],[Order No]],'Account, order priority and cat'!$A$2:$B$1038,2,FALSE)</f>
        <v>VINCENT JORDAN</v>
      </c>
      <c r="G586" s="7" t="str">
        <f>VLOOKUP(Table1[[#This Row],[Order No]],'Account, order priority and cat'!$A$3:$C$1039,3,FALSE)</f>
        <v>High</v>
      </c>
      <c r="H586" s="7" t="str">
        <f>VLOOKUP(Table1[[#This Row],[Order No]],'Account, order priority and cat'!$A$3:$D$1039,4,FALSE)</f>
        <v>Office Supplies</v>
      </c>
      <c r="I586" s="12" t="str">
        <f>VLOOKUP(Table1[[#This Row],[Order No]],'Cost and price details'!$A$2:$F$1038,Table!$I$3,FALSE)</f>
        <v>Express Air</v>
      </c>
      <c r="J586" s="13">
        <f>VLOOKUP(Table1[[#This Row],[Order No]],'Cost and price details'!$A$2:$F$1038,Table!$J$3,FALSE)</f>
        <v>42091</v>
      </c>
      <c r="K586" s="12">
        <f>VLOOKUP(Table1[[#This Row],[Order No]],'Cost and price details'!$A$2:$F$1038,Table!$K$3,FALSE)</f>
        <v>5.0490000000000004</v>
      </c>
      <c r="L586" s="12">
        <f>VLOOKUP(Table1[[#This Row],[Order No]],'Cost and price details'!$A$2:$F$1038,Table!$L$3,FALSE)</f>
        <v>8.0080000000000009</v>
      </c>
      <c r="M586" s="14">
        <f>(Table1[[#This Row],[Retail Price]]-Table1[[#This Row],[Cost Price]])/Table1[[#This Row],[Cost Price]]</f>
        <v>0.58605664488017439</v>
      </c>
      <c r="N586" s="14">
        <f>VLOOKUP(Table1[[#This Row],[Retail Price]],'Tax and discount slab'!$A$17:$B$27,2,TRUE)</f>
        <v>0.05</v>
      </c>
      <c r="O586" s="7">
        <f>(1+Table1[[#This Row],[Tax]])*Table1[[#This Row],[Retail Price]]</f>
        <v>8.4084000000000021</v>
      </c>
      <c r="P586" s="7">
        <f>VLOOKUP(Table1[[#This Row],[Order No]],'QTY &amp; shipping cost'!A582:B1618,2,FALSE)</f>
        <v>42</v>
      </c>
      <c r="Q586" s="7">
        <f>(Table1[[#This Row],[Price including tax]]*Table1[[#This Row],[Order Quantity]])</f>
        <v>353.15280000000007</v>
      </c>
      <c r="R586" s="14">
        <f>VLOOKUP(Table1[[#This Row],[Retail Price]],'Tax and discount slab'!$D$17:$E$27,2,TRUE)</f>
        <v>0.02</v>
      </c>
      <c r="S586" s="7">
        <f>Table1[[#This Row],[Sub Total]]*Table1[[#This Row],[Discount %]]</f>
        <v>7.0630560000000013</v>
      </c>
      <c r="T586" s="7">
        <f>VLOOKUP(Table1[[#This Row],[Order No]],'QTY &amp; shipping cost'!$A$2:$C$1038,3,FALSE)</f>
        <v>11.200000000000001</v>
      </c>
      <c r="U586" s="18">
        <f>(Table1[[#This Row],[Sub Total]]+Table1[[#This Row],[Shipping Cost]])-Table1[[#This Row],[Discount $]]</f>
        <v>357.28974400000004</v>
      </c>
    </row>
    <row r="587" spans="1:21" x14ac:dyDescent="0.2">
      <c r="A587" s="17" t="s">
        <v>1020</v>
      </c>
      <c r="B587" s="6">
        <f>VLOOKUP($A587,'Order date customer name'!$A$3:$B$1039,2,FALSE)</f>
        <v>42085</v>
      </c>
      <c r="C587" s="7" t="str">
        <f>VLOOKUP(Table1[[#This Row],[Order No]],'Order date customer name'!$A$2:$C$1038,3,FALSE)</f>
        <v>WALTER NICHOLS</v>
      </c>
      <c r="D587" s="7" t="str">
        <f>VLOOKUP(Table1[[#This Row],[Order No]],'State and cust type'!$A$2:$B$1038,2,FALSE)</f>
        <v>New York</v>
      </c>
      <c r="E587" s="7" t="str">
        <f>VLOOKUP(Table1[[#This Row],[Order No]],'State and cust type'!$A$3:$C$1039,3,FALSE)</f>
        <v>Corporate</v>
      </c>
      <c r="F587" s="7" t="str">
        <f>VLOOKUP(Table1[[#This Row],[Order No]],'Account, order priority and cat'!$A$2:$B$1038,2,FALSE)</f>
        <v>BOBBY CHAVEZ</v>
      </c>
      <c r="G587" s="7" t="str">
        <f>VLOOKUP(Table1[[#This Row],[Order No]],'Account, order priority and cat'!$A$3:$C$1039,3,FALSE)</f>
        <v>Medium</v>
      </c>
      <c r="H587" s="7" t="str">
        <f>VLOOKUP(Table1[[#This Row],[Order No]],'Account, order priority and cat'!$A$3:$D$1039,4,FALSE)</f>
        <v>Office Supplies</v>
      </c>
      <c r="I587" s="12" t="str">
        <f>VLOOKUP(Table1[[#This Row],[Order No]],'Cost and price details'!$A$2:$F$1038,Table!$I$3,FALSE)</f>
        <v>Regular Air</v>
      </c>
      <c r="J587" s="13">
        <f>VLOOKUP(Table1[[#This Row],[Order No]],'Cost and price details'!$A$2:$F$1038,Table!$J$3,FALSE)</f>
        <v>42094</v>
      </c>
      <c r="K587" s="12">
        <f>VLOOKUP(Table1[[#This Row],[Order No]],'Cost and price details'!$A$2:$F$1038,Table!$K$3,FALSE)</f>
        <v>3.7070000000000003</v>
      </c>
      <c r="L587" s="12">
        <f>VLOOKUP(Table1[[#This Row],[Order No]],'Cost and price details'!$A$2:$F$1038,Table!$L$3,FALSE)</f>
        <v>6.0830000000000011</v>
      </c>
      <c r="M587" s="14">
        <f>(Table1[[#This Row],[Retail Price]]-Table1[[#This Row],[Cost Price]])/Table1[[#This Row],[Cost Price]]</f>
        <v>0.64094955489614258</v>
      </c>
      <c r="N587" s="14">
        <f>VLOOKUP(Table1[[#This Row],[Retail Price]],'Tax and discount slab'!$A$17:$B$27,2,TRUE)</f>
        <v>0.05</v>
      </c>
      <c r="O587" s="7">
        <f>(1+Table1[[#This Row],[Tax]])*Table1[[#This Row],[Retail Price]]</f>
        <v>6.387150000000001</v>
      </c>
      <c r="P587" s="7" t="e">
        <f>VLOOKUP(Table1[[#This Row],[Order No]],'QTY &amp; shipping cost'!A583:B1619,2,FALSE)</f>
        <v>#N/A</v>
      </c>
      <c r="Q587" s="7" t="e">
        <f>(Table1[[#This Row],[Price including tax]]*Table1[[#This Row],[Order Quantity]])</f>
        <v>#N/A</v>
      </c>
      <c r="R587" s="14">
        <f>VLOOKUP(Table1[[#This Row],[Retail Price]],'Tax and discount slab'!$D$17:$E$27,2,TRUE)</f>
        <v>0.02</v>
      </c>
      <c r="S587" s="7" t="e">
        <f>Table1[[#This Row],[Sub Total]]*Table1[[#This Row],[Discount %]]</f>
        <v>#N/A</v>
      </c>
      <c r="T587" s="7">
        <f>VLOOKUP(Table1[[#This Row],[Order No]],'QTY &amp; shipping cost'!$A$2:$C$1038,3,FALSE)</f>
        <v>7.03</v>
      </c>
      <c r="U587" s="18" t="e">
        <f>(Table1[[#This Row],[Sub Total]]+Table1[[#This Row],[Shipping Cost]])-Table1[[#This Row],[Discount $]]</f>
        <v>#N/A</v>
      </c>
    </row>
    <row r="588" spans="1:21" x14ac:dyDescent="0.2">
      <c r="A588" s="17" t="s">
        <v>1022</v>
      </c>
      <c r="B588" s="6">
        <f>VLOOKUP($A588,'Order date customer name'!$A$3:$B$1039,2,FALSE)</f>
        <v>42085</v>
      </c>
      <c r="C588" s="7" t="str">
        <f>VLOOKUP(Table1[[#This Row],[Order No]],'Order date customer name'!$A$2:$C$1038,3,FALSE)</f>
        <v>ERNEST EDWARDS</v>
      </c>
      <c r="D588" s="7" t="str">
        <f>VLOOKUP(Table1[[#This Row],[Order No]],'State and cust type'!$A$2:$B$1038,2,FALSE)</f>
        <v>Illinois</v>
      </c>
      <c r="E588" s="7" t="str">
        <f>VLOOKUP(Table1[[#This Row],[Order No]],'State and cust type'!$A$3:$C$1039,3,FALSE)</f>
        <v>Corporate</v>
      </c>
      <c r="F588" s="7" t="str">
        <f>VLOOKUP(Table1[[#This Row],[Order No]],'Account, order priority and cat'!$A$2:$B$1038,2,FALSE)</f>
        <v>COREY MILLS</v>
      </c>
      <c r="G588" s="7" t="str">
        <f>VLOOKUP(Table1[[#This Row],[Order No]],'Account, order priority and cat'!$A$3:$C$1039,3,FALSE)</f>
        <v>Critical</v>
      </c>
      <c r="H588" s="7" t="str">
        <f>VLOOKUP(Table1[[#This Row],[Order No]],'Account, order priority and cat'!$A$3:$D$1039,4,FALSE)</f>
        <v>Office Supplies</v>
      </c>
      <c r="I588" s="12" t="str">
        <f>VLOOKUP(Table1[[#This Row],[Order No]],'Cost and price details'!$A$2:$F$1038,Table!$I$3,FALSE)</f>
        <v>Regular Air</v>
      </c>
      <c r="J588" s="13">
        <f>VLOOKUP(Table1[[#This Row],[Order No]],'Cost and price details'!$A$2:$F$1038,Table!$J$3,FALSE)</f>
        <v>42093</v>
      </c>
      <c r="K588" s="12">
        <f>VLOOKUP(Table1[[#This Row],[Order No]],'Cost and price details'!$A$2:$F$1038,Table!$K$3,FALSE)</f>
        <v>3.8720000000000003</v>
      </c>
      <c r="L588" s="12">
        <f>VLOOKUP(Table1[[#This Row],[Order No]],'Cost and price details'!$A$2:$F$1038,Table!$L$3,FALSE)</f>
        <v>6.2480000000000002</v>
      </c>
      <c r="M588" s="14">
        <f>(Table1[[#This Row],[Retail Price]]-Table1[[#This Row],[Cost Price]])/Table1[[#This Row],[Cost Price]]</f>
        <v>0.61363636363636354</v>
      </c>
      <c r="N588" s="14">
        <f>VLOOKUP(Table1[[#This Row],[Retail Price]],'Tax and discount slab'!$A$17:$B$27,2,TRUE)</f>
        <v>0.05</v>
      </c>
      <c r="O588" s="7">
        <f>(1+Table1[[#This Row],[Tax]])*Table1[[#This Row],[Retail Price]]</f>
        <v>6.5604000000000005</v>
      </c>
      <c r="P588" s="7">
        <f>VLOOKUP(Table1[[#This Row],[Order No]],'QTY &amp; shipping cost'!A584:B1620,2,FALSE)</f>
        <v>10</v>
      </c>
      <c r="Q588" s="7">
        <f>(Table1[[#This Row],[Price including tax]]*Table1[[#This Row],[Order Quantity]])</f>
        <v>65.603999999999999</v>
      </c>
      <c r="R588" s="14">
        <f>VLOOKUP(Table1[[#This Row],[Retail Price]],'Tax and discount slab'!$D$17:$E$27,2,TRUE)</f>
        <v>0.02</v>
      </c>
      <c r="S588" s="7">
        <f>Table1[[#This Row],[Sub Total]]*Table1[[#This Row],[Discount %]]</f>
        <v>1.3120799999999999</v>
      </c>
      <c r="T588" s="7">
        <f>VLOOKUP(Table1[[#This Row],[Order No]],'QTY &amp; shipping cost'!$A$2:$C$1038,3,FALSE)</f>
        <v>1.44</v>
      </c>
      <c r="U588" s="18">
        <f>(Table1[[#This Row],[Sub Total]]+Table1[[#This Row],[Shipping Cost]])-Table1[[#This Row],[Discount $]]</f>
        <v>65.731920000000002</v>
      </c>
    </row>
    <row r="589" spans="1:21" x14ac:dyDescent="0.2">
      <c r="A589" s="17" t="s">
        <v>1024</v>
      </c>
      <c r="B589" s="6">
        <f>VLOOKUP($A589,'Order date customer name'!$A$3:$B$1039,2,FALSE)</f>
        <v>42086</v>
      </c>
      <c r="C589" s="7" t="str">
        <f>VLOOKUP(Table1[[#This Row],[Order No]],'Order date customer name'!$A$2:$C$1038,3,FALSE)</f>
        <v>RAUL REYNOLDS</v>
      </c>
      <c r="D589" s="7" t="str">
        <f>VLOOKUP(Table1[[#This Row],[Order No]],'State and cust type'!$A$2:$B$1038,2,FALSE)</f>
        <v>Illinois</v>
      </c>
      <c r="E589" s="7" t="str">
        <f>VLOOKUP(Table1[[#This Row],[Order No]],'State and cust type'!$A$3:$C$1039,3,FALSE)</f>
        <v>Home Office</v>
      </c>
      <c r="F589" s="7" t="str">
        <f>VLOOKUP(Table1[[#This Row],[Order No]],'Account, order priority and cat'!$A$2:$B$1038,2,FALSE)</f>
        <v>COREY MILLS</v>
      </c>
      <c r="G589" s="7" t="str">
        <f>VLOOKUP(Table1[[#This Row],[Order No]],'Account, order priority and cat'!$A$3:$C$1039,3,FALSE)</f>
        <v>Not Specified</v>
      </c>
      <c r="H589" s="7" t="str">
        <f>VLOOKUP(Table1[[#This Row],[Order No]],'Account, order priority and cat'!$A$3:$D$1039,4,FALSE)</f>
        <v>Technology</v>
      </c>
      <c r="I589" s="12" t="str">
        <f>VLOOKUP(Table1[[#This Row],[Order No]],'Cost and price details'!$A$2:$F$1038,Table!$I$3,FALSE)</f>
        <v>Regular Air</v>
      </c>
      <c r="J589" s="13">
        <f>VLOOKUP(Table1[[#This Row],[Order No]],'Cost and price details'!$A$2:$F$1038,Table!$J$3,FALSE)</f>
        <v>42095</v>
      </c>
      <c r="K589" s="12">
        <f>VLOOKUP(Table1[[#This Row],[Order No]],'Cost and price details'!$A$2:$F$1038,Table!$K$3,FALSE)</f>
        <v>9.7020000000000017</v>
      </c>
      <c r="L589" s="12">
        <f>VLOOKUP(Table1[[#This Row],[Order No]],'Cost and price details'!$A$2:$F$1038,Table!$L$3,FALSE)</f>
        <v>23.088999999999999</v>
      </c>
      <c r="M589" s="14">
        <f>(Table1[[#This Row],[Retail Price]]-Table1[[#This Row],[Cost Price]])/Table1[[#This Row],[Cost Price]]</f>
        <v>1.3798185941043077</v>
      </c>
      <c r="N589" s="14">
        <f>VLOOKUP(Table1[[#This Row],[Retail Price]],'Tax and discount slab'!$A$17:$B$27,2,TRUE)</f>
        <v>0.15000000000000002</v>
      </c>
      <c r="O589" s="7">
        <f>(1+Table1[[#This Row],[Tax]])*Table1[[#This Row],[Retail Price]]</f>
        <v>26.552349999999997</v>
      </c>
      <c r="P589" s="7">
        <f>VLOOKUP(Table1[[#This Row],[Order No]],'QTY &amp; shipping cost'!A585:B1621,2,FALSE)</f>
        <v>47</v>
      </c>
      <c r="Q589" s="7">
        <f>(Table1[[#This Row],[Price including tax]]*Table1[[#This Row],[Order Quantity]])</f>
        <v>1247.9604499999998</v>
      </c>
      <c r="R589" s="14">
        <f>VLOOKUP(Table1[[#This Row],[Retail Price]],'Tax and discount slab'!$D$17:$E$27,2,TRUE)</f>
        <v>0.12000000000000001</v>
      </c>
      <c r="S589" s="7">
        <f>Table1[[#This Row],[Sub Total]]*Table1[[#This Row],[Discount %]]</f>
        <v>149.75525399999998</v>
      </c>
      <c r="T589" s="7">
        <f>VLOOKUP(Table1[[#This Row],[Order No]],'QTY &amp; shipping cost'!$A$2:$C$1038,3,FALSE)</f>
        <v>4.8599999999999994</v>
      </c>
      <c r="U589" s="18">
        <f>(Table1[[#This Row],[Sub Total]]+Table1[[#This Row],[Shipping Cost]])-Table1[[#This Row],[Discount $]]</f>
        <v>1103.0651959999998</v>
      </c>
    </row>
    <row r="590" spans="1:21" x14ac:dyDescent="0.2">
      <c r="A590" s="17" t="s">
        <v>1025</v>
      </c>
      <c r="B590" s="6">
        <f>VLOOKUP($A590,'Order date customer name'!$A$3:$B$1039,2,FALSE)</f>
        <v>42086</v>
      </c>
      <c r="C590" s="7" t="str">
        <f>VLOOKUP(Table1[[#This Row],[Order No]],'Order date customer name'!$A$2:$C$1038,3,FALSE)</f>
        <v>STEPHEN CONTRERAS</v>
      </c>
      <c r="D590" s="7" t="str">
        <f>VLOOKUP(Table1[[#This Row],[Order No]],'State and cust type'!$A$2:$B$1038,2,FALSE)</f>
        <v>New York</v>
      </c>
      <c r="E590" s="7" t="str">
        <f>VLOOKUP(Table1[[#This Row],[Order No]],'State and cust type'!$A$3:$C$1039,3,FALSE)</f>
        <v>Corporate</v>
      </c>
      <c r="F590" s="7" t="str">
        <f>VLOOKUP(Table1[[#This Row],[Order No]],'Account, order priority and cat'!$A$2:$B$1038,2,FALSE)</f>
        <v>ROY COOK</v>
      </c>
      <c r="G590" s="7" t="str">
        <f>VLOOKUP(Table1[[#This Row],[Order No]],'Account, order priority and cat'!$A$3:$C$1039,3,FALSE)</f>
        <v>Not Specified</v>
      </c>
      <c r="H590" s="7" t="str">
        <f>VLOOKUP(Table1[[#This Row],[Order No]],'Account, order priority and cat'!$A$3:$D$1039,4,FALSE)</f>
        <v>Office Supplies</v>
      </c>
      <c r="I590" s="12" t="str">
        <f>VLOOKUP(Table1[[#This Row],[Order No]],'Cost and price details'!$A$2:$F$1038,Table!$I$3,FALSE)</f>
        <v>Express Air</v>
      </c>
      <c r="J590" s="13">
        <f>VLOOKUP(Table1[[#This Row],[Order No]],'Cost and price details'!$A$2:$F$1038,Table!$J$3,FALSE)</f>
        <v>42095</v>
      </c>
      <c r="K590" s="12">
        <f>VLOOKUP(Table1[[#This Row],[Order No]],'Cost and price details'!$A$2:$F$1038,Table!$K$3,FALSE)</f>
        <v>1.6830000000000003</v>
      </c>
      <c r="L590" s="12">
        <f>VLOOKUP(Table1[[#This Row],[Order No]],'Cost and price details'!$A$2:$F$1038,Table!$L$3,FALSE)</f>
        <v>3.0579999999999998</v>
      </c>
      <c r="M590" s="14">
        <f>(Table1[[#This Row],[Retail Price]]-Table1[[#This Row],[Cost Price]])/Table1[[#This Row],[Cost Price]]</f>
        <v>0.81699346405228723</v>
      </c>
      <c r="N590" s="14">
        <f>VLOOKUP(Table1[[#This Row],[Retail Price]],'Tax and discount slab'!$A$17:$B$27,2,TRUE)</f>
        <v>0.05</v>
      </c>
      <c r="O590" s="7">
        <f>(1+Table1[[#This Row],[Tax]])*Table1[[#This Row],[Retail Price]]</f>
        <v>3.2109000000000001</v>
      </c>
      <c r="P590" s="7" t="e">
        <f>VLOOKUP(Table1[[#This Row],[Order No]],'QTY &amp; shipping cost'!A586:B1622,2,FALSE)</f>
        <v>#N/A</v>
      </c>
      <c r="Q590" s="7" t="e">
        <f>(Table1[[#This Row],[Price including tax]]*Table1[[#This Row],[Order Quantity]])</f>
        <v>#N/A</v>
      </c>
      <c r="R590" s="14">
        <f>VLOOKUP(Table1[[#This Row],[Retail Price]],'Tax and discount slab'!$D$17:$E$27,2,TRUE)</f>
        <v>0.02</v>
      </c>
      <c r="S590" s="7" t="e">
        <f>Table1[[#This Row],[Sub Total]]*Table1[[#This Row],[Discount %]]</f>
        <v>#N/A</v>
      </c>
      <c r="T590" s="7">
        <f>VLOOKUP(Table1[[#This Row],[Order No]],'QTY &amp; shipping cost'!$A$2:$C$1038,3,FALSE)</f>
        <v>1.3900000000000001</v>
      </c>
      <c r="U590" s="18" t="e">
        <f>(Table1[[#This Row],[Sub Total]]+Table1[[#This Row],[Shipping Cost]])-Table1[[#This Row],[Discount $]]</f>
        <v>#N/A</v>
      </c>
    </row>
    <row r="591" spans="1:21" x14ac:dyDescent="0.2">
      <c r="A591" s="17" t="s">
        <v>1026</v>
      </c>
      <c r="B591" s="6">
        <f>VLOOKUP($A591,'Order date customer name'!$A$3:$B$1039,2,FALSE)</f>
        <v>42091</v>
      </c>
      <c r="C591" s="7" t="str">
        <f>VLOOKUP(Table1[[#This Row],[Order No]],'Order date customer name'!$A$2:$C$1038,3,FALSE)</f>
        <v>TOMMY HART</v>
      </c>
      <c r="D591" s="7" t="str">
        <f>VLOOKUP(Table1[[#This Row],[Order No]],'State and cust type'!$A$2:$B$1038,2,FALSE)</f>
        <v>Illinois</v>
      </c>
      <c r="E591" s="7" t="str">
        <f>VLOOKUP(Table1[[#This Row],[Order No]],'State and cust type'!$A$3:$C$1039,3,FALSE)</f>
        <v>Small Business</v>
      </c>
      <c r="F591" s="7" t="str">
        <f>VLOOKUP(Table1[[#This Row],[Order No]],'Account, order priority and cat'!$A$2:$B$1038,2,FALSE)</f>
        <v>MANUEL BARNES</v>
      </c>
      <c r="G591" s="7" t="str">
        <f>VLOOKUP(Table1[[#This Row],[Order No]],'Account, order priority and cat'!$A$3:$C$1039,3,FALSE)</f>
        <v>Medium</v>
      </c>
      <c r="H591" s="7" t="str">
        <f>VLOOKUP(Table1[[#This Row],[Order No]],'Account, order priority and cat'!$A$3:$D$1039,4,FALSE)</f>
        <v>Technology</v>
      </c>
      <c r="I591" s="12" t="str">
        <f>VLOOKUP(Table1[[#This Row],[Order No]],'Cost and price details'!$A$2:$F$1038,Table!$I$3,FALSE)</f>
        <v>Regular Air</v>
      </c>
      <c r="J591" s="13">
        <f>VLOOKUP(Table1[[#This Row],[Order No]],'Cost and price details'!$A$2:$F$1038,Table!$J$3,FALSE)</f>
        <v>42100</v>
      </c>
      <c r="K591" s="12">
        <f>VLOOKUP(Table1[[#This Row],[Order No]],'Cost and price details'!$A$2:$F$1038,Table!$K$3,FALSE)</f>
        <v>59.972000000000008</v>
      </c>
      <c r="L591" s="12">
        <f>VLOOKUP(Table1[[#This Row],[Order No]],'Cost and price details'!$A$2:$F$1038,Table!$L$3,FALSE)</f>
        <v>111.06700000000001</v>
      </c>
      <c r="M591" s="14">
        <f>(Table1[[#This Row],[Retail Price]]-Table1[[#This Row],[Cost Price]])/Table1[[#This Row],[Cost Price]]</f>
        <v>0.85198092443140117</v>
      </c>
      <c r="N591" s="14">
        <f>VLOOKUP(Table1[[#This Row],[Retail Price]],'Tax and discount slab'!$A$17:$B$27,2,TRUE)</f>
        <v>0.32000000000000006</v>
      </c>
      <c r="O591" s="7">
        <f>(1+Table1[[#This Row],[Tax]])*Table1[[#This Row],[Retail Price]]</f>
        <v>146.60844000000003</v>
      </c>
      <c r="P591" s="7">
        <f>VLOOKUP(Table1[[#This Row],[Order No]],'QTY &amp; shipping cost'!A587:B1623,2,FALSE)</f>
        <v>15</v>
      </c>
      <c r="Q591" s="7">
        <f>(Table1[[#This Row],[Price including tax]]*Table1[[#This Row],[Order Quantity]])</f>
        <v>2199.1266000000005</v>
      </c>
      <c r="R591" s="14">
        <f>VLOOKUP(Table1[[#This Row],[Retail Price]],'Tax and discount slab'!$D$17:$E$27,2,TRUE)</f>
        <v>0.47</v>
      </c>
      <c r="S591" s="7">
        <f>Table1[[#This Row],[Sub Total]]*Table1[[#This Row],[Discount %]]</f>
        <v>1033.5895020000003</v>
      </c>
      <c r="T591" s="7">
        <f>VLOOKUP(Table1[[#This Row],[Order No]],'QTY &amp; shipping cost'!$A$2:$C$1038,3,FALSE)</f>
        <v>7.2299999999999995</v>
      </c>
      <c r="U591" s="18">
        <f>(Table1[[#This Row],[Sub Total]]+Table1[[#This Row],[Shipping Cost]])-Table1[[#This Row],[Discount $]]</f>
        <v>1172.7670980000003</v>
      </c>
    </row>
    <row r="592" spans="1:21" x14ac:dyDescent="0.2">
      <c r="A592" s="17" t="s">
        <v>1027</v>
      </c>
      <c r="B592" s="6">
        <f>VLOOKUP($A592,'Order date customer name'!$A$3:$B$1039,2,FALSE)</f>
        <v>42096</v>
      </c>
      <c r="C592" s="7" t="str">
        <f>VLOOKUP(Table1[[#This Row],[Order No]],'Order date customer name'!$A$2:$C$1038,3,FALSE)</f>
        <v>DENNIS MOORE</v>
      </c>
      <c r="D592" s="7" t="str">
        <f>VLOOKUP(Table1[[#This Row],[Order No]],'State and cust type'!$A$2:$B$1038,2,FALSE)</f>
        <v>New York</v>
      </c>
      <c r="E592" s="7" t="str">
        <f>VLOOKUP(Table1[[#This Row],[Order No]],'State and cust type'!$A$3:$C$1039,3,FALSE)</f>
        <v>Home Office</v>
      </c>
      <c r="F592" s="7" t="str">
        <f>VLOOKUP(Table1[[#This Row],[Order No]],'Account, order priority and cat'!$A$2:$B$1038,2,FALSE)</f>
        <v>VINCENT JORDAN</v>
      </c>
      <c r="G592" s="7" t="str">
        <f>VLOOKUP(Table1[[#This Row],[Order No]],'Account, order priority and cat'!$A$3:$C$1039,3,FALSE)</f>
        <v>Medium</v>
      </c>
      <c r="H592" s="7" t="str">
        <f>VLOOKUP(Table1[[#This Row],[Order No]],'Account, order priority and cat'!$A$3:$D$1039,4,FALSE)</f>
        <v>Technology</v>
      </c>
      <c r="I592" s="12" t="str">
        <f>VLOOKUP(Table1[[#This Row],[Order No]],'Cost and price details'!$A$2:$F$1038,Table!$I$3,FALSE)</f>
        <v>Delivery Truck</v>
      </c>
      <c r="J592" s="13">
        <f>VLOOKUP(Table1[[#This Row],[Order No]],'Cost and price details'!$A$2:$F$1038,Table!$J$3,FALSE)</f>
        <v>42104</v>
      </c>
      <c r="K592" s="12">
        <f>VLOOKUP(Table1[[#This Row],[Order No]],'Cost and price details'!$A$2:$F$1038,Table!$K$3,FALSE)</f>
        <v>82.5</v>
      </c>
      <c r="L592" s="12">
        <f>VLOOKUP(Table1[[#This Row],[Order No]],'Cost and price details'!$A$2:$F$1038,Table!$L$3,FALSE)</f>
        <v>133.06700000000001</v>
      </c>
      <c r="M592" s="14">
        <f>(Table1[[#This Row],[Retail Price]]-Table1[[#This Row],[Cost Price]])/Table1[[#This Row],[Cost Price]]</f>
        <v>0.61293333333333344</v>
      </c>
      <c r="N592" s="14">
        <f>VLOOKUP(Table1[[#This Row],[Retail Price]],'Tax and discount slab'!$A$17:$B$27,2,TRUE)</f>
        <v>0.32000000000000006</v>
      </c>
      <c r="O592" s="7">
        <f>(1+Table1[[#This Row],[Tax]])*Table1[[#This Row],[Retail Price]]</f>
        <v>175.64844000000002</v>
      </c>
      <c r="P592" s="7">
        <f>VLOOKUP(Table1[[#This Row],[Order No]],'QTY &amp; shipping cost'!A588:B1624,2,FALSE)</f>
        <v>40</v>
      </c>
      <c r="Q592" s="7">
        <f>(Table1[[#This Row],[Price including tax]]*Table1[[#This Row],[Order Quantity]])</f>
        <v>7025.9376000000011</v>
      </c>
      <c r="R592" s="14">
        <f>VLOOKUP(Table1[[#This Row],[Retail Price]],'Tax and discount slab'!$D$17:$E$27,2,TRUE)</f>
        <v>0.47</v>
      </c>
      <c r="S592" s="7">
        <f>Table1[[#This Row],[Sub Total]]*Table1[[#This Row],[Discount %]]</f>
        <v>3302.1906720000002</v>
      </c>
      <c r="T592" s="7">
        <f>VLOOKUP(Table1[[#This Row],[Order No]],'QTY &amp; shipping cost'!$A$2:$C$1038,3,FALSE)</f>
        <v>26.35</v>
      </c>
      <c r="U592" s="18">
        <f>(Table1[[#This Row],[Sub Total]]+Table1[[#This Row],[Shipping Cost]])-Table1[[#This Row],[Discount $]]</f>
        <v>3750.0969280000013</v>
      </c>
    </row>
    <row r="593" spans="1:21" x14ac:dyDescent="0.2">
      <c r="A593" s="17" t="s">
        <v>1029</v>
      </c>
      <c r="B593" s="6">
        <f>VLOOKUP($A593,'Order date customer name'!$A$3:$B$1039,2,FALSE)</f>
        <v>42096</v>
      </c>
      <c r="C593" s="7" t="str">
        <f>VLOOKUP(Table1[[#This Row],[Order No]],'Order date customer name'!$A$2:$C$1038,3,FALSE)</f>
        <v>MIKE WILSON</v>
      </c>
      <c r="D593" s="7" t="str">
        <f>VLOOKUP(Table1[[#This Row],[Order No]],'State and cust type'!$A$2:$B$1038,2,FALSE)</f>
        <v>Illinois</v>
      </c>
      <c r="E593" s="7" t="str">
        <f>VLOOKUP(Table1[[#This Row],[Order No]],'State and cust type'!$A$3:$C$1039,3,FALSE)</f>
        <v>Small Business</v>
      </c>
      <c r="F593" s="7" t="str">
        <f>VLOOKUP(Table1[[#This Row],[Order No]],'Account, order priority and cat'!$A$2:$B$1038,2,FALSE)</f>
        <v>MANUEL BARNES</v>
      </c>
      <c r="G593" s="7" t="str">
        <f>VLOOKUP(Table1[[#This Row],[Order No]],'Account, order priority and cat'!$A$3:$C$1039,3,FALSE)</f>
        <v>High</v>
      </c>
      <c r="H593" s="7" t="str">
        <f>VLOOKUP(Table1[[#This Row],[Order No]],'Account, order priority and cat'!$A$3:$D$1039,4,FALSE)</f>
        <v>Office Supplies</v>
      </c>
      <c r="I593" s="12" t="str">
        <f>VLOOKUP(Table1[[#This Row],[Order No]],'Cost and price details'!$A$2:$F$1038,Table!$I$3,FALSE)</f>
        <v>Regular Air</v>
      </c>
      <c r="J593" s="13">
        <f>VLOOKUP(Table1[[#This Row],[Order No]],'Cost and price details'!$A$2:$F$1038,Table!$J$3,FALSE)</f>
        <v>42104</v>
      </c>
      <c r="K593" s="12">
        <f>VLOOKUP(Table1[[#This Row],[Order No]],'Cost and price details'!$A$2:$F$1038,Table!$K$3,FALSE)</f>
        <v>2.8490000000000002</v>
      </c>
      <c r="L593" s="12">
        <f>VLOOKUP(Table1[[#This Row],[Order No]],'Cost and price details'!$A$2:$F$1038,Table!$L$3,FALSE)</f>
        <v>4.3780000000000001</v>
      </c>
      <c r="M593" s="14">
        <f>(Table1[[#This Row],[Retail Price]]-Table1[[#This Row],[Cost Price]])/Table1[[#This Row],[Cost Price]]</f>
        <v>0.53667953667953661</v>
      </c>
      <c r="N593" s="14">
        <f>VLOOKUP(Table1[[#This Row],[Retail Price]],'Tax and discount slab'!$A$17:$B$27,2,TRUE)</f>
        <v>0.05</v>
      </c>
      <c r="O593" s="7">
        <f>(1+Table1[[#This Row],[Tax]])*Table1[[#This Row],[Retail Price]]</f>
        <v>4.5969000000000007</v>
      </c>
      <c r="P593" s="7" t="e">
        <f>VLOOKUP(Table1[[#This Row],[Order No]],'QTY &amp; shipping cost'!A589:B1625,2,FALSE)</f>
        <v>#N/A</v>
      </c>
      <c r="Q593" s="7" t="e">
        <f>(Table1[[#This Row],[Price including tax]]*Table1[[#This Row],[Order Quantity]])</f>
        <v>#N/A</v>
      </c>
      <c r="R593" s="14">
        <f>VLOOKUP(Table1[[#This Row],[Retail Price]],'Tax and discount slab'!$D$17:$E$27,2,TRUE)</f>
        <v>0.02</v>
      </c>
      <c r="S593" s="7" t="e">
        <f>Table1[[#This Row],[Sub Total]]*Table1[[#This Row],[Discount %]]</f>
        <v>#N/A</v>
      </c>
      <c r="T593" s="7">
        <f>VLOOKUP(Table1[[#This Row],[Order No]],'QTY &amp; shipping cost'!$A$2:$C$1038,3,FALSE)</f>
        <v>3.02</v>
      </c>
      <c r="U593" s="18" t="e">
        <f>(Table1[[#This Row],[Sub Total]]+Table1[[#This Row],[Shipping Cost]])-Table1[[#This Row],[Discount $]]</f>
        <v>#N/A</v>
      </c>
    </row>
    <row r="594" spans="1:21" x14ac:dyDescent="0.2">
      <c r="A594" s="17" t="s">
        <v>1030</v>
      </c>
      <c r="B594" s="6">
        <f>VLOOKUP($A594,'Order date customer name'!$A$3:$B$1039,2,FALSE)</f>
        <v>42100</v>
      </c>
      <c r="C594" s="7" t="str">
        <f>VLOOKUP(Table1[[#This Row],[Order No]],'Order date customer name'!$A$2:$C$1038,3,FALSE)</f>
        <v>JEFFREY MENDEZ</v>
      </c>
      <c r="D594" s="7" t="str">
        <f>VLOOKUP(Table1[[#This Row],[Order No]],'State and cust type'!$A$2:$B$1038,2,FALSE)</f>
        <v>New York</v>
      </c>
      <c r="E594" s="7" t="str">
        <f>VLOOKUP(Table1[[#This Row],[Order No]],'State and cust type'!$A$3:$C$1039,3,FALSE)</f>
        <v>Home Office</v>
      </c>
      <c r="F594" s="7" t="str">
        <f>VLOOKUP(Table1[[#This Row],[Order No]],'Account, order priority and cat'!$A$2:$B$1038,2,FALSE)</f>
        <v>EDWIN AGUILAR</v>
      </c>
      <c r="G594" s="7" t="str">
        <f>VLOOKUP(Table1[[#This Row],[Order No]],'Account, order priority and cat'!$A$3:$C$1039,3,FALSE)</f>
        <v>Critical</v>
      </c>
      <c r="H594" s="7" t="str">
        <f>VLOOKUP(Table1[[#This Row],[Order No]],'Account, order priority and cat'!$A$3:$D$1039,4,FALSE)</f>
        <v>Office Supplies</v>
      </c>
      <c r="I594" s="12" t="str">
        <f>VLOOKUP(Table1[[#This Row],[Order No]],'Cost and price details'!$A$2:$F$1038,Table!$I$3,FALSE)</f>
        <v>Regular Air</v>
      </c>
      <c r="J594" s="13">
        <f>VLOOKUP(Table1[[#This Row],[Order No]],'Cost and price details'!$A$2:$F$1038,Table!$J$3,FALSE)</f>
        <v>42108</v>
      </c>
      <c r="K594" s="12">
        <f>VLOOKUP(Table1[[#This Row],[Order No]],'Cost and price details'!$A$2:$F$1038,Table!$K$3,FALSE)</f>
        <v>3.7070000000000003</v>
      </c>
      <c r="L594" s="12">
        <f>VLOOKUP(Table1[[#This Row],[Order No]],'Cost and price details'!$A$2:$F$1038,Table!$L$3,FALSE)</f>
        <v>6.0830000000000011</v>
      </c>
      <c r="M594" s="14">
        <f>(Table1[[#This Row],[Retail Price]]-Table1[[#This Row],[Cost Price]])/Table1[[#This Row],[Cost Price]]</f>
        <v>0.64094955489614258</v>
      </c>
      <c r="N594" s="14">
        <f>VLOOKUP(Table1[[#This Row],[Retail Price]],'Tax and discount slab'!$A$17:$B$27,2,TRUE)</f>
        <v>0.05</v>
      </c>
      <c r="O594" s="7">
        <f>(1+Table1[[#This Row],[Tax]])*Table1[[#This Row],[Retail Price]]</f>
        <v>6.387150000000001</v>
      </c>
      <c r="P594" s="7">
        <f>VLOOKUP(Table1[[#This Row],[Order No]],'QTY &amp; shipping cost'!A590:B1626,2,FALSE)</f>
        <v>11</v>
      </c>
      <c r="Q594" s="7">
        <f>(Table1[[#This Row],[Price including tax]]*Table1[[#This Row],[Order Quantity]])</f>
        <v>70.258650000000017</v>
      </c>
      <c r="R594" s="14">
        <f>VLOOKUP(Table1[[#This Row],[Retail Price]],'Tax and discount slab'!$D$17:$E$27,2,TRUE)</f>
        <v>0.02</v>
      </c>
      <c r="S594" s="7">
        <f>Table1[[#This Row],[Sub Total]]*Table1[[#This Row],[Discount %]]</f>
        <v>1.4051730000000004</v>
      </c>
      <c r="T594" s="7">
        <f>VLOOKUP(Table1[[#This Row],[Order No]],'QTY &amp; shipping cost'!$A$2:$C$1038,3,FALSE)</f>
        <v>7.03</v>
      </c>
      <c r="U594" s="18">
        <f>(Table1[[#This Row],[Sub Total]]+Table1[[#This Row],[Shipping Cost]])-Table1[[#This Row],[Discount $]]</f>
        <v>75.883477000000013</v>
      </c>
    </row>
    <row r="595" spans="1:21" x14ac:dyDescent="0.2">
      <c r="A595" s="17" t="s">
        <v>1031</v>
      </c>
      <c r="B595" s="6">
        <f>VLOOKUP($A595,'Order date customer name'!$A$3:$B$1039,2,FALSE)</f>
        <v>42100</v>
      </c>
      <c r="C595" s="7" t="str">
        <f>VLOOKUP(Table1[[#This Row],[Order No]],'Order date customer name'!$A$2:$C$1038,3,FALSE)</f>
        <v>BRENT GUZMAN</v>
      </c>
      <c r="D595" s="7" t="str">
        <f>VLOOKUP(Table1[[#This Row],[Order No]],'State and cust type'!$A$2:$B$1038,2,FALSE)</f>
        <v>New York</v>
      </c>
      <c r="E595" s="7" t="str">
        <f>VLOOKUP(Table1[[#This Row],[Order No]],'State and cust type'!$A$3:$C$1039,3,FALSE)</f>
        <v>Small Business</v>
      </c>
      <c r="F595" s="7" t="str">
        <f>VLOOKUP(Table1[[#This Row],[Order No]],'Account, order priority and cat'!$A$2:$B$1038,2,FALSE)</f>
        <v>TONY PERRY</v>
      </c>
      <c r="G595" s="7" t="str">
        <f>VLOOKUP(Table1[[#This Row],[Order No]],'Account, order priority and cat'!$A$3:$C$1039,3,FALSE)</f>
        <v>Not Specified</v>
      </c>
      <c r="H595" s="7" t="str">
        <f>VLOOKUP(Table1[[#This Row],[Order No]],'Account, order priority and cat'!$A$3:$D$1039,4,FALSE)</f>
        <v>Office Supplies</v>
      </c>
      <c r="I595" s="12" t="str">
        <f>VLOOKUP(Table1[[#This Row],[Order No]],'Cost and price details'!$A$2:$F$1038,Table!$I$3,FALSE)</f>
        <v>Regular Air</v>
      </c>
      <c r="J595" s="13">
        <f>VLOOKUP(Table1[[#This Row],[Order No]],'Cost and price details'!$A$2:$F$1038,Table!$J$3,FALSE)</f>
        <v>42108</v>
      </c>
      <c r="K595" s="12">
        <f>VLOOKUP(Table1[[#This Row],[Order No]],'Cost and price details'!$A$2:$F$1038,Table!$K$3,FALSE)</f>
        <v>3.8280000000000003</v>
      </c>
      <c r="L595" s="12">
        <f>VLOOKUP(Table1[[#This Row],[Order No]],'Cost and price details'!$A$2:$F$1038,Table!$L$3,FALSE)</f>
        <v>5.9729999999999999</v>
      </c>
      <c r="M595" s="14">
        <f>(Table1[[#This Row],[Retail Price]]-Table1[[#This Row],[Cost Price]])/Table1[[#This Row],[Cost Price]]</f>
        <v>0.56034482758620674</v>
      </c>
      <c r="N595" s="14">
        <f>VLOOKUP(Table1[[#This Row],[Retail Price]],'Tax and discount slab'!$A$17:$B$27,2,TRUE)</f>
        <v>0.05</v>
      </c>
      <c r="O595" s="7">
        <f>(1+Table1[[#This Row],[Tax]])*Table1[[#This Row],[Retail Price]]</f>
        <v>6.2716500000000002</v>
      </c>
      <c r="P595" s="7" t="e">
        <f>VLOOKUP(Table1[[#This Row],[Order No]],'QTY &amp; shipping cost'!A591:B1627,2,FALSE)</f>
        <v>#N/A</v>
      </c>
      <c r="Q595" s="7" t="e">
        <f>(Table1[[#This Row],[Price including tax]]*Table1[[#This Row],[Order Quantity]])</f>
        <v>#N/A</v>
      </c>
      <c r="R595" s="14">
        <f>VLOOKUP(Table1[[#This Row],[Retail Price]],'Tax and discount slab'!$D$17:$E$27,2,TRUE)</f>
        <v>0.02</v>
      </c>
      <c r="S595" s="7" t="e">
        <f>Table1[[#This Row],[Sub Total]]*Table1[[#This Row],[Discount %]]</f>
        <v>#N/A</v>
      </c>
      <c r="T595" s="7">
        <f>VLOOKUP(Table1[[#This Row],[Order No]],'QTY &amp; shipping cost'!$A$2:$C$1038,3,FALSE)</f>
        <v>1</v>
      </c>
      <c r="U595" s="18" t="e">
        <f>(Table1[[#This Row],[Sub Total]]+Table1[[#This Row],[Shipping Cost]])-Table1[[#This Row],[Discount $]]</f>
        <v>#N/A</v>
      </c>
    </row>
    <row r="596" spans="1:21" x14ac:dyDescent="0.2">
      <c r="A596" s="17" t="s">
        <v>1033</v>
      </c>
      <c r="B596" s="6">
        <f>VLOOKUP($A596,'Order date customer name'!$A$3:$B$1039,2,FALSE)</f>
        <v>42102</v>
      </c>
      <c r="C596" s="7" t="str">
        <f>VLOOKUP(Table1[[#This Row],[Order No]],'Order date customer name'!$A$2:$C$1038,3,FALSE)</f>
        <v>CLYDE PALMER</v>
      </c>
      <c r="D596" s="7" t="str">
        <f>VLOOKUP(Table1[[#This Row],[Order No]],'State and cust type'!$A$2:$B$1038,2,FALSE)</f>
        <v>New York</v>
      </c>
      <c r="E596" s="7" t="str">
        <f>VLOOKUP(Table1[[#This Row],[Order No]],'State and cust type'!$A$3:$C$1039,3,FALSE)</f>
        <v>Consumer</v>
      </c>
      <c r="F596" s="7" t="str">
        <f>VLOOKUP(Table1[[#This Row],[Order No]],'Account, order priority and cat'!$A$2:$B$1038,2,FALSE)</f>
        <v>WILLIE STEWART</v>
      </c>
      <c r="G596" s="7" t="e">
        <f>VLOOKUP(Table1[[#This Row],[Order No]],'Account, order priority and cat'!$A$3:$C$1039,3,FALSE)</f>
        <v>#N/A</v>
      </c>
      <c r="H596" s="7" t="e">
        <f>VLOOKUP(Table1[[#This Row],[Order No]],'Account, order priority and cat'!$A$3:$D$1039,4,FALSE)</f>
        <v>#N/A</v>
      </c>
      <c r="I596" s="12" t="str">
        <f>VLOOKUP(Table1[[#This Row],[Order No]],'Cost and price details'!$A$2:$F$1038,Table!$I$3,FALSE)</f>
        <v>Regular Air</v>
      </c>
      <c r="J596" s="13">
        <f>VLOOKUP(Table1[[#This Row],[Order No]],'Cost and price details'!$A$2:$F$1038,Table!$J$3,FALSE)</f>
        <v>42112</v>
      </c>
      <c r="K596" s="12">
        <f>VLOOKUP(Table1[[#This Row],[Order No]],'Cost and price details'!$A$2:$F$1038,Table!$K$3,FALSE)</f>
        <v>3.883</v>
      </c>
      <c r="L596" s="12">
        <f>VLOOKUP(Table1[[#This Row],[Order No]],'Cost and price details'!$A$2:$F$1038,Table!$L$3,FALSE)</f>
        <v>9.4819999999999993</v>
      </c>
      <c r="M596" s="14">
        <f>(Table1[[#This Row],[Retail Price]]-Table1[[#This Row],[Cost Price]])/Table1[[#This Row],[Cost Price]]</f>
        <v>1.441926345609065</v>
      </c>
      <c r="N596" s="14">
        <f>VLOOKUP(Table1[[#This Row],[Retail Price]],'Tax and discount slab'!$A$17:$B$27,2,TRUE)</f>
        <v>0.05</v>
      </c>
      <c r="O596" s="7">
        <f>(1+Table1[[#This Row],[Tax]])*Table1[[#This Row],[Retail Price]]</f>
        <v>9.9560999999999993</v>
      </c>
      <c r="P596" s="7" t="e">
        <f>VLOOKUP(Table1[[#This Row],[Order No]],'QTY &amp; shipping cost'!A592:B1628,2,FALSE)</f>
        <v>#N/A</v>
      </c>
      <c r="Q596" s="7" t="e">
        <f>(Table1[[#This Row],[Price including tax]]*Table1[[#This Row],[Order Quantity]])</f>
        <v>#N/A</v>
      </c>
      <c r="R596" s="14">
        <f>VLOOKUP(Table1[[#This Row],[Retail Price]],'Tax and discount slab'!$D$17:$E$27,2,TRUE)</f>
        <v>0.02</v>
      </c>
      <c r="S596" s="7" t="e">
        <f>Table1[[#This Row],[Sub Total]]*Table1[[#This Row],[Discount %]]</f>
        <v>#N/A</v>
      </c>
      <c r="T596" s="7">
        <f>VLOOKUP(Table1[[#This Row],[Order No]],'QTY &amp; shipping cost'!$A$2:$C$1038,3,FALSE)</f>
        <v>4.55</v>
      </c>
      <c r="U596" s="18" t="e">
        <f>(Table1[[#This Row],[Sub Total]]+Table1[[#This Row],[Shipping Cost]])-Table1[[#This Row],[Discount $]]</f>
        <v>#N/A</v>
      </c>
    </row>
    <row r="597" spans="1:21" x14ac:dyDescent="0.2">
      <c r="A597" s="17" t="s">
        <v>1035</v>
      </c>
      <c r="B597" s="6">
        <f>VLOOKUP($A597,'Order date customer name'!$A$3:$B$1039,2,FALSE)</f>
        <v>42102</v>
      </c>
      <c r="C597" s="7" t="str">
        <f>VLOOKUP(Table1[[#This Row],[Order No]],'Order date customer name'!$A$2:$C$1038,3,FALSE)</f>
        <v>PEDRO HANSEN</v>
      </c>
      <c r="D597" s="7" t="str">
        <f>VLOOKUP(Table1[[#This Row],[Order No]],'State and cust type'!$A$2:$B$1038,2,FALSE)</f>
        <v>New York</v>
      </c>
      <c r="E597" s="7" t="str">
        <f>VLOOKUP(Table1[[#This Row],[Order No]],'State and cust type'!$A$3:$C$1039,3,FALSE)</f>
        <v>Small Business</v>
      </c>
      <c r="F597" s="7" t="str">
        <f>VLOOKUP(Table1[[#This Row],[Order No]],'Account, order priority and cat'!$A$2:$B$1038,2,FALSE)</f>
        <v>ROY COOK</v>
      </c>
      <c r="G597" s="7" t="str">
        <f>VLOOKUP(Table1[[#This Row],[Order No]],'Account, order priority and cat'!$A$3:$C$1039,3,FALSE)</f>
        <v>Critical</v>
      </c>
      <c r="H597" s="7" t="str">
        <f>VLOOKUP(Table1[[#This Row],[Order No]],'Account, order priority and cat'!$A$3:$D$1039,4,FALSE)</f>
        <v>Technology</v>
      </c>
      <c r="I597" s="12" t="str">
        <f>VLOOKUP(Table1[[#This Row],[Order No]],'Cost and price details'!$A$2:$F$1038,Table!$I$3,FALSE)</f>
        <v>Regular Air</v>
      </c>
      <c r="J597" s="13">
        <f>VLOOKUP(Table1[[#This Row],[Order No]],'Cost and price details'!$A$2:$F$1038,Table!$J$3,FALSE)</f>
        <v>42111</v>
      </c>
      <c r="K597" s="12">
        <f>VLOOKUP(Table1[[#This Row],[Order No]],'Cost and price details'!$A$2:$F$1038,Table!$K$3,FALSE)</f>
        <v>7.0289999999999999</v>
      </c>
      <c r="L597" s="12">
        <f>VLOOKUP(Table1[[#This Row],[Order No]],'Cost and price details'!$A$2:$F$1038,Table!$L$3,FALSE)</f>
        <v>21.978000000000002</v>
      </c>
      <c r="M597" s="14">
        <f>(Table1[[#This Row],[Retail Price]]-Table1[[#This Row],[Cost Price]])/Table1[[#This Row],[Cost Price]]</f>
        <v>2.126760563380282</v>
      </c>
      <c r="N597" s="14">
        <f>VLOOKUP(Table1[[#This Row],[Retail Price]],'Tax and discount slab'!$A$17:$B$27,2,TRUE)</f>
        <v>0.15000000000000002</v>
      </c>
      <c r="O597" s="7">
        <f>(1+Table1[[#This Row],[Tax]])*Table1[[#This Row],[Retail Price]]</f>
        <v>25.274699999999999</v>
      </c>
      <c r="P597" s="7" t="e">
        <f>VLOOKUP(Table1[[#This Row],[Order No]],'QTY &amp; shipping cost'!A593:B1629,2,FALSE)</f>
        <v>#N/A</v>
      </c>
      <c r="Q597" s="7" t="e">
        <f>(Table1[[#This Row],[Price including tax]]*Table1[[#This Row],[Order Quantity]])</f>
        <v>#N/A</v>
      </c>
      <c r="R597" s="14">
        <f>VLOOKUP(Table1[[#This Row],[Retail Price]],'Tax and discount slab'!$D$17:$E$27,2,TRUE)</f>
        <v>0.12000000000000001</v>
      </c>
      <c r="S597" s="7" t="e">
        <f>Table1[[#This Row],[Sub Total]]*Table1[[#This Row],[Discount %]]</f>
        <v>#N/A</v>
      </c>
      <c r="T597" s="7">
        <f>VLOOKUP(Table1[[#This Row],[Order No]],'QTY &amp; shipping cost'!$A$2:$C$1038,3,FALSE)</f>
        <v>4.05</v>
      </c>
      <c r="U597" s="18" t="e">
        <f>(Table1[[#This Row],[Sub Total]]+Table1[[#This Row],[Shipping Cost]])-Table1[[#This Row],[Discount $]]</f>
        <v>#N/A</v>
      </c>
    </row>
    <row r="598" spans="1:21" x14ac:dyDescent="0.2">
      <c r="A598" s="17" t="s">
        <v>1036</v>
      </c>
      <c r="B598" s="6">
        <f>VLOOKUP($A598,'Order date customer name'!$A$3:$B$1039,2,FALSE)</f>
        <v>42102</v>
      </c>
      <c r="C598" s="7" t="str">
        <f>VLOOKUP(Table1[[#This Row],[Order No]],'Order date customer name'!$A$2:$C$1038,3,FALSE)</f>
        <v>LUIS HALL</v>
      </c>
      <c r="D598" s="7" t="str">
        <f>VLOOKUP(Table1[[#This Row],[Order No]],'State and cust type'!$A$2:$B$1038,2,FALSE)</f>
        <v>New York</v>
      </c>
      <c r="E598" s="7" t="str">
        <f>VLOOKUP(Table1[[#This Row],[Order No]],'State and cust type'!$A$3:$C$1039,3,FALSE)</f>
        <v>Corporate</v>
      </c>
      <c r="F598" s="7" t="str">
        <f>VLOOKUP(Table1[[#This Row],[Order No]],'Account, order priority and cat'!$A$2:$B$1038,2,FALSE)</f>
        <v>EDDIE MURRAY</v>
      </c>
      <c r="G598" s="7" t="str">
        <f>VLOOKUP(Table1[[#This Row],[Order No]],'Account, order priority and cat'!$A$3:$C$1039,3,FALSE)</f>
        <v>Critical</v>
      </c>
      <c r="H598" s="7" t="str">
        <f>VLOOKUP(Table1[[#This Row],[Order No]],'Account, order priority and cat'!$A$3:$D$1039,4,FALSE)</f>
        <v>Office Supplies</v>
      </c>
      <c r="I598" s="12" t="str">
        <f>VLOOKUP(Table1[[#This Row],[Order No]],'Cost and price details'!$A$2:$F$1038,Table!$I$3,FALSE)</f>
        <v>Regular Air</v>
      </c>
      <c r="J598" s="13">
        <f>VLOOKUP(Table1[[#This Row],[Order No]],'Cost and price details'!$A$2:$F$1038,Table!$J$3,FALSE)</f>
        <v>42110</v>
      </c>
      <c r="K598" s="12">
        <f>VLOOKUP(Table1[[#This Row],[Order No]],'Cost and price details'!$A$2:$F$1038,Table!$K$3,FALSE)</f>
        <v>1.6830000000000003</v>
      </c>
      <c r="L598" s="12">
        <f>VLOOKUP(Table1[[#This Row],[Order No]],'Cost and price details'!$A$2:$F$1038,Table!$L$3,FALSE)</f>
        <v>3.0579999999999998</v>
      </c>
      <c r="M598" s="14">
        <f>(Table1[[#This Row],[Retail Price]]-Table1[[#This Row],[Cost Price]])/Table1[[#This Row],[Cost Price]]</f>
        <v>0.81699346405228723</v>
      </c>
      <c r="N598" s="14">
        <f>VLOOKUP(Table1[[#This Row],[Retail Price]],'Tax and discount slab'!$A$17:$B$27,2,TRUE)</f>
        <v>0.05</v>
      </c>
      <c r="O598" s="7">
        <f>(1+Table1[[#This Row],[Tax]])*Table1[[#This Row],[Retail Price]]</f>
        <v>3.2109000000000001</v>
      </c>
      <c r="P598" s="7" t="e">
        <f>VLOOKUP(Table1[[#This Row],[Order No]],'QTY &amp; shipping cost'!A594:B1630,2,FALSE)</f>
        <v>#N/A</v>
      </c>
      <c r="Q598" s="7" t="e">
        <f>(Table1[[#This Row],[Price including tax]]*Table1[[#This Row],[Order Quantity]])</f>
        <v>#N/A</v>
      </c>
      <c r="R598" s="14">
        <f>VLOOKUP(Table1[[#This Row],[Retail Price]],'Tax and discount slab'!$D$17:$E$27,2,TRUE)</f>
        <v>0.02</v>
      </c>
      <c r="S598" s="7" t="e">
        <f>Table1[[#This Row],[Sub Total]]*Table1[[#This Row],[Discount %]]</f>
        <v>#N/A</v>
      </c>
      <c r="T598" s="7">
        <f>VLOOKUP(Table1[[#This Row],[Order No]],'QTY &amp; shipping cost'!$A$2:$C$1038,3,FALSE)</f>
        <v>1.3900000000000001</v>
      </c>
      <c r="U598" s="18" t="e">
        <f>(Table1[[#This Row],[Sub Total]]+Table1[[#This Row],[Shipping Cost]])-Table1[[#This Row],[Discount $]]</f>
        <v>#N/A</v>
      </c>
    </row>
    <row r="599" spans="1:21" x14ac:dyDescent="0.2">
      <c r="A599" s="17" t="s">
        <v>1038</v>
      </c>
      <c r="B599" s="6">
        <f>VLOOKUP($A599,'Order date customer name'!$A$3:$B$1039,2,FALSE)</f>
        <v>42103</v>
      </c>
      <c r="C599" s="7" t="str">
        <f>VLOOKUP(Table1[[#This Row],[Order No]],'Order date customer name'!$A$2:$C$1038,3,FALSE)</f>
        <v>RICK BENNETT</v>
      </c>
      <c r="D599" s="7" t="str">
        <f>VLOOKUP(Table1[[#This Row],[Order No]],'State and cust type'!$A$2:$B$1038,2,FALSE)</f>
        <v>New York</v>
      </c>
      <c r="E599" s="7" t="str">
        <f>VLOOKUP(Table1[[#This Row],[Order No]],'State and cust type'!$A$3:$C$1039,3,FALSE)</f>
        <v>Small Business</v>
      </c>
      <c r="F599" s="7" t="str">
        <f>VLOOKUP(Table1[[#This Row],[Order No]],'Account, order priority and cat'!$A$2:$B$1038,2,FALSE)</f>
        <v>WILLIE STEWART</v>
      </c>
      <c r="G599" s="7" t="str">
        <f>VLOOKUP(Table1[[#This Row],[Order No]],'Account, order priority and cat'!$A$3:$C$1039,3,FALSE)</f>
        <v>Medium</v>
      </c>
      <c r="H599" s="7" t="str">
        <f>VLOOKUP(Table1[[#This Row],[Order No]],'Account, order priority and cat'!$A$3:$D$1039,4,FALSE)</f>
        <v>Technology</v>
      </c>
      <c r="I599" s="12" t="str">
        <f>VLOOKUP(Table1[[#This Row],[Order No]],'Cost and price details'!$A$2:$F$1038,Table!$I$3,FALSE)</f>
        <v>Regular Air</v>
      </c>
      <c r="J599" s="13">
        <f>VLOOKUP(Table1[[#This Row],[Order No]],'Cost and price details'!$A$2:$F$1038,Table!$J$3,FALSE)</f>
        <v>42111</v>
      </c>
      <c r="K599" s="12">
        <f>VLOOKUP(Table1[[#This Row],[Order No]],'Cost and price details'!$A$2:$F$1038,Table!$K$3,FALSE)</f>
        <v>11.077000000000002</v>
      </c>
      <c r="L599" s="12">
        <f>VLOOKUP(Table1[[#This Row],[Order No]],'Cost and price details'!$A$2:$F$1038,Table!$L$3,FALSE)</f>
        <v>17.578000000000003</v>
      </c>
      <c r="M599" s="14">
        <f>(Table1[[#This Row],[Retail Price]]-Table1[[#This Row],[Cost Price]])/Table1[[#This Row],[Cost Price]]</f>
        <v>0.58689175769612711</v>
      </c>
      <c r="N599" s="14">
        <f>VLOOKUP(Table1[[#This Row],[Retail Price]],'Tax and discount slab'!$A$17:$B$27,2,TRUE)</f>
        <v>0.1</v>
      </c>
      <c r="O599" s="7">
        <f>(1+Table1[[#This Row],[Tax]])*Table1[[#This Row],[Retail Price]]</f>
        <v>19.335800000000006</v>
      </c>
      <c r="P599" s="7" t="e">
        <f>VLOOKUP(Table1[[#This Row],[Order No]],'QTY &amp; shipping cost'!A595:B1631,2,FALSE)</f>
        <v>#N/A</v>
      </c>
      <c r="Q599" s="7" t="e">
        <f>(Table1[[#This Row],[Price including tax]]*Table1[[#This Row],[Order Quantity]])</f>
        <v>#N/A</v>
      </c>
      <c r="R599" s="14">
        <f>VLOOKUP(Table1[[#This Row],[Retail Price]],'Tax and discount slab'!$D$17:$E$27,2,TRUE)</f>
        <v>7.0000000000000007E-2</v>
      </c>
      <c r="S599" s="7" t="e">
        <f>Table1[[#This Row],[Sub Total]]*Table1[[#This Row],[Discount %]]</f>
        <v>#N/A</v>
      </c>
      <c r="T599" s="7">
        <f>VLOOKUP(Table1[[#This Row],[Order No]],'QTY &amp; shipping cost'!$A$2:$C$1038,3,FALSE)</f>
        <v>4.05</v>
      </c>
      <c r="U599" s="18" t="e">
        <f>(Table1[[#This Row],[Sub Total]]+Table1[[#This Row],[Shipping Cost]])-Table1[[#This Row],[Discount $]]</f>
        <v>#N/A</v>
      </c>
    </row>
    <row r="600" spans="1:21" x14ac:dyDescent="0.2">
      <c r="A600" s="17" t="s">
        <v>1039</v>
      </c>
      <c r="B600" s="6">
        <f>VLOOKUP($A600,'Order date customer name'!$A$3:$B$1039,2,FALSE)</f>
        <v>42105</v>
      </c>
      <c r="C600" s="7" t="str">
        <f>VLOOKUP(Table1[[#This Row],[Order No]],'Order date customer name'!$A$2:$C$1038,3,FALSE)</f>
        <v>EDWIN COLE</v>
      </c>
      <c r="D600" s="7" t="str">
        <f>VLOOKUP(Table1[[#This Row],[Order No]],'State and cust type'!$A$2:$B$1038,2,FALSE)</f>
        <v>New York</v>
      </c>
      <c r="E600" s="7" t="str">
        <f>VLOOKUP(Table1[[#This Row],[Order No]],'State and cust type'!$A$3:$C$1039,3,FALSE)</f>
        <v>Corporate</v>
      </c>
      <c r="F600" s="7" t="str">
        <f>VLOOKUP(Table1[[#This Row],[Order No]],'Account, order priority and cat'!$A$2:$B$1038,2,FALSE)</f>
        <v>MARC ARNOLD</v>
      </c>
      <c r="G600" s="7" t="str">
        <f>VLOOKUP(Table1[[#This Row],[Order No]],'Account, order priority and cat'!$A$3:$C$1039,3,FALSE)</f>
        <v>High</v>
      </c>
      <c r="H600" s="7" t="str">
        <f>VLOOKUP(Table1[[#This Row],[Order No]],'Account, order priority and cat'!$A$3:$D$1039,4,FALSE)</f>
        <v>Office Supplies</v>
      </c>
      <c r="I600" s="12" t="str">
        <f>VLOOKUP(Table1[[#This Row],[Order No]],'Cost and price details'!$A$2:$F$1038,Table!$I$3,FALSE)</f>
        <v>Regular Air</v>
      </c>
      <c r="J600" s="13">
        <f>VLOOKUP(Table1[[#This Row],[Order No]],'Cost and price details'!$A$2:$F$1038,Table!$J$3,FALSE)</f>
        <v>42113</v>
      </c>
      <c r="K600" s="12">
        <f>VLOOKUP(Table1[[#This Row],[Order No]],'Cost and price details'!$A$2:$F$1038,Table!$K$3,FALSE)</f>
        <v>2.3760000000000003</v>
      </c>
      <c r="L600" s="12">
        <f>VLOOKUP(Table1[[#This Row],[Order No]],'Cost and price details'!$A$2:$F$1038,Table!$L$3,FALSE)</f>
        <v>4.2350000000000003</v>
      </c>
      <c r="M600" s="14">
        <f>(Table1[[#This Row],[Retail Price]]-Table1[[#This Row],[Cost Price]])/Table1[[#This Row],[Cost Price]]</f>
        <v>0.78240740740740733</v>
      </c>
      <c r="N600" s="14">
        <f>VLOOKUP(Table1[[#This Row],[Retail Price]],'Tax and discount slab'!$A$17:$B$27,2,TRUE)</f>
        <v>0.05</v>
      </c>
      <c r="O600" s="7">
        <f>(1+Table1[[#This Row],[Tax]])*Table1[[#This Row],[Retail Price]]</f>
        <v>4.4467500000000006</v>
      </c>
      <c r="P600" s="7">
        <f>VLOOKUP(Table1[[#This Row],[Order No]],'QTY &amp; shipping cost'!A596:B1632,2,FALSE)</f>
        <v>44</v>
      </c>
      <c r="Q600" s="7">
        <f>(Table1[[#This Row],[Price including tax]]*Table1[[#This Row],[Order Quantity]])</f>
        <v>195.65700000000004</v>
      </c>
      <c r="R600" s="14">
        <f>VLOOKUP(Table1[[#This Row],[Retail Price]],'Tax and discount slab'!$D$17:$E$27,2,TRUE)</f>
        <v>0.02</v>
      </c>
      <c r="S600" s="7">
        <f>Table1[[#This Row],[Sub Total]]*Table1[[#This Row],[Discount %]]</f>
        <v>3.9131400000000007</v>
      </c>
      <c r="T600" s="7">
        <f>VLOOKUP(Table1[[#This Row],[Order No]],'QTY &amp; shipping cost'!$A$2:$C$1038,3,FALSE)</f>
        <v>0.75</v>
      </c>
      <c r="U600" s="18">
        <f>(Table1[[#This Row],[Sub Total]]+Table1[[#This Row],[Shipping Cost]])-Table1[[#This Row],[Discount $]]</f>
        <v>192.49386000000004</v>
      </c>
    </row>
    <row r="601" spans="1:21" x14ac:dyDescent="0.2">
      <c r="A601" s="17" t="s">
        <v>1041</v>
      </c>
      <c r="B601" s="6">
        <f>VLOOKUP($A601,'Order date customer name'!$A$3:$B$1039,2,FALSE)</f>
        <v>42110</v>
      </c>
      <c r="C601" s="7" t="str">
        <f>VLOOKUP(Table1[[#This Row],[Order No]],'Order date customer name'!$A$2:$C$1038,3,FALSE)</f>
        <v>THOMAS MORALES</v>
      </c>
      <c r="D601" s="7" t="str">
        <f>VLOOKUP(Table1[[#This Row],[Order No]],'State and cust type'!$A$2:$B$1038,2,FALSE)</f>
        <v>Illinois</v>
      </c>
      <c r="E601" s="7" t="str">
        <f>VLOOKUP(Table1[[#This Row],[Order No]],'State and cust type'!$A$3:$C$1039,3,FALSE)</f>
        <v>Corporate</v>
      </c>
      <c r="F601" s="7" t="str">
        <f>VLOOKUP(Table1[[#This Row],[Order No]],'Account, order priority and cat'!$A$2:$B$1038,2,FALSE)</f>
        <v>COREY MILLS</v>
      </c>
      <c r="G601" s="7" t="str">
        <f>VLOOKUP(Table1[[#This Row],[Order No]],'Account, order priority and cat'!$A$3:$C$1039,3,FALSE)</f>
        <v>Medium</v>
      </c>
      <c r="H601" s="7" t="str">
        <f>VLOOKUP(Table1[[#This Row],[Order No]],'Account, order priority and cat'!$A$3:$D$1039,4,FALSE)</f>
        <v>Office Supplies</v>
      </c>
      <c r="I601" s="12" t="str">
        <f>VLOOKUP(Table1[[#This Row],[Order No]],'Cost and price details'!$A$2:$F$1038,Table!$I$3,FALSE)</f>
        <v>Regular Air</v>
      </c>
      <c r="J601" s="13">
        <f>VLOOKUP(Table1[[#This Row],[Order No]],'Cost and price details'!$A$2:$F$1038,Table!$J$3,FALSE)</f>
        <v>42118</v>
      </c>
      <c r="K601" s="12">
        <f>VLOOKUP(Table1[[#This Row],[Order No]],'Cost and price details'!$A$2:$F$1038,Table!$K$3,FALSE)</f>
        <v>3.7070000000000003</v>
      </c>
      <c r="L601" s="12">
        <f>VLOOKUP(Table1[[#This Row],[Order No]],'Cost and price details'!$A$2:$F$1038,Table!$L$3,FALSE)</f>
        <v>6.0830000000000011</v>
      </c>
      <c r="M601" s="14">
        <f>(Table1[[#This Row],[Retail Price]]-Table1[[#This Row],[Cost Price]])/Table1[[#This Row],[Cost Price]]</f>
        <v>0.64094955489614258</v>
      </c>
      <c r="N601" s="14">
        <f>VLOOKUP(Table1[[#This Row],[Retail Price]],'Tax and discount slab'!$A$17:$B$27,2,TRUE)</f>
        <v>0.05</v>
      </c>
      <c r="O601" s="7">
        <f>(1+Table1[[#This Row],[Tax]])*Table1[[#This Row],[Retail Price]]</f>
        <v>6.387150000000001</v>
      </c>
      <c r="P601" s="7">
        <f>VLOOKUP(Table1[[#This Row],[Order No]],'QTY &amp; shipping cost'!A597:B1633,2,FALSE)</f>
        <v>32</v>
      </c>
      <c r="Q601" s="7">
        <f>(Table1[[#This Row],[Price including tax]]*Table1[[#This Row],[Order Quantity]])</f>
        <v>204.38880000000003</v>
      </c>
      <c r="R601" s="14">
        <f>VLOOKUP(Table1[[#This Row],[Retail Price]],'Tax and discount slab'!$D$17:$E$27,2,TRUE)</f>
        <v>0.02</v>
      </c>
      <c r="S601" s="7">
        <f>Table1[[#This Row],[Sub Total]]*Table1[[#This Row],[Discount %]]</f>
        <v>4.0877760000000007</v>
      </c>
      <c r="T601" s="7">
        <f>VLOOKUP(Table1[[#This Row],[Order No]],'QTY &amp; shipping cost'!$A$2:$C$1038,3,FALSE)</f>
        <v>7.03</v>
      </c>
      <c r="U601" s="18">
        <f>(Table1[[#This Row],[Sub Total]]+Table1[[#This Row],[Shipping Cost]])-Table1[[#This Row],[Discount $]]</f>
        <v>207.33102400000004</v>
      </c>
    </row>
    <row r="602" spans="1:21" x14ac:dyDescent="0.2">
      <c r="A602" s="17" t="s">
        <v>1042</v>
      </c>
      <c r="B602" s="6">
        <f>VLOOKUP($A602,'Order date customer name'!$A$3:$B$1039,2,FALSE)</f>
        <v>42110</v>
      </c>
      <c r="C602" s="7" t="str">
        <f>VLOOKUP(Table1[[#This Row],[Order No]],'Order date customer name'!$A$2:$C$1038,3,FALSE)</f>
        <v>DONALD HANSEN</v>
      </c>
      <c r="D602" s="7" t="str">
        <f>VLOOKUP(Table1[[#This Row],[Order No]],'State and cust type'!$A$2:$B$1038,2,FALSE)</f>
        <v>Illinois</v>
      </c>
      <c r="E602" s="7" t="str">
        <f>VLOOKUP(Table1[[#This Row],[Order No]],'State and cust type'!$A$3:$C$1039,3,FALSE)</f>
        <v>Corporate</v>
      </c>
      <c r="F602" s="7" t="str">
        <f>VLOOKUP(Table1[[#This Row],[Order No]],'Account, order priority and cat'!$A$2:$B$1038,2,FALSE)</f>
        <v>MANUEL BARNES</v>
      </c>
      <c r="G602" s="7" t="str">
        <f>VLOOKUP(Table1[[#This Row],[Order No]],'Account, order priority and cat'!$A$3:$C$1039,3,FALSE)</f>
        <v>Medium</v>
      </c>
      <c r="H602" s="7" t="str">
        <f>VLOOKUP(Table1[[#This Row],[Order No]],'Account, order priority and cat'!$A$3:$D$1039,4,FALSE)</f>
        <v>Office Supplies</v>
      </c>
      <c r="I602" s="12" t="str">
        <f>VLOOKUP(Table1[[#This Row],[Order No]],'Cost and price details'!$A$2:$F$1038,Table!$I$3,FALSE)</f>
        <v>Regular Air</v>
      </c>
      <c r="J602" s="13">
        <f>VLOOKUP(Table1[[#This Row],[Order No]],'Cost and price details'!$A$2:$F$1038,Table!$J$3,FALSE)</f>
        <v>42118</v>
      </c>
      <c r="K602" s="12">
        <f>VLOOKUP(Table1[[#This Row],[Order No]],'Cost and price details'!$A$2:$F$1038,Table!$K$3,FALSE)</f>
        <v>3.7070000000000003</v>
      </c>
      <c r="L602" s="12">
        <f>VLOOKUP(Table1[[#This Row],[Order No]],'Cost and price details'!$A$2:$F$1038,Table!$L$3,FALSE)</f>
        <v>6.0830000000000011</v>
      </c>
      <c r="M602" s="14">
        <f>(Table1[[#This Row],[Retail Price]]-Table1[[#This Row],[Cost Price]])/Table1[[#This Row],[Cost Price]]</f>
        <v>0.64094955489614258</v>
      </c>
      <c r="N602" s="14">
        <f>VLOOKUP(Table1[[#This Row],[Retail Price]],'Tax and discount slab'!$A$17:$B$27,2,TRUE)</f>
        <v>0.05</v>
      </c>
      <c r="O602" s="7">
        <f>(1+Table1[[#This Row],[Tax]])*Table1[[#This Row],[Retail Price]]</f>
        <v>6.387150000000001</v>
      </c>
      <c r="P602" s="7" t="e">
        <f>VLOOKUP(Table1[[#This Row],[Order No]],'QTY &amp; shipping cost'!A598:B1634,2,FALSE)</f>
        <v>#N/A</v>
      </c>
      <c r="Q602" s="7" t="e">
        <f>(Table1[[#This Row],[Price including tax]]*Table1[[#This Row],[Order Quantity]])</f>
        <v>#N/A</v>
      </c>
      <c r="R602" s="14">
        <f>VLOOKUP(Table1[[#This Row],[Retail Price]],'Tax and discount slab'!$D$17:$E$27,2,TRUE)</f>
        <v>0.02</v>
      </c>
      <c r="S602" s="7" t="e">
        <f>Table1[[#This Row],[Sub Total]]*Table1[[#This Row],[Discount %]]</f>
        <v>#N/A</v>
      </c>
      <c r="T602" s="7">
        <f>VLOOKUP(Table1[[#This Row],[Order No]],'QTY &amp; shipping cost'!$A$2:$C$1038,3,FALSE)</f>
        <v>7.03</v>
      </c>
      <c r="U602" s="18" t="e">
        <f>(Table1[[#This Row],[Sub Total]]+Table1[[#This Row],[Shipping Cost]])-Table1[[#This Row],[Discount $]]</f>
        <v>#N/A</v>
      </c>
    </row>
    <row r="603" spans="1:21" x14ac:dyDescent="0.2">
      <c r="A603" s="17" t="s">
        <v>1043</v>
      </c>
      <c r="B603" s="6">
        <f>VLOOKUP($A603,'Order date customer name'!$A$3:$B$1039,2,FALSE)</f>
        <v>42110</v>
      </c>
      <c r="C603" s="7" t="str">
        <f>VLOOKUP(Table1[[#This Row],[Order No]],'Order date customer name'!$A$2:$C$1038,3,FALSE)</f>
        <v>DAVID KNIGHT</v>
      </c>
      <c r="D603" s="7" t="str">
        <f>VLOOKUP(Table1[[#This Row],[Order No]],'State and cust type'!$A$2:$B$1038,2,FALSE)</f>
        <v>New York</v>
      </c>
      <c r="E603" s="7" t="str">
        <f>VLOOKUP(Table1[[#This Row],[Order No]],'State and cust type'!$A$3:$C$1039,3,FALSE)</f>
        <v>Small Business</v>
      </c>
      <c r="F603" s="7" t="str">
        <f>VLOOKUP(Table1[[#This Row],[Order No]],'Account, order priority and cat'!$A$2:$B$1038,2,FALSE)</f>
        <v>EDDIE MURRAY</v>
      </c>
      <c r="G603" s="7" t="str">
        <f>VLOOKUP(Table1[[#This Row],[Order No]],'Account, order priority and cat'!$A$3:$C$1039,3,FALSE)</f>
        <v>Medium</v>
      </c>
      <c r="H603" s="7" t="str">
        <f>VLOOKUP(Table1[[#This Row],[Order No]],'Account, order priority and cat'!$A$3:$D$1039,4,FALSE)</f>
        <v>Office Supplies</v>
      </c>
      <c r="I603" s="12" t="str">
        <f>VLOOKUP(Table1[[#This Row],[Order No]],'Cost and price details'!$A$2:$F$1038,Table!$I$3,FALSE)</f>
        <v>Regular Air</v>
      </c>
      <c r="J603" s="13">
        <f>VLOOKUP(Table1[[#This Row],[Order No]],'Cost and price details'!$A$2:$F$1038,Table!$J$3,FALSE)</f>
        <v>42117</v>
      </c>
      <c r="K603" s="12">
        <f>VLOOKUP(Table1[[#This Row],[Order No]],'Cost and price details'!$A$2:$F$1038,Table!$K$3,FALSE)</f>
        <v>3.8500000000000005</v>
      </c>
      <c r="L603" s="12">
        <f>VLOOKUP(Table1[[#This Row],[Order No]],'Cost and price details'!$A$2:$F$1038,Table!$L$3,FALSE)</f>
        <v>6.3140000000000009</v>
      </c>
      <c r="M603" s="14">
        <f>(Table1[[#This Row],[Retail Price]]-Table1[[#This Row],[Cost Price]])/Table1[[#This Row],[Cost Price]]</f>
        <v>0.64</v>
      </c>
      <c r="N603" s="14">
        <f>VLOOKUP(Table1[[#This Row],[Retail Price]],'Tax and discount slab'!$A$17:$B$27,2,TRUE)</f>
        <v>0.05</v>
      </c>
      <c r="O603" s="7">
        <f>(1+Table1[[#This Row],[Tax]])*Table1[[#This Row],[Retail Price]]</f>
        <v>6.6297000000000015</v>
      </c>
      <c r="P603" s="7" t="e">
        <f>VLOOKUP(Table1[[#This Row],[Order No]],'QTY &amp; shipping cost'!A599:B1635,2,FALSE)</f>
        <v>#N/A</v>
      </c>
      <c r="Q603" s="7" t="e">
        <f>(Table1[[#This Row],[Price including tax]]*Table1[[#This Row],[Order Quantity]])</f>
        <v>#N/A</v>
      </c>
      <c r="R603" s="14">
        <f>VLOOKUP(Table1[[#This Row],[Retail Price]],'Tax and discount slab'!$D$17:$E$27,2,TRUE)</f>
        <v>0.02</v>
      </c>
      <c r="S603" s="7" t="e">
        <f>Table1[[#This Row],[Sub Total]]*Table1[[#This Row],[Discount %]]</f>
        <v>#N/A</v>
      </c>
      <c r="T603" s="7">
        <f>VLOOKUP(Table1[[#This Row],[Order No]],'QTY &amp; shipping cost'!$A$2:$C$1038,3,FALSE)</f>
        <v>5.0599999999999996</v>
      </c>
      <c r="U603" s="18" t="e">
        <f>(Table1[[#This Row],[Sub Total]]+Table1[[#This Row],[Shipping Cost]])-Table1[[#This Row],[Discount $]]</f>
        <v>#N/A</v>
      </c>
    </row>
    <row r="604" spans="1:21" x14ac:dyDescent="0.2">
      <c r="A604" s="17" t="s">
        <v>1045</v>
      </c>
      <c r="B604" s="6">
        <f>VLOOKUP($A604,'Order date customer name'!$A$3:$B$1039,2,FALSE)</f>
        <v>42111</v>
      </c>
      <c r="C604" s="7" t="str">
        <f>VLOOKUP(Table1[[#This Row],[Order No]],'Order date customer name'!$A$2:$C$1038,3,FALSE)</f>
        <v>CRAIG PRICE</v>
      </c>
      <c r="D604" s="7" t="str">
        <f>VLOOKUP(Table1[[#This Row],[Order No]],'State and cust type'!$A$2:$B$1038,2,FALSE)</f>
        <v>New York</v>
      </c>
      <c r="E604" s="7" t="str">
        <f>VLOOKUP(Table1[[#This Row],[Order No]],'State and cust type'!$A$3:$C$1039,3,FALSE)</f>
        <v>Corporate</v>
      </c>
      <c r="F604" s="7" t="str">
        <f>VLOOKUP(Table1[[#This Row],[Order No]],'Account, order priority and cat'!$A$2:$B$1038,2,FALSE)</f>
        <v>GREG BLACK</v>
      </c>
      <c r="G604" s="7" t="str">
        <f>VLOOKUP(Table1[[#This Row],[Order No]],'Account, order priority and cat'!$A$3:$C$1039,3,FALSE)</f>
        <v>Not Specified</v>
      </c>
      <c r="H604" s="7" t="str">
        <f>VLOOKUP(Table1[[#This Row],[Order No]],'Account, order priority and cat'!$A$3:$D$1039,4,FALSE)</f>
        <v>Technology</v>
      </c>
      <c r="I604" s="12" t="str">
        <f>VLOOKUP(Table1[[#This Row],[Order No]],'Cost and price details'!$A$2:$F$1038,Table!$I$3,FALSE)</f>
        <v>Express Air</v>
      </c>
      <c r="J604" s="13">
        <f>VLOOKUP(Table1[[#This Row],[Order No]],'Cost and price details'!$A$2:$F$1038,Table!$J$3,FALSE)</f>
        <v>42118</v>
      </c>
      <c r="K604" s="12">
        <f>VLOOKUP(Table1[[#This Row],[Order No]],'Cost and price details'!$A$2:$F$1038,Table!$K$3,FALSE)</f>
        <v>7.0289999999999999</v>
      </c>
      <c r="L604" s="12">
        <f>VLOOKUP(Table1[[#This Row],[Order No]],'Cost and price details'!$A$2:$F$1038,Table!$L$3,FALSE)</f>
        <v>21.978000000000002</v>
      </c>
      <c r="M604" s="14">
        <f>(Table1[[#This Row],[Retail Price]]-Table1[[#This Row],[Cost Price]])/Table1[[#This Row],[Cost Price]]</f>
        <v>2.126760563380282</v>
      </c>
      <c r="N604" s="14">
        <f>VLOOKUP(Table1[[#This Row],[Retail Price]],'Tax and discount slab'!$A$17:$B$27,2,TRUE)</f>
        <v>0.15000000000000002</v>
      </c>
      <c r="O604" s="7">
        <f>(1+Table1[[#This Row],[Tax]])*Table1[[#This Row],[Retail Price]]</f>
        <v>25.274699999999999</v>
      </c>
      <c r="P604" s="7" t="e">
        <f>VLOOKUP(Table1[[#This Row],[Order No]],'QTY &amp; shipping cost'!A600:B1636,2,FALSE)</f>
        <v>#N/A</v>
      </c>
      <c r="Q604" s="7" t="e">
        <f>(Table1[[#This Row],[Price including tax]]*Table1[[#This Row],[Order Quantity]])</f>
        <v>#N/A</v>
      </c>
      <c r="R604" s="14">
        <f>VLOOKUP(Table1[[#This Row],[Retail Price]],'Tax and discount slab'!$D$17:$E$27,2,TRUE)</f>
        <v>0.12000000000000001</v>
      </c>
      <c r="S604" s="7" t="e">
        <f>Table1[[#This Row],[Sub Total]]*Table1[[#This Row],[Discount %]]</f>
        <v>#N/A</v>
      </c>
      <c r="T604" s="7">
        <f>VLOOKUP(Table1[[#This Row],[Order No]],'QTY &amp; shipping cost'!$A$2:$C$1038,3,FALSE)</f>
        <v>4.05</v>
      </c>
      <c r="U604" s="18" t="e">
        <f>(Table1[[#This Row],[Sub Total]]+Table1[[#This Row],[Shipping Cost]])-Table1[[#This Row],[Discount $]]</f>
        <v>#N/A</v>
      </c>
    </row>
    <row r="605" spans="1:21" x14ac:dyDescent="0.2">
      <c r="A605" s="17" t="s">
        <v>1046</v>
      </c>
      <c r="B605" s="6">
        <f>VLOOKUP($A605,'Order date customer name'!$A$3:$B$1039,2,FALSE)</f>
        <v>42112</v>
      </c>
      <c r="C605" s="7" t="str">
        <f>VLOOKUP(Table1[[#This Row],[Order No]],'Order date customer name'!$A$2:$C$1038,3,FALSE)</f>
        <v>HAROLD TORRES</v>
      </c>
      <c r="D605" s="7" t="str">
        <f>VLOOKUP(Table1[[#This Row],[Order No]],'State and cust type'!$A$2:$B$1038,2,FALSE)</f>
        <v>New York</v>
      </c>
      <c r="E605" s="7" t="str">
        <f>VLOOKUP(Table1[[#This Row],[Order No]],'State and cust type'!$A$3:$C$1039,3,FALSE)</f>
        <v>Corporate</v>
      </c>
      <c r="F605" s="7" t="str">
        <f>VLOOKUP(Table1[[#This Row],[Order No]],'Account, order priority and cat'!$A$2:$B$1038,2,FALSE)</f>
        <v>WILLIE STEWART</v>
      </c>
      <c r="G605" s="7" t="str">
        <f>VLOOKUP(Table1[[#This Row],[Order No]],'Account, order priority and cat'!$A$3:$C$1039,3,FALSE)</f>
        <v>High</v>
      </c>
      <c r="H605" s="7" t="str">
        <f>VLOOKUP(Table1[[#This Row],[Order No]],'Account, order priority and cat'!$A$3:$D$1039,4,FALSE)</f>
        <v>Office Supplies</v>
      </c>
      <c r="I605" s="12" t="str">
        <f>VLOOKUP(Table1[[#This Row],[Order No]],'Cost and price details'!$A$2:$F$1038,Table!$I$3,FALSE)</f>
        <v>Express Air</v>
      </c>
      <c r="J605" s="13">
        <f>VLOOKUP(Table1[[#This Row],[Order No]],'Cost and price details'!$A$2:$F$1038,Table!$J$3,FALSE)</f>
        <v>42121</v>
      </c>
      <c r="K605" s="12">
        <f>VLOOKUP(Table1[[#This Row],[Order No]],'Cost and price details'!$A$2:$F$1038,Table!$K$3,FALSE)</f>
        <v>3.278</v>
      </c>
      <c r="L605" s="12">
        <f>VLOOKUP(Table1[[#This Row],[Order No]],'Cost and price details'!$A$2:$F$1038,Table!$L$3,FALSE)</f>
        <v>6.4240000000000004</v>
      </c>
      <c r="M605" s="14">
        <f>(Table1[[#This Row],[Retail Price]]-Table1[[#This Row],[Cost Price]])/Table1[[#This Row],[Cost Price]]</f>
        <v>0.95973154362416113</v>
      </c>
      <c r="N605" s="14">
        <f>VLOOKUP(Table1[[#This Row],[Retail Price]],'Tax and discount slab'!$A$17:$B$27,2,TRUE)</f>
        <v>0.05</v>
      </c>
      <c r="O605" s="7">
        <f>(1+Table1[[#This Row],[Tax]])*Table1[[#This Row],[Retail Price]]</f>
        <v>6.7452000000000005</v>
      </c>
      <c r="P605" s="7">
        <f>VLOOKUP(Table1[[#This Row],[Order No]],'QTY &amp; shipping cost'!A601:B1637,2,FALSE)</f>
        <v>14</v>
      </c>
      <c r="Q605" s="7">
        <f>(Table1[[#This Row],[Price including tax]]*Table1[[#This Row],[Order Quantity]])</f>
        <v>94.432800000000015</v>
      </c>
      <c r="R605" s="14">
        <f>VLOOKUP(Table1[[#This Row],[Retail Price]],'Tax and discount slab'!$D$17:$E$27,2,TRUE)</f>
        <v>0.02</v>
      </c>
      <c r="S605" s="7">
        <f>Table1[[#This Row],[Sub Total]]*Table1[[#This Row],[Discount %]]</f>
        <v>1.8886560000000003</v>
      </c>
      <c r="T605" s="7">
        <f>VLOOKUP(Table1[[#This Row],[Order No]],'QTY &amp; shipping cost'!$A$2:$C$1038,3,FALSE)</f>
        <v>0.88</v>
      </c>
      <c r="U605" s="18">
        <f>(Table1[[#This Row],[Sub Total]]+Table1[[#This Row],[Shipping Cost]])-Table1[[#This Row],[Discount $]]</f>
        <v>93.424144000000013</v>
      </c>
    </row>
    <row r="606" spans="1:21" x14ac:dyDescent="0.2">
      <c r="A606" s="17" t="s">
        <v>1048</v>
      </c>
      <c r="B606" s="6">
        <f>VLOOKUP($A606,'Order date customer name'!$A$3:$B$1039,2,FALSE)</f>
        <v>42115</v>
      </c>
      <c r="C606" s="7" t="str">
        <f>VLOOKUP(Table1[[#This Row],[Order No]],'Order date customer name'!$A$2:$C$1038,3,FALSE)</f>
        <v>WALTER WARD</v>
      </c>
      <c r="D606" s="7" t="str">
        <f>VLOOKUP(Table1[[#This Row],[Order No]],'State and cust type'!$A$2:$B$1038,2,FALSE)</f>
        <v>New York</v>
      </c>
      <c r="E606" s="7" t="str">
        <f>VLOOKUP(Table1[[#This Row],[Order No]],'State and cust type'!$A$3:$C$1039,3,FALSE)</f>
        <v>Small Business</v>
      </c>
      <c r="F606" s="7" t="str">
        <f>VLOOKUP(Table1[[#This Row],[Order No]],'Account, order priority and cat'!$A$2:$B$1038,2,FALSE)</f>
        <v>MARC ARNOLD</v>
      </c>
      <c r="G606" s="7" t="str">
        <f>VLOOKUP(Table1[[#This Row],[Order No]],'Account, order priority and cat'!$A$3:$C$1039,3,FALSE)</f>
        <v>High</v>
      </c>
      <c r="H606" s="7" t="str">
        <f>VLOOKUP(Table1[[#This Row],[Order No]],'Account, order priority and cat'!$A$3:$D$1039,4,FALSE)</f>
        <v>Technology</v>
      </c>
      <c r="I606" s="12" t="str">
        <f>VLOOKUP(Table1[[#This Row],[Order No]],'Cost and price details'!$A$2:$F$1038,Table!$I$3,FALSE)</f>
        <v>Regular Air</v>
      </c>
      <c r="J606" s="13">
        <f>VLOOKUP(Table1[[#This Row],[Order No]],'Cost and price details'!$A$2:$F$1038,Table!$J$3,FALSE)</f>
        <v>42122</v>
      </c>
      <c r="K606" s="12">
        <f>VLOOKUP(Table1[[#This Row],[Order No]],'Cost and price details'!$A$2:$F$1038,Table!$K$3,FALSE)</f>
        <v>415.78900000000004</v>
      </c>
      <c r="L606" s="12">
        <f>VLOOKUP(Table1[[#This Row],[Order No]],'Cost and price details'!$A$2:$F$1038,Table!$L$3,FALSE)</f>
        <v>659.98900000000003</v>
      </c>
      <c r="M606" s="14">
        <f>(Table1[[#This Row],[Retail Price]]-Table1[[#This Row],[Cost Price]])/Table1[[#This Row],[Cost Price]]</f>
        <v>0.58731712479166109</v>
      </c>
      <c r="N606" s="14">
        <f>VLOOKUP(Table1[[#This Row],[Retail Price]],'Tax and discount slab'!$A$17:$B$27,2,TRUE)</f>
        <v>0.32000000000000006</v>
      </c>
      <c r="O606" s="7">
        <f>(1+Table1[[#This Row],[Tax]])*Table1[[#This Row],[Retail Price]]</f>
        <v>871.1854800000001</v>
      </c>
      <c r="P606" s="7" t="e">
        <f>VLOOKUP(Table1[[#This Row],[Order No]],'QTY &amp; shipping cost'!A602:B1638,2,FALSE)</f>
        <v>#N/A</v>
      </c>
      <c r="Q606" s="7" t="e">
        <f>(Table1[[#This Row],[Price including tax]]*Table1[[#This Row],[Order Quantity]])</f>
        <v>#N/A</v>
      </c>
      <c r="R606" s="14">
        <f>VLOOKUP(Table1[[#This Row],[Retail Price]],'Tax and discount slab'!$D$17:$E$27,2,TRUE)</f>
        <v>0.47</v>
      </c>
      <c r="S606" s="7" t="e">
        <f>Table1[[#This Row],[Sub Total]]*Table1[[#This Row],[Discount %]]</f>
        <v>#N/A</v>
      </c>
      <c r="T606" s="7">
        <f>VLOOKUP(Table1[[#This Row],[Order No]],'QTY &amp; shipping cost'!$A$2:$C$1038,3,FALSE)</f>
        <v>24.54</v>
      </c>
      <c r="U606" s="18" t="e">
        <f>(Table1[[#This Row],[Sub Total]]+Table1[[#This Row],[Shipping Cost]])-Table1[[#This Row],[Discount $]]</f>
        <v>#N/A</v>
      </c>
    </row>
    <row r="607" spans="1:21" x14ac:dyDescent="0.2">
      <c r="A607" s="17" t="s">
        <v>1049</v>
      </c>
      <c r="B607" s="6">
        <f>VLOOKUP($A607,'Order date customer name'!$A$3:$B$1039,2,FALSE)</f>
        <v>42116</v>
      </c>
      <c r="C607" s="7" t="str">
        <f>VLOOKUP(Table1[[#This Row],[Order No]],'Order date customer name'!$A$2:$C$1038,3,FALSE)</f>
        <v>STEPHEN STEWART</v>
      </c>
      <c r="D607" s="7" t="str">
        <f>VLOOKUP(Table1[[#This Row],[Order No]],'State and cust type'!$A$2:$B$1038,2,FALSE)</f>
        <v>New York</v>
      </c>
      <c r="E607" s="7" t="str">
        <f>VLOOKUP(Table1[[#This Row],[Order No]],'State and cust type'!$A$3:$C$1039,3,FALSE)</f>
        <v>Corporate</v>
      </c>
      <c r="F607" s="7" t="str">
        <f>VLOOKUP(Table1[[#This Row],[Order No]],'Account, order priority and cat'!$A$2:$B$1038,2,FALSE)</f>
        <v>GREG BLACK</v>
      </c>
      <c r="G607" s="7" t="str">
        <f>VLOOKUP(Table1[[#This Row],[Order No]],'Account, order priority and cat'!$A$3:$C$1039,3,FALSE)</f>
        <v>Low</v>
      </c>
      <c r="H607" s="7" t="str">
        <f>VLOOKUP(Table1[[#This Row],[Order No]],'Account, order priority and cat'!$A$3:$D$1039,4,FALSE)</f>
        <v>Office Supplies</v>
      </c>
      <c r="I607" s="12" t="str">
        <f>VLOOKUP(Table1[[#This Row],[Order No]],'Cost and price details'!$A$2:$F$1038,Table!$I$3,FALSE)</f>
        <v>Regular Air</v>
      </c>
      <c r="J607" s="13">
        <f>VLOOKUP(Table1[[#This Row],[Order No]],'Cost and price details'!$A$2:$F$1038,Table!$J$3,FALSE)</f>
        <v>42123</v>
      </c>
      <c r="K607" s="12">
        <f>VLOOKUP(Table1[[#This Row],[Order No]],'Cost and price details'!$A$2:$F$1038,Table!$K$3,FALSE)</f>
        <v>1.9360000000000002</v>
      </c>
      <c r="L607" s="12">
        <f>VLOOKUP(Table1[[#This Row],[Order No]],'Cost and price details'!$A$2:$F$1038,Table!$L$3,FALSE)</f>
        <v>3.718</v>
      </c>
      <c r="M607" s="14">
        <f>(Table1[[#This Row],[Retail Price]]-Table1[[#This Row],[Cost Price]])/Table1[[#This Row],[Cost Price]]</f>
        <v>0.9204545454545453</v>
      </c>
      <c r="N607" s="14">
        <f>VLOOKUP(Table1[[#This Row],[Retail Price]],'Tax and discount slab'!$A$17:$B$27,2,TRUE)</f>
        <v>0.05</v>
      </c>
      <c r="O607" s="7">
        <f>(1+Table1[[#This Row],[Tax]])*Table1[[#This Row],[Retail Price]]</f>
        <v>3.9039000000000001</v>
      </c>
      <c r="P607" s="7" t="e">
        <f>VLOOKUP(Table1[[#This Row],[Order No]],'QTY &amp; shipping cost'!A603:B1639,2,FALSE)</f>
        <v>#N/A</v>
      </c>
      <c r="Q607" s="7" t="e">
        <f>(Table1[[#This Row],[Price including tax]]*Table1[[#This Row],[Order Quantity]])</f>
        <v>#N/A</v>
      </c>
      <c r="R607" s="14">
        <f>VLOOKUP(Table1[[#This Row],[Retail Price]],'Tax and discount slab'!$D$17:$E$27,2,TRUE)</f>
        <v>0.02</v>
      </c>
      <c r="S607" s="7" t="e">
        <f>Table1[[#This Row],[Sub Total]]*Table1[[#This Row],[Discount %]]</f>
        <v>#N/A</v>
      </c>
      <c r="T607" s="7">
        <f>VLOOKUP(Table1[[#This Row],[Order No]],'QTY &amp; shipping cost'!$A$2:$C$1038,3,FALSE)</f>
        <v>0.9</v>
      </c>
      <c r="U607" s="18" t="e">
        <f>(Table1[[#This Row],[Sub Total]]+Table1[[#This Row],[Shipping Cost]])-Table1[[#This Row],[Discount $]]</f>
        <v>#N/A</v>
      </c>
    </row>
    <row r="608" spans="1:21" x14ac:dyDescent="0.2">
      <c r="A608" s="17" t="s">
        <v>1050</v>
      </c>
      <c r="B608" s="6">
        <f>VLOOKUP($A608,'Order date customer name'!$A$3:$B$1039,2,FALSE)</f>
        <v>42117</v>
      </c>
      <c r="C608" s="7" t="str">
        <f>VLOOKUP(Table1[[#This Row],[Order No]],'Order date customer name'!$A$2:$C$1038,3,FALSE)</f>
        <v>EDWIN GUTIERREZ</v>
      </c>
      <c r="D608" s="7" t="str">
        <f>VLOOKUP(Table1[[#This Row],[Order No]],'State and cust type'!$A$2:$B$1038,2,FALSE)</f>
        <v>Illinois</v>
      </c>
      <c r="E608" s="7" t="str">
        <f>VLOOKUP(Table1[[#This Row],[Order No]],'State and cust type'!$A$3:$C$1039,3,FALSE)</f>
        <v>Small Business</v>
      </c>
      <c r="F608" s="7" t="str">
        <f>VLOOKUP(Table1[[#This Row],[Order No]],'Account, order priority and cat'!$A$2:$B$1038,2,FALSE)</f>
        <v>MANUEL BARNES</v>
      </c>
      <c r="G608" s="7" t="str">
        <f>VLOOKUP(Table1[[#This Row],[Order No]],'Account, order priority and cat'!$A$3:$C$1039,3,FALSE)</f>
        <v>Critical</v>
      </c>
      <c r="H608" s="7" t="str">
        <f>VLOOKUP(Table1[[#This Row],[Order No]],'Account, order priority and cat'!$A$3:$D$1039,4,FALSE)</f>
        <v>Technology</v>
      </c>
      <c r="I608" s="12" t="str">
        <f>VLOOKUP(Table1[[#This Row],[Order No]],'Cost and price details'!$A$2:$F$1038,Table!$I$3,FALSE)</f>
        <v>Regular Air</v>
      </c>
      <c r="J608" s="13">
        <f>VLOOKUP(Table1[[#This Row],[Order No]],'Cost and price details'!$A$2:$F$1038,Table!$J$3,FALSE)</f>
        <v>42126</v>
      </c>
      <c r="K608" s="12">
        <f>VLOOKUP(Table1[[#This Row],[Order No]],'Cost and price details'!$A$2:$F$1038,Table!$K$3,FALSE)</f>
        <v>237.60000000000002</v>
      </c>
      <c r="L608" s="12">
        <f>VLOOKUP(Table1[[#This Row],[Order No]],'Cost and price details'!$A$2:$F$1038,Table!$L$3,FALSE)</f>
        <v>494.98900000000003</v>
      </c>
      <c r="M608" s="14">
        <f>(Table1[[#This Row],[Retail Price]]-Table1[[#This Row],[Cost Price]])/Table1[[#This Row],[Cost Price]]</f>
        <v>1.0832870370370369</v>
      </c>
      <c r="N608" s="14">
        <f>VLOOKUP(Table1[[#This Row],[Retail Price]],'Tax and discount slab'!$A$17:$B$27,2,TRUE)</f>
        <v>0.32000000000000006</v>
      </c>
      <c r="O608" s="7">
        <f>(1+Table1[[#This Row],[Tax]])*Table1[[#This Row],[Retail Price]]</f>
        <v>653.38548000000003</v>
      </c>
      <c r="P608" s="7">
        <f>VLOOKUP(Table1[[#This Row],[Order No]],'QTY &amp; shipping cost'!A604:B1640,2,FALSE)</f>
        <v>4</v>
      </c>
      <c r="Q608" s="7">
        <f>(Table1[[#This Row],[Price including tax]]*Table1[[#This Row],[Order Quantity]])</f>
        <v>2613.5419200000001</v>
      </c>
      <c r="R608" s="14">
        <f>VLOOKUP(Table1[[#This Row],[Retail Price]],'Tax and discount slab'!$D$17:$E$27,2,TRUE)</f>
        <v>0.47</v>
      </c>
      <c r="S608" s="7">
        <f>Table1[[#This Row],[Sub Total]]*Table1[[#This Row],[Discount %]]</f>
        <v>1228.3647023999999</v>
      </c>
      <c r="T608" s="7">
        <f>VLOOKUP(Table1[[#This Row],[Order No]],'QTY &amp; shipping cost'!$A$2:$C$1038,3,FALSE)</f>
        <v>24.54</v>
      </c>
      <c r="U608" s="18">
        <f>(Table1[[#This Row],[Sub Total]]+Table1[[#This Row],[Shipping Cost]])-Table1[[#This Row],[Discount $]]</f>
        <v>1409.7172176000001</v>
      </c>
    </row>
    <row r="609" spans="1:21" x14ac:dyDescent="0.2">
      <c r="A609" s="17" t="s">
        <v>1052</v>
      </c>
      <c r="B609" s="6">
        <f>VLOOKUP($A609,'Order date customer name'!$A$3:$B$1039,2,FALSE)</f>
        <v>42118</v>
      </c>
      <c r="C609" s="7" t="str">
        <f>VLOOKUP(Table1[[#This Row],[Order No]],'Order date customer name'!$A$2:$C$1038,3,FALSE)</f>
        <v>MAURICE COOK</v>
      </c>
      <c r="D609" s="7" t="str">
        <f>VLOOKUP(Table1[[#This Row],[Order No]],'State and cust type'!$A$2:$B$1038,2,FALSE)</f>
        <v>Illinois</v>
      </c>
      <c r="E609" s="7" t="str">
        <f>VLOOKUP(Table1[[#This Row],[Order No]],'State and cust type'!$A$3:$C$1039,3,FALSE)</f>
        <v>Home Office</v>
      </c>
      <c r="F609" s="7" t="str">
        <f>VLOOKUP(Table1[[#This Row],[Order No]],'Account, order priority and cat'!$A$2:$B$1038,2,FALSE)</f>
        <v>COREY MILLS</v>
      </c>
      <c r="G609" s="7" t="str">
        <f>VLOOKUP(Table1[[#This Row],[Order No]],'Account, order priority and cat'!$A$3:$C$1039,3,FALSE)</f>
        <v>Critical</v>
      </c>
      <c r="H609" s="7" t="str">
        <f>VLOOKUP(Table1[[#This Row],[Order No]],'Account, order priority and cat'!$A$3:$D$1039,4,FALSE)</f>
        <v>Office Supplies</v>
      </c>
      <c r="I609" s="12" t="str">
        <f>VLOOKUP(Table1[[#This Row],[Order No]],'Cost and price details'!$A$2:$F$1038,Table!$I$3,FALSE)</f>
        <v>Regular Air</v>
      </c>
      <c r="J609" s="13">
        <f>VLOOKUP(Table1[[#This Row],[Order No]],'Cost and price details'!$A$2:$F$1038,Table!$J$3,FALSE)</f>
        <v>42127</v>
      </c>
      <c r="K609" s="12">
        <f>VLOOKUP(Table1[[#This Row],[Order No]],'Cost and price details'!$A$2:$F$1038,Table!$K$3,FALSE)</f>
        <v>15.268000000000002</v>
      </c>
      <c r="L609" s="12">
        <f>VLOOKUP(Table1[[#This Row],[Order No]],'Cost and price details'!$A$2:$F$1038,Table!$L$3,FALSE)</f>
        <v>24.618000000000002</v>
      </c>
      <c r="M609" s="14">
        <f>(Table1[[#This Row],[Retail Price]]-Table1[[#This Row],[Cost Price]])/Table1[[#This Row],[Cost Price]]</f>
        <v>0.61239193083573473</v>
      </c>
      <c r="N609" s="14">
        <f>VLOOKUP(Table1[[#This Row],[Retail Price]],'Tax and discount slab'!$A$17:$B$27,2,TRUE)</f>
        <v>0.15000000000000002</v>
      </c>
      <c r="O609" s="7">
        <f>(1+Table1[[#This Row],[Tax]])*Table1[[#This Row],[Retail Price]]</f>
        <v>28.310700000000001</v>
      </c>
      <c r="P609" s="7">
        <f>VLOOKUP(Table1[[#This Row],[Order No]],'QTY &amp; shipping cost'!A605:B1641,2,FALSE)</f>
        <v>8</v>
      </c>
      <c r="Q609" s="7">
        <f>(Table1[[#This Row],[Price including tax]]*Table1[[#This Row],[Order Quantity]])</f>
        <v>226.48560000000001</v>
      </c>
      <c r="R609" s="14">
        <f>VLOOKUP(Table1[[#This Row],[Retail Price]],'Tax and discount slab'!$D$17:$E$27,2,TRUE)</f>
        <v>0.12000000000000001</v>
      </c>
      <c r="S609" s="7">
        <f>Table1[[#This Row],[Sub Total]]*Table1[[#This Row],[Discount %]]</f>
        <v>27.178272000000003</v>
      </c>
      <c r="T609" s="7">
        <f>VLOOKUP(Table1[[#This Row],[Order No]],'QTY &amp; shipping cost'!$A$2:$C$1038,3,FALSE)</f>
        <v>15.15</v>
      </c>
      <c r="U609" s="18">
        <f>(Table1[[#This Row],[Sub Total]]+Table1[[#This Row],[Shipping Cost]])-Table1[[#This Row],[Discount $]]</f>
        <v>214.45732800000002</v>
      </c>
    </row>
    <row r="610" spans="1:21" x14ac:dyDescent="0.2">
      <c r="A610" s="17" t="s">
        <v>1054</v>
      </c>
      <c r="B610" s="6">
        <f>VLOOKUP($A610,'Order date customer name'!$A$3:$B$1039,2,FALSE)</f>
        <v>42120</v>
      </c>
      <c r="C610" s="7" t="str">
        <f>VLOOKUP(Table1[[#This Row],[Order No]],'Order date customer name'!$A$2:$C$1038,3,FALSE)</f>
        <v>PHILIP POWELL</v>
      </c>
      <c r="D610" s="7" t="str">
        <f>VLOOKUP(Table1[[#This Row],[Order No]],'State and cust type'!$A$2:$B$1038,2,FALSE)</f>
        <v>Illinois</v>
      </c>
      <c r="E610" s="7" t="str">
        <f>VLOOKUP(Table1[[#This Row],[Order No]],'State and cust type'!$A$3:$C$1039,3,FALSE)</f>
        <v>Home Office</v>
      </c>
      <c r="F610" s="7" t="str">
        <f>VLOOKUP(Table1[[#This Row],[Order No]],'Account, order priority and cat'!$A$2:$B$1038,2,FALSE)</f>
        <v>MANUEL BARNES</v>
      </c>
      <c r="G610" s="7" t="str">
        <f>VLOOKUP(Table1[[#This Row],[Order No]],'Account, order priority and cat'!$A$3:$C$1039,3,FALSE)</f>
        <v>Low</v>
      </c>
      <c r="H610" s="7" t="str">
        <f>VLOOKUP(Table1[[#This Row],[Order No]],'Account, order priority and cat'!$A$3:$D$1039,4,FALSE)</f>
        <v>Office Supplies</v>
      </c>
      <c r="I610" s="12" t="str">
        <f>VLOOKUP(Table1[[#This Row],[Order No]],'Cost and price details'!$A$2:$F$1038,Table!$I$3,FALSE)</f>
        <v>Express Air</v>
      </c>
      <c r="J610" s="13">
        <f>VLOOKUP(Table1[[#This Row],[Order No]],'Cost and price details'!$A$2:$F$1038,Table!$J$3,FALSE)</f>
        <v>42129</v>
      </c>
      <c r="K610" s="12">
        <f>VLOOKUP(Table1[[#This Row],[Order No]],'Cost and price details'!$A$2:$F$1038,Table!$K$3,FALSE)</f>
        <v>4.0150000000000006</v>
      </c>
      <c r="L610" s="12">
        <f>VLOOKUP(Table1[[#This Row],[Order No]],'Cost and price details'!$A$2:$F$1038,Table!$L$3,FALSE)</f>
        <v>6.5780000000000012</v>
      </c>
      <c r="M610" s="14">
        <f>(Table1[[#This Row],[Retail Price]]-Table1[[#This Row],[Cost Price]])/Table1[[#This Row],[Cost Price]]</f>
        <v>0.63835616438356169</v>
      </c>
      <c r="N610" s="14">
        <f>VLOOKUP(Table1[[#This Row],[Retail Price]],'Tax and discount slab'!$A$17:$B$27,2,TRUE)</f>
        <v>0.05</v>
      </c>
      <c r="O610" s="7">
        <f>(1+Table1[[#This Row],[Tax]])*Table1[[#This Row],[Retail Price]]</f>
        <v>6.9069000000000011</v>
      </c>
      <c r="P610" s="7" t="e">
        <f>VLOOKUP(Table1[[#This Row],[Order No]],'QTY &amp; shipping cost'!A606:B1642,2,FALSE)</f>
        <v>#N/A</v>
      </c>
      <c r="Q610" s="7" t="e">
        <f>(Table1[[#This Row],[Price including tax]]*Table1[[#This Row],[Order Quantity]])</f>
        <v>#N/A</v>
      </c>
      <c r="R610" s="14">
        <f>VLOOKUP(Table1[[#This Row],[Retail Price]],'Tax and discount slab'!$D$17:$E$27,2,TRUE)</f>
        <v>0.02</v>
      </c>
      <c r="S610" s="7" t="e">
        <f>Table1[[#This Row],[Sub Total]]*Table1[[#This Row],[Discount %]]</f>
        <v>#N/A</v>
      </c>
      <c r="T610" s="7">
        <f>VLOOKUP(Table1[[#This Row],[Order No]],'QTY &amp; shipping cost'!$A$2:$C$1038,3,FALSE)</f>
        <v>1.54</v>
      </c>
      <c r="U610" s="18" t="e">
        <f>(Table1[[#This Row],[Sub Total]]+Table1[[#This Row],[Shipping Cost]])-Table1[[#This Row],[Discount $]]</f>
        <v>#N/A</v>
      </c>
    </row>
    <row r="611" spans="1:21" x14ac:dyDescent="0.2">
      <c r="A611" s="17" t="s">
        <v>1056</v>
      </c>
      <c r="B611" s="6">
        <f>VLOOKUP($A611,'Order date customer name'!$A$3:$B$1039,2,FALSE)</f>
        <v>42120</v>
      </c>
      <c r="C611" s="7" t="str">
        <f>VLOOKUP(Table1[[#This Row],[Order No]],'Order date customer name'!$A$2:$C$1038,3,FALSE)</f>
        <v>BILL GARCIA</v>
      </c>
      <c r="D611" s="7" t="str">
        <f>VLOOKUP(Table1[[#This Row],[Order No]],'State and cust type'!$A$2:$B$1038,2,FALSE)</f>
        <v>Illinois</v>
      </c>
      <c r="E611" s="7" t="str">
        <f>VLOOKUP(Table1[[#This Row],[Order No]],'State and cust type'!$A$3:$C$1039,3,FALSE)</f>
        <v>Corporate</v>
      </c>
      <c r="F611" s="7" t="str">
        <f>VLOOKUP(Table1[[#This Row],[Order No]],'Account, order priority and cat'!$A$2:$B$1038,2,FALSE)</f>
        <v>MANUEL BARNES</v>
      </c>
      <c r="G611" s="7" t="str">
        <f>VLOOKUP(Table1[[#This Row],[Order No]],'Account, order priority and cat'!$A$3:$C$1039,3,FALSE)</f>
        <v>Not Specified</v>
      </c>
      <c r="H611" s="7" t="str">
        <f>VLOOKUP(Table1[[#This Row],[Order No]],'Account, order priority and cat'!$A$3:$D$1039,4,FALSE)</f>
        <v>Technology</v>
      </c>
      <c r="I611" s="12" t="str">
        <f>VLOOKUP(Table1[[#This Row],[Order No]],'Cost and price details'!$A$2:$F$1038,Table!$I$3,FALSE)</f>
        <v>Delivery Truck</v>
      </c>
      <c r="J611" s="13">
        <f>VLOOKUP(Table1[[#This Row],[Order No]],'Cost and price details'!$A$2:$F$1038,Table!$J$3,FALSE)</f>
        <v>42130</v>
      </c>
      <c r="K611" s="12">
        <f>VLOOKUP(Table1[[#This Row],[Order No]],'Cost and price details'!$A$2:$F$1038,Table!$K$3,FALSE)</f>
        <v>347.17100000000005</v>
      </c>
      <c r="L611" s="12">
        <f>VLOOKUP(Table1[[#This Row],[Order No]],'Cost and price details'!$A$2:$F$1038,Table!$L$3,FALSE)</f>
        <v>551.06700000000012</v>
      </c>
      <c r="M611" s="14">
        <f>(Table1[[#This Row],[Retail Price]]-Table1[[#This Row],[Cost Price]])/Table1[[#This Row],[Cost Price]]</f>
        <v>0.58730711954627557</v>
      </c>
      <c r="N611" s="14">
        <f>VLOOKUP(Table1[[#This Row],[Retail Price]],'Tax and discount slab'!$A$17:$B$27,2,TRUE)</f>
        <v>0.32000000000000006</v>
      </c>
      <c r="O611" s="7">
        <f>(1+Table1[[#This Row],[Tax]])*Table1[[#This Row],[Retail Price]]</f>
        <v>727.40844000000016</v>
      </c>
      <c r="P611" s="7" t="e">
        <f>VLOOKUP(Table1[[#This Row],[Order No]],'QTY &amp; shipping cost'!A607:B1643,2,FALSE)</f>
        <v>#N/A</v>
      </c>
      <c r="Q611" s="7" t="e">
        <f>(Table1[[#This Row],[Price including tax]]*Table1[[#This Row],[Order Quantity]])</f>
        <v>#N/A</v>
      </c>
      <c r="R611" s="14">
        <f>VLOOKUP(Table1[[#This Row],[Retail Price]],'Tax and discount slab'!$D$17:$E$27,2,TRUE)</f>
        <v>0.47</v>
      </c>
      <c r="S611" s="7" t="e">
        <f>Table1[[#This Row],[Sub Total]]*Table1[[#This Row],[Discount %]]</f>
        <v>#N/A</v>
      </c>
      <c r="T611" s="7">
        <f>VLOOKUP(Table1[[#This Row],[Order No]],'QTY &amp; shipping cost'!$A$2:$C$1038,3,FALSE)</f>
        <v>69.349999999999994</v>
      </c>
      <c r="U611" s="18" t="e">
        <f>(Table1[[#This Row],[Sub Total]]+Table1[[#This Row],[Shipping Cost]])-Table1[[#This Row],[Discount $]]</f>
        <v>#N/A</v>
      </c>
    </row>
    <row r="612" spans="1:21" x14ac:dyDescent="0.2">
      <c r="A612" s="17" t="s">
        <v>1058</v>
      </c>
      <c r="B612" s="6">
        <f>VLOOKUP($A612,'Order date customer name'!$A$3:$B$1039,2,FALSE)</f>
        <v>42121</v>
      </c>
      <c r="C612" s="7" t="str">
        <f>VLOOKUP(Table1[[#This Row],[Order No]],'Order date customer name'!$A$2:$C$1038,3,FALSE)</f>
        <v>GREG OLSON</v>
      </c>
      <c r="D612" s="7" t="str">
        <f>VLOOKUP(Table1[[#This Row],[Order No]],'State and cust type'!$A$2:$B$1038,2,FALSE)</f>
        <v>New York</v>
      </c>
      <c r="E612" s="7" t="str">
        <f>VLOOKUP(Table1[[#This Row],[Order No]],'State and cust type'!$A$3:$C$1039,3,FALSE)</f>
        <v>Corporate</v>
      </c>
      <c r="F612" s="7" t="str">
        <f>VLOOKUP(Table1[[#This Row],[Order No]],'Account, order priority and cat'!$A$2:$B$1038,2,FALSE)</f>
        <v>GREG BLACK</v>
      </c>
      <c r="G612" s="7" t="str">
        <f>VLOOKUP(Table1[[#This Row],[Order No]],'Account, order priority and cat'!$A$3:$C$1039,3,FALSE)</f>
        <v>Low</v>
      </c>
      <c r="H612" s="7" t="str">
        <f>VLOOKUP(Table1[[#This Row],[Order No]],'Account, order priority and cat'!$A$3:$D$1039,4,FALSE)</f>
        <v>Office Supplies</v>
      </c>
      <c r="I612" s="12" t="str">
        <f>VLOOKUP(Table1[[#This Row],[Order No]],'Cost and price details'!$A$2:$F$1038,Table!$I$3,FALSE)</f>
        <v>Regular Air</v>
      </c>
      <c r="J612" s="13">
        <f>VLOOKUP(Table1[[#This Row],[Order No]],'Cost and price details'!$A$2:$F$1038,Table!$J$3,FALSE)</f>
        <v>42133</v>
      </c>
      <c r="K612" s="12">
        <f>VLOOKUP(Table1[[#This Row],[Order No]],'Cost and price details'!$A$2:$F$1038,Table!$K$3,FALSE)</f>
        <v>2.0240000000000005</v>
      </c>
      <c r="L612" s="12">
        <f>VLOOKUP(Table1[[#This Row],[Order No]],'Cost and price details'!$A$2:$F$1038,Table!$L$3,FALSE)</f>
        <v>3.1680000000000001</v>
      </c>
      <c r="M612" s="14">
        <f>(Table1[[#This Row],[Retail Price]]-Table1[[#This Row],[Cost Price]])/Table1[[#This Row],[Cost Price]]</f>
        <v>0.56521739130434756</v>
      </c>
      <c r="N612" s="14">
        <f>VLOOKUP(Table1[[#This Row],[Retail Price]],'Tax and discount slab'!$A$17:$B$27,2,TRUE)</f>
        <v>0.05</v>
      </c>
      <c r="O612" s="7">
        <f>(1+Table1[[#This Row],[Tax]])*Table1[[#This Row],[Retail Price]]</f>
        <v>3.3264000000000005</v>
      </c>
      <c r="P612" s="7">
        <f>VLOOKUP(Table1[[#This Row],[Order No]],'QTY &amp; shipping cost'!A608:B1644,2,FALSE)</f>
        <v>31</v>
      </c>
      <c r="Q612" s="7">
        <f>(Table1[[#This Row],[Price including tax]]*Table1[[#This Row],[Order Quantity]])</f>
        <v>103.11840000000001</v>
      </c>
      <c r="R612" s="14">
        <f>VLOOKUP(Table1[[#This Row],[Retail Price]],'Tax and discount slab'!$D$17:$E$27,2,TRUE)</f>
        <v>0.02</v>
      </c>
      <c r="S612" s="7">
        <f>Table1[[#This Row],[Sub Total]]*Table1[[#This Row],[Discount %]]</f>
        <v>2.0623680000000002</v>
      </c>
      <c r="T612" s="7">
        <f>VLOOKUP(Table1[[#This Row],[Order No]],'QTY &amp; shipping cost'!$A$2:$C$1038,3,FALSE)</f>
        <v>1.04</v>
      </c>
      <c r="U612" s="18">
        <f>(Table1[[#This Row],[Sub Total]]+Table1[[#This Row],[Shipping Cost]])-Table1[[#This Row],[Discount $]]</f>
        <v>102.09603200000001</v>
      </c>
    </row>
    <row r="613" spans="1:21" x14ac:dyDescent="0.2">
      <c r="A613" s="17" t="s">
        <v>1060</v>
      </c>
      <c r="B613" s="6">
        <f>VLOOKUP($A613,'Order date customer name'!$A$3:$B$1039,2,FALSE)</f>
        <v>42122</v>
      </c>
      <c r="C613" s="7" t="str">
        <f>VLOOKUP(Table1[[#This Row],[Order No]],'Order date customer name'!$A$2:$C$1038,3,FALSE)</f>
        <v>PETER NELSON</v>
      </c>
      <c r="D613" s="7" t="str">
        <f>VLOOKUP(Table1[[#This Row],[Order No]],'State and cust type'!$A$2:$B$1038,2,FALSE)</f>
        <v>Illinois</v>
      </c>
      <c r="E613" s="7" t="str">
        <f>VLOOKUP(Table1[[#This Row],[Order No]],'State and cust type'!$A$3:$C$1039,3,FALSE)</f>
        <v>Consumer</v>
      </c>
      <c r="F613" s="7" t="str">
        <f>VLOOKUP(Table1[[#This Row],[Order No]],'Account, order priority and cat'!$A$2:$B$1038,2,FALSE)</f>
        <v>COREY MILLS</v>
      </c>
      <c r="G613" s="7" t="str">
        <f>VLOOKUP(Table1[[#This Row],[Order No]],'Account, order priority and cat'!$A$3:$C$1039,3,FALSE)</f>
        <v>High</v>
      </c>
      <c r="H613" s="7" t="str">
        <f>VLOOKUP(Table1[[#This Row],[Order No]],'Account, order priority and cat'!$A$3:$D$1039,4,FALSE)</f>
        <v>Office Supplies</v>
      </c>
      <c r="I613" s="12" t="str">
        <f>VLOOKUP(Table1[[#This Row],[Order No]],'Cost and price details'!$A$2:$F$1038,Table!$I$3,FALSE)</f>
        <v>Regular Air</v>
      </c>
      <c r="J613" s="13">
        <f>VLOOKUP(Table1[[#This Row],[Order No]],'Cost and price details'!$A$2:$F$1038,Table!$J$3,FALSE)</f>
        <v>42131</v>
      </c>
      <c r="K613" s="12">
        <f>VLOOKUP(Table1[[#This Row],[Order No]],'Cost and price details'!$A$2:$F$1038,Table!$K$3,FALSE)</f>
        <v>2.4859999999999998</v>
      </c>
      <c r="L613" s="12">
        <f>VLOOKUP(Table1[[#This Row],[Order No]],'Cost and price details'!$A$2:$F$1038,Table!$L$3,FALSE)</f>
        <v>3.9380000000000006</v>
      </c>
      <c r="M613" s="14">
        <f>(Table1[[#This Row],[Retail Price]]-Table1[[#This Row],[Cost Price]])/Table1[[#This Row],[Cost Price]]</f>
        <v>0.58407079646017734</v>
      </c>
      <c r="N613" s="14">
        <f>VLOOKUP(Table1[[#This Row],[Retail Price]],'Tax and discount slab'!$A$17:$B$27,2,TRUE)</f>
        <v>0.05</v>
      </c>
      <c r="O613" s="7">
        <f>(1+Table1[[#This Row],[Tax]])*Table1[[#This Row],[Retail Price]]</f>
        <v>4.1349000000000009</v>
      </c>
      <c r="P613" s="7">
        <f>VLOOKUP(Table1[[#This Row],[Order No]],'QTY &amp; shipping cost'!A609:B1645,2,FALSE)</f>
        <v>9</v>
      </c>
      <c r="Q613" s="7">
        <f>(Table1[[#This Row],[Price including tax]]*Table1[[#This Row],[Order Quantity]])</f>
        <v>37.214100000000009</v>
      </c>
      <c r="R613" s="14">
        <f>VLOOKUP(Table1[[#This Row],[Retail Price]],'Tax and discount slab'!$D$17:$E$27,2,TRUE)</f>
        <v>0.02</v>
      </c>
      <c r="S613" s="7">
        <f>Table1[[#This Row],[Sub Total]]*Table1[[#This Row],[Discount %]]</f>
        <v>0.74428200000000022</v>
      </c>
      <c r="T613" s="7">
        <f>VLOOKUP(Table1[[#This Row],[Order No]],'QTY &amp; shipping cost'!$A$2:$C$1038,3,FALSE)</f>
        <v>5.52</v>
      </c>
      <c r="U613" s="18">
        <f>(Table1[[#This Row],[Sub Total]]+Table1[[#This Row],[Shipping Cost]])-Table1[[#This Row],[Discount $]]</f>
        <v>41.989818000000014</v>
      </c>
    </row>
    <row r="614" spans="1:21" x14ac:dyDescent="0.2">
      <c r="A614" s="17" t="s">
        <v>1061</v>
      </c>
      <c r="B614" s="6">
        <f>VLOOKUP($A614,'Order date customer name'!$A$3:$B$1039,2,FALSE)</f>
        <v>42123</v>
      </c>
      <c r="C614" s="7" t="str">
        <f>VLOOKUP(Table1[[#This Row],[Order No]],'Order date customer name'!$A$2:$C$1038,3,FALSE)</f>
        <v>RAFAEL WASHINGTON</v>
      </c>
      <c r="D614" s="7" t="str">
        <f>VLOOKUP(Table1[[#This Row],[Order No]],'State and cust type'!$A$2:$B$1038,2,FALSE)</f>
        <v>New York</v>
      </c>
      <c r="E614" s="7" t="str">
        <f>VLOOKUP(Table1[[#This Row],[Order No]],'State and cust type'!$A$3:$C$1039,3,FALSE)</f>
        <v>Small Business</v>
      </c>
      <c r="F614" s="7" t="str">
        <f>VLOOKUP(Table1[[#This Row],[Order No]],'Account, order priority and cat'!$A$2:$B$1038,2,FALSE)</f>
        <v>VINCENT JORDAN</v>
      </c>
      <c r="G614" s="7" t="str">
        <f>VLOOKUP(Table1[[#This Row],[Order No]],'Account, order priority and cat'!$A$3:$C$1039,3,FALSE)</f>
        <v>Not Specified</v>
      </c>
      <c r="H614" s="7" t="str">
        <f>VLOOKUP(Table1[[#This Row],[Order No]],'Account, order priority and cat'!$A$3:$D$1039,4,FALSE)</f>
        <v>Office Supplies</v>
      </c>
      <c r="I614" s="12" t="str">
        <f>VLOOKUP(Table1[[#This Row],[Order No]],'Cost and price details'!$A$2:$F$1038,Table!$I$3,FALSE)</f>
        <v>Regular Air</v>
      </c>
      <c r="J614" s="13">
        <f>VLOOKUP(Table1[[#This Row],[Order No]],'Cost and price details'!$A$2:$F$1038,Table!$J$3,FALSE)</f>
        <v>42131</v>
      </c>
      <c r="K614" s="12">
        <f>VLOOKUP(Table1[[#This Row],[Order No]],'Cost and price details'!$A$2:$F$1038,Table!$K$3,FALSE)</f>
        <v>4.4330000000000007</v>
      </c>
      <c r="L614" s="12">
        <f>VLOOKUP(Table1[[#This Row],[Order No]],'Cost and price details'!$A$2:$F$1038,Table!$L$3,FALSE)</f>
        <v>10.318000000000001</v>
      </c>
      <c r="M614" s="14">
        <f>(Table1[[#This Row],[Retail Price]]-Table1[[#This Row],[Cost Price]])/Table1[[#This Row],[Cost Price]]</f>
        <v>1.3275434243176178</v>
      </c>
      <c r="N614" s="14">
        <f>VLOOKUP(Table1[[#This Row],[Retail Price]],'Tax and discount slab'!$A$17:$B$27,2,TRUE)</f>
        <v>0.1</v>
      </c>
      <c r="O614" s="7">
        <f>(1+Table1[[#This Row],[Tax]])*Table1[[#This Row],[Retail Price]]</f>
        <v>11.349800000000002</v>
      </c>
      <c r="P614" s="7" t="e">
        <f>VLOOKUP(Table1[[#This Row],[Order No]],'QTY &amp; shipping cost'!A610:B1646,2,FALSE)</f>
        <v>#N/A</v>
      </c>
      <c r="Q614" s="7" t="e">
        <f>(Table1[[#This Row],[Price including tax]]*Table1[[#This Row],[Order Quantity]])</f>
        <v>#N/A</v>
      </c>
      <c r="R614" s="14">
        <f>VLOOKUP(Table1[[#This Row],[Retail Price]],'Tax and discount slab'!$D$17:$E$27,2,TRUE)</f>
        <v>7.0000000000000007E-2</v>
      </c>
      <c r="S614" s="7" t="e">
        <f>Table1[[#This Row],[Sub Total]]*Table1[[#This Row],[Discount %]]</f>
        <v>#N/A</v>
      </c>
      <c r="T614" s="7">
        <f>VLOOKUP(Table1[[#This Row],[Order No]],'QTY &amp; shipping cost'!$A$2:$C$1038,3,FALSE)</f>
        <v>7.33</v>
      </c>
      <c r="U614" s="18" t="e">
        <f>(Table1[[#This Row],[Sub Total]]+Table1[[#This Row],[Shipping Cost]])-Table1[[#This Row],[Discount $]]</f>
        <v>#N/A</v>
      </c>
    </row>
    <row r="615" spans="1:21" x14ac:dyDescent="0.2">
      <c r="A615" s="17" t="s">
        <v>1062</v>
      </c>
      <c r="B615" s="6">
        <f>VLOOKUP($A615,'Order date customer name'!$A$3:$B$1039,2,FALSE)</f>
        <v>42124</v>
      </c>
      <c r="C615" s="7" t="str">
        <f>VLOOKUP(Table1[[#This Row],[Order No]],'Order date customer name'!$A$2:$C$1038,3,FALSE)</f>
        <v>RALPH HOLMES</v>
      </c>
      <c r="D615" s="7" t="str">
        <f>VLOOKUP(Table1[[#This Row],[Order No]],'State and cust type'!$A$2:$B$1038,2,FALSE)</f>
        <v>New York</v>
      </c>
      <c r="E615" s="7" t="str">
        <f>VLOOKUP(Table1[[#This Row],[Order No]],'State and cust type'!$A$3:$C$1039,3,FALSE)</f>
        <v>Home Office</v>
      </c>
      <c r="F615" s="7" t="str">
        <f>VLOOKUP(Table1[[#This Row],[Order No]],'Account, order priority and cat'!$A$2:$B$1038,2,FALSE)</f>
        <v>CLAUDE WILLIS</v>
      </c>
      <c r="G615" s="7" t="str">
        <f>VLOOKUP(Table1[[#This Row],[Order No]],'Account, order priority and cat'!$A$3:$C$1039,3,FALSE)</f>
        <v>Critical</v>
      </c>
      <c r="H615" s="7" t="str">
        <f>VLOOKUP(Table1[[#This Row],[Order No]],'Account, order priority and cat'!$A$3:$D$1039,4,FALSE)</f>
        <v>Office Supplies</v>
      </c>
      <c r="I615" s="12" t="str">
        <f>VLOOKUP(Table1[[#This Row],[Order No]],'Cost and price details'!$A$2:$F$1038,Table!$I$3,FALSE)</f>
        <v>Regular Air</v>
      </c>
      <c r="J615" s="13">
        <f>VLOOKUP(Table1[[#This Row],[Order No]],'Cost and price details'!$A$2:$F$1038,Table!$J$3,FALSE)</f>
        <v>42132</v>
      </c>
      <c r="K615" s="12">
        <f>VLOOKUP(Table1[[#This Row],[Order No]],'Cost and price details'!$A$2:$F$1038,Table!$K$3,FALSE)</f>
        <v>3.762</v>
      </c>
      <c r="L615" s="12">
        <f>VLOOKUP(Table1[[#This Row],[Order No]],'Cost and price details'!$A$2:$F$1038,Table!$L$3,FALSE)</f>
        <v>9.1740000000000013</v>
      </c>
      <c r="M615" s="14">
        <f>(Table1[[#This Row],[Retail Price]]-Table1[[#This Row],[Cost Price]])/Table1[[#This Row],[Cost Price]]</f>
        <v>1.4385964912280704</v>
      </c>
      <c r="N615" s="14">
        <f>VLOOKUP(Table1[[#This Row],[Retail Price]],'Tax and discount slab'!$A$17:$B$27,2,TRUE)</f>
        <v>0.05</v>
      </c>
      <c r="O615" s="7">
        <f>(1+Table1[[#This Row],[Tax]])*Table1[[#This Row],[Retail Price]]</f>
        <v>9.6327000000000016</v>
      </c>
      <c r="P615" s="7" t="e">
        <f>VLOOKUP(Table1[[#This Row],[Order No]],'QTY &amp; shipping cost'!A611:B1647,2,FALSE)</f>
        <v>#N/A</v>
      </c>
      <c r="Q615" s="7" t="e">
        <f>(Table1[[#This Row],[Price including tax]]*Table1[[#This Row],[Order Quantity]])</f>
        <v>#N/A</v>
      </c>
      <c r="R615" s="14">
        <f>VLOOKUP(Table1[[#This Row],[Retail Price]],'Tax and discount slab'!$D$17:$E$27,2,TRUE)</f>
        <v>0.02</v>
      </c>
      <c r="S615" s="7" t="e">
        <f>Table1[[#This Row],[Sub Total]]*Table1[[#This Row],[Discount %]]</f>
        <v>#N/A</v>
      </c>
      <c r="T615" s="7">
        <f>VLOOKUP(Table1[[#This Row],[Order No]],'QTY &amp; shipping cost'!$A$2:$C$1038,3,FALSE)</f>
        <v>2.69</v>
      </c>
      <c r="U615" s="18" t="e">
        <f>(Table1[[#This Row],[Sub Total]]+Table1[[#This Row],[Shipping Cost]])-Table1[[#This Row],[Discount $]]</f>
        <v>#N/A</v>
      </c>
    </row>
    <row r="616" spans="1:21" x14ac:dyDescent="0.2">
      <c r="A616" s="17" t="s">
        <v>1064</v>
      </c>
      <c r="B616" s="6">
        <f>VLOOKUP($A616,'Order date customer name'!$A$3:$B$1039,2,FALSE)</f>
        <v>42125</v>
      </c>
      <c r="C616" s="7" t="str">
        <f>VLOOKUP(Table1[[#This Row],[Order No]],'Order date customer name'!$A$2:$C$1038,3,FALSE)</f>
        <v>CARL MURRAY</v>
      </c>
      <c r="D616" s="7" t="str">
        <f>VLOOKUP(Table1[[#This Row],[Order No]],'State and cust type'!$A$2:$B$1038,2,FALSE)</f>
        <v>Illinois</v>
      </c>
      <c r="E616" s="7" t="str">
        <f>VLOOKUP(Table1[[#This Row],[Order No]],'State and cust type'!$A$3:$C$1039,3,FALSE)</f>
        <v>Corporate</v>
      </c>
      <c r="F616" s="7" t="str">
        <f>VLOOKUP(Table1[[#This Row],[Order No]],'Account, order priority and cat'!$A$2:$B$1038,2,FALSE)</f>
        <v>MANUEL BARNES</v>
      </c>
      <c r="G616" s="7" t="str">
        <f>VLOOKUP(Table1[[#This Row],[Order No]],'Account, order priority and cat'!$A$3:$C$1039,3,FALSE)</f>
        <v>Critical</v>
      </c>
      <c r="H616" s="7" t="str">
        <f>VLOOKUP(Table1[[#This Row],[Order No]],'Account, order priority and cat'!$A$3:$D$1039,4,FALSE)</f>
        <v>Technology</v>
      </c>
      <c r="I616" s="12" t="str">
        <f>VLOOKUP(Table1[[#This Row],[Order No]],'Cost and price details'!$A$2:$F$1038,Table!$I$3,FALSE)</f>
        <v>Regular Air</v>
      </c>
      <c r="J616" s="13">
        <f>VLOOKUP(Table1[[#This Row],[Order No]],'Cost and price details'!$A$2:$F$1038,Table!$J$3,FALSE)</f>
        <v>42134</v>
      </c>
      <c r="K616" s="12">
        <f>VLOOKUP(Table1[[#This Row],[Order No]],'Cost and price details'!$A$2:$F$1038,Table!$K$3,FALSE)</f>
        <v>11.077000000000002</v>
      </c>
      <c r="L616" s="12">
        <f>VLOOKUP(Table1[[#This Row],[Order No]],'Cost and price details'!$A$2:$F$1038,Table!$L$3,FALSE)</f>
        <v>17.578000000000003</v>
      </c>
      <c r="M616" s="14">
        <f>(Table1[[#This Row],[Retail Price]]-Table1[[#This Row],[Cost Price]])/Table1[[#This Row],[Cost Price]]</f>
        <v>0.58689175769612711</v>
      </c>
      <c r="N616" s="14">
        <f>VLOOKUP(Table1[[#This Row],[Retail Price]],'Tax and discount slab'!$A$17:$B$27,2,TRUE)</f>
        <v>0.1</v>
      </c>
      <c r="O616" s="7">
        <f>(1+Table1[[#This Row],[Tax]])*Table1[[#This Row],[Retail Price]]</f>
        <v>19.335800000000006</v>
      </c>
      <c r="P616" s="7" t="e">
        <f>VLOOKUP(Table1[[#This Row],[Order No]],'QTY &amp; shipping cost'!A612:B1648,2,FALSE)</f>
        <v>#N/A</v>
      </c>
      <c r="Q616" s="7" t="e">
        <f>(Table1[[#This Row],[Price including tax]]*Table1[[#This Row],[Order Quantity]])</f>
        <v>#N/A</v>
      </c>
      <c r="R616" s="14">
        <f>VLOOKUP(Table1[[#This Row],[Retail Price]],'Tax and discount slab'!$D$17:$E$27,2,TRUE)</f>
        <v>7.0000000000000007E-2</v>
      </c>
      <c r="S616" s="7" t="e">
        <f>Table1[[#This Row],[Sub Total]]*Table1[[#This Row],[Discount %]]</f>
        <v>#N/A</v>
      </c>
      <c r="T616" s="7">
        <f>VLOOKUP(Table1[[#This Row],[Order No]],'QTY &amp; shipping cost'!$A$2:$C$1038,3,FALSE)</f>
        <v>4.05</v>
      </c>
      <c r="U616" s="18" t="e">
        <f>(Table1[[#This Row],[Sub Total]]+Table1[[#This Row],[Shipping Cost]])-Table1[[#This Row],[Discount $]]</f>
        <v>#N/A</v>
      </c>
    </row>
    <row r="617" spans="1:21" x14ac:dyDescent="0.2">
      <c r="A617" s="17" t="s">
        <v>1065</v>
      </c>
      <c r="B617" s="6">
        <f>VLOOKUP($A617,'Order date customer name'!$A$3:$B$1039,2,FALSE)</f>
        <v>42126</v>
      </c>
      <c r="C617" s="7" t="str">
        <f>VLOOKUP(Table1[[#This Row],[Order No]],'Order date customer name'!$A$2:$C$1038,3,FALSE)</f>
        <v>BERNARD DUNCAN</v>
      </c>
      <c r="D617" s="7" t="str">
        <f>VLOOKUP(Table1[[#This Row],[Order No]],'State and cust type'!$A$2:$B$1038,2,FALSE)</f>
        <v>New York</v>
      </c>
      <c r="E617" s="7" t="str">
        <f>VLOOKUP(Table1[[#This Row],[Order No]],'State and cust type'!$A$3:$C$1039,3,FALSE)</f>
        <v>Corporate</v>
      </c>
      <c r="F617" s="7" t="str">
        <f>VLOOKUP(Table1[[#This Row],[Order No]],'Account, order priority and cat'!$A$2:$B$1038,2,FALSE)</f>
        <v>MARC ARNOLD</v>
      </c>
      <c r="G617" s="7" t="str">
        <f>VLOOKUP(Table1[[#This Row],[Order No]],'Account, order priority and cat'!$A$3:$C$1039,3,FALSE)</f>
        <v>High</v>
      </c>
      <c r="H617" s="7" t="str">
        <f>VLOOKUP(Table1[[#This Row],[Order No]],'Account, order priority and cat'!$A$3:$D$1039,4,FALSE)</f>
        <v>Office Supplies</v>
      </c>
      <c r="I617" s="12" t="str">
        <f>VLOOKUP(Table1[[#This Row],[Order No]],'Cost and price details'!$A$2:$F$1038,Table!$I$3,FALSE)</f>
        <v>Regular Air</v>
      </c>
      <c r="J617" s="13">
        <f>VLOOKUP(Table1[[#This Row],[Order No]],'Cost and price details'!$A$2:$F$1038,Table!$J$3,FALSE)</f>
        <v>42134</v>
      </c>
      <c r="K617" s="12">
        <f>VLOOKUP(Table1[[#This Row],[Order No]],'Cost and price details'!$A$2:$F$1038,Table!$K$3,FALSE)</f>
        <v>92.64200000000001</v>
      </c>
      <c r="L617" s="12">
        <f>VLOOKUP(Table1[[#This Row],[Order No]],'Cost and price details'!$A$2:$F$1038,Table!$L$3,FALSE)</f>
        <v>231.60500000000002</v>
      </c>
      <c r="M617" s="14">
        <f>(Table1[[#This Row],[Retail Price]]-Table1[[#This Row],[Cost Price]])/Table1[[#This Row],[Cost Price]]</f>
        <v>1.5</v>
      </c>
      <c r="N617" s="14">
        <f>VLOOKUP(Table1[[#This Row],[Retail Price]],'Tax and discount slab'!$A$17:$B$27,2,TRUE)</f>
        <v>0.32000000000000006</v>
      </c>
      <c r="O617" s="7">
        <f>(1+Table1[[#This Row],[Tax]])*Table1[[#This Row],[Retail Price]]</f>
        <v>305.71860000000004</v>
      </c>
      <c r="P617" s="7">
        <f>VLOOKUP(Table1[[#This Row],[Order No]],'QTY &amp; shipping cost'!A613:B1649,2,FALSE)</f>
        <v>20</v>
      </c>
      <c r="Q617" s="7">
        <f>(Table1[[#This Row],[Price including tax]]*Table1[[#This Row],[Order Quantity]])</f>
        <v>6114.3720000000012</v>
      </c>
      <c r="R617" s="14">
        <f>VLOOKUP(Table1[[#This Row],[Retail Price]],'Tax and discount slab'!$D$17:$E$27,2,TRUE)</f>
        <v>0.47</v>
      </c>
      <c r="S617" s="7">
        <f>Table1[[#This Row],[Sub Total]]*Table1[[#This Row],[Discount %]]</f>
        <v>2873.7548400000005</v>
      </c>
      <c r="T617" s="7">
        <f>VLOOKUP(Table1[[#This Row],[Order No]],'QTY &amp; shipping cost'!$A$2:$C$1038,3,FALSE)</f>
        <v>10.040000000000001</v>
      </c>
      <c r="U617" s="18">
        <f>(Table1[[#This Row],[Sub Total]]+Table1[[#This Row],[Shipping Cost]])-Table1[[#This Row],[Discount $]]</f>
        <v>3250.6571600000007</v>
      </c>
    </row>
    <row r="618" spans="1:21" x14ac:dyDescent="0.2">
      <c r="A618" s="17" t="s">
        <v>1067</v>
      </c>
      <c r="B618" s="6">
        <f>VLOOKUP($A618,'Order date customer name'!$A$3:$B$1039,2,FALSE)</f>
        <v>42128</v>
      </c>
      <c r="C618" s="7" t="str">
        <f>VLOOKUP(Table1[[#This Row],[Order No]],'Order date customer name'!$A$2:$C$1038,3,FALSE)</f>
        <v>ADAM CAMPBELL</v>
      </c>
      <c r="D618" s="7" t="str">
        <f>VLOOKUP(Table1[[#This Row],[Order No]],'State and cust type'!$A$2:$B$1038,2,FALSE)</f>
        <v>Illinois</v>
      </c>
      <c r="E618" s="7" t="str">
        <f>VLOOKUP(Table1[[#This Row],[Order No]],'State and cust type'!$A$3:$C$1039,3,FALSE)</f>
        <v>Home Office</v>
      </c>
      <c r="F618" s="7" t="str">
        <f>VLOOKUP(Table1[[#This Row],[Order No]],'Account, order priority and cat'!$A$2:$B$1038,2,FALSE)</f>
        <v>MANUEL BARNES</v>
      </c>
      <c r="G618" s="7" t="str">
        <f>VLOOKUP(Table1[[#This Row],[Order No]],'Account, order priority and cat'!$A$3:$C$1039,3,FALSE)</f>
        <v>Low</v>
      </c>
      <c r="H618" s="7" t="str">
        <f>VLOOKUP(Table1[[#This Row],[Order No]],'Account, order priority and cat'!$A$3:$D$1039,4,FALSE)</f>
        <v>Office Supplies</v>
      </c>
      <c r="I618" s="12" t="str">
        <f>VLOOKUP(Table1[[#This Row],[Order No]],'Cost and price details'!$A$2:$F$1038,Table!$I$3,FALSE)</f>
        <v>Regular Air</v>
      </c>
      <c r="J618" s="13">
        <f>VLOOKUP(Table1[[#This Row],[Order No]],'Cost and price details'!$A$2:$F$1038,Table!$J$3,FALSE)</f>
        <v>42137</v>
      </c>
      <c r="K618" s="12">
        <f>VLOOKUP(Table1[[#This Row],[Order No]],'Cost and price details'!$A$2:$F$1038,Table!$K$3,FALSE)</f>
        <v>15.268000000000002</v>
      </c>
      <c r="L618" s="12">
        <f>VLOOKUP(Table1[[#This Row],[Order No]],'Cost and price details'!$A$2:$F$1038,Table!$L$3,FALSE)</f>
        <v>24.618000000000002</v>
      </c>
      <c r="M618" s="14">
        <f>(Table1[[#This Row],[Retail Price]]-Table1[[#This Row],[Cost Price]])/Table1[[#This Row],[Cost Price]]</f>
        <v>0.61239193083573473</v>
      </c>
      <c r="N618" s="14">
        <f>VLOOKUP(Table1[[#This Row],[Retail Price]],'Tax and discount slab'!$A$17:$B$27,2,TRUE)</f>
        <v>0.15000000000000002</v>
      </c>
      <c r="O618" s="7">
        <f>(1+Table1[[#This Row],[Tax]])*Table1[[#This Row],[Retail Price]]</f>
        <v>28.310700000000001</v>
      </c>
      <c r="P618" s="7">
        <f>VLOOKUP(Table1[[#This Row],[Order No]],'QTY &amp; shipping cost'!A614:B1650,2,FALSE)</f>
        <v>47</v>
      </c>
      <c r="Q618" s="7">
        <f>(Table1[[#This Row],[Price including tax]]*Table1[[#This Row],[Order Quantity]])</f>
        <v>1330.6029000000001</v>
      </c>
      <c r="R618" s="14">
        <f>VLOOKUP(Table1[[#This Row],[Retail Price]],'Tax and discount slab'!$D$17:$E$27,2,TRUE)</f>
        <v>0.12000000000000001</v>
      </c>
      <c r="S618" s="7">
        <f>Table1[[#This Row],[Sub Total]]*Table1[[#This Row],[Discount %]]</f>
        <v>159.67234800000003</v>
      </c>
      <c r="T618" s="7">
        <f>VLOOKUP(Table1[[#This Row],[Order No]],'QTY &amp; shipping cost'!$A$2:$C$1038,3,FALSE)</f>
        <v>15.15</v>
      </c>
      <c r="U618" s="18">
        <f>(Table1[[#This Row],[Sub Total]]+Table1[[#This Row],[Shipping Cost]])-Table1[[#This Row],[Discount $]]</f>
        <v>1186.0805520000001</v>
      </c>
    </row>
    <row r="619" spans="1:21" x14ac:dyDescent="0.2">
      <c r="A619" s="17" t="s">
        <v>1069</v>
      </c>
      <c r="B619" s="6">
        <f>VLOOKUP($A619,'Order date customer name'!$A$3:$B$1039,2,FALSE)</f>
        <v>42134</v>
      </c>
      <c r="C619" s="7" t="str">
        <f>VLOOKUP(Table1[[#This Row],[Order No]],'Order date customer name'!$A$2:$C$1038,3,FALSE)</f>
        <v>JOSEPH CARTER</v>
      </c>
      <c r="D619" s="7" t="str">
        <f>VLOOKUP(Table1[[#This Row],[Order No]],'State and cust type'!$A$2:$B$1038,2,FALSE)</f>
        <v>Illinois</v>
      </c>
      <c r="E619" s="7" t="str">
        <f>VLOOKUP(Table1[[#This Row],[Order No]],'State and cust type'!$A$3:$C$1039,3,FALSE)</f>
        <v>Corporate</v>
      </c>
      <c r="F619" s="7" t="str">
        <f>VLOOKUP(Table1[[#This Row],[Order No]],'Account, order priority and cat'!$A$2:$B$1038,2,FALSE)</f>
        <v>COREY MILLS</v>
      </c>
      <c r="G619" s="7" t="str">
        <f>VLOOKUP(Table1[[#This Row],[Order No]],'Account, order priority and cat'!$A$3:$C$1039,3,FALSE)</f>
        <v>High</v>
      </c>
      <c r="H619" s="7" t="str">
        <f>VLOOKUP(Table1[[#This Row],[Order No]],'Account, order priority and cat'!$A$3:$D$1039,4,FALSE)</f>
        <v>Office Supplies</v>
      </c>
      <c r="I619" s="12" t="str">
        <f>VLOOKUP(Table1[[#This Row],[Order No]],'Cost and price details'!$A$2:$F$1038,Table!$I$3,FALSE)</f>
        <v>Regular Air</v>
      </c>
      <c r="J619" s="13">
        <f>VLOOKUP(Table1[[#This Row],[Order No]],'Cost and price details'!$A$2:$F$1038,Table!$J$3,FALSE)</f>
        <v>42143</v>
      </c>
      <c r="K619" s="12">
        <f>VLOOKUP(Table1[[#This Row],[Order No]],'Cost and price details'!$A$2:$F$1038,Table!$K$3,FALSE)</f>
        <v>2.0680000000000001</v>
      </c>
      <c r="L619" s="12">
        <f>VLOOKUP(Table1[[#This Row],[Order No]],'Cost and price details'!$A$2:$F$1038,Table!$L$3,FALSE)</f>
        <v>3.4540000000000006</v>
      </c>
      <c r="M619" s="14">
        <f>(Table1[[#This Row],[Retail Price]]-Table1[[#This Row],[Cost Price]])/Table1[[#This Row],[Cost Price]]</f>
        <v>0.67021276595744705</v>
      </c>
      <c r="N619" s="14">
        <f>VLOOKUP(Table1[[#This Row],[Retail Price]],'Tax and discount slab'!$A$17:$B$27,2,TRUE)</f>
        <v>0.05</v>
      </c>
      <c r="O619" s="7">
        <f>(1+Table1[[#This Row],[Tax]])*Table1[[#This Row],[Retail Price]]</f>
        <v>3.6267000000000009</v>
      </c>
      <c r="P619" s="7" t="e">
        <f>VLOOKUP(Table1[[#This Row],[Order No]],'QTY &amp; shipping cost'!A615:B1651,2,FALSE)</f>
        <v>#N/A</v>
      </c>
      <c r="Q619" s="7" t="e">
        <f>(Table1[[#This Row],[Price including tax]]*Table1[[#This Row],[Order Quantity]])</f>
        <v>#N/A</v>
      </c>
      <c r="R619" s="14">
        <f>VLOOKUP(Table1[[#This Row],[Retail Price]],'Tax and discount slab'!$D$17:$E$27,2,TRUE)</f>
        <v>0.02</v>
      </c>
      <c r="S619" s="7" t="e">
        <f>Table1[[#This Row],[Sub Total]]*Table1[[#This Row],[Discount %]]</f>
        <v>#N/A</v>
      </c>
      <c r="T619" s="7">
        <f>VLOOKUP(Table1[[#This Row],[Order No]],'QTY &amp; shipping cost'!$A$2:$C$1038,3,FALSE)</f>
        <v>1.19</v>
      </c>
      <c r="U619" s="18" t="e">
        <f>(Table1[[#This Row],[Sub Total]]+Table1[[#This Row],[Shipping Cost]])-Table1[[#This Row],[Discount $]]</f>
        <v>#N/A</v>
      </c>
    </row>
    <row r="620" spans="1:21" x14ac:dyDescent="0.2">
      <c r="A620" s="17" t="s">
        <v>1070</v>
      </c>
      <c r="B620" s="6">
        <f>VLOOKUP($A620,'Order date customer name'!$A$3:$B$1039,2,FALSE)</f>
        <v>42136</v>
      </c>
      <c r="C620" s="7" t="str">
        <f>VLOOKUP(Table1[[#This Row],[Order No]],'Order date customer name'!$A$2:$C$1038,3,FALSE)</f>
        <v>JONATHAN JOHNSTON</v>
      </c>
      <c r="D620" s="7" t="str">
        <f>VLOOKUP(Table1[[#This Row],[Order No]],'State and cust type'!$A$2:$B$1038,2,FALSE)</f>
        <v>New York</v>
      </c>
      <c r="E620" s="7" t="str">
        <f>VLOOKUP(Table1[[#This Row],[Order No]],'State and cust type'!$A$3:$C$1039,3,FALSE)</f>
        <v>Corporate</v>
      </c>
      <c r="F620" s="7" t="str">
        <f>VLOOKUP(Table1[[#This Row],[Order No]],'Account, order priority and cat'!$A$2:$B$1038,2,FALSE)</f>
        <v>BOBBY CHAVEZ</v>
      </c>
      <c r="G620" s="7" t="str">
        <f>VLOOKUP(Table1[[#This Row],[Order No]],'Account, order priority and cat'!$A$3:$C$1039,3,FALSE)</f>
        <v>Medium</v>
      </c>
      <c r="H620" s="7" t="str">
        <f>VLOOKUP(Table1[[#This Row],[Order No]],'Account, order priority and cat'!$A$3:$D$1039,4,FALSE)</f>
        <v>Office Supplies</v>
      </c>
      <c r="I620" s="12" t="str">
        <f>VLOOKUP(Table1[[#This Row],[Order No]],'Cost and price details'!$A$2:$F$1038,Table!$I$3,FALSE)</f>
        <v>Express Air</v>
      </c>
      <c r="J620" s="13">
        <f>VLOOKUP(Table1[[#This Row],[Order No]],'Cost and price details'!$A$2:$F$1038,Table!$J$3,FALSE)</f>
        <v>42143</v>
      </c>
      <c r="K620" s="12">
        <f>VLOOKUP(Table1[[#This Row],[Order No]],'Cost and price details'!$A$2:$F$1038,Table!$K$3,FALSE)</f>
        <v>0.26400000000000001</v>
      </c>
      <c r="L620" s="12">
        <f>VLOOKUP(Table1[[#This Row],[Order No]],'Cost and price details'!$A$2:$F$1038,Table!$L$3,FALSE)</f>
        <v>1.3860000000000001</v>
      </c>
      <c r="M620" s="14">
        <f>(Table1[[#This Row],[Retail Price]]-Table1[[#This Row],[Cost Price]])/Table1[[#This Row],[Cost Price]]</f>
        <v>4.25</v>
      </c>
      <c r="N620" s="14">
        <f>VLOOKUP(Table1[[#This Row],[Retail Price]],'Tax and discount slab'!$A$17:$B$27,2,TRUE)</f>
        <v>0.05</v>
      </c>
      <c r="O620" s="7">
        <f>(1+Table1[[#This Row],[Tax]])*Table1[[#This Row],[Retail Price]]</f>
        <v>1.4553000000000003</v>
      </c>
      <c r="P620" s="7">
        <f>VLOOKUP(Table1[[#This Row],[Order No]],'QTY &amp; shipping cost'!A616:B1652,2,FALSE)</f>
        <v>37</v>
      </c>
      <c r="Q620" s="7">
        <f>(Table1[[#This Row],[Price including tax]]*Table1[[#This Row],[Order Quantity]])</f>
        <v>53.846100000000007</v>
      </c>
      <c r="R620" s="14">
        <f>VLOOKUP(Table1[[#This Row],[Retail Price]],'Tax and discount slab'!$D$17:$E$27,2,TRUE)</f>
        <v>0.02</v>
      </c>
      <c r="S620" s="7">
        <f>Table1[[#This Row],[Sub Total]]*Table1[[#This Row],[Discount %]]</f>
        <v>1.0769220000000002</v>
      </c>
      <c r="T620" s="7">
        <f>VLOOKUP(Table1[[#This Row],[Order No]],'QTY &amp; shipping cost'!$A$2:$C$1038,3,FALSE)</f>
        <v>0.75</v>
      </c>
      <c r="U620" s="18">
        <f>(Table1[[#This Row],[Sub Total]]+Table1[[#This Row],[Shipping Cost]])-Table1[[#This Row],[Discount $]]</f>
        <v>53.519178000000004</v>
      </c>
    </row>
    <row r="621" spans="1:21" x14ac:dyDescent="0.2">
      <c r="A621" s="17" t="s">
        <v>1072</v>
      </c>
      <c r="B621" s="6">
        <f>VLOOKUP($A621,'Order date customer name'!$A$3:$B$1039,2,FALSE)</f>
        <v>42136</v>
      </c>
      <c r="C621" s="7" t="str">
        <f>VLOOKUP(Table1[[#This Row],[Order No]],'Order date customer name'!$A$2:$C$1038,3,FALSE)</f>
        <v>RAUL WALLACE</v>
      </c>
      <c r="D621" s="7" t="str">
        <f>VLOOKUP(Table1[[#This Row],[Order No]],'State and cust type'!$A$2:$B$1038,2,FALSE)</f>
        <v>New York</v>
      </c>
      <c r="E621" s="7" t="str">
        <f>VLOOKUP(Table1[[#This Row],[Order No]],'State and cust type'!$A$3:$C$1039,3,FALSE)</f>
        <v>Home Office</v>
      </c>
      <c r="F621" s="7" t="str">
        <f>VLOOKUP(Table1[[#This Row],[Order No]],'Account, order priority and cat'!$A$2:$B$1038,2,FALSE)</f>
        <v>CLAUDE WILLIS</v>
      </c>
      <c r="G621" s="7" t="str">
        <f>VLOOKUP(Table1[[#This Row],[Order No]],'Account, order priority and cat'!$A$3:$C$1039,3,FALSE)</f>
        <v>High</v>
      </c>
      <c r="H621" s="7" t="str">
        <f>VLOOKUP(Table1[[#This Row],[Order No]],'Account, order priority and cat'!$A$3:$D$1039,4,FALSE)</f>
        <v>Office Supplies</v>
      </c>
      <c r="I621" s="12" t="str">
        <f>VLOOKUP(Table1[[#This Row],[Order No]],'Cost and price details'!$A$2:$F$1038,Table!$I$3,FALSE)</f>
        <v>Regular Air</v>
      </c>
      <c r="J621" s="13">
        <f>VLOOKUP(Table1[[#This Row],[Order No]],'Cost and price details'!$A$2:$F$1038,Table!$J$3,FALSE)</f>
        <v>42145</v>
      </c>
      <c r="K621" s="12">
        <f>VLOOKUP(Table1[[#This Row],[Order No]],'Cost and price details'!$A$2:$F$1038,Table!$K$3,FALSE)</f>
        <v>196.71300000000002</v>
      </c>
      <c r="L621" s="12">
        <f>VLOOKUP(Table1[[#This Row],[Order No]],'Cost and price details'!$A$2:$F$1038,Table!$L$3,FALSE)</f>
        <v>457.46800000000002</v>
      </c>
      <c r="M621" s="14">
        <f>(Table1[[#This Row],[Retail Price]]-Table1[[#This Row],[Cost Price]])/Table1[[#This Row],[Cost Price]]</f>
        <v>1.3255605882681876</v>
      </c>
      <c r="N621" s="14">
        <f>VLOOKUP(Table1[[#This Row],[Retail Price]],'Tax and discount slab'!$A$17:$B$27,2,TRUE)</f>
        <v>0.32000000000000006</v>
      </c>
      <c r="O621" s="7">
        <f>(1+Table1[[#This Row],[Tax]])*Table1[[#This Row],[Retail Price]]</f>
        <v>603.8577600000001</v>
      </c>
      <c r="P621" s="7">
        <f>VLOOKUP(Table1[[#This Row],[Order No]],'QTY &amp; shipping cost'!A617:B1653,2,FALSE)</f>
        <v>13</v>
      </c>
      <c r="Q621" s="7">
        <f>(Table1[[#This Row],[Price including tax]]*Table1[[#This Row],[Order Quantity]])</f>
        <v>7850.1508800000011</v>
      </c>
      <c r="R621" s="14">
        <f>VLOOKUP(Table1[[#This Row],[Retail Price]],'Tax and discount slab'!$D$17:$E$27,2,TRUE)</f>
        <v>0.47</v>
      </c>
      <c r="S621" s="7">
        <f>Table1[[#This Row],[Sub Total]]*Table1[[#This Row],[Discount %]]</f>
        <v>3689.5709136000005</v>
      </c>
      <c r="T621" s="7">
        <f>VLOOKUP(Table1[[#This Row],[Order No]],'QTY &amp; shipping cost'!$A$2:$C$1038,3,FALSE)</f>
        <v>11.42</v>
      </c>
      <c r="U621" s="18">
        <f>(Table1[[#This Row],[Sub Total]]+Table1[[#This Row],[Shipping Cost]])-Table1[[#This Row],[Discount $]]</f>
        <v>4171.9999664000006</v>
      </c>
    </row>
    <row r="622" spans="1:21" x14ac:dyDescent="0.2">
      <c r="A622" s="17" t="s">
        <v>1074</v>
      </c>
      <c r="B622" s="6">
        <f>VLOOKUP($A622,'Order date customer name'!$A$3:$B$1039,2,FALSE)</f>
        <v>42137</v>
      </c>
      <c r="C622" s="7" t="str">
        <f>VLOOKUP(Table1[[#This Row],[Order No]],'Order date customer name'!$A$2:$C$1038,3,FALSE)</f>
        <v>BILL GONZALEZ</v>
      </c>
      <c r="D622" s="7" t="str">
        <f>VLOOKUP(Table1[[#This Row],[Order No]],'State and cust type'!$A$2:$B$1038,2,FALSE)</f>
        <v>New York</v>
      </c>
      <c r="E622" s="7" t="str">
        <f>VLOOKUP(Table1[[#This Row],[Order No]],'State and cust type'!$A$3:$C$1039,3,FALSE)</f>
        <v>Home Office</v>
      </c>
      <c r="F622" s="7" t="str">
        <f>VLOOKUP(Table1[[#This Row],[Order No]],'Account, order priority and cat'!$A$2:$B$1038,2,FALSE)</f>
        <v>MARC ARNOLD</v>
      </c>
      <c r="G622" s="7" t="str">
        <f>VLOOKUP(Table1[[#This Row],[Order No]],'Account, order priority and cat'!$A$3:$C$1039,3,FALSE)</f>
        <v>High</v>
      </c>
      <c r="H622" s="7" t="str">
        <f>VLOOKUP(Table1[[#This Row],[Order No]],'Account, order priority and cat'!$A$3:$D$1039,4,FALSE)</f>
        <v>Office Supplies</v>
      </c>
      <c r="I622" s="12" t="str">
        <f>VLOOKUP(Table1[[#This Row],[Order No]],'Cost and price details'!$A$2:$F$1038,Table!$I$3,FALSE)</f>
        <v>Regular Air</v>
      </c>
      <c r="J622" s="13">
        <f>VLOOKUP(Table1[[#This Row],[Order No]],'Cost and price details'!$A$2:$F$1038,Table!$J$3,FALSE)</f>
        <v>42146</v>
      </c>
      <c r="K622" s="12">
        <f>VLOOKUP(Table1[[#This Row],[Order No]],'Cost and price details'!$A$2:$F$1038,Table!$K$3,FALSE)</f>
        <v>5.7090000000000005</v>
      </c>
      <c r="L622" s="12">
        <f>VLOOKUP(Table1[[#This Row],[Order No]],'Cost and price details'!$A$2:$F$1038,Table!$L$3,FALSE)</f>
        <v>14.278000000000002</v>
      </c>
      <c r="M622" s="14">
        <f>(Table1[[#This Row],[Retail Price]]-Table1[[#This Row],[Cost Price]])/Table1[[#This Row],[Cost Price]]</f>
        <v>1.5009633911368019</v>
      </c>
      <c r="N622" s="14">
        <f>VLOOKUP(Table1[[#This Row],[Retail Price]],'Tax and discount slab'!$A$17:$B$27,2,TRUE)</f>
        <v>0.1</v>
      </c>
      <c r="O622" s="7">
        <f>(1+Table1[[#This Row],[Tax]])*Table1[[#This Row],[Retail Price]]</f>
        <v>15.705800000000004</v>
      </c>
      <c r="P622" s="7">
        <f>VLOOKUP(Table1[[#This Row],[Order No]],'QTY &amp; shipping cost'!A618:B1654,2,FALSE)</f>
        <v>25</v>
      </c>
      <c r="Q622" s="7">
        <f>(Table1[[#This Row],[Price including tax]]*Table1[[#This Row],[Order Quantity]])</f>
        <v>392.6450000000001</v>
      </c>
      <c r="R622" s="14">
        <f>VLOOKUP(Table1[[#This Row],[Retail Price]],'Tax and discount slab'!$D$17:$E$27,2,TRUE)</f>
        <v>7.0000000000000007E-2</v>
      </c>
      <c r="S622" s="7">
        <f>Table1[[#This Row],[Sub Total]]*Table1[[#This Row],[Discount %]]</f>
        <v>27.485150000000008</v>
      </c>
      <c r="T622" s="7">
        <f>VLOOKUP(Table1[[#This Row],[Order No]],'QTY &amp; shipping cost'!$A$2:$C$1038,3,FALSE)</f>
        <v>3.19</v>
      </c>
      <c r="U622" s="18">
        <f>(Table1[[#This Row],[Sub Total]]+Table1[[#This Row],[Shipping Cost]])-Table1[[#This Row],[Discount $]]</f>
        <v>368.34985000000006</v>
      </c>
    </row>
    <row r="623" spans="1:21" x14ac:dyDescent="0.2">
      <c r="A623" s="17" t="s">
        <v>1076</v>
      </c>
      <c r="B623" s="6">
        <f>VLOOKUP($A623,'Order date customer name'!$A$3:$B$1039,2,FALSE)</f>
        <v>42139</v>
      </c>
      <c r="C623" s="7" t="str">
        <f>VLOOKUP(Table1[[#This Row],[Order No]],'Order date customer name'!$A$2:$C$1038,3,FALSE)</f>
        <v>JERRY GARDNER</v>
      </c>
      <c r="D623" s="7" t="str">
        <f>VLOOKUP(Table1[[#This Row],[Order No]],'State and cust type'!$A$2:$B$1038,2,FALSE)</f>
        <v>New York</v>
      </c>
      <c r="E623" s="7" t="str">
        <f>VLOOKUP(Table1[[#This Row],[Order No]],'State and cust type'!$A$3:$C$1039,3,FALSE)</f>
        <v>Small Business</v>
      </c>
      <c r="F623" s="7" t="str">
        <f>VLOOKUP(Table1[[#This Row],[Order No]],'Account, order priority and cat'!$A$2:$B$1038,2,FALSE)</f>
        <v>BOBBY CHAVEZ</v>
      </c>
      <c r="G623" s="7" t="str">
        <f>VLOOKUP(Table1[[#This Row],[Order No]],'Account, order priority and cat'!$A$3:$C$1039,3,FALSE)</f>
        <v>High</v>
      </c>
      <c r="H623" s="7" t="str">
        <f>VLOOKUP(Table1[[#This Row],[Order No]],'Account, order priority and cat'!$A$3:$D$1039,4,FALSE)</f>
        <v>Office Supplies</v>
      </c>
      <c r="I623" s="12" t="str">
        <f>VLOOKUP(Table1[[#This Row],[Order No]],'Cost and price details'!$A$2:$F$1038,Table!$I$3,FALSE)</f>
        <v>Regular Air</v>
      </c>
      <c r="J623" s="13">
        <f>VLOOKUP(Table1[[#This Row],[Order No]],'Cost and price details'!$A$2:$F$1038,Table!$J$3,FALSE)</f>
        <v>42147</v>
      </c>
      <c r="K623" s="12">
        <f>VLOOKUP(Table1[[#This Row],[Order No]],'Cost and price details'!$A$2:$F$1038,Table!$K$3,FALSE)</f>
        <v>4.2679999999999998</v>
      </c>
      <c r="L623" s="12">
        <f>VLOOKUP(Table1[[#This Row],[Order No]],'Cost and price details'!$A$2:$F$1038,Table!$L$3,FALSE)</f>
        <v>7.117</v>
      </c>
      <c r="M623" s="14">
        <f>(Table1[[#This Row],[Retail Price]]-Table1[[#This Row],[Cost Price]])/Table1[[#This Row],[Cost Price]]</f>
        <v>0.66752577319587636</v>
      </c>
      <c r="N623" s="14">
        <f>VLOOKUP(Table1[[#This Row],[Retail Price]],'Tax and discount slab'!$A$17:$B$27,2,TRUE)</f>
        <v>0.05</v>
      </c>
      <c r="O623" s="7">
        <f>(1+Table1[[#This Row],[Tax]])*Table1[[#This Row],[Retail Price]]</f>
        <v>7.4728500000000002</v>
      </c>
      <c r="P623" s="7" t="e">
        <f>VLOOKUP(Table1[[#This Row],[Order No]],'QTY &amp; shipping cost'!A619:B1655,2,FALSE)</f>
        <v>#N/A</v>
      </c>
      <c r="Q623" s="7" t="e">
        <f>(Table1[[#This Row],[Price including tax]]*Table1[[#This Row],[Order Quantity]])</f>
        <v>#N/A</v>
      </c>
      <c r="R623" s="14">
        <f>VLOOKUP(Table1[[#This Row],[Retail Price]],'Tax and discount slab'!$D$17:$E$27,2,TRUE)</f>
        <v>0.02</v>
      </c>
      <c r="S623" s="7" t="e">
        <f>Table1[[#This Row],[Sub Total]]*Table1[[#This Row],[Discount %]]</f>
        <v>#N/A</v>
      </c>
      <c r="T623" s="7">
        <f>VLOOKUP(Table1[[#This Row],[Order No]],'QTY &amp; shipping cost'!$A$2:$C$1038,3,FALSE)</f>
        <v>1.27</v>
      </c>
      <c r="U623" s="18" t="e">
        <f>(Table1[[#This Row],[Sub Total]]+Table1[[#This Row],[Shipping Cost]])-Table1[[#This Row],[Discount $]]</f>
        <v>#N/A</v>
      </c>
    </row>
    <row r="624" spans="1:21" x14ac:dyDescent="0.2">
      <c r="A624" s="17" t="s">
        <v>1078</v>
      </c>
      <c r="B624" s="6">
        <f>VLOOKUP($A624,'Order date customer name'!$A$3:$B$1039,2,FALSE)</f>
        <v>42139</v>
      </c>
      <c r="C624" s="7" t="str">
        <f>VLOOKUP(Table1[[#This Row],[Order No]],'Order date customer name'!$A$2:$C$1038,3,FALSE)</f>
        <v>HARVEY ROSE</v>
      </c>
      <c r="D624" s="7" t="str">
        <f>VLOOKUP(Table1[[#This Row],[Order No]],'State and cust type'!$A$2:$B$1038,2,FALSE)</f>
        <v>New York</v>
      </c>
      <c r="E624" s="7" t="str">
        <f>VLOOKUP(Table1[[#This Row],[Order No]],'State and cust type'!$A$3:$C$1039,3,FALSE)</f>
        <v>Home Office</v>
      </c>
      <c r="F624" s="7" t="str">
        <f>VLOOKUP(Table1[[#This Row],[Order No]],'Account, order priority and cat'!$A$2:$B$1038,2,FALSE)</f>
        <v>TONY PERRY</v>
      </c>
      <c r="G624" s="7" t="str">
        <f>VLOOKUP(Table1[[#This Row],[Order No]],'Account, order priority and cat'!$A$3:$C$1039,3,FALSE)</f>
        <v>Not Specified</v>
      </c>
      <c r="H624" s="7" t="str">
        <f>VLOOKUP(Table1[[#This Row],[Order No]],'Account, order priority and cat'!$A$3:$D$1039,4,FALSE)</f>
        <v>Office Supplies</v>
      </c>
      <c r="I624" s="12" t="str">
        <f>VLOOKUP(Table1[[#This Row],[Order No]],'Cost and price details'!$A$2:$F$1038,Table!$I$3,FALSE)</f>
        <v>Regular Air</v>
      </c>
      <c r="J624" s="13">
        <f>VLOOKUP(Table1[[#This Row],[Order No]],'Cost and price details'!$A$2:$F$1038,Table!$J$3,FALSE)</f>
        <v>42149</v>
      </c>
      <c r="K624" s="12">
        <f>VLOOKUP(Table1[[#This Row],[Order No]],'Cost and price details'!$A$2:$F$1038,Table!$K$3,FALSE)</f>
        <v>13.629000000000001</v>
      </c>
      <c r="L624" s="12">
        <f>VLOOKUP(Table1[[#This Row],[Order No]],'Cost and price details'!$A$2:$F$1038,Table!$L$3,FALSE)</f>
        <v>21.978000000000002</v>
      </c>
      <c r="M624" s="14">
        <f>(Table1[[#This Row],[Retail Price]]-Table1[[#This Row],[Cost Price]])/Table1[[#This Row],[Cost Price]]</f>
        <v>0.61259079903147695</v>
      </c>
      <c r="N624" s="14">
        <f>VLOOKUP(Table1[[#This Row],[Retail Price]],'Tax and discount slab'!$A$17:$B$27,2,TRUE)</f>
        <v>0.15000000000000002</v>
      </c>
      <c r="O624" s="7">
        <f>(1+Table1[[#This Row],[Tax]])*Table1[[#This Row],[Retail Price]]</f>
        <v>25.274699999999999</v>
      </c>
      <c r="P624" s="7">
        <f>VLOOKUP(Table1[[#This Row],[Order No]],'QTY &amp; shipping cost'!A620:B1656,2,FALSE)</f>
        <v>35</v>
      </c>
      <c r="Q624" s="7">
        <f>(Table1[[#This Row],[Price including tax]]*Table1[[#This Row],[Order Quantity]])</f>
        <v>884.61450000000002</v>
      </c>
      <c r="R624" s="14">
        <f>VLOOKUP(Table1[[#This Row],[Retail Price]],'Tax and discount slab'!$D$17:$E$27,2,TRUE)</f>
        <v>0.12000000000000001</v>
      </c>
      <c r="S624" s="7">
        <f>Table1[[#This Row],[Sub Total]]*Table1[[#This Row],[Discount %]]</f>
        <v>106.15374000000001</v>
      </c>
      <c r="T624" s="7">
        <f>VLOOKUP(Table1[[#This Row],[Order No]],'QTY &amp; shipping cost'!$A$2:$C$1038,3,FALSE)</f>
        <v>5.8199999999999994</v>
      </c>
      <c r="U624" s="18">
        <f>(Table1[[#This Row],[Sub Total]]+Table1[[#This Row],[Shipping Cost]])-Table1[[#This Row],[Discount $]]</f>
        <v>784.2807600000001</v>
      </c>
    </row>
    <row r="625" spans="1:21" x14ac:dyDescent="0.2">
      <c r="A625" s="17" t="s">
        <v>1079</v>
      </c>
      <c r="B625" s="6">
        <f>VLOOKUP($A625,'Order date customer name'!$A$3:$B$1039,2,FALSE)</f>
        <v>42140</v>
      </c>
      <c r="C625" s="7" t="str">
        <f>VLOOKUP(Table1[[#This Row],[Order No]],'Order date customer name'!$A$2:$C$1038,3,FALSE)</f>
        <v>TRAVIS WELLS</v>
      </c>
      <c r="D625" s="7" t="str">
        <f>VLOOKUP(Table1[[#This Row],[Order No]],'State and cust type'!$A$2:$B$1038,2,FALSE)</f>
        <v>Illinois</v>
      </c>
      <c r="E625" s="7" t="str">
        <f>VLOOKUP(Table1[[#This Row],[Order No]],'State and cust type'!$A$3:$C$1039,3,FALSE)</f>
        <v>Small Business</v>
      </c>
      <c r="F625" s="7" t="str">
        <f>VLOOKUP(Table1[[#This Row],[Order No]],'Account, order priority and cat'!$A$2:$B$1038,2,FALSE)</f>
        <v>MANUEL BARNES</v>
      </c>
      <c r="G625" s="7" t="str">
        <f>VLOOKUP(Table1[[#This Row],[Order No]],'Account, order priority and cat'!$A$3:$C$1039,3,FALSE)</f>
        <v>Not Specified</v>
      </c>
      <c r="H625" s="7" t="str">
        <f>VLOOKUP(Table1[[#This Row],[Order No]],'Account, order priority and cat'!$A$3:$D$1039,4,FALSE)</f>
        <v>Office Supplies</v>
      </c>
      <c r="I625" s="12" t="str">
        <f>VLOOKUP(Table1[[#This Row],[Order No]],'Cost and price details'!$A$2:$F$1038,Table!$I$3,FALSE)</f>
        <v>Regular Air</v>
      </c>
      <c r="J625" s="13">
        <f>VLOOKUP(Table1[[#This Row],[Order No]],'Cost and price details'!$A$2:$F$1038,Table!$J$3,FALSE)</f>
        <v>42147</v>
      </c>
      <c r="K625" s="12">
        <f>VLOOKUP(Table1[[#This Row],[Order No]],'Cost and price details'!$A$2:$F$1038,Table!$K$3,FALSE)</f>
        <v>1.3089999999999999</v>
      </c>
      <c r="L625" s="12">
        <f>VLOOKUP(Table1[[#This Row],[Order No]],'Cost and price details'!$A$2:$F$1038,Table!$L$3,FALSE)</f>
        <v>2.1779999999999999</v>
      </c>
      <c r="M625" s="14">
        <f>(Table1[[#This Row],[Retail Price]]-Table1[[#This Row],[Cost Price]])/Table1[[#This Row],[Cost Price]]</f>
        <v>0.66386554621848737</v>
      </c>
      <c r="N625" s="14">
        <f>VLOOKUP(Table1[[#This Row],[Retail Price]],'Tax and discount slab'!$A$17:$B$27,2,TRUE)</f>
        <v>0.05</v>
      </c>
      <c r="O625" s="7">
        <f>(1+Table1[[#This Row],[Tax]])*Table1[[#This Row],[Retail Price]]</f>
        <v>2.2869000000000002</v>
      </c>
      <c r="P625" s="7">
        <f>VLOOKUP(Table1[[#This Row],[Order No]],'QTY &amp; shipping cost'!A621:B1657,2,FALSE)</f>
        <v>31</v>
      </c>
      <c r="Q625" s="7">
        <f>(Table1[[#This Row],[Price including tax]]*Table1[[#This Row],[Order Quantity]])</f>
        <v>70.893900000000002</v>
      </c>
      <c r="R625" s="14">
        <f>VLOOKUP(Table1[[#This Row],[Retail Price]],'Tax and discount slab'!$D$17:$E$27,2,TRUE)</f>
        <v>0.02</v>
      </c>
      <c r="S625" s="7">
        <f>Table1[[#This Row],[Sub Total]]*Table1[[#This Row],[Discount %]]</f>
        <v>1.417878</v>
      </c>
      <c r="T625" s="7">
        <f>VLOOKUP(Table1[[#This Row],[Order No]],'QTY &amp; shipping cost'!$A$2:$C$1038,3,FALSE)</f>
        <v>4.8199999999999994</v>
      </c>
      <c r="U625" s="18">
        <f>(Table1[[#This Row],[Sub Total]]+Table1[[#This Row],[Shipping Cost]])-Table1[[#This Row],[Discount $]]</f>
        <v>74.296021999999994</v>
      </c>
    </row>
    <row r="626" spans="1:21" x14ac:dyDescent="0.2">
      <c r="A626" s="17" t="s">
        <v>1080</v>
      </c>
      <c r="B626" s="6">
        <f>VLOOKUP($A626,'Order date customer name'!$A$3:$B$1039,2,FALSE)</f>
        <v>42140</v>
      </c>
      <c r="C626" s="7" t="str">
        <f>VLOOKUP(Table1[[#This Row],[Order No]],'Order date customer name'!$A$2:$C$1038,3,FALSE)</f>
        <v>NORMAN ROSE</v>
      </c>
      <c r="D626" s="7" t="str">
        <f>VLOOKUP(Table1[[#This Row],[Order No]],'State and cust type'!$A$2:$B$1038,2,FALSE)</f>
        <v>New York</v>
      </c>
      <c r="E626" s="7" t="str">
        <f>VLOOKUP(Table1[[#This Row],[Order No]],'State and cust type'!$A$3:$C$1039,3,FALSE)</f>
        <v>Corporate</v>
      </c>
      <c r="F626" s="7" t="str">
        <f>VLOOKUP(Table1[[#This Row],[Order No]],'Account, order priority and cat'!$A$2:$B$1038,2,FALSE)</f>
        <v>ROY COOK</v>
      </c>
      <c r="G626" s="7" t="str">
        <f>VLOOKUP(Table1[[#This Row],[Order No]],'Account, order priority and cat'!$A$3:$C$1039,3,FALSE)</f>
        <v>Low</v>
      </c>
      <c r="H626" s="7" t="str">
        <f>VLOOKUP(Table1[[#This Row],[Order No]],'Account, order priority and cat'!$A$3:$D$1039,4,FALSE)</f>
        <v>Technology</v>
      </c>
      <c r="I626" s="12" t="str">
        <f>VLOOKUP(Table1[[#This Row],[Order No]],'Cost and price details'!$A$2:$F$1038,Table!$I$3,FALSE)</f>
        <v>Regular Air</v>
      </c>
      <c r="J626" s="13">
        <f>VLOOKUP(Table1[[#This Row],[Order No]],'Cost and price details'!$A$2:$F$1038,Table!$J$3,FALSE)</f>
        <v>42154</v>
      </c>
      <c r="K626" s="12">
        <f>VLOOKUP(Table1[[#This Row],[Order No]],'Cost and price details'!$A$2:$F$1038,Table!$K$3,FALSE)</f>
        <v>22.198</v>
      </c>
      <c r="L626" s="12">
        <f>VLOOKUP(Table1[[#This Row],[Order No]],'Cost and price details'!$A$2:$F$1038,Table!$L$3,FALSE)</f>
        <v>38.951000000000001</v>
      </c>
      <c r="M626" s="14">
        <f>(Table1[[#This Row],[Retail Price]]-Table1[[#This Row],[Cost Price]])/Table1[[#This Row],[Cost Price]]</f>
        <v>0.75470763131813678</v>
      </c>
      <c r="N626" s="14">
        <f>VLOOKUP(Table1[[#This Row],[Retail Price]],'Tax and discount slab'!$A$17:$B$27,2,TRUE)</f>
        <v>0.2</v>
      </c>
      <c r="O626" s="7">
        <f>(1+Table1[[#This Row],[Tax]])*Table1[[#This Row],[Retail Price]]</f>
        <v>46.741199999999999</v>
      </c>
      <c r="P626" s="7" t="e">
        <f>VLOOKUP(Table1[[#This Row],[Order No]],'QTY &amp; shipping cost'!A622:B1658,2,FALSE)</f>
        <v>#N/A</v>
      </c>
      <c r="Q626" s="7" t="e">
        <f>(Table1[[#This Row],[Price including tax]]*Table1[[#This Row],[Order Quantity]])</f>
        <v>#N/A</v>
      </c>
      <c r="R626" s="14">
        <f>VLOOKUP(Table1[[#This Row],[Retail Price]],'Tax and discount slab'!$D$17:$E$27,2,TRUE)</f>
        <v>0.17</v>
      </c>
      <c r="S626" s="7" t="e">
        <f>Table1[[#This Row],[Sub Total]]*Table1[[#This Row],[Discount %]]</f>
        <v>#N/A</v>
      </c>
      <c r="T626" s="7">
        <f>VLOOKUP(Table1[[#This Row],[Order No]],'QTY &amp; shipping cost'!$A$2:$C$1038,3,FALSE)</f>
        <v>2.04</v>
      </c>
      <c r="U626" s="18" t="e">
        <f>(Table1[[#This Row],[Sub Total]]+Table1[[#This Row],[Shipping Cost]])-Table1[[#This Row],[Discount $]]</f>
        <v>#N/A</v>
      </c>
    </row>
    <row r="627" spans="1:21" x14ac:dyDescent="0.2">
      <c r="A627" s="17" t="s">
        <v>1082</v>
      </c>
      <c r="B627" s="6">
        <f>VLOOKUP($A627,'Order date customer name'!$A$3:$B$1039,2,FALSE)</f>
        <v>42141</v>
      </c>
      <c r="C627" s="7" t="str">
        <f>VLOOKUP(Table1[[#This Row],[Order No]],'Order date customer name'!$A$2:$C$1038,3,FALSE)</f>
        <v>CHARLIE CHAVEZ</v>
      </c>
      <c r="D627" s="7" t="str">
        <f>VLOOKUP(Table1[[#This Row],[Order No]],'State and cust type'!$A$2:$B$1038,2,FALSE)</f>
        <v>New York</v>
      </c>
      <c r="E627" s="7" t="str">
        <f>VLOOKUP(Table1[[#This Row],[Order No]],'State and cust type'!$A$3:$C$1039,3,FALSE)</f>
        <v>Corporate</v>
      </c>
      <c r="F627" s="7" t="str">
        <f>VLOOKUP(Table1[[#This Row],[Order No]],'Account, order priority and cat'!$A$2:$B$1038,2,FALSE)</f>
        <v>GREG BLACK</v>
      </c>
      <c r="G627" s="7" t="str">
        <f>VLOOKUP(Table1[[#This Row],[Order No]],'Account, order priority and cat'!$A$3:$C$1039,3,FALSE)</f>
        <v>Critical</v>
      </c>
      <c r="H627" s="7" t="str">
        <f>VLOOKUP(Table1[[#This Row],[Order No]],'Account, order priority and cat'!$A$3:$D$1039,4,FALSE)</f>
        <v>Office Supplies</v>
      </c>
      <c r="I627" s="12" t="str">
        <f>VLOOKUP(Table1[[#This Row],[Order No]],'Cost and price details'!$A$2:$F$1038,Table!$I$3,FALSE)</f>
        <v>Regular Air</v>
      </c>
      <c r="J627" s="13">
        <f>VLOOKUP(Table1[[#This Row],[Order No]],'Cost and price details'!$A$2:$F$1038,Table!$J$3,FALSE)</f>
        <v>42149</v>
      </c>
      <c r="K627" s="12">
        <f>VLOOKUP(Table1[[#This Row],[Order No]],'Cost and price details'!$A$2:$F$1038,Table!$K$3,FALSE)</f>
        <v>2.0240000000000005</v>
      </c>
      <c r="L627" s="12">
        <f>VLOOKUP(Table1[[#This Row],[Order No]],'Cost and price details'!$A$2:$F$1038,Table!$L$3,FALSE)</f>
        <v>3.1680000000000001</v>
      </c>
      <c r="M627" s="14">
        <f>(Table1[[#This Row],[Retail Price]]-Table1[[#This Row],[Cost Price]])/Table1[[#This Row],[Cost Price]]</f>
        <v>0.56521739130434756</v>
      </c>
      <c r="N627" s="14">
        <f>VLOOKUP(Table1[[#This Row],[Retail Price]],'Tax and discount slab'!$A$17:$B$27,2,TRUE)</f>
        <v>0.05</v>
      </c>
      <c r="O627" s="7">
        <f>(1+Table1[[#This Row],[Tax]])*Table1[[#This Row],[Retail Price]]</f>
        <v>3.3264000000000005</v>
      </c>
      <c r="P627" s="7" t="e">
        <f>VLOOKUP(Table1[[#This Row],[Order No]],'QTY &amp; shipping cost'!A623:B1659,2,FALSE)</f>
        <v>#N/A</v>
      </c>
      <c r="Q627" s="7" t="e">
        <f>(Table1[[#This Row],[Price including tax]]*Table1[[#This Row],[Order Quantity]])</f>
        <v>#N/A</v>
      </c>
      <c r="R627" s="14">
        <f>VLOOKUP(Table1[[#This Row],[Retail Price]],'Tax and discount slab'!$D$17:$E$27,2,TRUE)</f>
        <v>0.02</v>
      </c>
      <c r="S627" s="7" t="e">
        <f>Table1[[#This Row],[Sub Total]]*Table1[[#This Row],[Discount %]]</f>
        <v>#N/A</v>
      </c>
      <c r="T627" s="7">
        <f>VLOOKUP(Table1[[#This Row],[Order No]],'QTY &amp; shipping cost'!$A$2:$C$1038,3,FALSE)</f>
        <v>1.54</v>
      </c>
      <c r="U627" s="18" t="e">
        <f>(Table1[[#This Row],[Sub Total]]+Table1[[#This Row],[Shipping Cost]])-Table1[[#This Row],[Discount $]]</f>
        <v>#N/A</v>
      </c>
    </row>
    <row r="628" spans="1:21" x14ac:dyDescent="0.2">
      <c r="A628" s="17" t="s">
        <v>1083</v>
      </c>
      <c r="B628" s="6">
        <f>VLOOKUP($A628,'Order date customer name'!$A$3:$B$1039,2,FALSE)</f>
        <v>42142</v>
      </c>
      <c r="C628" s="7" t="str">
        <f>VLOOKUP(Table1[[#This Row],[Order No]],'Order date customer name'!$A$2:$C$1038,3,FALSE)</f>
        <v>TOMMY HART</v>
      </c>
      <c r="D628" s="7" t="str">
        <f>VLOOKUP(Table1[[#This Row],[Order No]],'State and cust type'!$A$2:$B$1038,2,FALSE)</f>
        <v>Illinois</v>
      </c>
      <c r="E628" s="7" t="str">
        <f>VLOOKUP(Table1[[#This Row],[Order No]],'State and cust type'!$A$3:$C$1039,3,FALSE)</f>
        <v>Corporate</v>
      </c>
      <c r="F628" s="7" t="str">
        <f>VLOOKUP(Table1[[#This Row],[Order No]],'Account, order priority and cat'!$A$2:$B$1038,2,FALSE)</f>
        <v>MANUEL BARNES</v>
      </c>
      <c r="G628" s="7" t="str">
        <f>VLOOKUP(Table1[[#This Row],[Order No]],'Account, order priority and cat'!$A$3:$C$1039,3,FALSE)</f>
        <v>High</v>
      </c>
      <c r="H628" s="7" t="str">
        <f>VLOOKUP(Table1[[#This Row],[Order No]],'Account, order priority and cat'!$A$3:$D$1039,4,FALSE)</f>
        <v>Office Supplies</v>
      </c>
      <c r="I628" s="12" t="str">
        <f>VLOOKUP(Table1[[#This Row],[Order No]],'Cost and price details'!$A$2:$F$1038,Table!$I$3,FALSE)</f>
        <v>Regular Air</v>
      </c>
      <c r="J628" s="13">
        <f>VLOOKUP(Table1[[#This Row],[Order No]],'Cost and price details'!$A$2:$F$1038,Table!$J$3,FALSE)</f>
        <v>42152</v>
      </c>
      <c r="K628" s="12">
        <f>VLOOKUP(Table1[[#This Row],[Order No]],'Cost and price details'!$A$2:$F$1038,Table!$K$3,FALSE)</f>
        <v>2.0240000000000005</v>
      </c>
      <c r="L628" s="12">
        <f>VLOOKUP(Table1[[#This Row],[Order No]],'Cost and price details'!$A$2:$F$1038,Table!$L$3,FALSE)</f>
        <v>3.1680000000000001</v>
      </c>
      <c r="M628" s="14">
        <f>(Table1[[#This Row],[Retail Price]]-Table1[[#This Row],[Cost Price]])/Table1[[#This Row],[Cost Price]]</f>
        <v>0.56521739130434756</v>
      </c>
      <c r="N628" s="14">
        <f>VLOOKUP(Table1[[#This Row],[Retail Price]],'Tax and discount slab'!$A$17:$B$27,2,TRUE)</f>
        <v>0.05</v>
      </c>
      <c r="O628" s="7">
        <f>(1+Table1[[#This Row],[Tax]])*Table1[[#This Row],[Retail Price]]</f>
        <v>3.3264000000000005</v>
      </c>
      <c r="P628" s="7" t="e">
        <f>VLOOKUP(Table1[[#This Row],[Order No]],'QTY &amp; shipping cost'!A624:B1660,2,FALSE)</f>
        <v>#N/A</v>
      </c>
      <c r="Q628" s="7" t="e">
        <f>(Table1[[#This Row],[Price including tax]]*Table1[[#This Row],[Order Quantity]])</f>
        <v>#N/A</v>
      </c>
      <c r="R628" s="14">
        <f>VLOOKUP(Table1[[#This Row],[Retail Price]],'Tax and discount slab'!$D$17:$E$27,2,TRUE)</f>
        <v>0.02</v>
      </c>
      <c r="S628" s="7" t="e">
        <f>Table1[[#This Row],[Sub Total]]*Table1[[#This Row],[Discount %]]</f>
        <v>#N/A</v>
      </c>
      <c r="T628" s="7">
        <f>VLOOKUP(Table1[[#This Row],[Order No]],'QTY &amp; shipping cost'!$A$2:$C$1038,3,FALSE)</f>
        <v>1.54</v>
      </c>
      <c r="U628" s="18" t="e">
        <f>(Table1[[#This Row],[Sub Total]]+Table1[[#This Row],[Shipping Cost]])-Table1[[#This Row],[Discount $]]</f>
        <v>#N/A</v>
      </c>
    </row>
    <row r="629" spans="1:21" x14ac:dyDescent="0.2">
      <c r="A629" s="17" t="s">
        <v>1084</v>
      </c>
      <c r="B629" s="6">
        <f>VLOOKUP($A629,'Order date customer name'!$A$3:$B$1039,2,FALSE)</f>
        <v>42142</v>
      </c>
      <c r="C629" s="7" t="str">
        <f>VLOOKUP(Table1[[#This Row],[Order No]],'Order date customer name'!$A$2:$C$1038,3,FALSE)</f>
        <v>RAYMOND WAGNER</v>
      </c>
      <c r="D629" s="7" t="str">
        <f>VLOOKUP(Table1[[#This Row],[Order No]],'State and cust type'!$A$2:$B$1038,2,FALSE)</f>
        <v>Illinois</v>
      </c>
      <c r="E629" s="7" t="e">
        <f>VLOOKUP(Table1[[#This Row],[Order No]],'State and cust type'!$A$3:$C$1039,3,FALSE)</f>
        <v>#N/A</v>
      </c>
      <c r="F629" s="7" t="str">
        <f>VLOOKUP(Table1[[#This Row],[Order No]],'Account, order priority and cat'!$A$2:$B$1038,2,FALSE)</f>
        <v>MANUEL BARNES</v>
      </c>
      <c r="G629" s="7" t="str">
        <f>VLOOKUP(Table1[[#This Row],[Order No]],'Account, order priority and cat'!$A$3:$C$1039,3,FALSE)</f>
        <v>Critical</v>
      </c>
      <c r="H629" s="7" t="str">
        <f>VLOOKUP(Table1[[#This Row],[Order No]],'Account, order priority and cat'!$A$3:$D$1039,4,FALSE)</f>
        <v>Technology</v>
      </c>
      <c r="I629" s="12" t="str">
        <f>VLOOKUP(Table1[[#This Row],[Order No]],'Cost and price details'!$A$2:$F$1038,Table!$I$3,FALSE)</f>
        <v>Regular Air</v>
      </c>
      <c r="J629" s="13">
        <f>VLOOKUP(Table1[[#This Row],[Order No]],'Cost and price details'!$A$2:$F$1038,Table!$J$3,FALSE)</f>
        <v>42151</v>
      </c>
      <c r="K629" s="12">
        <f>VLOOKUP(Table1[[#This Row],[Order No]],'Cost and price details'!$A$2:$F$1038,Table!$K$3,FALSE)</f>
        <v>22.198</v>
      </c>
      <c r="L629" s="12">
        <f>VLOOKUP(Table1[[#This Row],[Order No]],'Cost and price details'!$A$2:$F$1038,Table!$L$3,FALSE)</f>
        <v>38.951000000000001</v>
      </c>
      <c r="M629" s="14">
        <f>(Table1[[#This Row],[Retail Price]]-Table1[[#This Row],[Cost Price]])/Table1[[#This Row],[Cost Price]]</f>
        <v>0.75470763131813678</v>
      </c>
      <c r="N629" s="14">
        <f>VLOOKUP(Table1[[#This Row],[Retail Price]],'Tax and discount slab'!$A$17:$B$27,2,TRUE)</f>
        <v>0.2</v>
      </c>
      <c r="O629" s="7">
        <f>(1+Table1[[#This Row],[Tax]])*Table1[[#This Row],[Retail Price]]</f>
        <v>46.741199999999999</v>
      </c>
      <c r="P629" s="7" t="e">
        <f>VLOOKUP(Table1[[#This Row],[Order No]],'QTY &amp; shipping cost'!A625:B1661,2,FALSE)</f>
        <v>#N/A</v>
      </c>
      <c r="Q629" s="7" t="e">
        <f>(Table1[[#This Row],[Price including tax]]*Table1[[#This Row],[Order Quantity]])</f>
        <v>#N/A</v>
      </c>
      <c r="R629" s="14">
        <f>VLOOKUP(Table1[[#This Row],[Retail Price]],'Tax and discount slab'!$D$17:$E$27,2,TRUE)</f>
        <v>0.17</v>
      </c>
      <c r="S629" s="7" t="e">
        <f>Table1[[#This Row],[Sub Total]]*Table1[[#This Row],[Discount %]]</f>
        <v>#N/A</v>
      </c>
      <c r="T629" s="7">
        <f>VLOOKUP(Table1[[#This Row],[Order No]],'QTY &amp; shipping cost'!$A$2:$C$1038,3,FALSE)</f>
        <v>2.04</v>
      </c>
      <c r="U629" s="18" t="e">
        <f>(Table1[[#This Row],[Sub Total]]+Table1[[#This Row],[Shipping Cost]])-Table1[[#This Row],[Discount $]]</f>
        <v>#N/A</v>
      </c>
    </row>
    <row r="630" spans="1:21" x14ac:dyDescent="0.2">
      <c r="A630" s="17" t="s">
        <v>1085</v>
      </c>
      <c r="B630" s="6">
        <f>VLOOKUP($A630,'Order date customer name'!$A$3:$B$1039,2,FALSE)</f>
        <v>42142</v>
      </c>
      <c r="C630" s="7" t="str">
        <f>VLOOKUP(Table1[[#This Row],[Order No]],'Order date customer name'!$A$2:$C$1038,3,FALSE)</f>
        <v>ALAN RICHARDSON</v>
      </c>
      <c r="D630" s="7" t="str">
        <f>VLOOKUP(Table1[[#This Row],[Order No]],'State and cust type'!$A$2:$B$1038,2,FALSE)</f>
        <v>New York</v>
      </c>
      <c r="E630" s="7" t="str">
        <f>VLOOKUP(Table1[[#This Row],[Order No]],'State and cust type'!$A$3:$C$1039,3,FALSE)</f>
        <v>Small Business</v>
      </c>
      <c r="F630" s="7" t="str">
        <f>VLOOKUP(Table1[[#This Row],[Order No]],'Account, order priority and cat'!$A$2:$B$1038,2,FALSE)</f>
        <v>BRYAN JENKINS</v>
      </c>
      <c r="G630" s="7" t="str">
        <f>VLOOKUP(Table1[[#This Row],[Order No]],'Account, order priority and cat'!$A$3:$C$1039,3,FALSE)</f>
        <v>Critical</v>
      </c>
      <c r="H630" s="7" t="str">
        <f>VLOOKUP(Table1[[#This Row],[Order No]],'Account, order priority and cat'!$A$3:$D$1039,4,FALSE)</f>
        <v>Technology</v>
      </c>
      <c r="I630" s="12" t="str">
        <f>VLOOKUP(Table1[[#This Row],[Order No]],'Cost and price details'!$A$2:$F$1038,Table!$I$3,FALSE)</f>
        <v>Regular Air</v>
      </c>
      <c r="J630" s="13">
        <f>VLOOKUP(Table1[[#This Row],[Order No]],'Cost and price details'!$A$2:$F$1038,Table!$J$3,FALSE)</f>
        <v>42150</v>
      </c>
      <c r="K630" s="12">
        <f>VLOOKUP(Table1[[#This Row],[Order No]],'Cost and price details'!$A$2:$F$1038,Table!$K$3,FALSE)</f>
        <v>89.749000000000009</v>
      </c>
      <c r="L630" s="12">
        <f>VLOOKUP(Table1[[#This Row],[Order No]],'Cost and price details'!$A$2:$F$1038,Table!$L$3,FALSE)</f>
        <v>175.98900000000003</v>
      </c>
      <c r="M630" s="14">
        <f>(Table1[[#This Row],[Retail Price]]-Table1[[#This Row],[Cost Price]])/Table1[[#This Row],[Cost Price]]</f>
        <v>0.96090207133227123</v>
      </c>
      <c r="N630" s="14">
        <f>VLOOKUP(Table1[[#This Row],[Retail Price]],'Tax and discount slab'!$A$17:$B$27,2,TRUE)</f>
        <v>0.32000000000000006</v>
      </c>
      <c r="O630" s="7">
        <f>(1+Table1[[#This Row],[Tax]])*Table1[[#This Row],[Retail Price]]</f>
        <v>232.30548000000005</v>
      </c>
      <c r="P630" s="7">
        <f>VLOOKUP(Table1[[#This Row],[Order No]],'QTY &amp; shipping cost'!A626:B1662,2,FALSE)</f>
        <v>21</v>
      </c>
      <c r="Q630" s="7">
        <f>(Table1[[#This Row],[Price including tax]]*Table1[[#This Row],[Order Quantity]])</f>
        <v>4878.4150800000007</v>
      </c>
      <c r="R630" s="14">
        <f>VLOOKUP(Table1[[#This Row],[Retail Price]],'Tax and discount slab'!$D$17:$E$27,2,TRUE)</f>
        <v>0.47</v>
      </c>
      <c r="S630" s="7">
        <f>Table1[[#This Row],[Sub Total]]*Table1[[#This Row],[Discount %]]</f>
        <v>2292.8550876000004</v>
      </c>
      <c r="T630" s="7">
        <f>VLOOKUP(Table1[[#This Row],[Order No]],'QTY &amp; shipping cost'!$A$2:$C$1038,3,FALSE)</f>
        <v>5.55</v>
      </c>
      <c r="U630" s="18">
        <f>(Table1[[#This Row],[Sub Total]]+Table1[[#This Row],[Shipping Cost]])-Table1[[#This Row],[Discount $]]</f>
        <v>2591.1099924000005</v>
      </c>
    </row>
    <row r="631" spans="1:21" x14ac:dyDescent="0.2">
      <c r="A631" s="17" t="s">
        <v>1087</v>
      </c>
      <c r="B631" s="6">
        <f>VLOOKUP($A631,'Order date customer name'!$A$3:$B$1039,2,FALSE)</f>
        <v>42144</v>
      </c>
      <c r="C631" s="7" t="str">
        <f>VLOOKUP(Table1[[#This Row],[Order No]],'Order date customer name'!$A$2:$C$1038,3,FALSE)</f>
        <v>RON WHITE</v>
      </c>
      <c r="D631" s="7" t="str">
        <f>VLOOKUP(Table1[[#This Row],[Order No]],'State and cust type'!$A$2:$B$1038,2,FALSE)</f>
        <v>New York</v>
      </c>
      <c r="E631" s="7" t="str">
        <f>VLOOKUP(Table1[[#This Row],[Order No]],'State and cust type'!$A$3:$C$1039,3,FALSE)</f>
        <v>Corporate</v>
      </c>
      <c r="F631" s="7" t="str">
        <f>VLOOKUP(Table1[[#This Row],[Order No]],'Account, order priority and cat'!$A$2:$B$1038,2,FALSE)</f>
        <v>WILLIE STEWART</v>
      </c>
      <c r="G631" s="7" t="str">
        <f>VLOOKUP(Table1[[#This Row],[Order No]],'Account, order priority and cat'!$A$3:$C$1039,3,FALSE)</f>
        <v>Critical</v>
      </c>
      <c r="H631" s="7" t="str">
        <f>VLOOKUP(Table1[[#This Row],[Order No]],'Account, order priority and cat'!$A$3:$D$1039,4,FALSE)</f>
        <v>Office Supplies</v>
      </c>
      <c r="I631" s="12" t="str">
        <f>VLOOKUP(Table1[[#This Row],[Order No]],'Cost and price details'!$A$2:$F$1038,Table!$I$3,FALSE)</f>
        <v>Regular Air</v>
      </c>
      <c r="J631" s="13">
        <f>VLOOKUP(Table1[[#This Row],[Order No]],'Cost and price details'!$A$2:$F$1038,Table!$J$3,FALSE)</f>
        <v>42153</v>
      </c>
      <c r="K631" s="12">
        <f>VLOOKUP(Table1[[#This Row],[Order No]],'Cost and price details'!$A$2:$F$1038,Table!$K$3,FALSE)</f>
        <v>2.5410000000000004</v>
      </c>
      <c r="L631" s="12">
        <f>VLOOKUP(Table1[[#This Row],[Order No]],'Cost and price details'!$A$2:$F$1038,Table!$L$3,FALSE)</f>
        <v>4.1580000000000004</v>
      </c>
      <c r="M631" s="14">
        <f>(Table1[[#This Row],[Retail Price]]-Table1[[#This Row],[Cost Price]])/Table1[[#This Row],[Cost Price]]</f>
        <v>0.63636363636363624</v>
      </c>
      <c r="N631" s="14">
        <f>VLOOKUP(Table1[[#This Row],[Retail Price]],'Tax and discount slab'!$A$17:$B$27,2,TRUE)</f>
        <v>0.05</v>
      </c>
      <c r="O631" s="7">
        <f>(1+Table1[[#This Row],[Tax]])*Table1[[#This Row],[Retail Price]]</f>
        <v>4.3659000000000008</v>
      </c>
      <c r="P631" s="7" t="e">
        <f>VLOOKUP(Table1[[#This Row],[Order No]],'QTY &amp; shipping cost'!A627:B1663,2,FALSE)</f>
        <v>#N/A</v>
      </c>
      <c r="Q631" s="7" t="e">
        <f>(Table1[[#This Row],[Price including tax]]*Table1[[#This Row],[Order Quantity]])</f>
        <v>#N/A</v>
      </c>
      <c r="R631" s="14">
        <f>VLOOKUP(Table1[[#This Row],[Retail Price]],'Tax and discount slab'!$D$17:$E$27,2,TRUE)</f>
        <v>0.02</v>
      </c>
      <c r="S631" s="7" t="e">
        <f>Table1[[#This Row],[Sub Total]]*Table1[[#This Row],[Discount %]]</f>
        <v>#N/A</v>
      </c>
      <c r="T631" s="7">
        <f>VLOOKUP(Table1[[#This Row],[Order No]],'QTY &amp; shipping cost'!$A$2:$C$1038,3,FALSE)</f>
        <v>0.76</v>
      </c>
      <c r="U631" s="18" t="e">
        <f>(Table1[[#This Row],[Sub Total]]+Table1[[#This Row],[Shipping Cost]])-Table1[[#This Row],[Discount $]]</f>
        <v>#N/A</v>
      </c>
    </row>
    <row r="632" spans="1:21" x14ac:dyDescent="0.2">
      <c r="A632" s="17" t="s">
        <v>1088</v>
      </c>
      <c r="B632" s="6">
        <f>VLOOKUP($A632,'Order date customer name'!$A$3:$B$1039,2,FALSE)</f>
        <v>42146</v>
      </c>
      <c r="C632" s="7" t="str">
        <f>VLOOKUP(Table1[[#This Row],[Order No]],'Order date customer name'!$A$2:$C$1038,3,FALSE)</f>
        <v>BOBBY RIVERA</v>
      </c>
      <c r="D632" s="7" t="str">
        <f>VLOOKUP(Table1[[#This Row],[Order No]],'State and cust type'!$A$2:$B$1038,2,FALSE)</f>
        <v>New York</v>
      </c>
      <c r="E632" s="7" t="str">
        <f>VLOOKUP(Table1[[#This Row],[Order No]],'State and cust type'!$A$3:$C$1039,3,FALSE)</f>
        <v>Corporate</v>
      </c>
      <c r="F632" s="7" t="str">
        <f>VLOOKUP(Table1[[#This Row],[Order No]],'Account, order priority and cat'!$A$2:$B$1038,2,FALSE)</f>
        <v>GREG BLACK</v>
      </c>
      <c r="G632" s="7" t="str">
        <f>VLOOKUP(Table1[[#This Row],[Order No]],'Account, order priority and cat'!$A$3:$C$1039,3,FALSE)</f>
        <v>Medium</v>
      </c>
      <c r="H632" s="7" t="str">
        <f>VLOOKUP(Table1[[#This Row],[Order No]],'Account, order priority and cat'!$A$3:$D$1039,4,FALSE)</f>
        <v>Office Supplies</v>
      </c>
      <c r="I632" s="12" t="str">
        <f>VLOOKUP(Table1[[#This Row],[Order No]],'Cost and price details'!$A$2:$F$1038,Table!$I$3,FALSE)</f>
        <v>Regular Air</v>
      </c>
      <c r="J632" s="13">
        <f>VLOOKUP(Table1[[#This Row],[Order No]],'Cost and price details'!$A$2:$F$1038,Table!$J$3,FALSE)</f>
        <v>42154</v>
      </c>
      <c r="K632" s="12">
        <f>VLOOKUP(Table1[[#This Row],[Order No]],'Cost and price details'!$A$2:$F$1038,Table!$K$3,FALSE)</f>
        <v>0.9900000000000001</v>
      </c>
      <c r="L632" s="12">
        <f>VLOOKUP(Table1[[#This Row],[Order No]],'Cost and price details'!$A$2:$F$1038,Table!$L$3,FALSE)</f>
        <v>2.3100000000000005</v>
      </c>
      <c r="M632" s="14">
        <f>(Table1[[#This Row],[Retail Price]]-Table1[[#This Row],[Cost Price]])/Table1[[#This Row],[Cost Price]]</f>
        <v>1.3333333333333335</v>
      </c>
      <c r="N632" s="14">
        <f>VLOOKUP(Table1[[#This Row],[Retail Price]],'Tax and discount slab'!$A$17:$B$27,2,TRUE)</f>
        <v>0.05</v>
      </c>
      <c r="O632" s="7">
        <f>(1+Table1[[#This Row],[Tax]])*Table1[[#This Row],[Retail Price]]</f>
        <v>2.4255000000000004</v>
      </c>
      <c r="P632" s="7">
        <f>VLOOKUP(Table1[[#This Row],[Order No]],'QTY &amp; shipping cost'!A628:B1664,2,FALSE)</f>
        <v>19</v>
      </c>
      <c r="Q632" s="7">
        <f>(Table1[[#This Row],[Price including tax]]*Table1[[#This Row],[Order Quantity]])</f>
        <v>46.084500000000006</v>
      </c>
      <c r="R632" s="14">
        <f>VLOOKUP(Table1[[#This Row],[Retail Price]],'Tax and discount slab'!$D$17:$E$27,2,TRUE)</f>
        <v>0.02</v>
      </c>
      <c r="S632" s="7">
        <f>Table1[[#This Row],[Sub Total]]*Table1[[#This Row],[Discount %]]</f>
        <v>0.92169000000000012</v>
      </c>
      <c r="T632" s="7">
        <f>VLOOKUP(Table1[[#This Row],[Order No]],'QTY &amp; shipping cost'!$A$2:$C$1038,3,FALSE)</f>
        <v>0.75</v>
      </c>
      <c r="U632" s="18">
        <f>(Table1[[#This Row],[Sub Total]]+Table1[[#This Row],[Shipping Cost]])-Table1[[#This Row],[Discount $]]</f>
        <v>45.912810000000007</v>
      </c>
    </row>
    <row r="633" spans="1:21" x14ac:dyDescent="0.2">
      <c r="A633" s="17" t="s">
        <v>1089</v>
      </c>
      <c r="B633" s="6">
        <f>VLOOKUP($A633,'Order date customer name'!$A$3:$B$1039,2,FALSE)</f>
        <v>42146</v>
      </c>
      <c r="C633" s="7" t="str">
        <f>VLOOKUP(Table1[[#This Row],[Order No]],'Order date customer name'!$A$2:$C$1038,3,FALSE)</f>
        <v>ERIC HANSEN</v>
      </c>
      <c r="D633" s="7" t="str">
        <f>VLOOKUP(Table1[[#This Row],[Order No]],'State and cust type'!$A$2:$B$1038,2,FALSE)</f>
        <v>Illinois</v>
      </c>
      <c r="E633" s="7" t="str">
        <f>VLOOKUP(Table1[[#This Row],[Order No]],'State and cust type'!$A$3:$C$1039,3,FALSE)</f>
        <v>Consumer</v>
      </c>
      <c r="F633" s="7" t="str">
        <f>VLOOKUP(Table1[[#This Row],[Order No]],'Account, order priority and cat'!$A$2:$B$1038,2,FALSE)</f>
        <v>MANUEL BARNES</v>
      </c>
      <c r="G633" s="7" t="str">
        <f>VLOOKUP(Table1[[#This Row],[Order No]],'Account, order priority and cat'!$A$3:$C$1039,3,FALSE)</f>
        <v>Low</v>
      </c>
      <c r="H633" s="7" t="str">
        <f>VLOOKUP(Table1[[#This Row],[Order No]],'Account, order priority and cat'!$A$3:$D$1039,4,FALSE)</f>
        <v>Office Supplies</v>
      </c>
      <c r="I633" s="12" t="str">
        <f>VLOOKUP(Table1[[#This Row],[Order No]],'Cost and price details'!$A$2:$F$1038,Table!$I$3,FALSE)</f>
        <v>Regular Air</v>
      </c>
      <c r="J633" s="13">
        <f>VLOOKUP(Table1[[#This Row],[Order No]],'Cost and price details'!$A$2:$F$1038,Table!$J$3,FALSE)</f>
        <v>42157</v>
      </c>
      <c r="K633" s="12">
        <f>VLOOKUP(Table1[[#This Row],[Order No]],'Cost and price details'!$A$2:$F$1038,Table!$K$3,FALSE)</f>
        <v>4.125</v>
      </c>
      <c r="L633" s="12">
        <f>VLOOKUP(Table1[[#This Row],[Order No]],'Cost and price details'!$A$2:$F$1038,Table!$L$3,FALSE)</f>
        <v>7.7880000000000011</v>
      </c>
      <c r="M633" s="14">
        <f>(Table1[[#This Row],[Retail Price]]-Table1[[#This Row],[Cost Price]])/Table1[[#This Row],[Cost Price]]</f>
        <v>0.88800000000000023</v>
      </c>
      <c r="N633" s="14">
        <f>VLOOKUP(Table1[[#This Row],[Retail Price]],'Tax and discount slab'!$A$17:$B$27,2,TRUE)</f>
        <v>0.05</v>
      </c>
      <c r="O633" s="7">
        <f>(1+Table1[[#This Row],[Tax]])*Table1[[#This Row],[Retail Price]]</f>
        <v>8.1774000000000022</v>
      </c>
      <c r="P633" s="7" t="e">
        <f>VLOOKUP(Table1[[#This Row],[Order No]],'QTY &amp; shipping cost'!A629:B1665,2,FALSE)</f>
        <v>#N/A</v>
      </c>
      <c r="Q633" s="7" t="e">
        <f>(Table1[[#This Row],[Price including tax]]*Table1[[#This Row],[Order Quantity]])</f>
        <v>#N/A</v>
      </c>
      <c r="R633" s="14">
        <f>VLOOKUP(Table1[[#This Row],[Retail Price]],'Tax and discount slab'!$D$17:$E$27,2,TRUE)</f>
        <v>0.02</v>
      </c>
      <c r="S633" s="7" t="e">
        <f>Table1[[#This Row],[Sub Total]]*Table1[[#This Row],[Discount %]]</f>
        <v>#N/A</v>
      </c>
      <c r="T633" s="7">
        <f>VLOOKUP(Table1[[#This Row],[Order No]],'QTY &amp; shipping cost'!$A$2:$C$1038,3,FALSE)</f>
        <v>2.4</v>
      </c>
      <c r="U633" s="18" t="e">
        <f>(Table1[[#This Row],[Sub Total]]+Table1[[#This Row],[Shipping Cost]])-Table1[[#This Row],[Discount $]]</f>
        <v>#N/A</v>
      </c>
    </row>
    <row r="634" spans="1:21" x14ac:dyDescent="0.2">
      <c r="A634" s="17" t="s">
        <v>1090</v>
      </c>
      <c r="B634" s="6">
        <f>VLOOKUP($A634,'Order date customer name'!$A$3:$B$1039,2,FALSE)</f>
        <v>42148</v>
      </c>
      <c r="C634" s="7" t="str">
        <f>VLOOKUP(Table1[[#This Row],[Order No]],'Order date customer name'!$A$2:$C$1038,3,FALSE)</f>
        <v>RAY PERRY</v>
      </c>
      <c r="D634" s="7" t="str">
        <f>VLOOKUP(Table1[[#This Row],[Order No]],'State and cust type'!$A$2:$B$1038,2,FALSE)</f>
        <v>Illinois</v>
      </c>
      <c r="E634" s="7" t="str">
        <f>VLOOKUP(Table1[[#This Row],[Order No]],'State and cust type'!$A$3:$C$1039,3,FALSE)</f>
        <v>Corporate</v>
      </c>
      <c r="F634" s="7" t="str">
        <f>VLOOKUP(Table1[[#This Row],[Order No]],'Account, order priority and cat'!$A$2:$B$1038,2,FALSE)</f>
        <v>COREY MILLS</v>
      </c>
      <c r="G634" s="7" t="str">
        <f>VLOOKUP(Table1[[#This Row],[Order No]],'Account, order priority and cat'!$A$3:$C$1039,3,FALSE)</f>
        <v>Critical</v>
      </c>
      <c r="H634" s="7" t="str">
        <f>VLOOKUP(Table1[[#This Row],[Order No]],'Account, order priority and cat'!$A$3:$D$1039,4,FALSE)</f>
        <v>Office Supplies</v>
      </c>
      <c r="I634" s="12" t="str">
        <f>VLOOKUP(Table1[[#This Row],[Order No]],'Cost and price details'!$A$2:$F$1038,Table!$I$3,FALSE)</f>
        <v>Regular Air</v>
      </c>
      <c r="J634" s="13">
        <f>VLOOKUP(Table1[[#This Row],[Order No]],'Cost and price details'!$A$2:$F$1038,Table!$J$3,FALSE)</f>
        <v>42157</v>
      </c>
      <c r="K634" s="12">
        <f>VLOOKUP(Table1[[#This Row],[Order No]],'Cost and price details'!$A$2:$F$1038,Table!$K$3,FALSE)</f>
        <v>1.1990000000000003</v>
      </c>
      <c r="L634" s="12">
        <f>VLOOKUP(Table1[[#This Row],[Order No]],'Cost and price details'!$A$2:$F$1038,Table!$L$3,FALSE)</f>
        <v>2.8600000000000003</v>
      </c>
      <c r="M634" s="14">
        <f>(Table1[[#This Row],[Retail Price]]-Table1[[#This Row],[Cost Price]])/Table1[[#This Row],[Cost Price]]</f>
        <v>1.3853211009174309</v>
      </c>
      <c r="N634" s="14">
        <f>VLOOKUP(Table1[[#This Row],[Retail Price]],'Tax and discount slab'!$A$17:$B$27,2,TRUE)</f>
        <v>0.05</v>
      </c>
      <c r="O634" s="7">
        <f>(1+Table1[[#This Row],[Tax]])*Table1[[#This Row],[Retail Price]]</f>
        <v>3.0030000000000006</v>
      </c>
      <c r="P634" s="7" t="e">
        <f>VLOOKUP(Table1[[#This Row],[Order No]],'QTY &amp; shipping cost'!A630:B1666,2,FALSE)</f>
        <v>#N/A</v>
      </c>
      <c r="Q634" s="7" t="e">
        <f>(Table1[[#This Row],[Price including tax]]*Table1[[#This Row],[Order Quantity]])</f>
        <v>#N/A</v>
      </c>
      <c r="R634" s="14">
        <f>VLOOKUP(Table1[[#This Row],[Retail Price]],'Tax and discount slab'!$D$17:$E$27,2,TRUE)</f>
        <v>0.02</v>
      </c>
      <c r="S634" s="7" t="e">
        <f>Table1[[#This Row],[Sub Total]]*Table1[[#This Row],[Discount %]]</f>
        <v>#N/A</v>
      </c>
      <c r="T634" s="7">
        <f>VLOOKUP(Table1[[#This Row],[Order No]],'QTY &amp; shipping cost'!$A$2:$C$1038,3,FALSE)</f>
        <v>2.4499999999999997</v>
      </c>
      <c r="U634" s="18" t="e">
        <f>(Table1[[#This Row],[Sub Total]]+Table1[[#This Row],[Shipping Cost]])-Table1[[#This Row],[Discount $]]</f>
        <v>#N/A</v>
      </c>
    </row>
    <row r="635" spans="1:21" x14ac:dyDescent="0.2">
      <c r="A635" s="17" t="s">
        <v>1092</v>
      </c>
      <c r="B635" s="6">
        <f>VLOOKUP($A635,'Order date customer name'!$A$3:$B$1039,2,FALSE)</f>
        <v>42149</v>
      </c>
      <c r="C635" s="7" t="str">
        <f>VLOOKUP(Table1[[#This Row],[Order No]],'Order date customer name'!$A$2:$C$1038,3,FALSE)</f>
        <v>DUANE EVANS</v>
      </c>
      <c r="D635" s="7" t="str">
        <f>VLOOKUP(Table1[[#This Row],[Order No]],'State and cust type'!$A$2:$B$1038,2,FALSE)</f>
        <v>New York</v>
      </c>
      <c r="E635" s="7" t="str">
        <f>VLOOKUP(Table1[[#This Row],[Order No]],'State and cust type'!$A$3:$C$1039,3,FALSE)</f>
        <v>Small Business</v>
      </c>
      <c r="F635" s="7" t="str">
        <f>VLOOKUP(Table1[[#This Row],[Order No]],'Account, order priority and cat'!$A$2:$B$1038,2,FALSE)</f>
        <v>WILLIE STEWART</v>
      </c>
      <c r="G635" s="7" t="str">
        <f>VLOOKUP(Table1[[#This Row],[Order No]],'Account, order priority and cat'!$A$3:$C$1039,3,FALSE)</f>
        <v>Not Specified</v>
      </c>
      <c r="H635" s="7" t="str">
        <f>VLOOKUP(Table1[[#This Row],[Order No]],'Account, order priority and cat'!$A$3:$D$1039,4,FALSE)</f>
        <v>Technology</v>
      </c>
      <c r="I635" s="12" t="str">
        <f>VLOOKUP(Table1[[#This Row],[Order No]],'Cost and price details'!$A$2:$F$1038,Table!$I$3,FALSE)</f>
        <v>Regular Air</v>
      </c>
      <c r="J635" s="13">
        <f>VLOOKUP(Table1[[#This Row],[Order No]],'Cost and price details'!$A$2:$F$1038,Table!$J$3,FALSE)</f>
        <v>42158</v>
      </c>
      <c r="K635" s="12">
        <f>VLOOKUP(Table1[[#This Row],[Order No]],'Cost and price details'!$A$2:$F$1038,Table!$K$3,FALSE)</f>
        <v>7.0289999999999999</v>
      </c>
      <c r="L635" s="12">
        <f>VLOOKUP(Table1[[#This Row],[Order No]],'Cost and price details'!$A$2:$F$1038,Table!$L$3,FALSE)</f>
        <v>21.978000000000002</v>
      </c>
      <c r="M635" s="14">
        <f>(Table1[[#This Row],[Retail Price]]-Table1[[#This Row],[Cost Price]])/Table1[[#This Row],[Cost Price]]</f>
        <v>2.126760563380282</v>
      </c>
      <c r="N635" s="14">
        <f>VLOOKUP(Table1[[#This Row],[Retail Price]],'Tax and discount slab'!$A$17:$B$27,2,TRUE)</f>
        <v>0.15000000000000002</v>
      </c>
      <c r="O635" s="7">
        <f>(1+Table1[[#This Row],[Tax]])*Table1[[#This Row],[Retail Price]]</f>
        <v>25.274699999999999</v>
      </c>
      <c r="P635" s="7" t="e">
        <f>VLOOKUP(Table1[[#This Row],[Order No]],'QTY &amp; shipping cost'!A631:B1667,2,FALSE)</f>
        <v>#N/A</v>
      </c>
      <c r="Q635" s="7" t="e">
        <f>(Table1[[#This Row],[Price including tax]]*Table1[[#This Row],[Order Quantity]])</f>
        <v>#N/A</v>
      </c>
      <c r="R635" s="14">
        <f>VLOOKUP(Table1[[#This Row],[Retail Price]],'Tax and discount slab'!$D$17:$E$27,2,TRUE)</f>
        <v>0.12000000000000001</v>
      </c>
      <c r="S635" s="7" t="e">
        <f>Table1[[#This Row],[Sub Total]]*Table1[[#This Row],[Discount %]]</f>
        <v>#N/A</v>
      </c>
      <c r="T635" s="7">
        <f>VLOOKUP(Table1[[#This Row],[Order No]],'QTY &amp; shipping cost'!$A$2:$C$1038,3,FALSE)</f>
        <v>4.05</v>
      </c>
      <c r="U635" s="18" t="e">
        <f>(Table1[[#This Row],[Sub Total]]+Table1[[#This Row],[Shipping Cost]])-Table1[[#This Row],[Discount $]]</f>
        <v>#N/A</v>
      </c>
    </row>
    <row r="636" spans="1:21" x14ac:dyDescent="0.2">
      <c r="A636" s="17" t="s">
        <v>1093</v>
      </c>
      <c r="B636" s="6">
        <f>VLOOKUP($A636,'Order date customer name'!$A$3:$B$1039,2,FALSE)</f>
        <v>42150</v>
      </c>
      <c r="C636" s="7" t="str">
        <f>VLOOKUP(Table1[[#This Row],[Order No]],'Order date customer name'!$A$2:$C$1038,3,FALSE)</f>
        <v>CHRISTOPHER MUNOZ</v>
      </c>
      <c r="D636" s="7" t="str">
        <f>VLOOKUP(Table1[[#This Row],[Order No]],'State and cust type'!$A$2:$B$1038,2,FALSE)</f>
        <v>New York</v>
      </c>
      <c r="E636" s="7" t="str">
        <f>VLOOKUP(Table1[[#This Row],[Order No]],'State and cust type'!$A$3:$C$1039,3,FALSE)</f>
        <v>Corporate</v>
      </c>
      <c r="F636" s="7" t="str">
        <f>VLOOKUP(Table1[[#This Row],[Order No]],'Account, order priority and cat'!$A$2:$B$1038,2,FALSE)</f>
        <v>MARC ARNOLD</v>
      </c>
      <c r="G636" s="7" t="str">
        <f>VLOOKUP(Table1[[#This Row],[Order No]],'Account, order priority and cat'!$A$3:$C$1039,3,FALSE)</f>
        <v>Not Specified</v>
      </c>
      <c r="H636" s="7" t="str">
        <f>VLOOKUP(Table1[[#This Row],[Order No]],'Account, order priority and cat'!$A$3:$D$1039,4,FALSE)</f>
        <v>Office Supplies</v>
      </c>
      <c r="I636" s="12" t="str">
        <f>VLOOKUP(Table1[[#This Row],[Order No]],'Cost and price details'!$A$2:$F$1038,Table!$I$3,FALSE)</f>
        <v>Express Air</v>
      </c>
      <c r="J636" s="13">
        <f>VLOOKUP(Table1[[#This Row],[Order No]],'Cost and price details'!$A$2:$F$1038,Table!$J$3,FALSE)</f>
        <v>42158</v>
      </c>
      <c r="K636" s="12">
        <f>VLOOKUP(Table1[[#This Row],[Order No]],'Cost and price details'!$A$2:$F$1038,Table!$K$3,FALSE)</f>
        <v>1.1990000000000003</v>
      </c>
      <c r="L636" s="12">
        <f>VLOOKUP(Table1[[#This Row],[Order No]],'Cost and price details'!$A$2:$F$1038,Table!$L$3,FALSE)</f>
        <v>2.8600000000000003</v>
      </c>
      <c r="M636" s="14">
        <f>(Table1[[#This Row],[Retail Price]]-Table1[[#This Row],[Cost Price]])/Table1[[#This Row],[Cost Price]]</f>
        <v>1.3853211009174309</v>
      </c>
      <c r="N636" s="14">
        <f>VLOOKUP(Table1[[#This Row],[Retail Price]],'Tax and discount slab'!$A$17:$B$27,2,TRUE)</f>
        <v>0.05</v>
      </c>
      <c r="O636" s="7">
        <f>(1+Table1[[#This Row],[Tax]])*Table1[[#This Row],[Retail Price]]</f>
        <v>3.0030000000000006</v>
      </c>
      <c r="P636" s="7" t="e">
        <f>VLOOKUP(Table1[[#This Row],[Order No]],'QTY &amp; shipping cost'!A632:B1668,2,FALSE)</f>
        <v>#N/A</v>
      </c>
      <c r="Q636" s="7" t="e">
        <f>(Table1[[#This Row],[Price including tax]]*Table1[[#This Row],[Order Quantity]])</f>
        <v>#N/A</v>
      </c>
      <c r="R636" s="14">
        <f>VLOOKUP(Table1[[#This Row],[Retail Price]],'Tax and discount slab'!$D$17:$E$27,2,TRUE)</f>
        <v>0.02</v>
      </c>
      <c r="S636" s="7" t="e">
        <f>Table1[[#This Row],[Sub Total]]*Table1[[#This Row],[Discount %]]</f>
        <v>#N/A</v>
      </c>
      <c r="T636" s="7">
        <f>VLOOKUP(Table1[[#This Row],[Order No]],'QTY &amp; shipping cost'!$A$2:$C$1038,3,FALSE)</f>
        <v>2.4499999999999997</v>
      </c>
      <c r="U636" s="18" t="e">
        <f>(Table1[[#This Row],[Sub Total]]+Table1[[#This Row],[Shipping Cost]])-Table1[[#This Row],[Discount $]]</f>
        <v>#N/A</v>
      </c>
    </row>
    <row r="637" spans="1:21" x14ac:dyDescent="0.2">
      <c r="A637" s="17" t="s">
        <v>1094</v>
      </c>
      <c r="B637" s="6">
        <f>VLOOKUP($A637,'Order date customer name'!$A$3:$B$1039,2,FALSE)</f>
        <v>42151</v>
      </c>
      <c r="C637" s="7" t="str">
        <f>VLOOKUP(Table1[[#This Row],[Order No]],'Order date customer name'!$A$2:$C$1038,3,FALSE)</f>
        <v>BILL GARCIA</v>
      </c>
      <c r="D637" s="7" t="str">
        <f>VLOOKUP(Table1[[#This Row],[Order No]],'State and cust type'!$A$2:$B$1038,2,FALSE)</f>
        <v>Illinois</v>
      </c>
      <c r="E637" s="7" t="str">
        <f>VLOOKUP(Table1[[#This Row],[Order No]],'State and cust type'!$A$3:$C$1039,3,FALSE)</f>
        <v>Corporate</v>
      </c>
      <c r="F637" s="7" t="str">
        <f>VLOOKUP(Table1[[#This Row],[Order No]],'Account, order priority and cat'!$A$2:$B$1038,2,FALSE)</f>
        <v>MANUEL BARNES</v>
      </c>
      <c r="G637" s="7" t="str">
        <f>VLOOKUP(Table1[[#This Row],[Order No]],'Account, order priority and cat'!$A$3:$C$1039,3,FALSE)</f>
        <v>High</v>
      </c>
      <c r="H637" s="7" t="str">
        <f>VLOOKUP(Table1[[#This Row],[Order No]],'Account, order priority and cat'!$A$3:$D$1039,4,FALSE)</f>
        <v>Office Supplies</v>
      </c>
      <c r="I637" s="12" t="str">
        <f>VLOOKUP(Table1[[#This Row],[Order No]],'Cost and price details'!$A$2:$F$1038,Table!$I$3,FALSE)</f>
        <v>Regular Air</v>
      </c>
      <c r="J637" s="13">
        <f>VLOOKUP(Table1[[#This Row],[Order No]],'Cost and price details'!$A$2:$F$1038,Table!$J$3,FALSE)</f>
        <v>42160</v>
      </c>
      <c r="K637" s="12">
        <f>VLOOKUP(Table1[[#This Row],[Order No]],'Cost and price details'!$A$2:$F$1038,Table!$K$3,FALSE)</f>
        <v>2.0240000000000005</v>
      </c>
      <c r="L637" s="12">
        <f>VLOOKUP(Table1[[#This Row],[Order No]],'Cost and price details'!$A$2:$F$1038,Table!$L$3,FALSE)</f>
        <v>3.1680000000000001</v>
      </c>
      <c r="M637" s="14">
        <f>(Table1[[#This Row],[Retail Price]]-Table1[[#This Row],[Cost Price]])/Table1[[#This Row],[Cost Price]]</f>
        <v>0.56521739130434756</v>
      </c>
      <c r="N637" s="14">
        <f>VLOOKUP(Table1[[#This Row],[Retail Price]],'Tax and discount slab'!$A$17:$B$27,2,TRUE)</f>
        <v>0.05</v>
      </c>
      <c r="O637" s="7">
        <f>(1+Table1[[#This Row],[Tax]])*Table1[[#This Row],[Retail Price]]</f>
        <v>3.3264000000000005</v>
      </c>
      <c r="P637" s="7">
        <f>VLOOKUP(Table1[[#This Row],[Order No]],'QTY &amp; shipping cost'!A633:B1669,2,FALSE)</f>
        <v>26</v>
      </c>
      <c r="Q637" s="7">
        <f>(Table1[[#This Row],[Price including tax]]*Table1[[#This Row],[Order Quantity]])</f>
        <v>86.486400000000017</v>
      </c>
      <c r="R637" s="14">
        <f>VLOOKUP(Table1[[#This Row],[Retail Price]],'Tax and discount slab'!$D$17:$E$27,2,TRUE)</f>
        <v>0.02</v>
      </c>
      <c r="S637" s="7">
        <f>Table1[[#This Row],[Sub Total]]*Table1[[#This Row],[Discount %]]</f>
        <v>1.7297280000000004</v>
      </c>
      <c r="T637" s="7">
        <f>VLOOKUP(Table1[[#This Row],[Order No]],'QTY &amp; shipping cost'!$A$2:$C$1038,3,FALSE)</f>
        <v>1.04</v>
      </c>
      <c r="U637" s="18">
        <f>(Table1[[#This Row],[Sub Total]]+Table1[[#This Row],[Shipping Cost]])-Table1[[#This Row],[Discount $]]</f>
        <v>85.796672000000029</v>
      </c>
    </row>
    <row r="638" spans="1:21" x14ac:dyDescent="0.2">
      <c r="A638" s="17" t="s">
        <v>1095</v>
      </c>
      <c r="B638" s="6">
        <f>VLOOKUP($A638,'Order date customer name'!$A$3:$B$1039,2,FALSE)</f>
        <v>42153</v>
      </c>
      <c r="C638" s="7" t="str">
        <f>VLOOKUP(Table1[[#This Row],[Order No]],'Order date customer name'!$A$2:$C$1038,3,FALSE)</f>
        <v>JONATHAN JAMES</v>
      </c>
      <c r="D638" s="7" t="str">
        <f>VLOOKUP(Table1[[#This Row],[Order No]],'State and cust type'!$A$2:$B$1038,2,FALSE)</f>
        <v>Illinois</v>
      </c>
      <c r="E638" s="7" t="str">
        <f>VLOOKUP(Table1[[#This Row],[Order No]],'State and cust type'!$A$3:$C$1039,3,FALSE)</f>
        <v>Corporate</v>
      </c>
      <c r="F638" s="7" t="str">
        <f>VLOOKUP(Table1[[#This Row],[Order No]],'Account, order priority and cat'!$A$2:$B$1038,2,FALSE)</f>
        <v>COREY MILLS</v>
      </c>
      <c r="G638" s="7" t="str">
        <f>VLOOKUP(Table1[[#This Row],[Order No]],'Account, order priority and cat'!$A$3:$C$1039,3,FALSE)</f>
        <v>Not Specified</v>
      </c>
      <c r="H638" s="7" t="str">
        <f>VLOOKUP(Table1[[#This Row],[Order No]],'Account, order priority and cat'!$A$3:$D$1039,4,FALSE)</f>
        <v>Technology</v>
      </c>
      <c r="I638" s="12" t="str">
        <f>VLOOKUP(Table1[[#This Row],[Order No]],'Cost and price details'!$A$2:$F$1038,Table!$I$3,FALSE)</f>
        <v>Express Air</v>
      </c>
      <c r="J638" s="13">
        <f>VLOOKUP(Table1[[#This Row],[Order No]],'Cost and price details'!$A$2:$F$1038,Table!$J$3,FALSE)</f>
        <v>42162</v>
      </c>
      <c r="K638" s="12">
        <f>VLOOKUP(Table1[[#This Row],[Order No]],'Cost and price details'!$A$2:$F$1038,Table!$K$3,FALSE)</f>
        <v>9.7020000000000017</v>
      </c>
      <c r="L638" s="12">
        <f>VLOOKUP(Table1[[#This Row],[Order No]],'Cost and price details'!$A$2:$F$1038,Table!$L$3,FALSE)</f>
        <v>23.088999999999999</v>
      </c>
      <c r="M638" s="14">
        <f>(Table1[[#This Row],[Retail Price]]-Table1[[#This Row],[Cost Price]])/Table1[[#This Row],[Cost Price]]</f>
        <v>1.3798185941043077</v>
      </c>
      <c r="N638" s="14">
        <f>VLOOKUP(Table1[[#This Row],[Retail Price]],'Tax and discount slab'!$A$17:$B$27,2,TRUE)</f>
        <v>0.15000000000000002</v>
      </c>
      <c r="O638" s="7">
        <f>(1+Table1[[#This Row],[Tax]])*Table1[[#This Row],[Retail Price]]</f>
        <v>26.552349999999997</v>
      </c>
      <c r="P638" s="7">
        <f>VLOOKUP(Table1[[#This Row],[Order No]],'QTY &amp; shipping cost'!A634:B1670,2,FALSE)</f>
        <v>20</v>
      </c>
      <c r="Q638" s="7">
        <f>(Table1[[#This Row],[Price including tax]]*Table1[[#This Row],[Order Quantity]])</f>
        <v>531.04699999999991</v>
      </c>
      <c r="R638" s="14">
        <f>VLOOKUP(Table1[[#This Row],[Retail Price]],'Tax and discount slab'!$D$17:$E$27,2,TRUE)</f>
        <v>0.12000000000000001</v>
      </c>
      <c r="S638" s="7">
        <f>Table1[[#This Row],[Sub Total]]*Table1[[#This Row],[Discount %]]</f>
        <v>63.725639999999991</v>
      </c>
      <c r="T638" s="7">
        <f>VLOOKUP(Table1[[#This Row],[Order No]],'QTY &amp; shipping cost'!$A$2:$C$1038,3,FALSE)</f>
        <v>4.8599999999999994</v>
      </c>
      <c r="U638" s="18">
        <f>(Table1[[#This Row],[Sub Total]]+Table1[[#This Row],[Shipping Cost]])-Table1[[#This Row],[Discount $]]</f>
        <v>472.18135999999993</v>
      </c>
    </row>
    <row r="639" spans="1:21" x14ac:dyDescent="0.2">
      <c r="A639" s="17" t="s">
        <v>1097</v>
      </c>
      <c r="B639" s="6">
        <f>VLOOKUP($A639,'Order date customer name'!$A$3:$B$1039,2,FALSE)</f>
        <v>42153</v>
      </c>
      <c r="C639" s="7" t="str">
        <f>VLOOKUP(Table1[[#This Row],[Order No]],'Order date customer name'!$A$2:$C$1038,3,FALSE)</f>
        <v>HARVEY ALVAREZ</v>
      </c>
      <c r="D639" s="7" t="str">
        <f>VLOOKUP(Table1[[#This Row],[Order No]],'State and cust type'!$A$2:$B$1038,2,FALSE)</f>
        <v>Illinois</v>
      </c>
      <c r="E639" s="7" t="str">
        <f>VLOOKUP(Table1[[#This Row],[Order No]],'State and cust type'!$A$3:$C$1039,3,FALSE)</f>
        <v>Consumer</v>
      </c>
      <c r="F639" s="7" t="str">
        <f>VLOOKUP(Table1[[#This Row],[Order No]],'Account, order priority and cat'!$A$2:$B$1038,2,FALSE)</f>
        <v>MANUEL BARNES</v>
      </c>
      <c r="G639" s="7" t="str">
        <f>VLOOKUP(Table1[[#This Row],[Order No]],'Account, order priority and cat'!$A$3:$C$1039,3,FALSE)</f>
        <v>Medium</v>
      </c>
      <c r="H639" s="7" t="str">
        <f>VLOOKUP(Table1[[#This Row],[Order No]],'Account, order priority and cat'!$A$3:$D$1039,4,FALSE)</f>
        <v>Technology</v>
      </c>
      <c r="I639" s="12" t="str">
        <f>VLOOKUP(Table1[[#This Row],[Order No]],'Cost and price details'!$A$2:$F$1038,Table!$I$3,FALSE)</f>
        <v>Regular Air</v>
      </c>
      <c r="J639" s="13">
        <f>VLOOKUP(Table1[[#This Row],[Order No]],'Cost and price details'!$A$2:$F$1038,Table!$J$3,FALSE)</f>
        <v>42161</v>
      </c>
      <c r="K639" s="12">
        <f>VLOOKUP(Table1[[#This Row],[Order No]],'Cost and price details'!$A$2:$F$1038,Table!$K$3,FALSE)</f>
        <v>2.0570000000000004</v>
      </c>
      <c r="L639" s="12">
        <f>VLOOKUP(Table1[[#This Row],[Order No]],'Cost and price details'!$A$2:$F$1038,Table!$L$3,FALSE)</f>
        <v>8.9320000000000004</v>
      </c>
      <c r="M639" s="14">
        <f>(Table1[[#This Row],[Retail Price]]-Table1[[#This Row],[Cost Price]])/Table1[[#This Row],[Cost Price]]</f>
        <v>3.3422459893048124</v>
      </c>
      <c r="N639" s="14">
        <f>VLOOKUP(Table1[[#This Row],[Retail Price]],'Tax and discount slab'!$A$17:$B$27,2,TRUE)</f>
        <v>0.05</v>
      </c>
      <c r="O639" s="7">
        <f>(1+Table1[[#This Row],[Tax]])*Table1[[#This Row],[Retail Price]]</f>
        <v>9.3786000000000005</v>
      </c>
      <c r="P639" s="7">
        <f>VLOOKUP(Table1[[#This Row],[Order No]],'QTY &amp; shipping cost'!A635:B1671,2,FALSE)</f>
        <v>5</v>
      </c>
      <c r="Q639" s="7">
        <f>(Table1[[#This Row],[Price including tax]]*Table1[[#This Row],[Order Quantity]])</f>
        <v>46.893000000000001</v>
      </c>
      <c r="R639" s="14">
        <f>VLOOKUP(Table1[[#This Row],[Retail Price]],'Tax and discount slab'!$D$17:$E$27,2,TRUE)</f>
        <v>0.02</v>
      </c>
      <c r="S639" s="7">
        <f>Table1[[#This Row],[Sub Total]]*Table1[[#This Row],[Discount %]]</f>
        <v>0.93786000000000003</v>
      </c>
      <c r="T639" s="7">
        <f>VLOOKUP(Table1[[#This Row],[Order No]],'QTY &amp; shipping cost'!$A$2:$C$1038,3,FALSE)</f>
        <v>2.88</v>
      </c>
      <c r="U639" s="18">
        <f>(Table1[[#This Row],[Sub Total]]+Table1[[#This Row],[Shipping Cost]])-Table1[[#This Row],[Discount $]]</f>
        <v>48.835140000000003</v>
      </c>
    </row>
    <row r="640" spans="1:21" x14ac:dyDescent="0.2">
      <c r="A640" s="17" t="s">
        <v>1098</v>
      </c>
      <c r="B640" s="6">
        <f>VLOOKUP($A640,'Order date customer name'!$A$3:$B$1039,2,FALSE)</f>
        <v>42153</v>
      </c>
      <c r="C640" s="7" t="str">
        <f>VLOOKUP(Table1[[#This Row],[Order No]],'Order date customer name'!$A$2:$C$1038,3,FALSE)</f>
        <v>HOWARD ELLIS</v>
      </c>
      <c r="D640" s="7" t="str">
        <f>VLOOKUP(Table1[[#This Row],[Order No]],'State and cust type'!$A$2:$B$1038,2,FALSE)</f>
        <v>New York</v>
      </c>
      <c r="E640" s="7" t="str">
        <f>VLOOKUP(Table1[[#This Row],[Order No]],'State and cust type'!$A$3:$C$1039,3,FALSE)</f>
        <v>Home Office</v>
      </c>
      <c r="F640" s="7" t="str">
        <f>VLOOKUP(Table1[[#This Row],[Order No]],'Account, order priority and cat'!$A$2:$B$1038,2,FALSE)</f>
        <v>BRYAN JENKINS</v>
      </c>
      <c r="G640" s="7" t="str">
        <f>VLOOKUP(Table1[[#This Row],[Order No]],'Account, order priority and cat'!$A$3:$C$1039,3,FALSE)</f>
        <v>Low</v>
      </c>
      <c r="H640" s="7" t="str">
        <f>VLOOKUP(Table1[[#This Row],[Order No]],'Account, order priority and cat'!$A$3:$D$1039,4,FALSE)</f>
        <v>Office Supplies</v>
      </c>
      <c r="I640" s="12" t="str">
        <f>VLOOKUP(Table1[[#This Row],[Order No]],'Cost and price details'!$A$2:$F$1038,Table!$I$3,FALSE)</f>
        <v>Regular Air</v>
      </c>
      <c r="J640" s="13">
        <f>VLOOKUP(Table1[[#This Row],[Order No]],'Cost and price details'!$A$2:$F$1038,Table!$J$3,FALSE)</f>
        <v>42165</v>
      </c>
      <c r="K640" s="12">
        <f>VLOOKUP(Table1[[#This Row],[Order No]],'Cost and price details'!$A$2:$F$1038,Table!$K$3,FALSE)</f>
        <v>16.445</v>
      </c>
      <c r="L640" s="12">
        <f>VLOOKUP(Table1[[#This Row],[Order No]],'Cost and price details'!$A$2:$F$1038,Table!$L$3,FALSE)</f>
        <v>38.236000000000004</v>
      </c>
      <c r="M640" s="14">
        <f>(Table1[[#This Row],[Retail Price]]-Table1[[#This Row],[Cost Price]])/Table1[[#This Row],[Cost Price]]</f>
        <v>1.3250836120401339</v>
      </c>
      <c r="N640" s="14">
        <f>VLOOKUP(Table1[[#This Row],[Retail Price]],'Tax and discount slab'!$A$17:$B$27,2,TRUE)</f>
        <v>0.2</v>
      </c>
      <c r="O640" s="7">
        <f>(1+Table1[[#This Row],[Tax]])*Table1[[#This Row],[Retail Price]]</f>
        <v>45.883200000000002</v>
      </c>
      <c r="P640" s="7" t="e">
        <f>VLOOKUP(Table1[[#This Row],[Order No]],'QTY &amp; shipping cost'!A636:B1672,2,FALSE)</f>
        <v>#N/A</v>
      </c>
      <c r="Q640" s="7" t="e">
        <f>(Table1[[#This Row],[Price including tax]]*Table1[[#This Row],[Order Quantity]])</f>
        <v>#N/A</v>
      </c>
      <c r="R640" s="14">
        <f>VLOOKUP(Table1[[#This Row],[Retail Price]],'Tax and discount slab'!$D$17:$E$27,2,TRUE)</f>
        <v>0.17</v>
      </c>
      <c r="S640" s="7" t="e">
        <f>Table1[[#This Row],[Sub Total]]*Table1[[#This Row],[Discount %]]</f>
        <v>#N/A</v>
      </c>
      <c r="T640" s="7">
        <f>VLOOKUP(Table1[[#This Row],[Order No]],'QTY &amp; shipping cost'!$A$2:$C$1038,3,FALSE)</f>
        <v>8.2700000000000014</v>
      </c>
      <c r="U640" s="18" t="e">
        <f>(Table1[[#This Row],[Sub Total]]+Table1[[#This Row],[Shipping Cost]])-Table1[[#This Row],[Discount $]]</f>
        <v>#N/A</v>
      </c>
    </row>
    <row r="641" spans="1:21" x14ac:dyDescent="0.2">
      <c r="A641" s="17" t="s">
        <v>1100</v>
      </c>
      <c r="B641" s="6">
        <f>VLOOKUP($A641,'Order date customer name'!$A$3:$B$1039,2,FALSE)</f>
        <v>42154</v>
      </c>
      <c r="C641" s="7" t="str">
        <f>VLOOKUP(Table1[[#This Row],[Order No]],'Order date customer name'!$A$2:$C$1038,3,FALSE)</f>
        <v>JON SOTO</v>
      </c>
      <c r="D641" s="7" t="str">
        <f>VLOOKUP(Table1[[#This Row],[Order No]],'State and cust type'!$A$2:$B$1038,2,FALSE)</f>
        <v>Illinois</v>
      </c>
      <c r="E641" s="7" t="str">
        <f>VLOOKUP(Table1[[#This Row],[Order No]],'State and cust type'!$A$3:$C$1039,3,FALSE)</f>
        <v>Corporate</v>
      </c>
      <c r="F641" s="7" t="str">
        <f>VLOOKUP(Table1[[#This Row],[Order No]],'Account, order priority and cat'!$A$2:$B$1038,2,FALSE)</f>
        <v>MANUEL BARNES</v>
      </c>
      <c r="G641" s="7" t="str">
        <f>VLOOKUP(Table1[[#This Row],[Order No]],'Account, order priority and cat'!$A$3:$C$1039,3,FALSE)</f>
        <v>Low</v>
      </c>
      <c r="H641" s="7" t="str">
        <f>VLOOKUP(Table1[[#This Row],[Order No]],'Account, order priority and cat'!$A$3:$D$1039,4,FALSE)</f>
        <v>Office Supplies</v>
      </c>
      <c r="I641" s="12" t="str">
        <f>VLOOKUP(Table1[[#This Row],[Order No]],'Cost and price details'!$A$2:$F$1038,Table!$I$3,FALSE)</f>
        <v>Regular Air</v>
      </c>
      <c r="J641" s="13">
        <f>VLOOKUP(Table1[[#This Row],[Order No]],'Cost and price details'!$A$2:$F$1038,Table!$J$3,FALSE)</f>
        <v>42166</v>
      </c>
      <c r="K641" s="12">
        <f>VLOOKUP(Table1[[#This Row],[Order No]],'Cost and price details'!$A$2:$F$1038,Table!$K$3,FALSE)</f>
        <v>4.6090000000000009</v>
      </c>
      <c r="L641" s="12">
        <f>VLOOKUP(Table1[[#This Row],[Order No]],'Cost and price details'!$A$2:$F$1038,Table!$L$3,FALSE)</f>
        <v>11.253000000000002</v>
      </c>
      <c r="M641" s="14">
        <f>(Table1[[#This Row],[Retail Price]]-Table1[[#This Row],[Cost Price]])/Table1[[#This Row],[Cost Price]]</f>
        <v>1.4415274463007159</v>
      </c>
      <c r="N641" s="14">
        <f>VLOOKUP(Table1[[#This Row],[Retail Price]],'Tax and discount slab'!$A$17:$B$27,2,TRUE)</f>
        <v>0.1</v>
      </c>
      <c r="O641" s="7">
        <f>(1+Table1[[#This Row],[Tax]])*Table1[[#This Row],[Retail Price]]</f>
        <v>12.378300000000003</v>
      </c>
      <c r="P641" s="7" t="e">
        <f>VLOOKUP(Table1[[#This Row],[Order No]],'QTY &amp; shipping cost'!A637:B1673,2,FALSE)</f>
        <v>#N/A</v>
      </c>
      <c r="Q641" s="7" t="e">
        <f>(Table1[[#This Row],[Price including tax]]*Table1[[#This Row],[Order Quantity]])</f>
        <v>#N/A</v>
      </c>
      <c r="R641" s="14">
        <f>VLOOKUP(Table1[[#This Row],[Retail Price]],'Tax and discount slab'!$D$17:$E$27,2,TRUE)</f>
        <v>7.0000000000000007E-2</v>
      </c>
      <c r="S641" s="7" t="e">
        <f>Table1[[#This Row],[Sub Total]]*Table1[[#This Row],[Discount %]]</f>
        <v>#N/A</v>
      </c>
      <c r="T641" s="7">
        <f>VLOOKUP(Table1[[#This Row],[Order No]],'QTY &amp; shipping cost'!$A$2:$C$1038,3,FALSE)</f>
        <v>4.7299999999999995</v>
      </c>
      <c r="U641" s="18" t="e">
        <f>(Table1[[#This Row],[Sub Total]]+Table1[[#This Row],[Shipping Cost]])-Table1[[#This Row],[Discount $]]</f>
        <v>#N/A</v>
      </c>
    </row>
    <row r="642" spans="1:21" x14ac:dyDescent="0.2">
      <c r="A642" s="17" t="s">
        <v>1101</v>
      </c>
      <c r="B642" s="6">
        <f>VLOOKUP($A642,'Order date customer name'!$A$3:$B$1039,2,FALSE)</f>
        <v>42161</v>
      </c>
      <c r="C642" s="7" t="str">
        <f>VLOOKUP(Table1[[#This Row],[Order No]],'Order date customer name'!$A$2:$C$1038,3,FALSE)</f>
        <v>DAVID SANCHEZ</v>
      </c>
      <c r="D642" s="7" t="str">
        <f>VLOOKUP(Table1[[#This Row],[Order No]],'State and cust type'!$A$2:$B$1038,2,FALSE)</f>
        <v>New York</v>
      </c>
      <c r="E642" s="7" t="str">
        <f>VLOOKUP(Table1[[#This Row],[Order No]],'State and cust type'!$A$3:$C$1039,3,FALSE)</f>
        <v>Consumer</v>
      </c>
      <c r="F642" s="7" t="str">
        <f>VLOOKUP(Table1[[#This Row],[Order No]],'Account, order priority and cat'!$A$2:$B$1038,2,FALSE)</f>
        <v>MARC ARNOLD</v>
      </c>
      <c r="G642" s="7" t="str">
        <f>VLOOKUP(Table1[[#This Row],[Order No]],'Account, order priority and cat'!$A$3:$C$1039,3,FALSE)</f>
        <v>Critical</v>
      </c>
      <c r="H642" s="7" t="str">
        <f>VLOOKUP(Table1[[#This Row],[Order No]],'Account, order priority and cat'!$A$3:$D$1039,4,FALSE)</f>
        <v>Technology</v>
      </c>
      <c r="I642" s="12" t="str">
        <f>VLOOKUP(Table1[[#This Row],[Order No]],'Cost and price details'!$A$2:$F$1038,Table!$I$3,FALSE)</f>
        <v>Regular Air</v>
      </c>
      <c r="J642" s="13">
        <f>VLOOKUP(Table1[[#This Row],[Order No]],'Cost and price details'!$A$2:$F$1038,Table!$J$3,FALSE)</f>
        <v>42170</v>
      </c>
      <c r="K642" s="12">
        <f>VLOOKUP(Table1[[#This Row],[Order No]],'Cost and price details'!$A$2:$F$1038,Table!$K$3,FALSE)</f>
        <v>68.64</v>
      </c>
      <c r="L642" s="12">
        <f>VLOOKUP(Table1[[#This Row],[Order No]],'Cost and price details'!$A$2:$F$1038,Table!$L$3,FALSE)</f>
        <v>171.58900000000003</v>
      </c>
      <c r="M642" s="14">
        <f>(Table1[[#This Row],[Retail Price]]-Table1[[#This Row],[Cost Price]])/Table1[[#This Row],[Cost Price]]</f>
        <v>1.4998397435897439</v>
      </c>
      <c r="N642" s="14">
        <f>VLOOKUP(Table1[[#This Row],[Retail Price]],'Tax and discount slab'!$A$17:$B$27,2,TRUE)</f>
        <v>0.32000000000000006</v>
      </c>
      <c r="O642" s="7">
        <f>(1+Table1[[#This Row],[Tax]])*Table1[[#This Row],[Retail Price]]</f>
        <v>226.49748000000005</v>
      </c>
      <c r="P642" s="7" t="e">
        <f>VLOOKUP(Table1[[#This Row],[Order No]],'QTY &amp; shipping cost'!A638:B1674,2,FALSE)</f>
        <v>#N/A</v>
      </c>
      <c r="Q642" s="7" t="e">
        <f>(Table1[[#This Row],[Price including tax]]*Table1[[#This Row],[Order Quantity]])</f>
        <v>#N/A</v>
      </c>
      <c r="R642" s="14">
        <f>VLOOKUP(Table1[[#This Row],[Retail Price]],'Tax and discount slab'!$D$17:$E$27,2,TRUE)</f>
        <v>0.47</v>
      </c>
      <c r="S642" s="7" t="e">
        <f>Table1[[#This Row],[Sub Total]]*Table1[[#This Row],[Discount %]]</f>
        <v>#N/A</v>
      </c>
      <c r="T642" s="7">
        <f>VLOOKUP(Table1[[#This Row],[Order No]],'QTY &amp; shipping cost'!$A$2:$C$1038,3,FALSE)</f>
        <v>8.1300000000000008</v>
      </c>
      <c r="U642" s="18" t="e">
        <f>(Table1[[#This Row],[Sub Total]]+Table1[[#This Row],[Shipping Cost]])-Table1[[#This Row],[Discount $]]</f>
        <v>#N/A</v>
      </c>
    </row>
    <row r="643" spans="1:21" x14ac:dyDescent="0.2">
      <c r="A643" s="17" t="s">
        <v>1103</v>
      </c>
      <c r="B643" s="6">
        <f>VLOOKUP($A643,'Order date customer name'!$A$3:$B$1039,2,FALSE)</f>
        <v>42161</v>
      </c>
      <c r="C643" s="7" t="str">
        <f>VLOOKUP(Table1[[#This Row],[Order No]],'Order date customer name'!$A$2:$C$1038,3,FALSE)</f>
        <v>DUANE EVANS</v>
      </c>
      <c r="D643" s="7" t="str">
        <f>VLOOKUP(Table1[[#This Row],[Order No]],'State and cust type'!$A$2:$B$1038,2,FALSE)</f>
        <v>New York</v>
      </c>
      <c r="E643" s="7" t="str">
        <f>VLOOKUP(Table1[[#This Row],[Order No]],'State and cust type'!$A$3:$C$1039,3,FALSE)</f>
        <v>Home Office</v>
      </c>
      <c r="F643" s="7" t="str">
        <f>VLOOKUP(Table1[[#This Row],[Order No]],'Account, order priority and cat'!$A$2:$B$1038,2,FALSE)</f>
        <v>WILLIE STEWART</v>
      </c>
      <c r="G643" s="7" t="str">
        <f>VLOOKUP(Table1[[#This Row],[Order No]],'Account, order priority and cat'!$A$3:$C$1039,3,FALSE)</f>
        <v>Not Specified</v>
      </c>
      <c r="H643" s="7" t="str">
        <f>VLOOKUP(Table1[[#This Row],[Order No]],'Account, order priority and cat'!$A$3:$D$1039,4,FALSE)</f>
        <v>Technology</v>
      </c>
      <c r="I643" s="12" t="str">
        <f>VLOOKUP(Table1[[#This Row],[Order No]],'Cost and price details'!$A$2:$F$1038,Table!$I$3,FALSE)</f>
        <v>Regular Air</v>
      </c>
      <c r="J643" s="13">
        <f>VLOOKUP(Table1[[#This Row],[Order No]],'Cost and price details'!$A$2:$F$1038,Table!$J$3,FALSE)</f>
        <v>42169</v>
      </c>
      <c r="K643" s="12">
        <f>VLOOKUP(Table1[[#This Row],[Order No]],'Cost and price details'!$A$2:$F$1038,Table!$K$3,FALSE)</f>
        <v>415.78900000000004</v>
      </c>
      <c r="L643" s="12">
        <f>VLOOKUP(Table1[[#This Row],[Order No]],'Cost and price details'!$A$2:$F$1038,Table!$L$3,FALSE)</f>
        <v>659.98900000000003</v>
      </c>
      <c r="M643" s="14">
        <f>(Table1[[#This Row],[Retail Price]]-Table1[[#This Row],[Cost Price]])/Table1[[#This Row],[Cost Price]]</f>
        <v>0.58731712479166109</v>
      </c>
      <c r="N643" s="14">
        <f>VLOOKUP(Table1[[#This Row],[Retail Price]],'Tax and discount slab'!$A$17:$B$27,2,TRUE)</f>
        <v>0.32000000000000006</v>
      </c>
      <c r="O643" s="7">
        <f>(1+Table1[[#This Row],[Tax]])*Table1[[#This Row],[Retail Price]]</f>
        <v>871.1854800000001</v>
      </c>
      <c r="P643" s="7" t="e">
        <f>VLOOKUP(Table1[[#This Row],[Order No]],'QTY &amp; shipping cost'!A639:B1675,2,FALSE)</f>
        <v>#N/A</v>
      </c>
      <c r="Q643" s="7" t="e">
        <f>(Table1[[#This Row],[Price including tax]]*Table1[[#This Row],[Order Quantity]])</f>
        <v>#N/A</v>
      </c>
      <c r="R643" s="14">
        <f>VLOOKUP(Table1[[#This Row],[Retail Price]],'Tax and discount slab'!$D$17:$E$27,2,TRUE)</f>
        <v>0.47</v>
      </c>
      <c r="S643" s="7" t="e">
        <f>Table1[[#This Row],[Sub Total]]*Table1[[#This Row],[Discount %]]</f>
        <v>#N/A</v>
      </c>
      <c r="T643" s="7">
        <f>VLOOKUP(Table1[[#This Row],[Order No]],'QTY &amp; shipping cost'!$A$2:$C$1038,3,FALSE)</f>
        <v>24.54</v>
      </c>
      <c r="U643" s="18" t="e">
        <f>(Table1[[#This Row],[Sub Total]]+Table1[[#This Row],[Shipping Cost]])-Table1[[#This Row],[Discount $]]</f>
        <v>#N/A</v>
      </c>
    </row>
    <row r="644" spans="1:21" x14ac:dyDescent="0.2">
      <c r="A644" s="17" t="s">
        <v>1104</v>
      </c>
      <c r="B644" s="6">
        <f>VLOOKUP($A644,'Order date customer name'!$A$3:$B$1039,2,FALSE)</f>
        <v>42163</v>
      </c>
      <c r="C644" s="7" t="str">
        <f>VLOOKUP(Table1[[#This Row],[Order No]],'Order date customer name'!$A$2:$C$1038,3,FALSE)</f>
        <v>LEON PALMER</v>
      </c>
      <c r="D644" s="7" t="str">
        <f>VLOOKUP(Table1[[#This Row],[Order No]],'State and cust type'!$A$2:$B$1038,2,FALSE)</f>
        <v>New York</v>
      </c>
      <c r="E644" s="7" t="str">
        <f>VLOOKUP(Table1[[#This Row],[Order No]],'State and cust type'!$A$3:$C$1039,3,FALSE)</f>
        <v>Corporate</v>
      </c>
      <c r="F644" s="7" t="str">
        <f>VLOOKUP(Table1[[#This Row],[Order No]],'Account, order priority and cat'!$A$2:$B$1038,2,FALSE)</f>
        <v>EDDIE MURRAY</v>
      </c>
      <c r="G644" s="7" t="str">
        <f>VLOOKUP(Table1[[#This Row],[Order No]],'Account, order priority and cat'!$A$3:$C$1039,3,FALSE)</f>
        <v>Critical</v>
      </c>
      <c r="H644" s="7" t="str">
        <f>VLOOKUP(Table1[[#This Row],[Order No]],'Account, order priority and cat'!$A$3:$D$1039,4,FALSE)</f>
        <v>Office Supplies</v>
      </c>
      <c r="I644" s="12" t="str">
        <f>VLOOKUP(Table1[[#This Row],[Order No]],'Cost and price details'!$A$2:$F$1038,Table!$I$3,FALSE)</f>
        <v>Regular Air</v>
      </c>
      <c r="J644" s="13">
        <f>VLOOKUP(Table1[[#This Row],[Order No]],'Cost and price details'!$A$2:$F$1038,Table!$J$3,FALSE)</f>
        <v>42172</v>
      </c>
      <c r="K644" s="12">
        <f>VLOOKUP(Table1[[#This Row],[Order No]],'Cost and price details'!$A$2:$F$1038,Table!$K$3,FALSE)</f>
        <v>109.32900000000001</v>
      </c>
      <c r="L644" s="12">
        <f>VLOOKUP(Table1[[#This Row],[Order No]],'Cost and price details'!$A$2:$F$1038,Table!$L$3,FALSE)</f>
        <v>179.22300000000001</v>
      </c>
      <c r="M644" s="14">
        <f>(Table1[[#This Row],[Retail Price]]-Table1[[#This Row],[Cost Price]])/Table1[[#This Row],[Cost Price]]</f>
        <v>0.63929972834289162</v>
      </c>
      <c r="N644" s="14">
        <f>VLOOKUP(Table1[[#This Row],[Retail Price]],'Tax and discount slab'!$A$17:$B$27,2,TRUE)</f>
        <v>0.32000000000000006</v>
      </c>
      <c r="O644" s="7">
        <f>(1+Table1[[#This Row],[Tax]])*Table1[[#This Row],[Retail Price]]</f>
        <v>236.57436000000004</v>
      </c>
      <c r="P644" s="7">
        <f>VLOOKUP(Table1[[#This Row],[Order No]],'QTY &amp; shipping cost'!A640:B1676,2,FALSE)</f>
        <v>38</v>
      </c>
      <c r="Q644" s="7">
        <f>(Table1[[#This Row],[Price including tax]]*Table1[[#This Row],[Order Quantity]])</f>
        <v>8989.8256800000017</v>
      </c>
      <c r="R644" s="14">
        <f>VLOOKUP(Table1[[#This Row],[Retail Price]],'Tax and discount slab'!$D$17:$E$27,2,TRUE)</f>
        <v>0.47</v>
      </c>
      <c r="S644" s="7">
        <f>Table1[[#This Row],[Sub Total]]*Table1[[#This Row],[Discount %]]</f>
        <v>4225.2180696000005</v>
      </c>
      <c r="T644" s="7">
        <f>VLOOKUP(Table1[[#This Row],[Order No]],'QTY &amp; shipping cost'!$A$2:$C$1038,3,FALSE)</f>
        <v>20.04</v>
      </c>
      <c r="U644" s="18">
        <f>(Table1[[#This Row],[Sub Total]]+Table1[[#This Row],[Shipping Cost]])-Table1[[#This Row],[Discount $]]</f>
        <v>4784.6476104000021</v>
      </c>
    </row>
    <row r="645" spans="1:21" x14ac:dyDescent="0.2">
      <c r="A645" s="17" t="s">
        <v>1106</v>
      </c>
      <c r="B645" s="6">
        <f>VLOOKUP($A645,'Order date customer name'!$A$3:$B$1039,2,FALSE)</f>
        <v>42163</v>
      </c>
      <c r="C645" s="7" t="str">
        <f>VLOOKUP(Table1[[#This Row],[Order No]],'Order date customer name'!$A$2:$C$1038,3,FALSE)</f>
        <v>TOM MENDEZ</v>
      </c>
      <c r="D645" s="7" t="str">
        <f>VLOOKUP(Table1[[#This Row],[Order No]],'State and cust type'!$A$2:$B$1038,2,FALSE)</f>
        <v>Illinois</v>
      </c>
      <c r="E645" s="7" t="str">
        <f>VLOOKUP(Table1[[#This Row],[Order No]],'State and cust type'!$A$3:$C$1039,3,FALSE)</f>
        <v>Corporate</v>
      </c>
      <c r="F645" s="7" t="str">
        <f>VLOOKUP(Table1[[#This Row],[Order No]],'Account, order priority and cat'!$A$2:$B$1038,2,FALSE)</f>
        <v>MANUEL BARNES</v>
      </c>
      <c r="G645" s="7" t="str">
        <f>VLOOKUP(Table1[[#This Row],[Order No]],'Account, order priority and cat'!$A$3:$C$1039,3,FALSE)</f>
        <v>Low</v>
      </c>
      <c r="H645" s="7" t="str">
        <f>VLOOKUP(Table1[[#This Row],[Order No]],'Account, order priority and cat'!$A$3:$D$1039,4,FALSE)</f>
        <v>Office Supplies</v>
      </c>
      <c r="I645" s="12" t="str">
        <f>VLOOKUP(Table1[[#This Row],[Order No]],'Cost and price details'!$A$2:$F$1038,Table!$I$3,FALSE)</f>
        <v>Regular Air</v>
      </c>
      <c r="J645" s="13">
        <f>VLOOKUP(Table1[[#This Row],[Order No]],'Cost and price details'!$A$2:$F$1038,Table!$J$3,FALSE)</f>
        <v>42174</v>
      </c>
      <c r="K645" s="12">
        <f>VLOOKUP(Table1[[#This Row],[Order No]],'Cost and price details'!$A$2:$F$1038,Table!$K$3,FALSE)</f>
        <v>3.8720000000000003</v>
      </c>
      <c r="L645" s="12">
        <f>VLOOKUP(Table1[[#This Row],[Order No]],'Cost and price details'!$A$2:$F$1038,Table!$L$3,FALSE)</f>
        <v>6.2480000000000002</v>
      </c>
      <c r="M645" s="14">
        <f>(Table1[[#This Row],[Retail Price]]-Table1[[#This Row],[Cost Price]])/Table1[[#This Row],[Cost Price]]</f>
        <v>0.61363636363636354</v>
      </c>
      <c r="N645" s="14">
        <f>VLOOKUP(Table1[[#This Row],[Retail Price]],'Tax and discount slab'!$A$17:$B$27,2,TRUE)</f>
        <v>0.05</v>
      </c>
      <c r="O645" s="7">
        <f>(1+Table1[[#This Row],[Tax]])*Table1[[#This Row],[Retail Price]]</f>
        <v>6.5604000000000005</v>
      </c>
      <c r="P645" s="7">
        <f>VLOOKUP(Table1[[#This Row],[Order No]],'QTY &amp; shipping cost'!A641:B1677,2,FALSE)</f>
        <v>10</v>
      </c>
      <c r="Q645" s="7">
        <f>(Table1[[#This Row],[Price including tax]]*Table1[[#This Row],[Order Quantity]])</f>
        <v>65.603999999999999</v>
      </c>
      <c r="R645" s="14">
        <f>VLOOKUP(Table1[[#This Row],[Retail Price]],'Tax and discount slab'!$D$17:$E$27,2,TRUE)</f>
        <v>0.02</v>
      </c>
      <c r="S645" s="7">
        <f>Table1[[#This Row],[Sub Total]]*Table1[[#This Row],[Discount %]]</f>
        <v>1.3120799999999999</v>
      </c>
      <c r="T645" s="7">
        <f>VLOOKUP(Table1[[#This Row],[Order No]],'QTY &amp; shipping cost'!$A$2:$C$1038,3,FALSE)</f>
        <v>1.44</v>
      </c>
      <c r="U645" s="18">
        <f>(Table1[[#This Row],[Sub Total]]+Table1[[#This Row],[Shipping Cost]])-Table1[[#This Row],[Discount $]]</f>
        <v>65.731920000000002</v>
      </c>
    </row>
    <row r="646" spans="1:21" x14ac:dyDescent="0.2">
      <c r="A646" s="17" t="s">
        <v>1107</v>
      </c>
      <c r="B646" s="6">
        <f>VLOOKUP($A646,'Order date customer name'!$A$3:$B$1039,2,FALSE)</f>
        <v>42164</v>
      </c>
      <c r="C646" s="7" t="str">
        <f>VLOOKUP(Table1[[#This Row],[Order No]],'Order date customer name'!$A$2:$C$1038,3,FALSE)</f>
        <v>HECTOR ROMERO</v>
      </c>
      <c r="D646" s="7" t="str">
        <f>VLOOKUP(Table1[[#This Row],[Order No]],'State and cust type'!$A$2:$B$1038,2,FALSE)</f>
        <v>New York</v>
      </c>
      <c r="E646" s="7" t="str">
        <f>VLOOKUP(Table1[[#This Row],[Order No]],'State and cust type'!$A$3:$C$1039,3,FALSE)</f>
        <v>Consumer</v>
      </c>
      <c r="F646" s="7" t="str">
        <f>VLOOKUP(Table1[[#This Row],[Order No]],'Account, order priority and cat'!$A$2:$B$1038,2,FALSE)</f>
        <v>MARC ARNOLD</v>
      </c>
      <c r="G646" s="7" t="str">
        <f>VLOOKUP(Table1[[#This Row],[Order No]],'Account, order priority and cat'!$A$3:$C$1039,3,FALSE)</f>
        <v>Low</v>
      </c>
      <c r="H646" s="7" t="str">
        <f>VLOOKUP(Table1[[#This Row],[Order No]],'Account, order priority and cat'!$A$3:$D$1039,4,FALSE)</f>
        <v>Office Supplies</v>
      </c>
      <c r="I646" s="12" t="str">
        <f>VLOOKUP(Table1[[#This Row],[Order No]],'Cost and price details'!$A$2:$F$1038,Table!$I$3,FALSE)</f>
        <v>Regular Air</v>
      </c>
      <c r="J646" s="13">
        <f>VLOOKUP(Table1[[#This Row],[Order No]],'Cost and price details'!$A$2:$F$1038,Table!$J$3,FALSE)</f>
        <v>42171</v>
      </c>
      <c r="K646" s="12">
        <f>VLOOKUP(Table1[[#This Row],[Order No]],'Cost and price details'!$A$2:$F$1038,Table!$K$3,FALSE)</f>
        <v>3.8610000000000002</v>
      </c>
      <c r="L646" s="12">
        <f>VLOOKUP(Table1[[#This Row],[Order No]],'Cost and price details'!$A$2:$F$1038,Table!$L$3,FALSE)</f>
        <v>9.4270000000000014</v>
      </c>
      <c r="M646" s="14">
        <f>(Table1[[#This Row],[Retail Price]]-Table1[[#This Row],[Cost Price]])/Table1[[#This Row],[Cost Price]]</f>
        <v>1.4415954415954417</v>
      </c>
      <c r="N646" s="14">
        <f>VLOOKUP(Table1[[#This Row],[Retail Price]],'Tax and discount slab'!$A$17:$B$27,2,TRUE)</f>
        <v>0.05</v>
      </c>
      <c r="O646" s="7">
        <f>(1+Table1[[#This Row],[Tax]])*Table1[[#This Row],[Retail Price]]</f>
        <v>9.8983500000000024</v>
      </c>
      <c r="P646" s="7">
        <f>VLOOKUP(Table1[[#This Row],[Order No]],'QTY &amp; shipping cost'!A642:B1678,2,FALSE)</f>
        <v>24</v>
      </c>
      <c r="Q646" s="7">
        <f>(Table1[[#This Row],[Price including tax]]*Table1[[#This Row],[Order Quantity]])</f>
        <v>237.56040000000007</v>
      </c>
      <c r="R646" s="14">
        <f>VLOOKUP(Table1[[#This Row],[Retail Price]],'Tax and discount slab'!$D$17:$E$27,2,TRUE)</f>
        <v>0.02</v>
      </c>
      <c r="S646" s="7">
        <f>Table1[[#This Row],[Sub Total]]*Table1[[#This Row],[Discount %]]</f>
        <v>4.7512080000000019</v>
      </c>
      <c r="T646" s="7">
        <f>VLOOKUP(Table1[[#This Row],[Order No]],'QTY &amp; shipping cost'!$A$2:$C$1038,3,FALSE)</f>
        <v>6.1899999999999995</v>
      </c>
      <c r="U646" s="18">
        <f>(Table1[[#This Row],[Sub Total]]+Table1[[#This Row],[Shipping Cost]])-Table1[[#This Row],[Discount $]]</f>
        <v>238.99919200000008</v>
      </c>
    </row>
    <row r="647" spans="1:21" x14ac:dyDescent="0.2">
      <c r="A647" s="17" t="s">
        <v>1109</v>
      </c>
      <c r="B647" s="6">
        <f>VLOOKUP($A647,'Order date customer name'!$A$3:$B$1039,2,FALSE)</f>
        <v>42164</v>
      </c>
      <c r="C647" s="7" t="str">
        <f>VLOOKUP(Table1[[#This Row],[Order No]],'Order date customer name'!$A$2:$C$1038,3,FALSE)</f>
        <v>BRANDON GUERRERO</v>
      </c>
      <c r="D647" s="7" t="str">
        <f>VLOOKUP(Table1[[#This Row],[Order No]],'State and cust type'!$A$2:$B$1038,2,FALSE)</f>
        <v>New York</v>
      </c>
      <c r="E647" s="7" t="str">
        <f>VLOOKUP(Table1[[#This Row],[Order No]],'State and cust type'!$A$3:$C$1039,3,FALSE)</f>
        <v>Consumer</v>
      </c>
      <c r="F647" s="7" t="str">
        <f>VLOOKUP(Table1[[#This Row],[Order No]],'Account, order priority and cat'!$A$2:$B$1038,2,FALSE)</f>
        <v>TONY PERRY</v>
      </c>
      <c r="G647" s="7" t="str">
        <f>VLOOKUP(Table1[[#This Row],[Order No]],'Account, order priority and cat'!$A$3:$C$1039,3,FALSE)</f>
        <v>High</v>
      </c>
      <c r="H647" s="7" t="str">
        <f>VLOOKUP(Table1[[#This Row],[Order No]],'Account, order priority and cat'!$A$3:$D$1039,4,FALSE)</f>
        <v>Office Supplies</v>
      </c>
      <c r="I647" s="12" t="str">
        <f>VLOOKUP(Table1[[#This Row],[Order No]],'Cost and price details'!$A$2:$F$1038,Table!$I$3,FALSE)</f>
        <v>Express Air</v>
      </c>
      <c r="J647" s="13">
        <f>VLOOKUP(Table1[[#This Row],[Order No]],'Cost and price details'!$A$2:$F$1038,Table!$J$3,FALSE)</f>
        <v>42173</v>
      </c>
      <c r="K647" s="12">
        <f>VLOOKUP(Table1[[#This Row],[Order No]],'Cost and price details'!$A$2:$F$1038,Table!$K$3,FALSE)</f>
        <v>1.0230000000000001</v>
      </c>
      <c r="L647" s="12">
        <f>VLOOKUP(Table1[[#This Row],[Order No]],'Cost and price details'!$A$2:$F$1038,Table!$L$3,FALSE)</f>
        <v>1.7600000000000002</v>
      </c>
      <c r="M647" s="14">
        <f>(Table1[[#This Row],[Retail Price]]-Table1[[#This Row],[Cost Price]])/Table1[[#This Row],[Cost Price]]</f>
        <v>0.72043010752688175</v>
      </c>
      <c r="N647" s="14">
        <f>VLOOKUP(Table1[[#This Row],[Retail Price]],'Tax and discount slab'!$A$17:$B$27,2,TRUE)</f>
        <v>0.05</v>
      </c>
      <c r="O647" s="7">
        <f>(1+Table1[[#This Row],[Tax]])*Table1[[#This Row],[Retail Price]]</f>
        <v>1.8480000000000003</v>
      </c>
      <c r="P647" s="7">
        <f>VLOOKUP(Table1[[#This Row],[Order No]],'QTY &amp; shipping cost'!A643:B1679,2,FALSE)</f>
        <v>26</v>
      </c>
      <c r="Q647" s="7">
        <f>(Table1[[#This Row],[Price including tax]]*Table1[[#This Row],[Order Quantity]])</f>
        <v>48.048000000000009</v>
      </c>
      <c r="R647" s="14">
        <f>VLOOKUP(Table1[[#This Row],[Retail Price]],'Tax and discount slab'!$D$17:$E$27,2,TRUE)</f>
        <v>0.02</v>
      </c>
      <c r="S647" s="7">
        <f>Table1[[#This Row],[Sub Total]]*Table1[[#This Row],[Discount %]]</f>
        <v>0.96096000000000015</v>
      </c>
      <c r="T647" s="7">
        <f>VLOOKUP(Table1[[#This Row],[Order No]],'QTY &amp; shipping cost'!$A$2:$C$1038,3,FALSE)</f>
        <v>1.34</v>
      </c>
      <c r="U647" s="18">
        <f>(Table1[[#This Row],[Sub Total]]+Table1[[#This Row],[Shipping Cost]])-Table1[[#This Row],[Discount $]]</f>
        <v>48.427040000000012</v>
      </c>
    </row>
    <row r="648" spans="1:21" x14ac:dyDescent="0.2">
      <c r="A648" s="17" t="s">
        <v>1110</v>
      </c>
      <c r="B648" s="6">
        <f>VLOOKUP($A648,'Order date customer name'!$A$3:$B$1039,2,FALSE)</f>
        <v>42166</v>
      </c>
      <c r="C648" s="7" t="str">
        <f>VLOOKUP(Table1[[#This Row],[Order No]],'Order date customer name'!$A$2:$C$1038,3,FALSE)</f>
        <v>BRETT PARKER</v>
      </c>
      <c r="D648" s="7" t="str">
        <f>VLOOKUP(Table1[[#This Row],[Order No]],'State and cust type'!$A$2:$B$1038,2,FALSE)</f>
        <v>New York</v>
      </c>
      <c r="E648" s="7" t="str">
        <f>VLOOKUP(Table1[[#This Row],[Order No]],'State and cust type'!$A$3:$C$1039,3,FALSE)</f>
        <v>Corporate</v>
      </c>
      <c r="F648" s="7" t="str">
        <f>VLOOKUP(Table1[[#This Row],[Order No]],'Account, order priority and cat'!$A$2:$B$1038,2,FALSE)</f>
        <v>BRYAN JENKINS</v>
      </c>
      <c r="G648" s="7" t="str">
        <f>VLOOKUP(Table1[[#This Row],[Order No]],'Account, order priority and cat'!$A$3:$C$1039,3,FALSE)</f>
        <v>Not Specified</v>
      </c>
      <c r="H648" s="7" t="str">
        <f>VLOOKUP(Table1[[#This Row],[Order No]],'Account, order priority and cat'!$A$3:$D$1039,4,FALSE)</f>
        <v>Furniture</v>
      </c>
      <c r="I648" s="12" t="str">
        <f>VLOOKUP(Table1[[#This Row],[Order No]],'Cost and price details'!$A$2:$F$1038,Table!$I$3,FALSE)</f>
        <v>Regular Air</v>
      </c>
      <c r="J648" s="13">
        <f>VLOOKUP(Table1[[#This Row],[Order No]],'Cost and price details'!$A$2:$F$1038,Table!$J$3,FALSE)</f>
        <v>42176</v>
      </c>
      <c r="K648" s="12">
        <f>VLOOKUP(Table1[[#This Row],[Order No]],'Cost and price details'!$A$2:$F$1038,Table!$K$3,FALSE)</f>
        <v>6.0500000000000007</v>
      </c>
      <c r="L648" s="12">
        <f>VLOOKUP(Table1[[#This Row],[Order No]],'Cost and price details'!$A$2:$F$1038,Table!$L$3,FALSE)</f>
        <v>13.442000000000002</v>
      </c>
      <c r="M648" s="14">
        <f>(Table1[[#This Row],[Retail Price]]-Table1[[#This Row],[Cost Price]])/Table1[[#This Row],[Cost Price]]</f>
        <v>1.2218181818181819</v>
      </c>
      <c r="N648" s="14">
        <f>VLOOKUP(Table1[[#This Row],[Retail Price]],'Tax and discount slab'!$A$17:$B$27,2,TRUE)</f>
        <v>0.1</v>
      </c>
      <c r="O648" s="7">
        <f>(1+Table1[[#This Row],[Tax]])*Table1[[#This Row],[Retail Price]]</f>
        <v>14.786200000000003</v>
      </c>
      <c r="P648" s="7" t="e">
        <f>VLOOKUP(Table1[[#This Row],[Order No]],'QTY &amp; shipping cost'!A644:B1680,2,FALSE)</f>
        <v>#N/A</v>
      </c>
      <c r="Q648" s="7" t="e">
        <f>(Table1[[#This Row],[Price including tax]]*Table1[[#This Row],[Order Quantity]])</f>
        <v>#N/A</v>
      </c>
      <c r="R648" s="14">
        <f>VLOOKUP(Table1[[#This Row],[Retail Price]],'Tax and discount slab'!$D$17:$E$27,2,TRUE)</f>
        <v>7.0000000000000007E-2</v>
      </c>
      <c r="S648" s="7" t="e">
        <f>Table1[[#This Row],[Sub Total]]*Table1[[#This Row],[Discount %]]</f>
        <v>#N/A</v>
      </c>
      <c r="T648" s="7">
        <f>VLOOKUP(Table1[[#This Row],[Order No]],'QTY &amp; shipping cost'!$A$2:$C$1038,3,FALSE)</f>
        <v>2.9</v>
      </c>
      <c r="U648" s="18" t="e">
        <f>(Table1[[#This Row],[Sub Total]]+Table1[[#This Row],[Shipping Cost]])-Table1[[#This Row],[Discount $]]</f>
        <v>#N/A</v>
      </c>
    </row>
    <row r="649" spans="1:21" x14ac:dyDescent="0.2">
      <c r="A649" s="17" t="s">
        <v>1111</v>
      </c>
      <c r="B649" s="6">
        <f>VLOOKUP($A649,'Order date customer name'!$A$3:$B$1039,2,FALSE)</f>
        <v>42167</v>
      </c>
      <c r="C649" s="7" t="str">
        <f>VLOOKUP(Table1[[#This Row],[Order No]],'Order date customer name'!$A$2:$C$1038,3,FALSE)</f>
        <v>JACOB LANE</v>
      </c>
      <c r="D649" s="7" t="str">
        <f>VLOOKUP(Table1[[#This Row],[Order No]],'State and cust type'!$A$2:$B$1038,2,FALSE)</f>
        <v>Illinois</v>
      </c>
      <c r="E649" s="7" t="str">
        <f>VLOOKUP(Table1[[#This Row],[Order No]],'State and cust type'!$A$3:$C$1039,3,FALSE)</f>
        <v>Home Office</v>
      </c>
      <c r="F649" s="7" t="str">
        <f>VLOOKUP(Table1[[#This Row],[Order No]],'Account, order priority and cat'!$A$2:$B$1038,2,FALSE)</f>
        <v>MANUEL BARNES</v>
      </c>
      <c r="G649" s="7" t="str">
        <f>VLOOKUP(Table1[[#This Row],[Order No]],'Account, order priority and cat'!$A$3:$C$1039,3,FALSE)</f>
        <v>High</v>
      </c>
      <c r="H649" s="7" t="str">
        <f>VLOOKUP(Table1[[#This Row],[Order No]],'Account, order priority and cat'!$A$3:$D$1039,4,FALSE)</f>
        <v>Office Supplies</v>
      </c>
      <c r="I649" s="12" t="str">
        <f>VLOOKUP(Table1[[#This Row],[Order No]],'Cost and price details'!$A$2:$F$1038,Table!$I$3,FALSE)</f>
        <v>Regular Air</v>
      </c>
      <c r="J649" s="13">
        <f>VLOOKUP(Table1[[#This Row],[Order No]],'Cost and price details'!$A$2:$F$1038,Table!$J$3,FALSE)</f>
        <v>42175</v>
      </c>
      <c r="K649" s="12">
        <f>VLOOKUP(Table1[[#This Row],[Order No]],'Cost and price details'!$A$2:$F$1038,Table!$K$3,FALSE)</f>
        <v>1.4410000000000003</v>
      </c>
      <c r="L649" s="12">
        <f>VLOOKUP(Table1[[#This Row],[Order No]],'Cost and price details'!$A$2:$F$1038,Table!$L$3,FALSE)</f>
        <v>3.1240000000000001</v>
      </c>
      <c r="M649" s="14">
        <f>(Table1[[#This Row],[Retail Price]]-Table1[[#This Row],[Cost Price]])/Table1[[#This Row],[Cost Price]]</f>
        <v>1.1679389312977095</v>
      </c>
      <c r="N649" s="14">
        <f>VLOOKUP(Table1[[#This Row],[Retail Price]],'Tax and discount slab'!$A$17:$B$27,2,TRUE)</f>
        <v>0.05</v>
      </c>
      <c r="O649" s="7">
        <f>(1+Table1[[#This Row],[Tax]])*Table1[[#This Row],[Retail Price]]</f>
        <v>3.2802000000000002</v>
      </c>
      <c r="P649" s="7" t="e">
        <f>VLOOKUP(Table1[[#This Row],[Order No]],'QTY &amp; shipping cost'!A645:B1681,2,FALSE)</f>
        <v>#N/A</v>
      </c>
      <c r="Q649" s="7" t="e">
        <f>(Table1[[#This Row],[Price including tax]]*Table1[[#This Row],[Order Quantity]])</f>
        <v>#N/A</v>
      </c>
      <c r="R649" s="14">
        <f>VLOOKUP(Table1[[#This Row],[Retail Price]],'Tax and discount slab'!$D$17:$E$27,2,TRUE)</f>
        <v>0.02</v>
      </c>
      <c r="S649" s="7" t="e">
        <f>Table1[[#This Row],[Sub Total]]*Table1[[#This Row],[Discount %]]</f>
        <v>#N/A</v>
      </c>
      <c r="T649" s="7">
        <f>VLOOKUP(Table1[[#This Row],[Order No]],'QTY &amp; shipping cost'!$A$2:$C$1038,3,FALSE)</f>
        <v>0.98000000000000009</v>
      </c>
      <c r="U649" s="18" t="e">
        <f>(Table1[[#This Row],[Sub Total]]+Table1[[#This Row],[Shipping Cost]])-Table1[[#This Row],[Discount $]]</f>
        <v>#N/A</v>
      </c>
    </row>
    <row r="650" spans="1:21" x14ac:dyDescent="0.2">
      <c r="A650" s="17" t="s">
        <v>1113</v>
      </c>
      <c r="B650" s="6">
        <f>VLOOKUP($A650,'Order date customer name'!$A$3:$B$1039,2,FALSE)</f>
        <v>42173</v>
      </c>
      <c r="C650" s="7" t="str">
        <f>VLOOKUP(Table1[[#This Row],[Order No]],'Order date customer name'!$A$2:$C$1038,3,FALSE)</f>
        <v>FRANCISCO FERNANDEZ</v>
      </c>
      <c r="D650" s="7" t="str">
        <f>VLOOKUP(Table1[[#This Row],[Order No]],'State and cust type'!$A$2:$B$1038,2,FALSE)</f>
        <v>Illinois</v>
      </c>
      <c r="E650" s="7" t="str">
        <f>VLOOKUP(Table1[[#This Row],[Order No]],'State and cust type'!$A$3:$C$1039,3,FALSE)</f>
        <v>Small Business</v>
      </c>
      <c r="F650" s="7" t="str">
        <f>VLOOKUP(Table1[[#This Row],[Order No]],'Account, order priority and cat'!$A$2:$B$1038,2,FALSE)</f>
        <v>MANUEL BARNES</v>
      </c>
      <c r="G650" s="7" t="str">
        <f>VLOOKUP(Table1[[#This Row],[Order No]],'Account, order priority and cat'!$A$3:$C$1039,3,FALSE)</f>
        <v>Not Specified</v>
      </c>
      <c r="H650" s="7" t="str">
        <f>VLOOKUP(Table1[[#This Row],[Order No]],'Account, order priority and cat'!$A$3:$D$1039,4,FALSE)</f>
        <v>Office Supplies</v>
      </c>
      <c r="I650" s="12" t="str">
        <f>VLOOKUP(Table1[[#This Row],[Order No]],'Cost and price details'!$A$2:$F$1038,Table!$I$3,FALSE)</f>
        <v>Regular Air</v>
      </c>
      <c r="J650" s="13">
        <f>VLOOKUP(Table1[[#This Row],[Order No]],'Cost and price details'!$A$2:$F$1038,Table!$J$3,FALSE)</f>
        <v>42182</v>
      </c>
      <c r="K650" s="12">
        <f>VLOOKUP(Table1[[#This Row],[Order No]],'Cost and price details'!$A$2:$F$1038,Table!$K$3,FALSE)</f>
        <v>5.0490000000000004</v>
      </c>
      <c r="L650" s="12">
        <f>VLOOKUP(Table1[[#This Row],[Order No]],'Cost and price details'!$A$2:$F$1038,Table!$L$3,FALSE)</f>
        <v>8.0080000000000009</v>
      </c>
      <c r="M650" s="14">
        <f>(Table1[[#This Row],[Retail Price]]-Table1[[#This Row],[Cost Price]])/Table1[[#This Row],[Cost Price]]</f>
        <v>0.58605664488017439</v>
      </c>
      <c r="N650" s="14">
        <f>VLOOKUP(Table1[[#This Row],[Retail Price]],'Tax and discount slab'!$A$17:$B$27,2,TRUE)</f>
        <v>0.05</v>
      </c>
      <c r="O650" s="7">
        <f>(1+Table1[[#This Row],[Tax]])*Table1[[#This Row],[Retail Price]]</f>
        <v>8.4084000000000021</v>
      </c>
      <c r="P650" s="7">
        <f>VLOOKUP(Table1[[#This Row],[Order No]],'QTY &amp; shipping cost'!A646:B1682,2,FALSE)</f>
        <v>18</v>
      </c>
      <c r="Q650" s="7">
        <f>(Table1[[#This Row],[Price including tax]]*Table1[[#This Row],[Order Quantity]])</f>
        <v>151.35120000000003</v>
      </c>
      <c r="R650" s="14">
        <f>VLOOKUP(Table1[[#This Row],[Retail Price]],'Tax and discount slab'!$D$17:$E$27,2,TRUE)</f>
        <v>0.02</v>
      </c>
      <c r="S650" s="7">
        <f>Table1[[#This Row],[Sub Total]]*Table1[[#This Row],[Discount %]]</f>
        <v>3.0270240000000008</v>
      </c>
      <c r="T650" s="7">
        <f>VLOOKUP(Table1[[#This Row],[Order No]],'QTY &amp; shipping cost'!$A$2:$C$1038,3,FALSE)</f>
        <v>11.200000000000001</v>
      </c>
      <c r="U650" s="18">
        <f>(Table1[[#This Row],[Sub Total]]+Table1[[#This Row],[Shipping Cost]])-Table1[[#This Row],[Discount $]]</f>
        <v>159.52417600000001</v>
      </c>
    </row>
    <row r="651" spans="1:21" x14ac:dyDescent="0.2">
      <c r="A651" s="17" t="s">
        <v>1115</v>
      </c>
      <c r="B651" s="6">
        <f>VLOOKUP($A651,'Order date customer name'!$A$3:$B$1039,2,FALSE)</f>
        <v>42174</v>
      </c>
      <c r="C651" s="7" t="str">
        <f>VLOOKUP(Table1[[#This Row],[Order No]],'Order date customer name'!$A$2:$C$1038,3,FALSE)</f>
        <v>FRANCIS MARTIN</v>
      </c>
      <c r="D651" s="7" t="str">
        <f>VLOOKUP(Table1[[#This Row],[Order No]],'State and cust type'!$A$2:$B$1038,2,FALSE)</f>
        <v>New York</v>
      </c>
      <c r="E651" s="7" t="str">
        <f>VLOOKUP(Table1[[#This Row],[Order No]],'State and cust type'!$A$3:$C$1039,3,FALSE)</f>
        <v>Corporate</v>
      </c>
      <c r="F651" s="7" t="str">
        <f>VLOOKUP(Table1[[#This Row],[Order No]],'Account, order priority and cat'!$A$2:$B$1038,2,FALSE)</f>
        <v>ROY COOK</v>
      </c>
      <c r="G651" s="7" t="str">
        <f>VLOOKUP(Table1[[#This Row],[Order No]],'Account, order priority and cat'!$A$3:$C$1039,3,FALSE)</f>
        <v>Medium</v>
      </c>
      <c r="H651" s="7" t="str">
        <f>VLOOKUP(Table1[[#This Row],[Order No]],'Account, order priority and cat'!$A$3:$D$1039,4,FALSE)</f>
        <v>Office Supplies</v>
      </c>
      <c r="I651" s="12" t="str">
        <f>VLOOKUP(Table1[[#This Row],[Order No]],'Cost and price details'!$A$2:$F$1038,Table!$I$3,FALSE)</f>
        <v>Regular Air</v>
      </c>
      <c r="J651" s="13">
        <f>VLOOKUP(Table1[[#This Row],[Order No]],'Cost and price details'!$A$2:$F$1038,Table!$J$3,FALSE)</f>
        <v>42183</v>
      </c>
      <c r="K651" s="12">
        <f>VLOOKUP(Table1[[#This Row],[Order No]],'Cost and price details'!$A$2:$F$1038,Table!$K$3,FALSE)</f>
        <v>2.4750000000000001</v>
      </c>
      <c r="L651" s="12">
        <f>VLOOKUP(Table1[[#This Row],[Order No]],'Cost and price details'!$A$2:$F$1038,Table!$L$3,FALSE)</f>
        <v>4.0590000000000002</v>
      </c>
      <c r="M651" s="14">
        <f>(Table1[[#This Row],[Retail Price]]-Table1[[#This Row],[Cost Price]])/Table1[[#This Row],[Cost Price]]</f>
        <v>0.64</v>
      </c>
      <c r="N651" s="14">
        <f>VLOOKUP(Table1[[#This Row],[Retail Price]],'Tax and discount slab'!$A$17:$B$27,2,TRUE)</f>
        <v>0.05</v>
      </c>
      <c r="O651" s="7">
        <f>(1+Table1[[#This Row],[Tax]])*Table1[[#This Row],[Retail Price]]</f>
        <v>4.2619500000000006</v>
      </c>
      <c r="P651" s="7">
        <f>VLOOKUP(Table1[[#This Row],[Order No]],'QTY &amp; shipping cost'!A647:B1683,2,FALSE)</f>
        <v>44</v>
      </c>
      <c r="Q651" s="7">
        <f>(Table1[[#This Row],[Price including tax]]*Table1[[#This Row],[Order Quantity]])</f>
        <v>187.52580000000003</v>
      </c>
      <c r="R651" s="14">
        <f>VLOOKUP(Table1[[#This Row],[Retail Price]],'Tax and discount slab'!$D$17:$E$27,2,TRUE)</f>
        <v>0.02</v>
      </c>
      <c r="S651" s="7">
        <f>Table1[[#This Row],[Sub Total]]*Table1[[#This Row],[Discount %]]</f>
        <v>3.7505160000000006</v>
      </c>
      <c r="T651" s="7">
        <f>VLOOKUP(Table1[[#This Row],[Order No]],'QTY &amp; shipping cost'!$A$2:$C$1038,3,FALSE)</f>
        <v>2.5499999999999998</v>
      </c>
      <c r="U651" s="18">
        <f>(Table1[[#This Row],[Sub Total]]+Table1[[#This Row],[Shipping Cost]])-Table1[[#This Row],[Discount $]]</f>
        <v>186.32528400000004</v>
      </c>
    </row>
    <row r="652" spans="1:21" x14ac:dyDescent="0.2">
      <c r="A652" s="17" t="s">
        <v>1117</v>
      </c>
      <c r="B652" s="6">
        <f>VLOOKUP($A652,'Order date customer name'!$A$3:$B$1039,2,FALSE)</f>
        <v>42178</v>
      </c>
      <c r="C652" s="7" t="str">
        <f>VLOOKUP(Table1[[#This Row],[Order No]],'Order date customer name'!$A$2:$C$1038,3,FALSE)</f>
        <v>JEFFERY THOMPSON</v>
      </c>
      <c r="D652" s="7" t="str">
        <f>VLOOKUP(Table1[[#This Row],[Order No]],'State and cust type'!$A$2:$B$1038,2,FALSE)</f>
        <v>New York</v>
      </c>
      <c r="E652" s="7" t="str">
        <f>VLOOKUP(Table1[[#This Row],[Order No]],'State and cust type'!$A$3:$C$1039,3,FALSE)</f>
        <v>Consumer</v>
      </c>
      <c r="F652" s="7" t="str">
        <f>VLOOKUP(Table1[[#This Row],[Order No]],'Account, order priority and cat'!$A$2:$B$1038,2,FALSE)</f>
        <v>GREG BLACK</v>
      </c>
      <c r="G652" s="7" t="str">
        <f>VLOOKUP(Table1[[#This Row],[Order No]],'Account, order priority and cat'!$A$3:$C$1039,3,FALSE)</f>
        <v>High</v>
      </c>
      <c r="H652" s="7" t="str">
        <f>VLOOKUP(Table1[[#This Row],[Order No]],'Account, order priority and cat'!$A$3:$D$1039,4,FALSE)</f>
        <v>Office Supplies</v>
      </c>
      <c r="I652" s="12" t="str">
        <f>VLOOKUP(Table1[[#This Row],[Order No]],'Cost and price details'!$A$2:$F$1038,Table!$I$3,FALSE)</f>
        <v>Express Air</v>
      </c>
      <c r="J652" s="13">
        <f>VLOOKUP(Table1[[#This Row],[Order No]],'Cost and price details'!$A$2:$F$1038,Table!$J$3,FALSE)</f>
        <v>42186</v>
      </c>
      <c r="K652" s="12">
        <f>VLOOKUP(Table1[[#This Row],[Order No]],'Cost and price details'!$A$2:$F$1038,Table!$K$3,FALSE)</f>
        <v>1.298</v>
      </c>
      <c r="L652" s="12">
        <f>VLOOKUP(Table1[[#This Row],[Order No]],'Cost and price details'!$A$2:$F$1038,Table!$L$3,FALSE)</f>
        <v>2.0680000000000001</v>
      </c>
      <c r="M652" s="14">
        <f>(Table1[[#This Row],[Retail Price]]-Table1[[#This Row],[Cost Price]])/Table1[[#This Row],[Cost Price]]</f>
        <v>0.59322033898305082</v>
      </c>
      <c r="N652" s="14">
        <f>VLOOKUP(Table1[[#This Row],[Retail Price]],'Tax and discount slab'!$A$17:$B$27,2,TRUE)</f>
        <v>0.05</v>
      </c>
      <c r="O652" s="7">
        <f>(1+Table1[[#This Row],[Tax]])*Table1[[#This Row],[Retail Price]]</f>
        <v>2.1714000000000002</v>
      </c>
      <c r="P652" s="7" t="e">
        <f>VLOOKUP(Table1[[#This Row],[Order No]],'QTY &amp; shipping cost'!A648:B1684,2,FALSE)</f>
        <v>#N/A</v>
      </c>
      <c r="Q652" s="7" t="e">
        <f>(Table1[[#This Row],[Price including tax]]*Table1[[#This Row],[Order Quantity]])</f>
        <v>#N/A</v>
      </c>
      <c r="R652" s="14">
        <f>VLOOKUP(Table1[[#This Row],[Retail Price]],'Tax and discount slab'!$D$17:$E$27,2,TRUE)</f>
        <v>0.02</v>
      </c>
      <c r="S652" s="7" t="e">
        <f>Table1[[#This Row],[Sub Total]]*Table1[[#This Row],[Discount %]]</f>
        <v>#N/A</v>
      </c>
      <c r="T652" s="7">
        <f>VLOOKUP(Table1[[#This Row],[Order No]],'QTY &amp; shipping cost'!$A$2:$C$1038,3,FALSE)</f>
        <v>1.54</v>
      </c>
      <c r="U652" s="18" t="e">
        <f>(Table1[[#This Row],[Sub Total]]+Table1[[#This Row],[Shipping Cost]])-Table1[[#This Row],[Discount $]]</f>
        <v>#N/A</v>
      </c>
    </row>
    <row r="653" spans="1:21" x14ac:dyDescent="0.2">
      <c r="A653" s="17" t="s">
        <v>1119</v>
      </c>
      <c r="B653" s="6">
        <f>VLOOKUP($A653,'Order date customer name'!$A$3:$B$1039,2,FALSE)</f>
        <v>42180</v>
      </c>
      <c r="C653" s="7" t="str">
        <f>VLOOKUP(Table1[[#This Row],[Order No]],'Order date customer name'!$A$2:$C$1038,3,FALSE)</f>
        <v>CLAUDE HILL</v>
      </c>
      <c r="D653" s="7" t="str">
        <f>VLOOKUP(Table1[[#This Row],[Order No]],'State and cust type'!$A$2:$B$1038,2,FALSE)</f>
        <v>Illinois</v>
      </c>
      <c r="E653" s="7" t="str">
        <f>VLOOKUP(Table1[[#This Row],[Order No]],'State and cust type'!$A$3:$C$1039,3,FALSE)</f>
        <v>Corporate</v>
      </c>
      <c r="F653" s="7" t="str">
        <f>VLOOKUP(Table1[[#This Row],[Order No]],'Account, order priority and cat'!$A$2:$B$1038,2,FALSE)</f>
        <v>MANUEL BARNES</v>
      </c>
      <c r="G653" s="7" t="str">
        <f>VLOOKUP(Table1[[#This Row],[Order No]],'Account, order priority and cat'!$A$3:$C$1039,3,FALSE)</f>
        <v>Medium</v>
      </c>
      <c r="H653" s="7" t="str">
        <f>VLOOKUP(Table1[[#This Row],[Order No]],'Account, order priority and cat'!$A$3:$D$1039,4,FALSE)</f>
        <v>Office Supplies</v>
      </c>
      <c r="I653" s="12" t="str">
        <f>VLOOKUP(Table1[[#This Row],[Order No]],'Cost and price details'!$A$2:$F$1038,Table!$I$3,FALSE)</f>
        <v>Regular Air</v>
      </c>
      <c r="J653" s="13">
        <f>VLOOKUP(Table1[[#This Row],[Order No]],'Cost and price details'!$A$2:$F$1038,Table!$J$3,FALSE)</f>
        <v>42189</v>
      </c>
      <c r="K653" s="12">
        <f>VLOOKUP(Table1[[#This Row],[Order No]],'Cost and price details'!$A$2:$F$1038,Table!$K$3,FALSE)</f>
        <v>4.0150000000000006</v>
      </c>
      <c r="L653" s="12">
        <f>VLOOKUP(Table1[[#This Row],[Order No]],'Cost and price details'!$A$2:$F$1038,Table!$L$3,FALSE)</f>
        <v>6.5780000000000012</v>
      </c>
      <c r="M653" s="14">
        <f>(Table1[[#This Row],[Retail Price]]-Table1[[#This Row],[Cost Price]])/Table1[[#This Row],[Cost Price]]</f>
        <v>0.63835616438356169</v>
      </c>
      <c r="N653" s="14">
        <f>VLOOKUP(Table1[[#This Row],[Retail Price]],'Tax and discount slab'!$A$17:$B$27,2,TRUE)</f>
        <v>0.05</v>
      </c>
      <c r="O653" s="7">
        <f>(1+Table1[[#This Row],[Tax]])*Table1[[#This Row],[Retail Price]]</f>
        <v>6.9069000000000011</v>
      </c>
      <c r="P653" s="7">
        <f>VLOOKUP(Table1[[#This Row],[Order No]],'QTY &amp; shipping cost'!A649:B1685,2,FALSE)</f>
        <v>52</v>
      </c>
      <c r="Q653" s="7">
        <f>(Table1[[#This Row],[Price including tax]]*Table1[[#This Row],[Order Quantity]])</f>
        <v>359.15880000000004</v>
      </c>
      <c r="R653" s="14">
        <f>VLOOKUP(Table1[[#This Row],[Retail Price]],'Tax and discount slab'!$D$17:$E$27,2,TRUE)</f>
        <v>0.02</v>
      </c>
      <c r="S653" s="7">
        <f>Table1[[#This Row],[Sub Total]]*Table1[[#This Row],[Discount %]]</f>
        <v>7.1831760000000013</v>
      </c>
      <c r="T653" s="7">
        <f>VLOOKUP(Table1[[#This Row],[Order No]],'QTY &amp; shipping cost'!$A$2:$C$1038,3,FALSE)</f>
        <v>1.54</v>
      </c>
      <c r="U653" s="18">
        <f>(Table1[[#This Row],[Sub Total]]+Table1[[#This Row],[Shipping Cost]])-Table1[[#This Row],[Discount $]]</f>
        <v>353.51562400000006</v>
      </c>
    </row>
    <row r="654" spans="1:21" x14ac:dyDescent="0.2">
      <c r="A654" s="17" t="s">
        <v>1121</v>
      </c>
      <c r="B654" s="6">
        <f>VLOOKUP($A654,'Order date customer name'!$A$3:$B$1039,2,FALSE)</f>
        <v>42180</v>
      </c>
      <c r="C654" s="7" t="str">
        <f>VLOOKUP(Table1[[#This Row],[Order No]],'Order date customer name'!$A$2:$C$1038,3,FALSE)</f>
        <v>CHESTER HILL</v>
      </c>
      <c r="D654" s="7" t="str">
        <f>VLOOKUP(Table1[[#This Row],[Order No]],'State and cust type'!$A$2:$B$1038,2,FALSE)</f>
        <v>Illinois</v>
      </c>
      <c r="E654" s="7" t="str">
        <f>VLOOKUP(Table1[[#This Row],[Order No]],'State and cust type'!$A$3:$C$1039,3,FALSE)</f>
        <v>Corporate</v>
      </c>
      <c r="F654" s="7" t="str">
        <f>VLOOKUP(Table1[[#This Row],[Order No]],'Account, order priority and cat'!$A$2:$B$1038,2,FALSE)</f>
        <v>MANUEL BARNES</v>
      </c>
      <c r="G654" s="7" t="str">
        <f>VLOOKUP(Table1[[#This Row],[Order No]],'Account, order priority and cat'!$A$3:$C$1039,3,FALSE)</f>
        <v>High</v>
      </c>
      <c r="H654" s="7" t="str">
        <f>VLOOKUP(Table1[[#This Row],[Order No]],'Account, order priority and cat'!$A$3:$D$1039,4,FALSE)</f>
        <v>Office Supplies</v>
      </c>
      <c r="I654" s="12" t="str">
        <f>VLOOKUP(Table1[[#This Row],[Order No]],'Cost and price details'!$A$2:$F$1038,Table!$I$3,FALSE)</f>
        <v>Regular Air</v>
      </c>
      <c r="J654" s="13">
        <f>VLOOKUP(Table1[[#This Row],[Order No]],'Cost and price details'!$A$2:$F$1038,Table!$J$3,FALSE)</f>
        <v>42187</v>
      </c>
      <c r="K654" s="12">
        <f>VLOOKUP(Table1[[#This Row],[Order No]],'Cost and price details'!$A$2:$F$1038,Table!$K$3,FALSE)</f>
        <v>1.6830000000000003</v>
      </c>
      <c r="L654" s="12">
        <f>VLOOKUP(Table1[[#This Row],[Order No]],'Cost and price details'!$A$2:$F$1038,Table!$L$3,FALSE)</f>
        <v>3.0579999999999998</v>
      </c>
      <c r="M654" s="14">
        <f>(Table1[[#This Row],[Retail Price]]-Table1[[#This Row],[Cost Price]])/Table1[[#This Row],[Cost Price]]</f>
        <v>0.81699346405228723</v>
      </c>
      <c r="N654" s="14">
        <f>VLOOKUP(Table1[[#This Row],[Retail Price]],'Tax and discount slab'!$A$17:$B$27,2,TRUE)</f>
        <v>0.05</v>
      </c>
      <c r="O654" s="7">
        <f>(1+Table1[[#This Row],[Tax]])*Table1[[#This Row],[Retail Price]]</f>
        <v>3.2109000000000001</v>
      </c>
      <c r="P654" s="7" t="e">
        <f>VLOOKUP(Table1[[#This Row],[Order No]],'QTY &amp; shipping cost'!A650:B1686,2,FALSE)</f>
        <v>#N/A</v>
      </c>
      <c r="Q654" s="7" t="e">
        <f>(Table1[[#This Row],[Price including tax]]*Table1[[#This Row],[Order Quantity]])</f>
        <v>#N/A</v>
      </c>
      <c r="R654" s="14">
        <f>VLOOKUP(Table1[[#This Row],[Retail Price]],'Tax and discount slab'!$D$17:$E$27,2,TRUE)</f>
        <v>0.02</v>
      </c>
      <c r="S654" s="7" t="e">
        <f>Table1[[#This Row],[Sub Total]]*Table1[[#This Row],[Discount %]]</f>
        <v>#N/A</v>
      </c>
      <c r="T654" s="7">
        <f>VLOOKUP(Table1[[#This Row],[Order No]],'QTY &amp; shipping cost'!$A$2:$C$1038,3,FALSE)</f>
        <v>1.3900000000000001</v>
      </c>
      <c r="U654" s="18" t="e">
        <f>(Table1[[#This Row],[Sub Total]]+Table1[[#This Row],[Shipping Cost]])-Table1[[#This Row],[Discount $]]</f>
        <v>#N/A</v>
      </c>
    </row>
    <row r="655" spans="1:21" x14ac:dyDescent="0.2">
      <c r="A655" s="17" t="s">
        <v>1123</v>
      </c>
      <c r="B655" s="6">
        <f>VLOOKUP($A655,'Order date customer name'!$A$3:$B$1039,2,FALSE)</f>
        <v>42180</v>
      </c>
      <c r="C655" s="7" t="str">
        <f>VLOOKUP(Table1[[#This Row],[Order No]],'Order date customer name'!$A$2:$C$1038,3,FALSE)</f>
        <v>HOWARD ELLIS</v>
      </c>
      <c r="D655" s="7" t="str">
        <f>VLOOKUP(Table1[[#This Row],[Order No]],'State and cust type'!$A$2:$B$1038,2,FALSE)</f>
        <v>New York</v>
      </c>
      <c r="E655" s="7" t="str">
        <f>VLOOKUP(Table1[[#This Row],[Order No]],'State and cust type'!$A$3:$C$1039,3,FALSE)</f>
        <v>Corporate</v>
      </c>
      <c r="F655" s="7" t="str">
        <f>VLOOKUP(Table1[[#This Row],[Order No]],'Account, order priority and cat'!$A$2:$B$1038,2,FALSE)</f>
        <v>BRYAN JENKINS</v>
      </c>
      <c r="G655" s="7" t="str">
        <f>VLOOKUP(Table1[[#This Row],[Order No]],'Account, order priority and cat'!$A$3:$C$1039,3,FALSE)</f>
        <v>Not Specified</v>
      </c>
      <c r="H655" s="7" t="str">
        <f>VLOOKUP(Table1[[#This Row],[Order No]],'Account, order priority and cat'!$A$3:$D$1039,4,FALSE)</f>
        <v>Office Supplies</v>
      </c>
      <c r="I655" s="12" t="str">
        <f>VLOOKUP(Table1[[#This Row],[Order No]],'Cost and price details'!$A$2:$F$1038,Table!$I$3,FALSE)</f>
        <v>Regular Air</v>
      </c>
      <c r="J655" s="13">
        <f>VLOOKUP(Table1[[#This Row],[Order No]],'Cost and price details'!$A$2:$F$1038,Table!$J$3,FALSE)</f>
        <v>42189</v>
      </c>
      <c r="K655" s="12">
        <f>VLOOKUP(Table1[[#This Row],[Order No]],'Cost and price details'!$A$2:$F$1038,Table!$K$3,FALSE)</f>
        <v>2.3980000000000006</v>
      </c>
      <c r="L655" s="12">
        <f>VLOOKUP(Table1[[#This Row],[Order No]],'Cost and price details'!$A$2:$F$1038,Table!$L$3,FALSE)</f>
        <v>3.8720000000000003</v>
      </c>
      <c r="M655" s="14">
        <f>(Table1[[#This Row],[Retail Price]]-Table1[[#This Row],[Cost Price]])/Table1[[#This Row],[Cost Price]]</f>
        <v>0.61467889908256856</v>
      </c>
      <c r="N655" s="14">
        <f>VLOOKUP(Table1[[#This Row],[Retail Price]],'Tax and discount slab'!$A$17:$B$27,2,TRUE)</f>
        <v>0.05</v>
      </c>
      <c r="O655" s="7">
        <f>(1+Table1[[#This Row],[Tax]])*Table1[[#This Row],[Retail Price]]</f>
        <v>4.0656000000000008</v>
      </c>
      <c r="P655" s="7">
        <f>VLOOKUP(Table1[[#This Row],[Order No]],'QTY &amp; shipping cost'!A651:B1687,2,FALSE)</f>
        <v>3</v>
      </c>
      <c r="Q655" s="7">
        <f>(Table1[[#This Row],[Price including tax]]*Table1[[#This Row],[Order Quantity]])</f>
        <v>12.196800000000003</v>
      </c>
      <c r="R655" s="14">
        <f>VLOOKUP(Table1[[#This Row],[Retail Price]],'Tax and discount slab'!$D$17:$E$27,2,TRUE)</f>
        <v>0.02</v>
      </c>
      <c r="S655" s="7">
        <f>Table1[[#This Row],[Sub Total]]*Table1[[#This Row],[Discount %]]</f>
        <v>0.24393600000000007</v>
      </c>
      <c r="T655" s="7">
        <f>VLOOKUP(Table1[[#This Row],[Order No]],'QTY &amp; shipping cost'!$A$2:$C$1038,3,FALSE)</f>
        <v>6.88</v>
      </c>
      <c r="U655" s="18">
        <f>(Table1[[#This Row],[Sub Total]]+Table1[[#This Row],[Shipping Cost]])-Table1[[#This Row],[Discount $]]</f>
        <v>18.832864000000001</v>
      </c>
    </row>
    <row r="656" spans="1:21" x14ac:dyDescent="0.2">
      <c r="A656" s="17" t="s">
        <v>1124</v>
      </c>
      <c r="B656" s="6">
        <f>VLOOKUP($A656,'Order date customer name'!$A$3:$B$1039,2,FALSE)</f>
        <v>42181</v>
      </c>
      <c r="C656" s="7" t="str">
        <f>VLOOKUP(Table1[[#This Row],[Order No]],'Order date customer name'!$A$2:$C$1038,3,FALSE)</f>
        <v>GERALD MCDONALD</v>
      </c>
      <c r="D656" s="7" t="str">
        <f>VLOOKUP(Table1[[#This Row],[Order No]],'State and cust type'!$A$2:$B$1038,2,FALSE)</f>
        <v>New York</v>
      </c>
      <c r="E656" s="7" t="str">
        <f>VLOOKUP(Table1[[#This Row],[Order No]],'State and cust type'!$A$3:$C$1039,3,FALSE)</f>
        <v>Small Business</v>
      </c>
      <c r="F656" s="7" t="str">
        <f>VLOOKUP(Table1[[#This Row],[Order No]],'Account, order priority and cat'!$A$2:$B$1038,2,FALSE)</f>
        <v>ROY COOK</v>
      </c>
      <c r="G656" s="7" t="str">
        <f>VLOOKUP(Table1[[#This Row],[Order No]],'Account, order priority and cat'!$A$3:$C$1039,3,FALSE)</f>
        <v>Medium</v>
      </c>
      <c r="H656" s="7" t="str">
        <f>VLOOKUP(Table1[[#This Row],[Order No]],'Account, order priority and cat'!$A$3:$D$1039,4,FALSE)</f>
        <v>Office Supplies</v>
      </c>
      <c r="I656" s="12" t="str">
        <f>VLOOKUP(Table1[[#This Row],[Order No]],'Cost and price details'!$A$2:$F$1038,Table!$I$3,FALSE)</f>
        <v>Express Air</v>
      </c>
      <c r="J656" s="13">
        <f>VLOOKUP(Table1[[#This Row],[Order No]],'Cost and price details'!$A$2:$F$1038,Table!$J$3,FALSE)</f>
        <v>42190</v>
      </c>
      <c r="K656" s="12">
        <f>VLOOKUP(Table1[[#This Row],[Order No]],'Cost and price details'!$A$2:$F$1038,Table!$K$3,FALSE)</f>
        <v>2.6950000000000003</v>
      </c>
      <c r="L656" s="12">
        <f>VLOOKUP(Table1[[#This Row],[Order No]],'Cost and price details'!$A$2:$F$1038,Table!$L$3,FALSE)</f>
        <v>4.2790000000000008</v>
      </c>
      <c r="M656" s="14">
        <f>(Table1[[#This Row],[Retail Price]]-Table1[[#This Row],[Cost Price]])/Table1[[#This Row],[Cost Price]]</f>
        <v>0.58775510204081649</v>
      </c>
      <c r="N656" s="14">
        <f>VLOOKUP(Table1[[#This Row],[Retail Price]],'Tax and discount slab'!$A$17:$B$27,2,TRUE)</f>
        <v>0.05</v>
      </c>
      <c r="O656" s="7">
        <f>(1+Table1[[#This Row],[Tax]])*Table1[[#This Row],[Retail Price]]</f>
        <v>4.4929500000000013</v>
      </c>
      <c r="P656" s="7" t="e">
        <f>VLOOKUP(Table1[[#This Row],[Order No]],'QTY &amp; shipping cost'!A652:B1688,2,FALSE)</f>
        <v>#N/A</v>
      </c>
      <c r="Q656" s="7" t="e">
        <f>(Table1[[#This Row],[Price including tax]]*Table1[[#This Row],[Order Quantity]])</f>
        <v>#N/A</v>
      </c>
      <c r="R656" s="14">
        <f>VLOOKUP(Table1[[#This Row],[Retail Price]],'Tax and discount slab'!$D$17:$E$27,2,TRUE)</f>
        <v>0.02</v>
      </c>
      <c r="S656" s="7" t="e">
        <f>Table1[[#This Row],[Sub Total]]*Table1[[#This Row],[Discount %]]</f>
        <v>#N/A</v>
      </c>
      <c r="T656" s="7">
        <f>VLOOKUP(Table1[[#This Row],[Order No]],'QTY &amp; shipping cost'!$A$2:$C$1038,3,FALSE)</f>
        <v>7.06</v>
      </c>
      <c r="U656" s="18" t="e">
        <f>(Table1[[#This Row],[Sub Total]]+Table1[[#This Row],[Shipping Cost]])-Table1[[#This Row],[Discount $]]</f>
        <v>#N/A</v>
      </c>
    </row>
    <row r="657" spans="1:21" x14ac:dyDescent="0.2">
      <c r="A657" s="17" t="s">
        <v>1125</v>
      </c>
      <c r="B657" s="6">
        <f>VLOOKUP($A657,'Order date customer name'!$A$3:$B$1039,2,FALSE)</f>
        <v>42181</v>
      </c>
      <c r="C657" s="7" t="str">
        <f>VLOOKUP(Table1[[#This Row],[Order No]],'Order date customer name'!$A$2:$C$1038,3,FALSE)</f>
        <v>CLARENCE YOUNG</v>
      </c>
      <c r="D657" s="7" t="str">
        <f>VLOOKUP(Table1[[#This Row],[Order No]],'State and cust type'!$A$2:$B$1038,2,FALSE)</f>
        <v>New York</v>
      </c>
      <c r="E657" s="7" t="str">
        <f>VLOOKUP(Table1[[#This Row],[Order No]],'State and cust type'!$A$3:$C$1039,3,FALSE)</f>
        <v>Corporate</v>
      </c>
      <c r="F657" s="7" t="str">
        <f>VLOOKUP(Table1[[#This Row],[Order No]],'Account, order priority and cat'!$A$2:$B$1038,2,FALSE)</f>
        <v>VINCENT JORDAN</v>
      </c>
      <c r="G657" s="7" t="str">
        <f>VLOOKUP(Table1[[#This Row],[Order No]],'Account, order priority and cat'!$A$3:$C$1039,3,FALSE)</f>
        <v>Medium</v>
      </c>
      <c r="H657" s="7" t="str">
        <f>VLOOKUP(Table1[[#This Row],[Order No]],'Account, order priority and cat'!$A$3:$D$1039,4,FALSE)</f>
        <v>Office Supplies</v>
      </c>
      <c r="I657" s="12" t="str">
        <f>VLOOKUP(Table1[[#This Row],[Order No]],'Cost and price details'!$A$2:$F$1038,Table!$I$3,FALSE)</f>
        <v>Regular Air</v>
      </c>
      <c r="J657" s="13">
        <f>VLOOKUP(Table1[[#This Row],[Order No]],'Cost and price details'!$A$2:$F$1038,Table!$J$3,FALSE)</f>
        <v>42190</v>
      </c>
      <c r="K657" s="12">
        <f>VLOOKUP(Table1[[#This Row],[Order No]],'Cost and price details'!$A$2:$F$1038,Table!$K$3,FALSE)</f>
        <v>2.0240000000000005</v>
      </c>
      <c r="L657" s="12">
        <f>VLOOKUP(Table1[[#This Row],[Order No]],'Cost and price details'!$A$2:$F$1038,Table!$L$3,FALSE)</f>
        <v>3.1680000000000001</v>
      </c>
      <c r="M657" s="14">
        <f>(Table1[[#This Row],[Retail Price]]-Table1[[#This Row],[Cost Price]])/Table1[[#This Row],[Cost Price]]</f>
        <v>0.56521739130434756</v>
      </c>
      <c r="N657" s="14">
        <f>VLOOKUP(Table1[[#This Row],[Retail Price]],'Tax and discount slab'!$A$17:$B$27,2,TRUE)</f>
        <v>0.05</v>
      </c>
      <c r="O657" s="7">
        <f>(1+Table1[[#This Row],[Tax]])*Table1[[#This Row],[Retail Price]]</f>
        <v>3.3264000000000005</v>
      </c>
      <c r="P657" s="7">
        <f>VLOOKUP(Table1[[#This Row],[Order No]],'QTY &amp; shipping cost'!A653:B1689,2,FALSE)</f>
        <v>27</v>
      </c>
      <c r="Q657" s="7">
        <f>(Table1[[#This Row],[Price including tax]]*Table1[[#This Row],[Order Quantity]])</f>
        <v>89.81280000000001</v>
      </c>
      <c r="R657" s="14">
        <f>VLOOKUP(Table1[[#This Row],[Retail Price]],'Tax and discount slab'!$D$17:$E$27,2,TRUE)</f>
        <v>0.02</v>
      </c>
      <c r="S657" s="7">
        <f>Table1[[#This Row],[Sub Total]]*Table1[[#This Row],[Discount %]]</f>
        <v>1.7962560000000003</v>
      </c>
      <c r="T657" s="7">
        <f>VLOOKUP(Table1[[#This Row],[Order No]],'QTY &amp; shipping cost'!$A$2:$C$1038,3,FALSE)</f>
        <v>1.54</v>
      </c>
      <c r="U657" s="18">
        <f>(Table1[[#This Row],[Sub Total]]+Table1[[#This Row],[Shipping Cost]])-Table1[[#This Row],[Discount $]]</f>
        <v>89.556544000000017</v>
      </c>
    </row>
    <row r="658" spans="1:21" x14ac:dyDescent="0.2">
      <c r="A658" s="17" t="s">
        <v>1126</v>
      </c>
      <c r="B658" s="6">
        <f>VLOOKUP($A658,'Order date customer name'!$A$3:$B$1039,2,FALSE)</f>
        <v>42181</v>
      </c>
      <c r="C658" s="7" t="str">
        <f>VLOOKUP(Table1[[#This Row],[Order No]],'Order date customer name'!$A$2:$C$1038,3,FALSE)</f>
        <v>GREG WEBB</v>
      </c>
      <c r="D658" s="7" t="str">
        <f>VLOOKUP(Table1[[#This Row],[Order No]],'State and cust type'!$A$2:$B$1038,2,FALSE)</f>
        <v>New York</v>
      </c>
      <c r="E658" s="7" t="str">
        <f>VLOOKUP(Table1[[#This Row],[Order No]],'State and cust type'!$A$3:$C$1039,3,FALSE)</f>
        <v>Corporate</v>
      </c>
      <c r="F658" s="7" t="str">
        <f>VLOOKUP(Table1[[#This Row],[Order No]],'Account, order priority and cat'!$A$2:$B$1038,2,FALSE)</f>
        <v>MARC ARNOLD</v>
      </c>
      <c r="G658" s="7" t="str">
        <f>VLOOKUP(Table1[[#This Row],[Order No]],'Account, order priority and cat'!$A$3:$C$1039,3,FALSE)</f>
        <v>Not Specified</v>
      </c>
      <c r="H658" s="7" t="str">
        <f>VLOOKUP(Table1[[#This Row],[Order No]],'Account, order priority and cat'!$A$3:$D$1039,4,FALSE)</f>
        <v>Technology</v>
      </c>
      <c r="I658" s="12" t="str">
        <f>VLOOKUP(Table1[[#This Row],[Order No]],'Cost and price details'!$A$2:$F$1038,Table!$I$3,FALSE)</f>
        <v>Regular Air</v>
      </c>
      <c r="J658" s="13">
        <f>VLOOKUP(Table1[[#This Row],[Order No]],'Cost and price details'!$A$2:$F$1038,Table!$J$3,FALSE)</f>
        <v>42189</v>
      </c>
      <c r="K658" s="12">
        <f>VLOOKUP(Table1[[#This Row],[Order No]],'Cost and price details'!$A$2:$F$1038,Table!$K$3,FALSE)</f>
        <v>7.1610000000000005</v>
      </c>
      <c r="L658" s="12">
        <f>VLOOKUP(Table1[[#This Row],[Order No]],'Cost and price details'!$A$2:$F$1038,Table!$L$3,FALSE)</f>
        <v>34.078000000000003</v>
      </c>
      <c r="M658" s="14">
        <f>(Table1[[#This Row],[Retail Price]]-Table1[[#This Row],[Cost Price]])/Table1[[#This Row],[Cost Price]]</f>
        <v>3.7588325652841781</v>
      </c>
      <c r="N658" s="14">
        <f>VLOOKUP(Table1[[#This Row],[Retail Price]],'Tax and discount slab'!$A$17:$B$27,2,TRUE)</f>
        <v>0.2</v>
      </c>
      <c r="O658" s="7">
        <f>(1+Table1[[#This Row],[Tax]])*Table1[[#This Row],[Retail Price]]</f>
        <v>40.893599999999999</v>
      </c>
      <c r="P658" s="7" t="e">
        <f>VLOOKUP(Table1[[#This Row],[Order No]],'QTY &amp; shipping cost'!A654:B1690,2,FALSE)</f>
        <v>#N/A</v>
      </c>
      <c r="Q658" s="7" t="e">
        <f>(Table1[[#This Row],[Price including tax]]*Table1[[#This Row],[Order Quantity]])</f>
        <v>#N/A</v>
      </c>
      <c r="R658" s="14">
        <f>VLOOKUP(Table1[[#This Row],[Retail Price]],'Tax and discount slab'!$D$17:$E$27,2,TRUE)</f>
        <v>0.17</v>
      </c>
      <c r="S658" s="7" t="e">
        <f>Table1[[#This Row],[Sub Total]]*Table1[[#This Row],[Discount %]]</f>
        <v>#N/A</v>
      </c>
      <c r="T658" s="7">
        <f>VLOOKUP(Table1[[#This Row],[Order No]],'QTY &amp; shipping cost'!$A$2:$C$1038,3,FALSE)</f>
        <v>6.55</v>
      </c>
      <c r="U658" s="18" t="e">
        <f>(Table1[[#This Row],[Sub Total]]+Table1[[#This Row],[Shipping Cost]])-Table1[[#This Row],[Discount $]]</f>
        <v>#N/A</v>
      </c>
    </row>
    <row r="659" spans="1:21" x14ac:dyDescent="0.2">
      <c r="A659" s="17" t="s">
        <v>1128</v>
      </c>
      <c r="B659" s="6">
        <f>VLOOKUP($A659,'Order date customer name'!$A$3:$B$1039,2,FALSE)</f>
        <v>42182</v>
      </c>
      <c r="C659" s="7" t="str">
        <f>VLOOKUP(Table1[[#This Row],[Order No]],'Order date customer name'!$A$2:$C$1038,3,FALSE)</f>
        <v>RAMON GEORGE</v>
      </c>
      <c r="D659" s="7" t="str">
        <f>VLOOKUP(Table1[[#This Row],[Order No]],'State and cust type'!$A$2:$B$1038,2,FALSE)</f>
        <v>New York</v>
      </c>
      <c r="E659" s="7" t="str">
        <f>VLOOKUP(Table1[[#This Row],[Order No]],'State and cust type'!$A$3:$C$1039,3,FALSE)</f>
        <v>Home Office</v>
      </c>
      <c r="F659" s="7" t="str">
        <f>VLOOKUP(Table1[[#This Row],[Order No]],'Account, order priority and cat'!$A$2:$B$1038,2,FALSE)</f>
        <v>MARC ARNOLD</v>
      </c>
      <c r="G659" s="7" t="str">
        <f>VLOOKUP(Table1[[#This Row],[Order No]],'Account, order priority and cat'!$A$3:$C$1039,3,FALSE)</f>
        <v>Low</v>
      </c>
      <c r="H659" s="7" t="str">
        <f>VLOOKUP(Table1[[#This Row],[Order No]],'Account, order priority and cat'!$A$3:$D$1039,4,FALSE)</f>
        <v>Office Supplies</v>
      </c>
      <c r="I659" s="12" t="str">
        <f>VLOOKUP(Table1[[#This Row],[Order No]],'Cost and price details'!$A$2:$F$1038,Table!$I$3,FALSE)</f>
        <v>Regular Air</v>
      </c>
      <c r="J659" s="13">
        <f>VLOOKUP(Table1[[#This Row],[Order No]],'Cost and price details'!$A$2:$F$1038,Table!$J$3,FALSE)</f>
        <v>42193</v>
      </c>
      <c r="K659" s="12">
        <f>VLOOKUP(Table1[[#This Row],[Order No]],'Cost and price details'!$A$2:$F$1038,Table!$K$3,FALSE)</f>
        <v>2.0240000000000005</v>
      </c>
      <c r="L659" s="12">
        <f>VLOOKUP(Table1[[#This Row],[Order No]],'Cost and price details'!$A$2:$F$1038,Table!$L$3,FALSE)</f>
        <v>3.1680000000000001</v>
      </c>
      <c r="M659" s="14">
        <f>(Table1[[#This Row],[Retail Price]]-Table1[[#This Row],[Cost Price]])/Table1[[#This Row],[Cost Price]]</f>
        <v>0.56521739130434756</v>
      </c>
      <c r="N659" s="14">
        <f>VLOOKUP(Table1[[#This Row],[Retail Price]],'Tax and discount slab'!$A$17:$B$27,2,TRUE)</f>
        <v>0.05</v>
      </c>
      <c r="O659" s="7">
        <f>(1+Table1[[#This Row],[Tax]])*Table1[[#This Row],[Retail Price]]</f>
        <v>3.3264000000000005</v>
      </c>
      <c r="P659" s="7">
        <f>VLOOKUP(Table1[[#This Row],[Order No]],'QTY &amp; shipping cost'!A655:B1691,2,FALSE)</f>
        <v>51</v>
      </c>
      <c r="Q659" s="7">
        <f>(Table1[[#This Row],[Price including tax]]*Table1[[#This Row],[Order Quantity]])</f>
        <v>169.64640000000003</v>
      </c>
      <c r="R659" s="14">
        <f>VLOOKUP(Table1[[#This Row],[Retail Price]],'Tax and discount slab'!$D$17:$E$27,2,TRUE)</f>
        <v>0.02</v>
      </c>
      <c r="S659" s="7">
        <f>Table1[[#This Row],[Sub Total]]*Table1[[#This Row],[Discount %]]</f>
        <v>3.3929280000000008</v>
      </c>
      <c r="T659" s="7">
        <f>VLOOKUP(Table1[[#This Row],[Order No]],'QTY &amp; shipping cost'!$A$2:$C$1038,3,FALSE)</f>
        <v>1.04</v>
      </c>
      <c r="U659" s="18">
        <f>(Table1[[#This Row],[Sub Total]]+Table1[[#This Row],[Shipping Cost]])-Table1[[#This Row],[Discount $]]</f>
        <v>167.29347200000001</v>
      </c>
    </row>
    <row r="660" spans="1:21" x14ac:dyDescent="0.2">
      <c r="A660" s="17" t="s">
        <v>1130</v>
      </c>
      <c r="B660" s="6">
        <f>VLOOKUP($A660,'Order date customer name'!$A$3:$B$1039,2,FALSE)</f>
        <v>42185</v>
      </c>
      <c r="C660" s="7" t="str">
        <f>VLOOKUP(Table1[[#This Row],[Order No]],'Order date customer name'!$A$2:$C$1038,3,FALSE)</f>
        <v>WALTER BAILEY</v>
      </c>
      <c r="D660" s="7" t="str">
        <f>VLOOKUP(Table1[[#This Row],[Order No]],'State and cust type'!$A$2:$B$1038,2,FALSE)</f>
        <v>New York</v>
      </c>
      <c r="E660" s="7" t="str">
        <f>VLOOKUP(Table1[[#This Row],[Order No]],'State and cust type'!$A$3:$C$1039,3,FALSE)</f>
        <v>Home Office</v>
      </c>
      <c r="F660" s="7" t="str">
        <f>VLOOKUP(Table1[[#This Row],[Order No]],'Account, order priority and cat'!$A$2:$B$1038,2,FALSE)</f>
        <v>VINCENT JORDAN</v>
      </c>
      <c r="G660" s="7" t="str">
        <f>VLOOKUP(Table1[[#This Row],[Order No]],'Account, order priority and cat'!$A$3:$C$1039,3,FALSE)</f>
        <v>Low</v>
      </c>
      <c r="H660" s="7" t="str">
        <f>VLOOKUP(Table1[[#This Row],[Order No]],'Account, order priority and cat'!$A$3:$D$1039,4,FALSE)</f>
        <v>Furniture</v>
      </c>
      <c r="I660" s="12" t="str">
        <f>VLOOKUP(Table1[[#This Row],[Order No]],'Cost and price details'!$A$2:$F$1038,Table!$I$3,FALSE)</f>
        <v>Regular Air</v>
      </c>
      <c r="J660" s="13">
        <f>VLOOKUP(Table1[[#This Row],[Order No]],'Cost and price details'!$A$2:$F$1038,Table!$J$3,FALSE)</f>
        <v>42199</v>
      </c>
      <c r="K660" s="12">
        <f>VLOOKUP(Table1[[#This Row],[Order No]],'Cost and price details'!$A$2:$F$1038,Table!$K$3,FALSE)</f>
        <v>6.0500000000000007</v>
      </c>
      <c r="L660" s="12">
        <f>VLOOKUP(Table1[[#This Row],[Order No]],'Cost and price details'!$A$2:$F$1038,Table!$L$3,FALSE)</f>
        <v>13.442000000000002</v>
      </c>
      <c r="M660" s="14">
        <f>(Table1[[#This Row],[Retail Price]]-Table1[[#This Row],[Cost Price]])/Table1[[#This Row],[Cost Price]]</f>
        <v>1.2218181818181819</v>
      </c>
      <c r="N660" s="14">
        <f>VLOOKUP(Table1[[#This Row],[Retail Price]],'Tax and discount slab'!$A$17:$B$27,2,TRUE)</f>
        <v>0.1</v>
      </c>
      <c r="O660" s="7">
        <f>(1+Table1[[#This Row],[Tax]])*Table1[[#This Row],[Retail Price]]</f>
        <v>14.786200000000003</v>
      </c>
      <c r="P660" s="7">
        <f>VLOOKUP(Table1[[#This Row],[Order No]],'QTY &amp; shipping cost'!A656:B1692,2,FALSE)</f>
        <v>48</v>
      </c>
      <c r="Q660" s="7">
        <f>(Table1[[#This Row],[Price including tax]]*Table1[[#This Row],[Order Quantity]])</f>
        <v>709.73760000000016</v>
      </c>
      <c r="R660" s="14">
        <f>VLOOKUP(Table1[[#This Row],[Retail Price]],'Tax and discount slab'!$D$17:$E$27,2,TRUE)</f>
        <v>7.0000000000000007E-2</v>
      </c>
      <c r="S660" s="7">
        <f>Table1[[#This Row],[Sub Total]]*Table1[[#This Row],[Discount %]]</f>
        <v>49.681632000000015</v>
      </c>
      <c r="T660" s="7">
        <f>VLOOKUP(Table1[[#This Row],[Order No]],'QTY &amp; shipping cost'!$A$2:$C$1038,3,FALSE)</f>
        <v>2.9</v>
      </c>
      <c r="U660" s="18">
        <f>(Table1[[#This Row],[Sub Total]]+Table1[[#This Row],[Shipping Cost]])-Table1[[#This Row],[Discount $]]</f>
        <v>662.9559680000001</v>
      </c>
    </row>
    <row r="661" spans="1:21" x14ac:dyDescent="0.2">
      <c r="A661" s="17" t="s">
        <v>1132</v>
      </c>
      <c r="B661" s="6">
        <f>VLOOKUP($A661,'Order date customer name'!$A$3:$B$1039,2,FALSE)</f>
        <v>42185</v>
      </c>
      <c r="C661" s="7" t="str">
        <f>VLOOKUP(Table1[[#This Row],[Order No]],'Order date customer name'!$A$2:$C$1038,3,FALSE)</f>
        <v>ANTHONY ADAMS</v>
      </c>
      <c r="D661" s="7" t="str">
        <f>VLOOKUP(Table1[[#This Row],[Order No]],'State and cust type'!$A$2:$B$1038,2,FALSE)</f>
        <v>New York</v>
      </c>
      <c r="E661" s="7" t="str">
        <f>VLOOKUP(Table1[[#This Row],[Order No]],'State and cust type'!$A$3:$C$1039,3,FALSE)</f>
        <v>Home Office</v>
      </c>
      <c r="F661" s="7" t="str">
        <f>VLOOKUP(Table1[[#This Row],[Order No]],'Account, order priority and cat'!$A$2:$B$1038,2,FALSE)</f>
        <v>ROY COOK</v>
      </c>
      <c r="G661" s="7" t="str">
        <f>VLOOKUP(Table1[[#This Row],[Order No]],'Account, order priority and cat'!$A$3:$C$1039,3,FALSE)</f>
        <v>Critical</v>
      </c>
      <c r="H661" s="7" t="str">
        <f>VLOOKUP(Table1[[#This Row],[Order No]],'Account, order priority and cat'!$A$3:$D$1039,4,FALSE)</f>
        <v>Office Supplies</v>
      </c>
      <c r="I661" s="12" t="str">
        <f>VLOOKUP(Table1[[#This Row],[Order No]],'Cost and price details'!$A$2:$F$1038,Table!$I$3,FALSE)</f>
        <v>Regular Air</v>
      </c>
      <c r="J661" s="13">
        <f>VLOOKUP(Table1[[#This Row],[Order No]],'Cost and price details'!$A$2:$F$1038,Table!$J$3,FALSE)</f>
        <v>42194</v>
      </c>
      <c r="K661" s="12">
        <f>VLOOKUP(Table1[[#This Row],[Order No]],'Cost and price details'!$A$2:$F$1038,Table!$K$3,FALSE)</f>
        <v>12.221</v>
      </c>
      <c r="L661" s="12">
        <f>VLOOKUP(Table1[[#This Row],[Order No]],'Cost and price details'!$A$2:$F$1038,Table!$L$3,FALSE)</f>
        <v>21.824000000000002</v>
      </c>
      <c r="M661" s="14">
        <f>(Table1[[#This Row],[Retail Price]]-Table1[[#This Row],[Cost Price]])/Table1[[#This Row],[Cost Price]]</f>
        <v>0.78577857785778593</v>
      </c>
      <c r="N661" s="14">
        <f>VLOOKUP(Table1[[#This Row],[Retail Price]],'Tax and discount slab'!$A$17:$B$27,2,TRUE)</f>
        <v>0.15000000000000002</v>
      </c>
      <c r="O661" s="7">
        <f>(1+Table1[[#This Row],[Tax]])*Table1[[#This Row],[Retail Price]]</f>
        <v>25.0976</v>
      </c>
      <c r="P661" s="7">
        <f>VLOOKUP(Table1[[#This Row],[Order No]],'QTY &amp; shipping cost'!A657:B1693,2,FALSE)</f>
        <v>3</v>
      </c>
      <c r="Q661" s="7">
        <f>(Table1[[#This Row],[Price including tax]]*Table1[[#This Row],[Order Quantity]])</f>
        <v>75.2928</v>
      </c>
      <c r="R661" s="14">
        <f>VLOOKUP(Table1[[#This Row],[Retail Price]],'Tax and discount slab'!$D$17:$E$27,2,TRUE)</f>
        <v>0.12000000000000001</v>
      </c>
      <c r="S661" s="7">
        <f>Table1[[#This Row],[Sub Total]]*Table1[[#This Row],[Discount %]]</f>
        <v>9.0351360000000014</v>
      </c>
      <c r="T661" s="7">
        <f>VLOOKUP(Table1[[#This Row],[Order No]],'QTY &amp; shipping cost'!$A$2:$C$1038,3,FALSE)</f>
        <v>4.1499999999999995</v>
      </c>
      <c r="U661" s="18">
        <f>(Table1[[#This Row],[Sub Total]]+Table1[[#This Row],[Shipping Cost]])-Table1[[#This Row],[Discount $]]</f>
        <v>70.407664000000011</v>
      </c>
    </row>
    <row r="662" spans="1:21" x14ac:dyDescent="0.2">
      <c r="A662" s="17" t="s">
        <v>1134</v>
      </c>
      <c r="B662" s="6">
        <f>VLOOKUP($A662,'Order date customer name'!$A$3:$B$1039,2,FALSE)</f>
        <v>42187</v>
      </c>
      <c r="C662" s="7" t="str">
        <f>VLOOKUP(Table1[[#This Row],[Order No]],'Order date customer name'!$A$2:$C$1038,3,FALSE)</f>
        <v>CLAUDE STEVENS</v>
      </c>
      <c r="D662" s="7" t="str">
        <f>VLOOKUP(Table1[[#This Row],[Order No]],'State and cust type'!$A$2:$B$1038,2,FALSE)</f>
        <v>New York</v>
      </c>
      <c r="E662" s="7" t="str">
        <f>VLOOKUP(Table1[[#This Row],[Order No]],'State and cust type'!$A$3:$C$1039,3,FALSE)</f>
        <v>Corporate</v>
      </c>
      <c r="F662" s="7" t="str">
        <f>VLOOKUP(Table1[[#This Row],[Order No]],'Account, order priority and cat'!$A$2:$B$1038,2,FALSE)</f>
        <v>GREG BLACK</v>
      </c>
      <c r="G662" s="7" t="str">
        <f>VLOOKUP(Table1[[#This Row],[Order No]],'Account, order priority and cat'!$A$3:$C$1039,3,FALSE)</f>
        <v>Not Specified</v>
      </c>
      <c r="H662" s="7" t="str">
        <f>VLOOKUP(Table1[[#This Row],[Order No]],'Account, order priority and cat'!$A$3:$D$1039,4,FALSE)</f>
        <v>Furniture</v>
      </c>
      <c r="I662" s="12" t="str">
        <f>VLOOKUP(Table1[[#This Row],[Order No]],'Cost and price details'!$A$2:$F$1038,Table!$I$3,FALSE)</f>
        <v>Regular Air</v>
      </c>
      <c r="J662" s="13">
        <f>VLOOKUP(Table1[[#This Row],[Order No]],'Cost and price details'!$A$2:$F$1038,Table!$J$3,FALSE)</f>
        <v>42194</v>
      </c>
      <c r="K662" s="12">
        <f>VLOOKUP(Table1[[#This Row],[Order No]],'Cost and price details'!$A$2:$F$1038,Table!$K$3,FALSE)</f>
        <v>12.518000000000002</v>
      </c>
      <c r="L662" s="12">
        <f>VLOOKUP(Table1[[#This Row],[Order No]],'Cost and price details'!$A$2:$F$1038,Table!$L$3,FALSE)</f>
        <v>20.515000000000001</v>
      </c>
      <c r="M662" s="14">
        <f>(Table1[[#This Row],[Retail Price]]-Table1[[#This Row],[Cost Price]])/Table1[[#This Row],[Cost Price]]</f>
        <v>0.63884007029876955</v>
      </c>
      <c r="N662" s="14">
        <f>VLOOKUP(Table1[[#This Row],[Retail Price]],'Tax and discount slab'!$A$17:$B$27,2,TRUE)</f>
        <v>0.15000000000000002</v>
      </c>
      <c r="O662" s="7">
        <f>(1+Table1[[#This Row],[Tax]])*Table1[[#This Row],[Retail Price]]</f>
        <v>23.59225</v>
      </c>
      <c r="P662" s="7">
        <f>VLOOKUP(Table1[[#This Row],[Order No]],'QTY &amp; shipping cost'!A658:B1694,2,FALSE)</f>
        <v>46</v>
      </c>
      <c r="Q662" s="7">
        <f>(Table1[[#This Row],[Price including tax]]*Table1[[#This Row],[Order Quantity]])</f>
        <v>1085.2435</v>
      </c>
      <c r="R662" s="14">
        <f>VLOOKUP(Table1[[#This Row],[Retail Price]],'Tax and discount slab'!$D$17:$E$27,2,TRUE)</f>
        <v>0.12000000000000001</v>
      </c>
      <c r="S662" s="7">
        <f>Table1[[#This Row],[Sub Total]]*Table1[[#This Row],[Discount %]]</f>
        <v>130.22922000000003</v>
      </c>
      <c r="T662" s="7">
        <f>VLOOKUP(Table1[[#This Row],[Order No]],'QTY &amp; shipping cost'!$A$2:$C$1038,3,FALSE)</f>
        <v>3.82</v>
      </c>
      <c r="U662" s="18">
        <f>(Table1[[#This Row],[Sub Total]]+Table1[[#This Row],[Shipping Cost]])-Table1[[#This Row],[Discount $]]</f>
        <v>958.83427999999992</v>
      </c>
    </row>
    <row r="663" spans="1:21" x14ac:dyDescent="0.2">
      <c r="A663" s="17" t="s">
        <v>1136</v>
      </c>
      <c r="B663" s="6">
        <f>VLOOKUP($A663,'Order date customer name'!$A$3:$B$1039,2,FALSE)</f>
        <v>42187</v>
      </c>
      <c r="C663" s="7" t="str">
        <f>VLOOKUP(Table1[[#This Row],[Order No]],'Order date customer name'!$A$2:$C$1038,3,FALSE)</f>
        <v>RAY PERRY</v>
      </c>
      <c r="D663" s="7" t="str">
        <f>VLOOKUP(Table1[[#This Row],[Order No]],'State and cust type'!$A$2:$B$1038,2,FALSE)</f>
        <v>Illinois</v>
      </c>
      <c r="E663" s="7" t="str">
        <f>VLOOKUP(Table1[[#This Row],[Order No]],'State and cust type'!$A$3:$C$1039,3,FALSE)</f>
        <v>Corporate</v>
      </c>
      <c r="F663" s="7" t="str">
        <f>VLOOKUP(Table1[[#This Row],[Order No]],'Account, order priority and cat'!$A$2:$B$1038,2,FALSE)</f>
        <v>COREY MILLS</v>
      </c>
      <c r="G663" s="7" t="str">
        <f>VLOOKUP(Table1[[#This Row],[Order No]],'Account, order priority and cat'!$A$3:$C$1039,3,FALSE)</f>
        <v>High</v>
      </c>
      <c r="H663" s="7" t="str">
        <f>VLOOKUP(Table1[[#This Row],[Order No]],'Account, order priority and cat'!$A$3:$D$1039,4,FALSE)</f>
        <v>Office Supplies</v>
      </c>
      <c r="I663" s="12" t="str">
        <f>VLOOKUP(Table1[[#This Row],[Order No]],'Cost and price details'!$A$2:$F$1038,Table!$I$3,FALSE)</f>
        <v>Regular Air</v>
      </c>
      <c r="J663" s="13">
        <f>VLOOKUP(Table1[[#This Row],[Order No]],'Cost and price details'!$A$2:$F$1038,Table!$J$3,FALSE)</f>
        <v>42195</v>
      </c>
      <c r="K663" s="12">
        <f>VLOOKUP(Table1[[#This Row],[Order No]],'Cost and price details'!$A$2:$F$1038,Table!$K$3,FALSE)</f>
        <v>3.0140000000000007</v>
      </c>
      <c r="L663" s="12">
        <f>VLOOKUP(Table1[[#This Row],[Order No]],'Cost and price details'!$A$2:$F$1038,Table!$L$3,FALSE)</f>
        <v>4.9390000000000009</v>
      </c>
      <c r="M663" s="14">
        <f>(Table1[[#This Row],[Retail Price]]-Table1[[#This Row],[Cost Price]])/Table1[[#This Row],[Cost Price]]</f>
        <v>0.63868613138686126</v>
      </c>
      <c r="N663" s="14">
        <f>VLOOKUP(Table1[[#This Row],[Retail Price]],'Tax and discount slab'!$A$17:$B$27,2,TRUE)</f>
        <v>0.05</v>
      </c>
      <c r="O663" s="7">
        <f>(1+Table1[[#This Row],[Tax]])*Table1[[#This Row],[Retail Price]]</f>
        <v>5.1859500000000009</v>
      </c>
      <c r="P663" s="7" t="e">
        <f>VLOOKUP(Table1[[#This Row],[Order No]],'QTY &amp; shipping cost'!A659:B1695,2,FALSE)</f>
        <v>#N/A</v>
      </c>
      <c r="Q663" s="7" t="e">
        <f>(Table1[[#This Row],[Price including tax]]*Table1[[#This Row],[Order Quantity]])</f>
        <v>#N/A</v>
      </c>
      <c r="R663" s="14">
        <f>VLOOKUP(Table1[[#This Row],[Retail Price]],'Tax and discount slab'!$D$17:$E$27,2,TRUE)</f>
        <v>0.02</v>
      </c>
      <c r="S663" s="7" t="e">
        <f>Table1[[#This Row],[Sub Total]]*Table1[[#This Row],[Discount %]]</f>
        <v>#N/A</v>
      </c>
      <c r="T663" s="7">
        <f>VLOOKUP(Table1[[#This Row],[Order No]],'QTY &amp; shipping cost'!$A$2:$C$1038,3,FALSE)</f>
        <v>1.54</v>
      </c>
      <c r="U663" s="18" t="e">
        <f>(Table1[[#This Row],[Sub Total]]+Table1[[#This Row],[Shipping Cost]])-Table1[[#This Row],[Discount $]]</f>
        <v>#N/A</v>
      </c>
    </row>
    <row r="664" spans="1:21" x14ac:dyDescent="0.2">
      <c r="A664" s="17" t="s">
        <v>1137</v>
      </c>
      <c r="B664" s="6">
        <f>VLOOKUP($A664,'Order date customer name'!$A$3:$B$1039,2,FALSE)</f>
        <v>42188</v>
      </c>
      <c r="C664" s="7" t="str">
        <f>VLOOKUP(Table1[[#This Row],[Order No]],'Order date customer name'!$A$2:$C$1038,3,FALSE)</f>
        <v>AARON SANDERS</v>
      </c>
      <c r="D664" s="7" t="str">
        <f>VLOOKUP(Table1[[#This Row],[Order No]],'State and cust type'!$A$2:$B$1038,2,FALSE)</f>
        <v>New York</v>
      </c>
      <c r="E664" s="7" t="str">
        <f>VLOOKUP(Table1[[#This Row],[Order No]],'State and cust type'!$A$3:$C$1039,3,FALSE)</f>
        <v>Home Office</v>
      </c>
      <c r="F664" s="7" t="str">
        <f>VLOOKUP(Table1[[#This Row],[Order No]],'Account, order priority and cat'!$A$2:$B$1038,2,FALSE)</f>
        <v>GREG BLACK</v>
      </c>
      <c r="G664" s="7" t="str">
        <f>VLOOKUP(Table1[[#This Row],[Order No]],'Account, order priority and cat'!$A$3:$C$1039,3,FALSE)</f>
        <v>Critical</v>
      </c>
      <c r="H664" s="7" t="str">
        <f>VLOOKUP(Table1[[#This Row],[Order No]],'Account, order priority and cat'!$A$3:$D$1039,4,FALSE)</f>
        <v>Technology</v>
      </c>
      <c r="I664" s="12" t="str">
        <f>VLOOKUP(Table1[[#This Row],[Order No]],'Cost and price details'!$A$2:$F$1038,Table!$I$3,FALSE)</f>
        <v>Regular Air</v>
      </c>
      <c r="J664" s="13">
        <f>VLOOKUP(Table1[[#This Row],[Order No]],'Cost and price details'!$A$2:$F$1038,Table!$J$3,FALSE)</f>
        <v>42197</v>
      </c>
      <c r="K664" s="12">
        <f>VLOOKUP(Table1[[#This Row],[Order No]],'Cost and price details'!$A$2:$F$1038,Table!$K$3,FALSE)</f>
        <v>9.7020000000000017</v>
      </c>
      <c r="L664" s="12">
        <f>VLOOKUP(Table1[[#This Row],[Order No]],'Cost and price details'!$A$2:$F$1038,Table!$L$3,FALSE)</f>
        <v>23.088999999999999</v>
      </c>
      <c r="M664" s="14">
        <f>(Table1[[#This Row],[Retail Price]]-Table1[[#This Row],[Cost Price]])/Table1[[#This Row],[Cost Price]]</f>
        <v>1.3798185941043077</v>
      </c>
      <c r="N664" s="14">
        <f>VLOOKUP(Table1[[#This Row],[Retail Price]],'Tax and discount slab'!$A$17:$B$27,2,TRUE)</f>
        <v>0.15000000000000002</v>
      </c>
      <c r="O664" s="7">
        <f>(1+Table1[[#This Row],[Tax]])*Table1[[#This Row],[Retail Price]]</f>
        <v>26.552349999999997</v>
      </c>
      <c r="P664" s="7" t="e">
        <f>VLOOKUP(Table1[[#This Row],[Order No]],'QTY &amp; shipping cost'!A660:B1696,2,FALSE)</f>
        <v>#N/A</v>
      </c>
      <c r="Q664" s="7" t="e">
        <f>(Table1[[#This Row],[Price including tax]]*Table1[[#This Row],[Order Quantity]])</f>
        <v>#N/A</v>
      </c>
      <c r="R664" s="14">
        <f>VLOOKUP(Table1[[#This Row],[Retail Price]],'Tax and discount slab'!$D$17:$E$27,2,TRUE)</f>
        <v>0.12000000000000001</v>
      </c>
      <c r="S664" s="7" t="e">
        <f>Table1[[#This Row],[Sub Total]]*Table1[[#This Row],[Discount %]]</f>
        <v>#N/A</v>
      </c>
      <c r="T664" s="7">
        <f>VLOOKUP(Table1[[#This Row],[Order No]],'QTY &amp; shipping cost'!$A$2:$C$1038,3,FALSE)</f>
        <v>4.8599999999999994</v>
      </c>
      <c r="U664" s="18" t="e">
        <f>(Table1[[#This Row],[Sub Total]]+Table1[[#This Row],[Shipping Cost]])-Table1[[#This Row],[Discount $]]</f>
        <v>#N/A</v>
      </c>
    </row>
    <row r="665" spans="1:21" x14ac:dyDescent="0.2">
      <c r="A665" s="17" t="s">
        <v>1138</v>
      </c>
      <c r="B665" s="6">
        <f>VLOOKUP($A665,'Order date customer name'!$A$3:$B$1039,2,FALSE)</f>
        <v>42192</v>
      </c>
      <c r="C665" s="7" t="str">
        <f>VLOOKUP(Table1[[#This Row],[Order No]],'Order date customer name'!$A$2:$C$1038,3,FALSE)</f>
        <v>BRADLEY DUNCAN</v>
      </c>
      <c r="D665" s="7" t="str">
        <f>VLOOKUP(Table1[[#This Row],[Order No]],'State and cust type'!$A$2:$B$1038,2,FALSE)</f>
        <v>New York</v>
      </c>
      <c r="E665" s="7" t="str">
        <f>VLOOKUP(Table1[[#This Row],[Order No]],'State and cust type'!$A$3:$C$1039,3,FALSE)</f>
        <v>Home Office</v>
      </c>
      <c r="F665" s="7" t="str">
        <f>VLOOKUP(Table1[[#This Row],[Order No]],'Account, order priority and cat'!$A$2:$B$1038,2,FALSE)</f>
        <v>VINCENT JORDAN</v>
      </c>
      <c r="G665" s="7" t="str">
        <f>VLOOKUP(Table1[[#This Row],[Order No]],'Account, order priority and cat'!$A$3:$C$1039,3,FALSE)</f>
        <v>Not Specified</v>
      </c>
      <c r="H665" s="7" t="str">
        <f>VLOOKUP(Table1[[#This Row],[Order No]],'Account, order priority and cat'!$A$3:$D$1039,4,FALSE)</f>
        <v>Furniture</v>
      </c>
      <c r="I665" s="12" t="str">
        <f>VLOOKUP(Table1[[#This Row],[Order No]],'Cost and price details'!$A$2:$F$1038,Table!$I$3,FALSE)</f>
        <v>Regular Air</v>
      </c>
      <c r="J665" s="13">
        <f>VLOOKUP(Table1[[#This Row],[Order No]],'Cost and price details'!$A$2:$F$1038,Table!$J$3,FALSE)</f>
        <v>42200</v>
      </c>
      <c r="K665" s="12">
        <f>VLOOKUP(Table1[[#This Row],[Order No]],'Cost and price details'!$A$2:$F$1038,Table!$K$3,FALSE)</f>
        <v>61.776000000000003</v>
      </c>
      <c r="L665" s="12">
        <f>VLOOKUP(Table1[[#This Row],[Order No]],'Cost and price details'!$A$2:$F$1038,Table!$L$3,FALSE)</f>
        <v>150.678</v>
      </c>
      <c r="M665" s="14">
        <f>(Table1[[#This Row],[Retail Price]]-Table1[[#This Row],[Cost Price]])/Table1[[#This Row],[Cost Price]]</f>
        <v>1.4391025641025639</v>
      </c>
      <c r="N665" s="14">
        <f>VLOOKUP(Table1[[#This Row],[Retail Price]],'Tax and discount slab'!$A$17:$B$27,2,TRUE)</f>
        <v>0.32000000000000006</v>
      </c>
      <c r="O665" s="7">
        <f>(1+Table1[[#This Row],[Tax]])*Table1[[#This Row],[Retail Price]]</f>
        <v>198.89496</v>
      </c>
      <c r="P665" s="7" t="e">
        <f>VLOOKUP(Table1[[#This Row],[Order No]],'QTY &amp; shipping cost'!A661:B1697,2,FALSE)</f>
        <v>#N/A</v>
      </c>
      <c r="Q665" s="7" t="e">
        <f>(Table1[[#This Row],[Price including tax]]*Table1[[#This Row],[Order Quantity]])</f>
        <v>#N/A</v>
      </c>
      <c r="R665" s="14">
        <f>VLOOKUP(Table1[[#This Row],[Retail Price]],'Tax and discount slab'!$D$17:$E$27,2,TRUE)</f>
        <v>0.47</v>
      </c>
      <c r="S665" s="7" t="e">
        <f>Table1[[#This Row],[Sub Total]]*Table1[[#This Row],[Discount %]]</f>
        <v>#N/A</v>
      </c>
      <c r="T665" s="7">
        <f>VLOOKUP(Table1[[#This Row],[Order No]],'QTY &amp; shipping cost'!$A$2:$C$1038,3,FALSE)</f>
        <v>24.54</v>
      </c>
      <c r="U665" s="18" t="e">
        <f>(Table1[[#This Row],[Sub Total]]+Table1[[#This Row],[Shipping Cost]])-Table1[[#This Row],[Discount $]]</f>
        <v>#N/A</v>
      </c>
    </row>
    <row r="666" spans="1:21" x14ac:dyDescent="0.2">
      <c r="A666" s="17" t="s">
        <v>1139</v>
      </c>
      <c r="B666" s="6">
        <f>VLOOKUP($A666,'Order date customer name'!$A$3:$B$1039,2,FALSE)</f>
        <v>42194</v>
      </c>
      <c r="C666" s="7" t="str">
        <f>VLOOKUP(Table1[[#This Row],[Order No]],'Order date customer name'!$A$2:$C$1038,3,FALSE)</f>
        <v>ALBERT MUNOZ</v>
      </c>
      <c r="D666" s="7" t="str">
        <f>VLOOKUP(Table1[[#This Row],[Order No]],'State and cust type'!$A$2:$B$1038,2,FALSE)</f>
        <v>New York</v>
      </c>
      <c r="E666" s="7" t="str">
        <f>VLOOKUP(Table1[[#This Row],[Order No]],'State and cust type'!$A$3:$C$1039,3,FALSE)</f>
        <v>Small Business</v>
      </c>
      <c r="F666" s="7" t="str">
        <f>VLOOKUP(Table1[[#This Row],[Order No]],'Account, order priority and cat'!$A$2:$B$1038,2,FALSE)</f>
        <v>CLAUDE WILLIS</v>
      </c>
      <c r="G666" s="7" t="str">
        <f>VLOOKUP(Table1[[#This Row],[Order No]],'Account, order priority and cat'!$A$3:$C$1039,3,FALSE)</f>
        <v>Medium</v>
      </c>
      <c r="H666" s="7" t="str">
        <f>VLOOKUP(Table1[[#This Row],[Order No]],'Account, order priority and cat'!$A$3:$D$1039,4,FALSE)</f>
        <v>Office Supplies</v>
      </c>
      <c r="I666" s="12" t="str">
        <f>VLOOKUP(Table1[[#This Row],[Order No]],'Cost and price details'!$A$2:$F$1038,Table!$I$3,FALSE)</f>
        <v>Regular Air</v>
      </c>
      <c r="J666" s="13">
        <f>VLOOKUP(Table1[[#This Row],[Order No]],'Cost and price details'!$A$2:$F$1038,Table!$J$3,FALSE)</f>
        <v>42203</v>
      </c>
      <c r="K666" s="12">
        <f>VLOOKUP(Table1[[#This Row],[Order No]],'Cost and price details'!$A$2:$F$1038,Table!$K$3,FALSE)</f>
        <v>1.034</v>
      </c>
      <c r="L666" s="12">
        <f>VLOOKUP(Table1[[#This Row],[Order No]],'Cost and price details'!$A$2:$F$1038,Table!$L$3,FALSE)</f>
        <v>2.0680000000000001</v>
      </c>
      <c r="M666" s="14">
        <f>(Table1[[#This Row],[Retail Price]]-Table1[[#This Row],[Cost Price]])/Table1[[#This Row],[Cost Price]]</f>
        <v>1</v>
      </c>
      <c r="N666" s="14">
        <f>VLOOKUP(Table1[[#This Row],[Retail Price]],'Tax and discount slab'!$A$17:$B$27,2,TRUE)</f>
        <v>0.05</v>
      </c>
      <c r="O666" s="7">
        <f>(1+Table1[[#This Row],[Tax]])*Table1[[#This Row],[Retail Price]]</f>
        <v>2.1714000000000002</v>
      </c>
      <c r="P666" s="7" t="e">
        <f>VLOOKUP(Table1[[#This Row],[Order No]],'QTY &amp; shipping cost'!A662:B1698,2,FALSE)</f>
        <v>#N/A</v>
      </c>
      <c r="Q666" s="7" t="e">
        <f>(Table1[[#This Row],[Price including tax]]*Table1[[#This Row],[Order Quantity]])</f>
        <v>#N/A</v>
      </c>
      <c r="R666" s="14">
        <f>VLOOKUP(Table1[[#This Row],[Retail Price]],'Tax and discount slab'!$D$17:$E$27,2,TRUE)</f>
        <v>0.02</v>
      </c>
      <c r="S666" s="7" t="e">
        <f>Table1[[#This Row],[Sub Total]]*Table1[[#This Row],[Discount %]]</f>
        <v>#N/A</v>
      </c>
      <c r="T666" s="7">
        <f>VLOOKUP(Table1[[#This Row],[Order No]],'QTY &amp; shipping cost'!$A$2:$C$1038,3,FALSE)</f>
        <v>0.84000000000000008</v>
      </c>
      <c r="U666" s="18" t="e">
        <f>(Table1[[#This Row],[Sub Total]]+Table1[[#This Row],[Shipping Cost]])-Table1[[#This Row],[Discount $]]</f>
        <v>#N/A</v>
      </c>
    </row>
    <row r="667" spans="1:21" x14ac:dyDescent="0.2">
      <c r="A667" s="17" t="s">
        <v>1140</v>
      </c>
      <c r="B667" s="6">
        <f>VLOOKUP($A667,'Order date customer name'!$A$3:$B$1039,2,FALSE)</f>
        <v>42195</v>
      </c>
      <c r="C667" s="7" t="str">
        <f>VLOOKUP(Table1[[#This Row],[Order No]],'Order date customer name'!$A$2:$C$1038,3,FALSE)</f>
        <v>HARVEY WILLIAMS</v>
      </c>
      <c r="D667" s="7" t="str">
        <f>VLOOKUP(Table1[[#This Row],[Order No]],'State and cust type'!$A$2:$B$1038,2,FALSE)</f>
        <v>New York</v>
      </c>
      <c r="E667" s="7" t="str">
        <f>VLOOKUP(Table1[[#This Row],[Order No]],'State and cust type'!$A$3:$C$1039,3,FALSE)</f>
        <v>Home Office</v>
      </c>
      <c r="F667" s="7" t="str">
        <f>VLOOKUP(Table1[[#This Row],[Order No]],'Account, order priority and cat'!$A$2:$B$1038,2,FALSE)</f>
        <v>CLAUDE WILLIS</v>
      </c>
      <c r="G667" s="7" t="str">
        <f>VLOOKUP(Table1[[#This Row],[Order No]],'Account, order priority and cat'!$A$3:$C$1039,3,FALSE)</f>
        <v>Low</v>
      </c>
      <c r="H667" s="7" t="str">
        <f>VLOOKUP(Table1[[#This Row],[Order No]],'Account, order priority and cat'!$A$3:$D$1039,4,FALSE)</f>
        <v>Office Supplies</v>
      </c>
      <c r="I667" s="12" t="str">
        <f>VLOOKUP(Table1[[#This Row],[Order No]],'Cost and price details'!$A$2:$F$1038,Table!$I$3,FALSE)</f>
        <v>Regular Air</v>
      </c>
      <c r="J667" s="13">
        <f>VLOOKUP(Table1[[#This Row],[Order No]],'Cost and price details'!$A$2:$F$1038,Table!$J$3,FALSE)</f>
        <v>42204</v>
      </c>
      <c r="K667" s="12">
        <f>VLOOKUP(Table1[[#This Row],[Order No]],'Cost and price details'!$A$2:$F$1038,Table!$K$3,FALSE)</f>
        <v>12.144</v>
      </c>
      <c r="L667" s="12">
        <f>VLOOKUP(Table1[[#This Row],[Order No]],'Cost and price details'!$A$2:$F$1038,Table!$L$3,FALSE)</f>
        <v>18.678000000000001</v>
      </c>
      <c r="M667" s="14">
        <f>(Table1[[#This Row],[Retail Price]]-Table1[[#This Row],[Cost Price]])/Table1[[#This Row],[Cost Price]]</f>
        <v>0.53804347826086962</v>
      </c>
      <c r="N667" s="14">
        <f>VLOOKUP(Table1[[#This Row],[Retail Price]],'Tax and discount slab'!$A$17:$B$27,2,TRUE)</f>
        <v>0.1</v>
      </c>
      <c r="O667" s="7">
        <f>(1+Table1[[#This Row],[Tax]])*Table1[[#This Row],[Retail Price]]</f>
        <v>20.545800000000003</v>
      </c>
      <c r="P667" s="7">
        <f>VLOOKUP(Table1[[#This Row],[Order No]],'QTY &amp; shipping cost'!A663:B1699,2,FALSE)</f>
        <v>3</v>
      </c>
      <c r="Q667" s="7">
        <f>(Table1[[#This Row],[Price including tax]]*Table1[[#This Row],[Order Quantity]])</f>
        <v>61.637400000000014</v>
      </c>
      <c r="R667" s="14">
        <f>VLOOKUP(Table1[[#This Row],[Retail Price]],'Tax and discount slab'!$D$17:$E$27,2,TRUE)</f>
        <v>7.0000000000000007E-2</v>
      </c>
      <c r="S667" s="7">
        <f>Table1[[#This Row],[Sub Total]]*Table1[[#This Row],[Discount %]]</f>
        <v>4.3146180000000012</v>
      </c>
      <c r="T667" s="7">
        <f>VLOOKUP(Table1[[#This Row],[Order No]],'QTY &amp; shipping cost'!$A$2:$C$1038,3,FALSE)</f>
        <v>12.440000000000001</v>
      </c>
      <c r="U667" s="18">
        <f>(Table1[[#This Row],[Sub Total]]+Table1[[#This Row],[Shipping Cost]])-Table1[[#This Row],[Discount $]]</f>
        <v>69.762782000000016</v>
      </c>
    </row>
    <row r="668" spans="1:21" x14ac:dyDescent="0.2">
      <c r="A668" s="17" t="s">
        <v>1142</v>
      </c>
      <c r="B668" s="6">
        <f>VLOOKUP($A668,'Order date customer name'!$A$3:$B$1039,2,FALSE)</f>
        <v>42197</v>
      </c>
      <c r="C668" s="7" t="str">
        <f>VLOOKUP(Table1[[#This Row],[Order No]],'Order date customer name'!$A$2:$C$1038,3,FALSE)</f>
        <v>ARNOLD HUDSON</v>
      </c>
      <c r="D668" s="7" t="str">
        <f>VLOOKUP(Table1[[#This Row],[Order No]],'State and cust type'!$A$2:$B$1038,2,FALSE)</f>
        <v>New York</v>
      </c>
      <c r="E668" s="7" t="str">
        <f>VLOOKUP(Table1[[#This Row],[Order No]],'State and cust type'!$A$3:$C$1039,3,FALSE)</f>
        <v>Small Business</v>
      </c>
      <c r="F668" s="7" t="str">
        <f>VLOOKUP(Table1[[#This Row],[Order No]],'Account, order priority and cat'!$A$2:$B$1038,2,FALSE)</f>
        <v>GREG BLACK</v>
      </c>
      <c r="G668" s="7" t="str">
        <f>VLOOKUP(Table1[[#This Row],[Order No]],'Account, order priority and cat'!$A$3:$C$1039,3,FALSE)</f>
        <v>Low</v>
      </c>
      <c r="H668" s="7" t="str">
        <f>VLOOKUP(Table1[[#This Row],[Order No]],'Account, order priority and cat'!$A$3:$D$1039,4,FALSE)</f>
        <v>Office Supplies</v>
      </c>
      <c r="I668" s="12" t="str">
        <f>VLOOKUP(Table1[[#This Row],[Order No]],'Cost and price details'!$A$2:$F$1038,Table!$I$3,FALSE)</f>
        <v>Express Air</v>
      </c>
      <c r="J668" s="13">
        <f>VLOOKUP(Table1[[#This Row],[Order No]],'Cost and price details'!$A$2:$F$1038,Table!$J$3,FALSE)</f>
        <v>42209</v>
      </c>
      <c r="K668" s="12">
        <f>VLOOKUP(Table1[[#This Row],[Order No]],'Cost and price details'!$A$2:$F$1038,Table!$K$3,FALSE)</f>
        <v>3.8280000000000003</v>
      </c>
      <c r="L668" s="12">
        <f>VLOOKUP(Table1[[#This Row],[Order No]],'Cost and price details'!$A$2:$F$1038,Table!$L$3,FALSE)</f>
        <v>5.9729999999999999</v>
      </c>
      <c r="M668" s="14">
        <f>(Table1[[#This Row],[Retail Price]]-Table1[[#This Row],[Cost Price]])/Table1[[#This Row],[Cost Price]]</f>
        <v>0.56034482758620674</v>
      </c>
      <c r="N668" s="14">
        <f>VLOOKUP(Table1[[#This Row],[Retail Price]],'Tax and discount slab'!$A$17:$B$27,2,TRUE)</f>
        <v>0.05</v>
      </c>
      <c r="O668" s="7">
        <f>(1+Table1[[#This Row],[Tax]])*Table1[[#This Row],[Retail Price]]</f>
        <v>6.2716500000000002</v>
      </c>
      <c r="P668" s="7" t="e">
        <f>VLOOKUP(Table1[[#This Row],[Order No]],'QTY &amp; shipping cost'!A664:B1700,2,FALSE)</f>
        <v>#N/A</v>
      </c>
      <c r="Q668" s="7" t="e">
        <f>(Table1[[#This Row],[Price including tax]]*Table1[[#This Row],[Order Quantity]])</f>
        <v>#N/A</v>
      </c>
      <c r="R668" s="14">
        <f>VLOOKUP(Table1[[#This Row],[Retail Price]],'Tax and discount slab'!$D$17:$E$27,2,TRUE)</f>
        <v>0.02</v>
      </c>
      <c r="S668" s="7" t="e">
        <f>Table1[[#This Row],[Sub Total]]*Table1[[#This Row],[Discount %]]</f>
        <v>#N/A</v>
      </c>
      <c r="T668" s="7">
        <f>VLOOKUP(Table1[[#This Row],[Order No]],'QTY &amp; shipping cost'!$A$2:$C$1038,3,FALSE)</f>
        <v>1</v>
      </c>
      <c r="U668" s="18" t="e">
        <f>(Table1[[#This Row],[Sub Total]]+Table1[[#This Row],[Shipping Cost]])-Table1[[#This Row],[Discount $]]</f>
        <v>#N/A</v>
      </c>
    </row>
    <row r="669" spans="1:21" x14ac:dyDescent="0.2">
      <c r="A669" s="17" t="s">
        <v>1143</v>
      </c>
      <c r="B669" s="6">
        <f>VLOOKUP($A669,'Order date customer name'!$A$3:$B$1039,2,FALSE)</f>
        <v>42198</v>
      </c>
      <c r="C669" s="7" t="str">
        <f>VLOOKUP(Table1[[#This Row],[Order No]],'Order date customer name'!$A$2:$C$1038,3,FALSE)</f>
        <v>JOEL RUSSELL</v>
      </c>
      <c r="D669" s="7" t="str">
        <f>VLOOKUP(Table1[[#This Row],[Order No]],'State and cust type'!$A$2:$B$1038,2,FALSE)</f>
        <v>New York</v>
      </c>
      <c r="E669" s="7" t="str">
        <f>VLOOKUP(Table1[[#This Row],[Order No]],'State and cust type'!$A$3:$C$1039,3,FALSE)</f>
        <v>Consumer</v>
      </c>
      <c r="F669" s="7" t="str">
        <f>VLOOKUP(Table1[[#This Row],[Order No]],'Account, order priority and cat'!$A$2:$B$1038,2,FALSE)</f>
        <v>TONY PERRY</v>
      </c>
      <c r="G669" s="7" t="str">
        <f>VLOOKUP(Table1[[#This Row],[Order No]],'Account, order priority and cat'!$A$3:$C$1039,3,FALSE)</f>
        <v>Low</v>
      </c>
      <c r="H669" s="7" t="str">
        <f>VLOOKUP(Table1[[#This Row],[Order No]],'Account, order priority and cat'!$A$3:$D$1039,4,FALSE)</f>
        <v>Office Supplies</v>
      </c>
      <c r="I669" s="12" t="str">
        <f>VLOOKUP(Table1[[#This Row],[Order No]],'Cost and price details'!$A$2:$F$1038,Table!$I$3,FALSE)</f>
        <v>Regular Air</v>
      </c>
      <c r="J669" s="13">
        <f>VLOOKUP(Table1[[#This Row],[Order No]],'Cost and price details'!$A$2:$F$1038,Table!$J$3,FALSE)</f>
        <v>42209</v>
      </c>
      <c r="K669" s="12">
        <f>VLOOKUP(Table1[[#This Row],[Order No]],'Cost and price details'!$A$2:$F$1038,Table!$K$3,FALSE)</f>
        <v>5.742</v>
      </c>
      <c r="L669" s="12">
        <f>VLOOKUP(Table1[[#This Row],[Order No]],'Cost and price details'!$A$2:$F$1038,Table!$L$3,FALSE)</f>
        <v>10.835000000000001</v>
      </c>
      <c r="M669" s="14">
        <f>(Table1[[#This Row],[Retail Price]]-Table1[[#This Row],[Cost Price]])/Table1[[#This Row],[Cost Price]]</f>
        <v>0.88697318007662851</v>
      </c>
      <c r="N669" s="14">
        <f>VLOOKUP(Table1[[#This Row],[Retail Price]],'Tax and discount slab'!$A$17:$B$27,2,TRUE)</f>
        <v>0.1</v>
      </c>
      <c r="O669" s="7">
        <f>(1+Table1[[#This Row],[Tax]])*Table1[[#This Row],[Retail Price]]</f>
        <v>11.918500000000002</v>
      </c>
      <c r="P669" s="7">
        <f>VLOOKUP(Table1[[#This Row],[Order No]],'QTY &amp; shipping cost'!A665:B1701,2,FALSE)</f>
        <v>23</v>
      </c>
      <c r="Q669" s="7">
        <f>(Table1[[#This Row],[Price including tax]]*Table1[[#This Row],[Order Quantity]])</f>
        <v>274.12550000000005</v>
      </c>
      <c r="R669" s="14">
        <f>VLOOKUP(Table1[[#This Row],[Retail Price]],'Tax and discount slab'!$D$17:$E$27,2,TRUE)</f>
        <v>7.0000000000000007E-2</v>
      </c>
      <c r="S669" s="7">
        <f>Table1[[#This Row],[Sub Total]]*Table1[[#This Row],[Discount %]]</f>
        <v>19.188785000000006</v>
      </c>
      <c r="T669" s="7">
        <f>VLOOKUP(Table1[[#This Row],[Order No]],'QTY &amp; shipping cost'!$A$2:$C$1038,3,FALSE)</f>
        <v>4.87</v>
      </c>
      <c r="U669" s="18">
        <f>(Table1[[#This Row],[Sub Total]]+Table1[[#This Row],[Shipping Cost]])-Table1[[#This Row],[Discount $]]</f>
        <v>259.80671500000005</v>
      </c>
    </row>
    <row r="670" spans="1:21" x14ac:dyDescent="0.2">
      <c r="A670" s="17" t="s">
        <v>1145</v>
      </c>
      <c r="B670" s="6">
        <f>VLOOKUP($A670,'Order date customer name'!$A$3:$B$1039,2,FALSE)</f>
        <v>42199</v>
      </c>
      <c r="C670" s="7" t="str">
        <f>VLOOKUP(Table1[[#This Row],[Order No]],'Order date customer name'!$A$2:$C$1038,3,FALSE)</f>
        <v>TOMMY HART</v>
      </c>
      <c r="D670" s="7" t="str">
        <f>VLOOKUP(Table1[[#This Row],[Order No]],'State and cust type'!$A$2:$B$1038,2,FALSE)</f>
        <v>Illinois</v>
      </c>
      <c r="E670" s="7" t="str">
        <f>VLOOKUP(Table1[[#This Row],[Order No]],'State and cust type'!$A$3:$C$1039,3,FALSE)</f>
        <v>Corporate</v>
      </c>
      <c r="F670" s="7" t="str">
        <f>VLOOKUP(Table1[[#This Row],[Order No]],'Account, order priority and cat'!$A$2:$B$1038,2,FALSE)</f>
        <v>MANUEL BARNES</v>
      </c>
      <c r="G670" s="7" t="str">
        <f>VLOOKUP(Table1[[#This Row],[Order No]],'Account, order priority and cat'!$A$3:$C$1039,3,FALSE)</f>
        <v>Low</v>
      </c>
      <c r="H670" s="7" t="str">
        <f>VLOOKUP(Table1[[#This Row],[Order No]],'Account, order priority and cat'!$A$3:$D$1039,4,FALSE)</f>
        <v>Office Supplies</v>
      </c>
      <c r="I670" s="12" t="str">
        <f>VLOOKUP(Table1[[#This Row],[Order No]],'Cost and price details'!$A$2:$F$1038,Table!$I$3,FALSE)</f>
        <v>Regular Air</v>
      </c>
      <c r="J670" s="13">
        <f>VLOOKUP(Table1[[#This Row],[Order No]],'Cost and price details'!$A$2:$F$1038,Table!$J$3,FALSE)</f>
        <v>42210</v>
      </c>
      <c r="K670" s="12">
        <f>VLOOKUP(Table1[[#This Row],[Order No]],'Cost and price details'!$A$2:$F$1038,Table!$K$3,FALSE)</f>
        <v>1.0120000000000002</v>
      </c>
      <c r="L670" s="12">
        <f>VLOOKUP(Table1[[#This Row],[Order No]],'Cost and price details'!$A$2:$F$1038,Table!$L$3,FALSE)</f>
        <v>1.9910000000000003</v>
      </c>
      <c r="M670" s="14">
        <f>(Table1[[#This Row],[Retail Price]]-Table1[[#This Row],[Cost Price]])/Table1[[#This Row],[Cost Price]]</f>
        <v>0.96739130434782594</v>
      </c>
      <c r="N670" s="14">
        <f>VLOOKUP(Table1[[#This Row],[Retail Price]],'Tax and discount slab'!$A$17:$B$27,2,TRUE)</f>
        <v>0.05</v>
      </c>
      <c r="O670" s="7">
        <f>(1+Table1[[#This Row],[Tax]])*Table1[[#This Row],[Retail Price]]</f>
        <v>2.0905500000000004</v>
      </c>
      <c r="P670" s="7">
        <f>VLOOKUP(Table1[[#This Row],[Order No]],'QTY &amp; shipping cost'!A666:B1702,2,FALSE)</f>
        <v>50</v>
      </c>
      <c r="Q670" s="7">
        <f>(Table1[[#This Row],[Price including tax]]*Table1[[#This Row],[Order Quantity]])</f>
        <v>104.52750000000002</v>
      </c>
      <c r="R670" s="14">
        <f>VLOOKUP(Table1[[#This Row],[Retail Price]],'Tax and discount slab'!$D$17:$E$27,2,TRUE)</f>
        <v>0.02</v>
      </c>
      <c r="S670" s="7">
        <f>Table1[[#This Row],[Sub Total]]*Table1[[#This Row],[Discount %]]</f>
        <v>2.0905500000000004</v>
      </c>
      <c r="T670" s="7">
        <f>VLOOKUP(Table1[[#This Row],[Order No]],'QTY &amp; shipping cost'!$A$2:$C$1038,3,FALSE)</f>
        <v>1.61</v>
      </c>
      <c r="U670" s="18">
        <f>(Table1[[#This Row],[Sub Total]]+Table1[[#This Row],[Shipping Cost]])-Table1[[#This Row],[Discount $]]</f>
        <v>104.04695000000001</v>
      </c>
    </row>
    <row r="671" spans="1:21" x14ac:dyDescent="0.2">
      <c r="A671" s="17" t="s">
        <v>1146</v>
      </c>
      <c r="B671" s="6">
        <f>VLOOKUP($A671,'Order date customer name'!$A$3:$B$1039,2,FALSE)</f>
        <v>42200</v>
      </c>
      <c r="C671" s="7" t="str">
        <f>VLOOKUP(Table1[[#This Row],[Order No]],'Order date customer name'!$A$2:$C$1038,3,FALSE)</f>
        <v>LAWRENCE CRUZ</v>
      </c>
      <c r="D671" s="7" t="str">
        <f>VLOOKUP(Table1[[#This Row],[Order No]],'State and cust type'!$A$2:$B$1038,2,FALSE)</f>
        <v>New York</v>
      </c>
      <c r="E671" s="7" t="str">
        <f>VLOOKUP(Table1[[#This Row],[Order No]],'State and cust type'!$A$3:$C$1039,3,FALSE)</f>
        <v>Small Business</v>
      </c>
      <c r="F671" s="7" t="str">
        <f>VLOOKUP(Table1[[#This Row],[Order No]],'Account, order priority and cat'!$A$2:$B$1038,2,FALSE)</f>
        <v>MARC ARNOLD</v>
      </c>
      <c r="G671" s="7" t="str">
        <f>VLOOKUP(Table1[[#This Row],[Order No]],'Account, order priority and cat'!$A$3:$C$1039,3,FALSE)</f>
        <v>High</v>
      </c>
      <c r="H671" s="7" t="str">
        <f>VLOOKUP(Table1[[#This Row],[Order No]],'Account, order priority and cat'!$A$3:$D$1039,4,FALSE)</f>
        <v>Office Supplies</v>
      </c>
      <c r="I671" s="12" t="str">
        <f>VLOOKUP(Table1[[#This Row],[Order No]],'Cost and price details'!$A$2:$F$1038,Table!$I$3,FALSE)</f>
        <v>Regular Air</v>
      </c>
      <c r="J671" s="13">
        <f>VLOOKUP(Table1[[#This Row],[Order No]],'Cost and price details'!$A$2:$F$1038,Table!$J$3,FALSE)</f>
        <v>42207</v>
      </c>
      <c r="K671" s="12">
        <f>VLOOKUP(Table1[[#This Row],[Order No]],'Cost and price details'!$A$2:$F$1038,Table!$K$3,FALSE)</f>
        <v>2.6510000000000002</v>
      </c>
      <c r="L671" s="12">
        <f>VLOOKUP(Table1[[#This Row],[Order No]],'Cost and price details'!$A$2:$F$1038,Table!$L$3,FALSE)</f>
        <v>4.0810000000000004</v>
      </c>
      <c r="M671" s="14">
        <f>(Table1[[#This Row],[Retail Price]]-Table1[[#This Row],[Cost Price]])/Table1[[#This Row],[Cost Price]]</f>
        <v>0.53941908713692943</v>
      </c>
      <c r="N671" s="14">
        <f>VLOOKUP(Table1[[#This Row],[Retail Price]],'Tax and discount slab'!$A$17:$B$27,2,TRUE)</f>
        <v>0.05</v>
      </c>
      <c r="O671" s="7">
        <f>(1+Table1[[#This Row],[Tax]])*Table1[[#This Row],[Retail Price]]</f>
        <v>4.2850500000000009</v>
      </c>
      <c r="P671" s="7" t="e">
        <f>VLOOKUP(Table1[[#This Row],[Order No]],'QTY &amp; shipping cost'!A667:B1703,2,FALSE)</f>
        <v>#N/A</v>
      </c>
      <c r="Q671" s="7" t="e">
        <f>(Table1[[#This Row],[Price including tax]]*Table1[[#This Row],[Order Quantity]])</f>
        <v>#N/A</v>
      </c>
      <c r="R671" s="14">
        <f>VLOOKUP(Table1[[#This Row],[Retail Price]],'Tax and discount slab'!$D$17:$E$27,2,TRUE)</f>
        <v>0.02</v>
      </c>
      <c r="S671" s="7" t="e">
        <f>Table1[[#This Row],[Sub Total]]*Table1[[#This Row],[Discount %]]</f>
        <v>#N/A</v>
      </c>
      <c r="T671" s="7">
        <f>VLOOKUP(Table1[[#This Row],[Order No]],'QTY &amp; shipping cost'!$A$2:$C$1038,3,FALSE)</f>
        <v>1.98</v>
      </c>
      <c r="U671" s="18" t="e">
        <f>(Table1[[#This Row],[Sub Total]]+Table1[[#This Row],[Shipping Cost]])-Table1[[#This Row],[Discount $]]</f>
        <v>#N/A</v>
      </c>
    </row>
    <row r="672" spans="1:21" x14ac:dyDescent="0.2">
      <c r="A672" s="17" t="s">
        <v>1148</v>
      </c>
      <c r="B672" s="6">
        <f>VLOOKUP($A672,'Order date customer name'!$A$3:$B$1039,2,FALSE)</f>
        <v>42201</v>
      </c>
      <c r="C672" s="7" t="str">
        <f>VLOOKUP(Table1[[#This Row],[Order No]],'Order date customer name'!$A$2:$C$1038,3,FALSE)</f>
        <v>BRIAN COLLINS</v>
      </c>
      <c r="D672" s="7" t="str">
        <f>VLOOKUP(Table1[[#This Row],[Order No]],'State and cust type'!$A$2:$B$1038,2,FALSE)</f>
        <v>New York</v>
      </c>
      <c r="E672" s="7" t="str">
        <f>VLOOKUP(Table1[[#This Row],[Order No]],'State and cust type'!$A$3:$C$1039,3,FALSE)</f>
        <v>Corporate</v>
      </c>
      <c r="F672" s="7" t="str">
        <f>VLOOKUP(Table1[[#This Row],[Order No]],'Account, order priority and cat'!$A$2:$B$1038,2,FALSE)</f>
        <v>VINCENT JORDAN</v>
      </c>
      <c r="G672" s="7" t="str">
        <f>VLOOKUP(Table1[[#This Row],[Order No]],'Account, order priority and cat'!$A$3:$C$1039,3,FALSE)</f>
        <v>High</v>
      </c>
      <c r="H672" s="7" t="str">
        <f>VLOOKUP(Table1[[#This Row],[Order No]],'Account, order priority and cat'!$A$3:$D$1039,4,FALSE)</f>
        <v>Office Supplies</v>
      </c>
      <c r="I672" s="12" t="str">
        <f>VLOOKUP(Table1[[#This Row],[Order No]],'Cost and price details'!$A$2:$F$1038,Table!$I$3,FALSE)</f>
        <v>Regular Air</v>
      </c>
      <c r="J672" s="13">
        <f>VLOOKUP(Table1[[#This Row],[Order No]],'Cost and price details'!$A$2:$F$1038,Table!$J$3,FALSE)</f>
        <v>42210</v>
      </c>
      <c r="K672" s="12">
        <f>VLOOKUP(Table1[[#This Row],[Order No]],'Cost and price details'!$A$2:$F$1038,Table!$K$3,FALSE)</f>
        <v>2.75</v>
      </c>
      <c r="L672" s="12">
        <f>VLOOKUP(Table1[[#This Row],[Order No]],'Cost and price details'!$A$2:$F$1038,Table!$L$3,FALSE)</f>
        <v>6.2480000000000002</v>
      </c>
      <c r="M672" s="14">
        <f>(Table1[[#This Row],[Retail Price]]-Table1[[#This Row],[Cost Price]])/Table1[[#This Row],[Cost Price]]</f>
        <v>1.272</v>
      </c>
      <c r="N672" s="14">
        <f>VLOOKUP(Table1[[#This Row],[Retail Price]],'Tax and discount slab'!$A$17:$B$27,2,TRUE)</f>
        <v>0.05</v>
      </c>
      <c r="O672" s="7">
        <f>(1+Table1[[#This Row],[Tax]])*Table1[[#This Row],[Retail Price]]</f>
        <v>6.5604000000000005</v>
      </c>
      <c r="P672" s="7" t="e">
        <f>VLOOKUP(Table1[[#This Row],[Order No]],'QTY &amp; shipping cost'!A668:B1704,2,FALSE)</f>
        <v>#N/A</v>
      </c>
      <c r="Q672" s="7" t="e">
        <f>(Table1[[#This Row],[Price including tax]]*Table1[[#This Row],[Order Quantity]])</f>
        <v>#N/A</v>
      </c>
      <c r="R672" s="14">
        <f>VLOOKUP(Table1[[#This Row],[Retail Price]],'Tax and discount slab'!$D$17:$E$27,2,TRUE)</f>
        <v>0.02</v>
      </c>
      <c r="S672" s="7" t="e">
        <f>Table1[[#This Row],[Sub Total]]*Table1[[#This Row],[Discount %]]</f>
        <v>#N/A</v>
      </c>
      <c r="T672" s="7">
        <f>VLOOKUP(Table1[[#This Row],[Order No]],'QTY &amp; shipping cost'!$A$2:$C$1038,3,FALSE)</f>
        <v>3.65</v>
      </c>
      <c r="U672" s="18" t="e">
        <f>(Table1[[#This Row],[Sub Total]]+Table1[[#This Row],[Shipping Cost]])-Table1[[#This Row],[Discount $]]</f>
        <v>#N/A</v>
      </c>
    </row>
    <row r="673" spans="1:21" x14ac:dyDescent="0.2">
      <c r="A673" s="17" t="s">
        <v>1149</v>
      </c>
      <c r="B673" s="6">
        <f>VLOOKUP($A673,'Order date customer name'!$A$3:$B$1039,2,FALSE)</f>
        <v>42201</v>
      </c>
      <c r="C673" s="7" t="str">
        <f>VLOOKUP(Table1[[#This Row],[Order No]],'Order date customer name'!$A$2:$C$1038,3,FALSE)</f>
        <v>JOE RILEY</v>
      </c>
      <c r="D673" s="7" t="str">
        <f>VLOOKUP(Table1[[#This Row],[Order No]],'State and cust type'!$A$2:$B$1038,2,FALSE)</f>
        <v>Illinois</v>
      </c>
      <c r="E673" s="7" t="str">
        <f>VLOOKUP(Table1[[#This Row],[Order No]],'State and cust type'!$A$3:$C$1039,3,FALSE)</f>
        <v>Corporate</v>
      </c>
      <c r="F673" s="7" t="str">
        <f>VLOOKUP(Table1[[#This Row],[Order No]],'Account, order priority and cat'!$A$2:$B$1038,2,FALSE)</f>
        <v>COREY MILLS</v>
      </c>
      <c r="G673" s="7" t="str">
        <f>VLOOKUP(Table1[[#This Row],[Order No]],'Account, order priority and cat'!$A$3:$C$1039,3,FALSE)</f>
        <v>High</v>
      </c>
      <c r="H673" s="7" t="str">
        <f>VLOOKUP(Table1[[#This Row],[Order No]],'Account, order priority and cat'!$A$3:$D$1039,4,FALSE)</f>
        <v>Office Supplies</v>
      </c>
      <c r="I673" s="12" t="str">
        <f>VLOOKUP(Table1[[#This Row],[Order No]],'Cost and price details'!$A$2:$F$1038,Table!$I$3,FALSE)</f>
        <v>Regular Air</v>
      </c>
      <c r="J673" s="13">
        <f>VLOOKUP(Table1[[#This Row],[Order No]],'Cost and price details'!$A$2:$F$1038,Table!$J$3,FALSE)</f>
        <v>42210</v>
      </c>
      <c r="K673" s="12">
        <f>VLOOKUP(Table1[[#This Row],[Order No]],'Cost and price details'!$A$2:$F$1038,Table!$K$3,FALSE)</f>
        <v>2.4859999999999998</v>
      </c>
      <c r="L673" s="12">
        <f>VLOOKUP(Table1[[#This Row],[Order No]],'Cost and price details'!$A$2:$F$1038,Table!$L$3,FALSE)</f>
        <v>3.9380000000000006</v>
      </c>
      <c r="M673" s="14">
        <f>(Table1[[#This Row],[Retail Price]]-Table1[[#This Row],[Cost Price]])/Table1[[#This Row],[Cost Price]]</f>
        <v>0.58407079646017734</v>
      </c>
      <c r="N673" s="14">
        <f>VLOOKUP(Table1[[#This Row],[Retail Price]],'Tax and discount slab'!$A$17:$B$27,2,TRUE)</f>
        <v>0.05</v>
      </c>
      <c r="O673" s="7">
        <f>(1+Table1[[#This Row],[Tax]])*Table1[[#This Row],[Retail Price]]</f>
        <v>4.1349000000000009</v>
      </c>
      <c r="P673" s="7" t="e">
        <f>VLOOKUP(Table1[[#This Row],[Order No]],'QTY &amp; shipping cost'!A669:B1705,2,FALSE)</f>
        <v>#N/A</v>
      </c>
      <c r="Q673" s="7" t="e">
        <f>(Table1[[#This Row],[Price including tax]]*Table1[[#This Row],[Order Quantity]])</f>
        <v>#N/A</v>
      </c>
      <c r="R673" s="14">
        <f>VLOOKUP(Table1[[#This Row],[Retail Price]],'Tax and discount slab'!$D$17:$E$27,2,TRUE)</f>
        <v>0.02</v>
      </c>
      <c r="S673" s="7" t="e">
        <f>Table1[[#This Row],[Sub Total]]*Table1[[#This Row],[Discount %]]</f>
        <v>#N/A</v>
      </c>
      <c r="T673" s="7">
        <f>VLOOKUP(Table1[[#This Row],[Order No]],'QTY &amp; shipping cost'!$A$2:$C$1038,3,FALSE)</f>
        <v>5.52</v>
      </c>
      <c r="U673" s="18" t="e">
        <f>(Table1[[#This Row],[Sub Total]]+Table1[[#This Row],[Shipping Cost]])-Table1[[#This Row],[Discount $]]</f>
        <v>#N/A</v>
      </c>
    </row>
    <row r="674" spans="1:21" x14ac:dyDescent="0.2">
      <c r="A674" s="17" t="s">
        <v>1150</v>
      </c>
      <c r="B674" s="6">
        <f>VLOOKUP($A674,'Order date customer name'!$A$3:$B$1039,2,FALSE)</f>
        <v>42202</v>
      </c>
      <c r="C674" s="7" t="str">
        <f>VLOOKUP(Table1[[#This Row],[Order No]],'Order date customer name'!$A$2:$C$1038,3,FALSE)</f>
        <v>BRIAN SANTOS</v>
      </c>
      <c r="D674" s="7" t="str">
        <f>VLOOKUP(Table1[[#This Row],[Order No]],'State and cust type'!$A$2:$B$1038,2,FALSE)</f>
        <v>Illinois</v>
      </c>
      <c r="E674" s="7" t="str">
        <f>VLOOKUP(Table1[[#This Row],[Order No]],'State and cust type'!$A$3:$C$1039,3,FALSE)</f>
        <v>Small Business</v>
      </c>
      <c r="F674" s="7" t="str">
        <f>VLOOKUP(Table1[[#This Row],[Order No]],'Account, order priority and cat'!$A$2:$B$1038,2,FALSE)</f>
        <v>MANUEL BARNES</v>
      </c>
      <c r="G674" s="7" t="str">
        <f>VLOOKUP(Table1[[#This Row],[Order No]],'Account, order priority and cat'!$A$3:$C$1039,3,FALSE)</f>
        <v>Medium</v>
      </c>
      <c r="H674" s="7" t="str">
        <f>VLOOKUP(Table1[[#This Row],[Order No]],'Account, order priority and cat'!$A$3:$D$1039,4,FALSE)</f>
        <v>Office Supplies</v>
      </c>
      <c r="I674" s="12" t="str">
        <f>VLOOKUP(Table1[[#This Row],[Order No]],'Cost and price details'!$A$2:$F$1038,Table!$I$3,FALSE)</f>
        <v>Regular Air</v>
      </c>
      <c r="J674" s="13">
        <f>VLOOKUP(Table1[[#This Row],[Order No]],'Cost and price details'!$A$2:$F$1038,Table!$J$3,FALSE)</f>
        <v>42210</v>
      </c>
      <c r="K674" s="12">
        <f>VLOOKUP(Table1[[#This Row],[Order No]],'Cost and price details'!$A$2:$F$1038,Table!$K$3,FALSE)</f>
        <v>3.8500000000000005</v>
      </c>
      <c r="L674" s="12">
        <f>VLOOKUP(Table1[[#This Row],[Order No]],'Cost and price details'!$A$2:$F$1038,Table!$L$3,FALSE)</f>
        <v>6.3140000000000009</v>
      </c>
      <c r="M674" s="14">
        <f>(Table1[[#This Row],[Retail Price]]-Table1[[#This Row],[Cost Price]])/Table1[[#This Row],[Cost Price]]</f>
        <v>0.64</v>
      </c>
      <c r="N674" s="14">
        <f>VLOOKUP(Table1[[#This Row],[Retail Price]],'Tax and discount slab'!$A$17:$B$27,2,TRUE)</f>
        <v>0.05</v>
      </c>
      <c r="O674" s="7">
        <f>(1+Table1[[#This Row],[Tax]])*Table1[[#This Row],[Retail Price]]</f>
        <v>6.6297000000000015</v>
      </c>
      <c r="P674" s="7" t="e">
        <f>VLOOKUP(Table1[[#This Row],[Order No]],'QTY &amp; shipping cost'!A670:B1706,2,FALSE)</f>
        <v>#N/A</v>
      </c>
      <c r="Q674" s="7" t="e">
        <f>(Table1[[#This Row],[Price including tax]]*Table1[[#This Row],[Order Quantity]])</f>
        <v>#N/A</v>
      </c>
      <c r="R674" s="14">
        <f>VLOOKUP(Table1[[#This Row],[Retail Price]],'Tax and discount slab'!$D$17:$E$27,2,TRUE)</f>
        <v>0.02</v>
      </c>
      <c r="S674" s="7" t="e">
        <f>Table1[[#This Row],[Sub Total]]*Table1[[#This Row],[Discount %]]</f>
        <v>#N/A</v>
      </c>
      <c r="T674" s="7">
        <f>VLOOKUP(Table1[[#This Row],[Order No]],'QTY &amp; shipping cost'!$A$2:$C$1038,3,FALSE)</f>
        <v>5.0599999999999996</v>
      </c>
      <c r="U674" s="18" t="e">
        <f>(Table1[[#This Row],[Sub Total]]+Table1[[#This Row],[Shipping Cost]])-Table1[[#This Row],[Discount $]]</f>
        <v>#N/A</v>
      </c>
    </row>
    <row r="675" spans="1:21" x14ac:dyDescent="0.2">
      <c r="A675" s="17" t="s">
        <v>1151</v>
      </c>
      <c r="B675" s="6">
        <f>VLOOKUP($A675,'Order date customer name'!$A$3:$B$1039,2,FALSE)</f>
        <v>42203</v>
      </c>
      <c r="C675" s="7" t="str">
        <f>VLOOKUP(Table1[[#This Row],[Order No]],'Order date customer name'!$A$2:$C$1038,3,FALSE)</f>
        <v>DAVID ARMSTRONG</v>
      </c>
      <c r="D675" s="7" t="str">
        <f>VLOOKUP(Table1[[#This Row],[Order No]],'State and cust type'!$A$2:$B$1038,2,FALSE)</f>
        <v>New York</v>
      </c>
      <c r="E675" s="7" t="str">
        <f>VLOOKUP(Table1[[#This Row],[Order No]],'State and cust type'!$A$3:$C$1039,3,FALSE)</f>
        <v>Consumer</v>
      </c>
      <c r="F675" s="7" t="str">
        <f>VLOOKUP(Table1[[#This Row],[Order No]],'Account, order priority and cat'!$A$2:$B$1038,2,FALSE)</f>
        <v>ROY COOK</v>
      </c>
      <c r="G675" s="7" t="str">
        <f>VLOOKUP(Table1[[#This Row],[Order No]],'Account, order priority and cat'!$A$3:$C$1039,3,FALSE)</f>
        <v>Critical</v>
      </c>
      <c r="H675" s="7" t="str">
        <f>VLOOKUP(Table1[[#This Row],[Order No]],'Account, order priority and cat'!$A$3:$D$1039,4,FALSE)</f>
        <v>Office Supplies</v>
      </c>
      <c r="I675" s="12" t="str">
        <f>VLOOKUP(Table1[[#This Row],[Order No]],'Cost and price details'!$A$2:$F$1038,Table!$I$3,FALSE)</f>
        <v>Regular Air</v>
      </c>
      <c r="J675" s="13">
        <f>VLOOKUP(Table1[[#This Row],[Order No]],'Cost and price details'!$A$2:$F$1038,Table!$J$3,FALSE)</f>
        <v>42213</v>
      </c>
      <c r="K675" s="12">
        <f>VLOOKUP(Table1[[#This Row],[Order No]],'Cost and price details'!$A$2:$F$1038,Table!$K$3,FALSE)</f>
        <v>4.51</v>
      </c>
      <c r="L675" s="12">
        <f>VLOOKUP(Table1[[#This Row],[Order No]],'Cost and price details'!$A$2:$F$1038,Table!$L$3,FALSE)</f>
        <v>10.241000000000001</v>
      </c>
      <c r="M675" s="14">
        <f>(Table1[[#This Row],[Retail Price]]-Table1[[#This Row],[Cost Price]])/Table1[[#This Row],[Cost Price]]</f>
        <v>1.2707317073170736</v>
      </c>
      <c r="N675" s="14">
        <f>VLOOKUP(Table1[[#This Row],[Retail Price]],'Tax and discount slab'!$A$17:$B$27,2,TRUE)</f>
        <v>0.1</v>
      </c>
      <c r="O675" s="7">
        <f>(1+Table1[[#This Row],[Tax]])*Table1[[#This Row],[Retail Price]]</f>
        <v>11.265100000000002</v>
      </c>
      <c r="P675" s="7" t="e">
        <f>VLOOKUP(Table1[[#This Row],[Order No]],'QTY &amp; shipping cost'!A671:B1707,2,FALSE)</f>
        <v>#N/A</v>
      </c>
      <c r="Q675" s="7" t="e">
        <f>(Table1[[#This Row],[Price including tax]]*Table1[[#This Row],[Order Quantity]])</f>
        <v>#N/A</v>
      </c>
      <c r="R675" s="14">
        <f>VLOOKUP(Table1[[#This Row],[Retail Price]],'Tax and discount slab'!$D$17:$E$27,2,TRUE)</f>
        <v>7.0000000000000007E-2</v>
      </c>
      <c r="S675" s="7" t="e">
        <f>Table1[[#This Row],[Sub Total]]*Table1[[#This Row],[Discount %]]</f>
        <v>#N/A</v>
      </c>
      <c r="T675" s="7">
        <f>VLOOKUP(Table1[[#This Row],[Order No]],'QTY &amp; shipping cost'!$A$2:$C$1038,3,FALSE)</f>
        <v>4.03</v>
      </c>
      <c r="U675" s="18" t="e">
        <f>(Table1[[#This Row],[Sub Total]]+Table1[[#This Row],[Shipping Cost]])-Table1[[#This Row],[Discount $]]</f>
        <v>#N/A</v>
      </c>
    </row>
    <row r="676" spans="1:21" x14ac:dyDescent="0.2">
      <c r="A676" s="17" t="s">
        <v>1152</v>
      </c>
      <c r="B676" s="6">
        <f>VLOOKUP($A676,'Order date customer name'!$A$3:$B$1039,2,FALSE)</f>
        <v>42206</v>
      </c>
      <c r="C676" s="7" t="str">
        <f>VLOOKUP(Table1[[#This Row],[Order No]],'Order date customer name'!$A$2:$C$1038,3,FALSE)</f>
        <v>RUBEN DANIELS</v>
      </c>
      <c r="D676" s="7" t="str">
        <f>VLOOKUP(Table1[[#This Row],[Order No]],'State and cust type'!$A$2:$B$1038,2,FALSE)</f>
        <v>New York</v>
      </c>
      <c r="E676" s="7" t="str">
        <f>VLOOKUP(Table1[[#This Row],[Order No]],'State and cust type'!$A$3:$C$1039,3,FALSE)</f>
        <v>Home Office</v>
      </c>
      <c r="F676" s="7" t="str">
        <f>VLOOKUP(Table1[[#This Row],[Order No]],'Account, order priority and cat'!$A$2:$B$1038,2,FALSE)</f>
        <v>GREG BLACK</v>
      </c>
      <c r="G676" s="7" t="str">
        <f>VLOOKUP(Table1[[#This Row],[Order No]],'Account, order priority and cat'!$A$3:$C$1039,3,FALSE)</f>
        <v>Low</v>
      </c>
      <c r="H676" s="7" t="str">
        <f>VLOOKUP(Table1[[#This Row],[Order No]],'Account, order priority and cat'!$A$3:$D$1039,4,FALSE)</f>
        <v>Technology</v>
      </c>
      <c r="I676" s="12" t="str">
        <f>VLOOKUP(Table1[[#This Row],[Order No]],'Cost and price details'!$A$2:$F$1038,Table!$I$3,FALSE)</f>
        <v>Regular Air</v>
      </c>
      <c r="J676" s="13">
        <f>VLOOKUP(Table1[[#This Row],[Order No]],'Cost and price details'!$A$2:$F$1038,Table!$J$3,FALSE)</f>
        <v>42220</v>
      </c>
      <c r="K676" s="12">
        <f>VLOOKUP(Table1[[#This Row],[Order No]],'Cost and price details'!$A$2:$F$1038,Table!$K$3,FALSE)</f>
        <v>35.222000000000008</v>
      </c>
      <c r="L676" s="12">
        <f>VLOOKUP(Table1[[#This Row],[Order No]],'Cost and price details'!$A$2:$F$1038,Table!$L$3,FALSE)</f>
        <v>167.72800000000001</v>
      </c>
      <c r="M676" s="14">
        <f>(Table1[[#This Row],[Retail Price]]-Table1[[#This Row],[Cost Price]])/Table1[[#This Row],[Cost Price]]</f>
        <v>3.7620237351655206</v>
      </c>
      <c r="N676" s="14">
        <f>VLOOKUP(Table1[[#This Row],[Retail Price]],'Tax and discount slab'!$A$17:$B$27,2,TRUE)</f>
        <v>0.32000000000000006</v>
      </c>
      <c r="O676" s="7">
        <f>(1+Table1[[#This Row],[Tax]])*Table1[[#This Row],[Retail Price]]</f>
        <v>221.40096000000003</v>
      </c>
      <c r="P676" s="7" t="e">
        <f>VLOOKUP(Table1[[#This Row],[Order No]],'QTY &amp; shipping cost'!A672:B1708,2,FALSE)</f>
        <v>#N/A</v>
      </c>
      <c r="Q676" s="7" t="e">
        <f>(Table1[[#This Row],[Price including tax]]*Table1[[#This Row],[Order Quantity]])</f>
        <v>#N/A</v>
      </c>
      <c r="R676" s="14">
        <f>VLOOKUP(Table1[[#This Row],[Retail Price]],'Tax and discount slab'!$D$17:$E$27,2,TRUE)</f>
        <v>0.47</v>
      </c>
      <c r="S676" s="7" t="e">
        <f>Table1[[#This Row],[Sub Total]]*Table1[[#This Row],[Discount %]]</f>
        <v>#N/A</v>
      </c>
      <c r="T676" s="7">
        <f>VLOOKUP(Table1[[#This Row],[Order No]],'QTY &amp; shipping cost'!$A$2:$C$1038,3,FALSE)</f>
        <v>4.05</v>
      </c>
      <c r="U676" s="18" t="e">
        <f>(Table1[[#This Row],[Sub Total]]+Table1[[#This Row],[Shipping Cost]])-Table1[[#This Row],[Discount $]]</f>
        <v>#N/A</v>
      </c>
    </row>
    <row r="677" spans="1:21" x14ac:dyDescent="0.2">
      <c r="A677" s="17" t="s">
        <v>1154</v>
      </c>
      <c r="B677" s="6">
        <f>VLOOKUP($A677,'Order date customer name'!$A$3:$B$1039,2,FALSE)</f>
        <v>42206</v>
      </c>
      <c r="C677" s="7" t="str">
        <f>VLOOKUP(Table1[[#This Row],[Order No]],'Order date customer name'!$A$2:$C$1038,3,FALSE)</f>
        <v>WARREN SCHMIDT</v>
      </c>
      <c r="D677" s="7" t="str">
        <f>VLOOKUP(Table1[[#This Row],[Order No]],'State and cust type'!$A$2:$B$1038,2,FALSE)</f>
        <v>New York</v>
      </c>
      <c r="E677" s="7" t="str">
        <f>VLOOKUP(Table1[[#This Row],[Order No]],'State and cust type'!$A$3:$C$1039,3,FALSE)</f>
        <v>Corporate</v>
      </c>
      <c r="F677" s="7" t="str">
        <f>VLOOKUP(Table1[[#This Row],[Order No]],'Account, order priority and cat'!$A$2:$B$1038,2,FALSE)</f>
        <v>GREG BLACK</v>
      </c>
      <c r="G677" s="7" t="str">
        <f>VLOOKUP(Table1[[#This Row],[Order No]],'Account, order priority and cat'!$A$3:$C$1039,3,FALSE)</f>
        <v>Not Specified</v>
      </c>
      <c r="H677" s="7" t="str">
        <f>VLOOKUP(Table1[[#This Row],[Order No]],'Account, order priority and cat'!$A$3:$D$1039,4,FALSE)</f>
        <v>Office Supplies</v>
      </c>
      <c r="I677" s="12" t="str">
        <f>VLOOKUP(Table1[[#This Row],[Order No]],'Cost and price details'!$A$2:$F$1038,Table!$I$3,FALSE)</f>
        <v>Express Air</v>
      </c>
      <c r="J677" s="13">
        <f>VLOOKUP(Table1[[#This Row],[Order No]],'Cost and price details'!$A$2:$F$1038,Table!$J$3,FALSE)</f>
        <v>42214</v>
      </c>
      <c r="K677" s="12">
        <f>VLOOKUP(Table1[[#This Row],[Order No]],'Cost and price details'!$A$2:$F$1038,Table!$K$3,FALSE)</f>
        <v>3.6520000000000001</v>
      </c>
      <c r="L677" s="12">
        <f>VLOOKUP(Table1[[#This Row],[Order No]],'Cost and price details'!$A$2:$F$1038,Table!$L$3,FALSE)</f>
        <v>5.6980000000000004</v>
      </c>
      <c r="M677" s="14">
        <f>(Table1[[#This Row],[Retail Price]]-Table1[[#This Row],[Cost Price]])/Table1[[#This Row],[Cost Price]]</f>
        <v>0.56024096385542177</v>
      </c>
      <c r="N677" s="14">
        <f>VLOOKUP(Table1[[#This Row],[Retail Price]],'Tax and discount slab'!$A$17:$B$27,2,TRUE)</f>
        <v>0.05</v>
      </c>
      <c r="O677" s="7">
        <f>(1+Table1[[#This Row],[Tax]])*Table1[[#This Row],[Retail Price]]</f>
        <v>5.9829000000000008</v>
      </c>
      <c r="P677" s="7" t="e">
        <f>VLOOKUP(Table1[[#This Row],[Order No]],'QTY &amp; shipping cost'!A673:B1709,2,FALSE)</f>
        <v>#N/A</v>
      </c>
      <c r="Q677" s="7" t="e">
        <f>(Table1[[#This Row],[Price including tax]]*Table1[[#This Row],[Order Quantity]])</f>
        <v>#N/A</v>
      </c>
      <c r="R677" s="14">
        <f>VLOOKUP(Table1[[#This Row],[Retail Price]],'Tax and discount slab'!$D$17:$E$27,2,TRUE)</f>
        <v>0.02</v>
      </c>
      <c r="S677" s="7" t="e">
        <f>Table1[[#This Row],[Sub Total]]*Table1[[#This Row],[Discount %]]</f>
        <v>#N/A</v>
      </c>
      <c r="T677" s="7">
        <f>VLOOKUP(Table1[[#This Row],[Order No]],'QTY &amp; shipping cost'!$A$2:$C$1038,3,FALSE)</f>
        <v>2.09</v>
      </c>
      <c r="U677" s="18" t="e">
        <f>(Table1[[#This Row],[Sub Total]]+Table1[[#This Row],[Shipping Cost]])-Table1[[#This Row],[Discount $]]</f>
        <v>#N/A</v>
      </c>
    </row>
    <row r="678" spans="1:21" x14ac:dyDescent="0.2">
      <c r="A678" s="17" t="s">
        <v>1156</v>
      </c>
      <c r="B678" s="6">
        <f>VLOOKUP($A678,'Order date customer name'!$A$3:$B$1039,2,FALSE)</f>
        <v>42206</v>
      </c>
      <c r="C678" s="7" t="str">
        <f>VLOOKUP(Table1[[#This Row],[Order No]],'Order date customer name'!$A$2:$C$1038,3,FALSE)</f>
        <v>ADRIAN OWENS</v>
      </c>
      <c r="D678" s="7" t="str">
        <f>VLOOKUP(Table1[[#This Row],[Order No]],'State and cust type'!$A$2:$B$1038,2,FALSE)</f>
        <v>Illinois</v>
      </c>
      <c r="E678" s="7" t="str">
        <f>VLOOKUP(Table1[[#This Row],[Order No]],'State and cust type'!$A$3:$C$1039,3,FALSE)</f>
        <v>Consumer</v>
      </c>
      <c r="F678" s="7" t="str">
        <f>VLOOKUP(Table1[[#This Row],[Order No]],'Account, order priority and cat'!$A$2:$B$1038,2,FALSE)</f>
        <v>MANUEL BARNES</v>
      </c>
      <c r="G678" s="7" t="str">
        <f>VLOOKUP(Table1[[#This Row],[Order No]],'Account, order priority and cat'!$A$3:$C$1039,3,FALSE)</f>
        <v>Critical</v>
      </c>
      <c r="H678" s="7" t="str">
        <f>VLOOKUP(Table1[[#This Row],[Order No]],'Account, order priority and cat'!$A$3:$D$1039,4,FALSE)</f>
        <v>Office Supplies</v>
      </c>
      <c r="I678" s="12" t="str">
        <f>VLOOKUP(Table1[[#This Row],[Order No]],'Cost and price details'!$A$2:$F$1038,Table!$I$3,FALSE)</f>
        <v>Regular Air</v>
      </c>
      <c r="J678" s="13">
        <f>VLOOKUP(Table1[[#This Row],[Order No]],'Cost and price details'!$A$2:$F$1038,Table!$J$3,FALSE)</f>
        <v>42214</v>
      </c>
      <c r="K678" s="12">
        <f>VLOOKUP(Table1[[#This Row],[Order No]],'Cost and price details'!$A$2:$F$1038,Table!$K$3,FALSE)</f>
        <v>1.298</v>
      </c>
      <c r="L678" s="12">
        <f>VLOOKUP(Table1[[#This Row],[Order No]],'Cost and price details'!$A$2:$F$1038,Table!$L$3,FALSE)</f>
        <v>2.0680000000000001</v>
      </c>
      <c r="M678" s="14">
        <f>(Table1[[#This Row],[Retail Price]]-Table1[[#This Row],[Cost Price]])/Table1[[#This Row],[Cost Price]]</f>
        <v>0.59322033898305082</v>
      </c>
      <c r="N678" s="14">
        <f>VLOOKUP(Table1[[#This Row],[Retail Price]],'Tax and discount slab'!$A$17:$B$27,2,TRUE)</f>
        <v>0.05</v>
      </c>
      <c r="O678" s="7">
        <f>(1+Table1[[#This Row],[Tax]])*Table1[[#This Row],[Retail Price]]</f>
        <v>2.1714000000000002</v>
      </c>
      <c r="P678" s="7" t="e">
        <f>VLOOKUP(Table1[[#This Row],[Order No]],'QTY &amp; shipping cost'!A674:B1710,2,FALSE)</f>
        <v>#N/A</v>
      </c>
      <c r="Q678" s="7" t="e">
        <f>(Table1[[#This Row],[Price including tax]]*Table1[[#This Row],[Order Quantity]])</f>
        <v>#N/A</v>
      </c>
      <c r="R678" s="14">
        <f>VLOOKUP(Table1[[#This Row],[Retail Price]],'Tax and discount slab'!$D$17:$E$27,2,TRUE)</f>
        <v>0.02</v>
      </c>
      <c r="S678" s="7" t="e">
        <f>Table1[[#This Row],[Sub Total]]*Table1[[#This Row],[Discount %]]</f>
        <v>#N/A</v>
      </c>
      <c r="T678" s="7">
        <f>VLOOKUP(Table1[[#This Row],[Order No]],'QTY &amp; shipping cost'!$A$2:$C$1038,3,FALSE)</f>
        <v>1.54</v>
      </c>
      <c r="U678" s="18" t="e">
        <f>(Table1[[#This Row],[Sub Total]]+Table1[[#This Row],[Shipping Cost]])-Table1[[#This Row],[Discount $]]</f>
        <v>#N/A</v>
      </c>
    </row>
    <row r="679" spans="1:21" x14ac:dyDescent="0.2">
      <c r="A679" s="17" t="s">
        <v>1157</v>
      </c>
      <c r="B679" s="6">
        <f>VLOOKUP($A679,'Order date customer name'!$A$3:$B$1039,2,FALSE)</f>
        <v>42207</v>
      </c>
      <c r="C679" s="7" t="str">
        <f>VLOOKUP(Table1[[#This Row],[Order No]],'Order date customer name'!$A$2:$C$1038,3,FALSE)</f>
        <v>CLAUDE LAWRENCE</v>
      </c>
      <c r="D679" s="7" t="str">
        <f>VLOOKUP(Table1[[#This Row],[Order No]],'State and cust type'!$A$2:$B$1038,2,FALSE)</f>
        <v>Illinois</v>
      </c>
      <c r="E679" s="7" t="str">
        <f>VLOOKUP(Table1[[#This Row],[Order No]],'State and cust type'!$A$3:$C$1039,3,FALSE)</f>
        <v>Home Office</v>
      </c>
      <c r="F679" s="7" t="str">
        <f>VLOOKUP(Table1[[#This Row],[Order No]],'Account, order priority and cat'!$A$2:$B$1038,2,FALSE)</f>
        <v>MANUEL BARNES</v>
      </c>
      <c r="G679" s="7" t="str">
        <f>VLOOKUP(Table1[[#This Row],[Order No]],'Account, order priority and cat'!$A$3:$C$1039,3,FALSE)</f>
        <v>High</v>
      </c>
      <c r="H679" s="7" t="str">
        <f>VLOOKUP(Table1[[#This Row],[Order No]],'Account, order priority and cat'!$A$3:$D$1039,4,FALSE)</f>
        <v>Office Supplies</v>
      </c>
      <c r="I679" s="12" t="str">
        <f>VLOOKUP(Table1[[#This Row],[Order No]],'Cost and price details'!$A$2:$F$1038,Table!$I$3,FALSE)</f>
        <v>Regular Air</v>
      </c>
      <c r="J679" s="13">
        <f>VLOOKUP(Table1[[#This Row],[Order No]],'Cost and price details'!$A$2:$F$1038,Table!$J$3,FALSE)</f>
        <v>42216</v>
      </c>
      <c r="K679" s="12">
        <f>VLOOKUP(Table1[[#This Row],[Order No]],'Cost and price details'!$A$2:$F$1038,Table!$K$3,FALSE)</f>
        <v>1.3089999999999999</v>
      </c>
      <c r="L679" s="12">
        <f>VLOOKUP(Table1[[#This Row],[Order No]],'Cost and price details'!$A$2:$F$1038,Table!$L$3,FALSE)</f>
        <v>2.1779999999999999</v>
      </c>
      <c r="M679" s="14">
        <f>(Table1[[#This Row],[Retail Price]]-Table1[[#This Row],[Cost Price]])/Table1[[#This Row],[Cost Price]]</f>
        <v>0.66386554621848737</v>
      </c>
      <c r="N679" s="14">
        <f>VLOOKUP(Table1[[#This Row],[Retail Price]],'Tax and discount slab'!$A$17:$B$27,2,TRUE)</f>
        <v>0.05</v>
      </c>
      <c r="O679" s="7">
        <f>(1+Table1[[#This Row],[Tax]])*Table1[[#This Row],[Retail Price]]</f>
        <v>2.2869000000000002</v>
      </c>
      <c r="P679" s="7" t="e">
        <f>VLOOKUP(Table1[[#This Row],[Order No]],'QTY &amp; shipping cost'!A675:B1711,2,FALSE)</f>
        <v>#N/A</v>
      </c>
      <c r="Q679" s="7" t="e">
        <f>(Table1[[#This Row],[Price including tax]]*Table1[[#This Row],[Order Quantity]])</f>
        <v>#N/A</v>
      </c>
      <c r="R679" s="14">
        <f>VLOOKUP(Table1[[#This Row],[Retail Price]],'Tax and discount slab'!$D$17:$E$27,2,TRUE)</f>
        <v>0.02</v>
      </c>
      <c r="S679" s="7" t="e">
        <f>Table1[[#This Row],[Sub Total]]*Table1[[#This Row],[Discount %]]</f>
        <v>#N/A</v>
      </c>
      <c r="T679" s="7">
        <f>VLOOKUP(Table1[[#This Row],[Order No]],'QTY &amp; shipping cost'!$A$2:$C$1038,3,FALSE)</f>
        <v>4.8199999999999994</v>
      </c>
      <c r="U679" s="18" t="e">
        <f>(Table1[[#This Row],[Sub Total]]+Table1[[#This Row],[Shipping Cost]])-Table1[[#This Row],[Discount $]]</f>
        <v>#N/A</v>
      </c>
    </row>
    <row r="680" spans="1:21" x14ac:dyDescent="0.2">
      <c r="A680" s="17" t="s">
        <v>1159</v>
      </c>
      <c r="B680" s="6">
        <f>VLOOKUP($A680,'Order date customer name'!$A$3:$B$1039,2,FALSE)</f>
        <v>42207</v>
      </c>
      <c r="C680" s="7" t="str">
        <f>VLOOKUP(Table1[[#This Row],[Order No]],'Order date customer name'!$A$2:$C$1038,3,FALSE)</f>
        <v>MELVIN RAMIREZ</v>
      </c>
      <c r="D680" s="7" t="str">
        <f>VLOOKUP(Table1[[#This Row],[Order No]],'State and cust type'!$A$2:$B$1038,2,FALSE)</f>
        <v>New York</v>
      </c>
      <c r="E680" s="7" t="str">
        <f>VLOOKUP(Table1[[#This Row],[Order No]],'State and cust type'!$A$3:$C$1039,3,FALSE)</f>
        <v>Corporate</v>
      </c>
      <c r="F680" s="7" t="str">
        <f>VLOOKUP(Table1[[#This Row],[Order No]],'Account, order priority and cat'!$A$2:$B$1038,2,FALSE)</f>
        <v>MARC ARNOLD</v>
      </c>
      <c r="G680" s="7" t="str">
        <f>VLOOKUP(Table1[[#This Row],[Order No]],'Account, order priority and cat'!$A$3:$C$1039,3,FALSE)</f>
        <v>High</v>
      </c>
      <c r="H680" s="7" t="str">
        <f>VLOOKUP(Table1[[#This Row],[Order No]],'Account, order priority and cat'!$A$3:$D$1039,4,FALSE)</f>
        <v>Office Supplies</v>
      </c>
      <c r="I680" s="12" t="str">
        <f>VLOOKUP(Table1[[#This Row],[Order No]],'Cost and price details'!$A$2:$F$1038,Table!$I$3,FALSE)</f>
        <v>Regular Air</v>
      </c>
      <c r="J680" s="13">
        <f>VLOOKUP(Table1[[#This Row],[Order No]],'Cost and price details'!$A$2:$F$1038,Table!$J$3,FALSE)</f>
        <v>42216</v>
      </c>
      <c r="K680" s="12">
        <f>VLOOKUP(Table1[[#This Row],[Order No]],'Cost and price details'!$A$2:$F$1038,Table!$K$3,FALSE)</f>
        <v>1.9360000000000002</v>
      </c>
      <c r="L680" s="12">
        <f>VLOOKUP(Table1[[#This Row],[Order No]],'Cost and price details'!$A$2:$F$1038,Table!$L$3,FALSE)</f>
        <v>3.234</v>
      </c>
      <c r="M680" s="14">
        <f>(Table1[[#This Row],[Retail Price]]-Table1[[#This Row],[Cost Price]])/Table1[[#This Row],[Cost Price]]</f>
        <v>0.6704545454545453</v>
      </c>
      <c r="N680" s="14">
        <f>VLOOKUP(Table1[[#This Row],[Retail Price]],'Tax and discount slab'!$A$17:$B$27,2,TRUE)</f>
        <v>0.05</v>
      </c>
      <c r="O680" s="7">
        <f>(1+Table1[[#This Row],[Tax]])*Table1[[#This Row],[Retail Price]]</f>
        <v>3.3957000000000002</v>
      </c>
      <c r="P680" s="7" t="e">
        <f>VLOOKUP(Table1[[#This Row],[Order No]],'QTY &amp; shipping cost'!A676:B1712,2,FALSE)</f>
        <v>#N/A</v>
      </c>
      <c r="Q680" s="7" t="e">
        <f>(Table1[[#This Row],[Price including tax]]*Table1[[#This Row],[Order Quantity]])</f>
        <v>#N/A</v>
      </c>
      <c r="R680" s="14">
        <f>VLOOKUP(Table1[[#This Row],[Retail Price]],'Tax and discount slab'!$D$17:$E$27,2,TRUE)</f>
        <v>0.02</v>
      </c>
      <c r="S680" s="7" t="e">
        <f>Table1[[#This Row],[Sub Total]]*Table1[[#This Row],[Discount %]]</f>
        <v>#N/A</v>
      </c>
      <c r="T680" s="7">
        <f>VLOOKUP(Table1[[#This Row],[Order No]],'QTY &amp; shipping cost'!$A$2:$C$1038,3,FALSE)</f>
        <v>0.8600000000000001</v>
      </c>
      <c r="U680" s="18" t="e">
        <f>(Table1[[#This Row],[Sub Total]]+Table1[[#This Row],[Shipping Cost]])-Table1[[#This Row],[Discount $]]</f>
        <v>#N/A</v>
      </c>
    </row>
    <row r="681" spans="1:21" x14ac:dyDescent="0.2">
      <c r="A681" s="17" t="s">
        <v>1160</v>
      </c>
      <c r="B681" s="6">
        <f>VLOOKUP($A681,'Order date customer name'!$A$3:$B$1039,2,FALSE)</f>
        <v>42208</v>
      </c>
      <c r="C681" s="7" t="str">
        <f>VLOOKUP(Table1[[#This Row],[Order No]],'Order date customer name'!$A$2:$C$1038,3,FALSE)</f>
        <v>MAURICE COOK</v>
      </c>
      <c r="D681" s="7" t="str">
        <f>VLOOKUP(Table1[[#This Row],[Order No]],'State and cust type'!$A$2:$B$1038,2,FALSE)</f>
        <v>Illinois</v>
      </c>
      <c r="E681" s="7" t="str">
        <f>VLOOKUP(Table1[[#This Row],[Order No]],'State and cust type'!$A$3:$C$1039,3,FALSE)</f>
        <v>Home Office</v>
      </c>
      <c r="F681" s="7" t="str">
        <f>VLOOKUP(Table1[[#This Row],[Order No]],'Account, order priority and cat'!$A$2:$B$1038,2,FALSE)</f>
        <v>COREY MILLS</v>
      </c>
      <c r="G681" s="7" t="str">
        <f>VLOOKUP(Table1[[#This Row],[Order No]],'Account, order priority and cat'!$A$3:$C$1039,3,FALSE)</f>
        <v>Critical</v>
      </c>
      <c r="H681" s="7" t="str">
        <f>VLOOKUP(Table1[[#This Row],[Order No]],'Account, order priority and cat'!$A$3:$D$1039,4,FALSE)</f>
        <v>Office Supplies</v>
      </c>
      <c r="I681" s="12" t="str">
        <f>VLOOKUP(Table1[[#This Row],[Order No]],'Cost and price details'!$A$2:$F$1038,Table!$I$3,FALSE)</f>
        <v>Regular Air</v>
      </c>
      <c r="J681" s="13">
        <f>VLOOKUP(Table1[[#This Row],[Order No]],'Cost and price details'!$A$2:$F$1038,Table!$J$3,FALSE)</f>
        <v>42218</v>
      </c>
      <c r="K681" s="12">
        <f>VLOOKUP(Table1[[#This Row],[Order No]],'Cost and price details'!$A$2:$F$1038,Table!$K$3,FALSE)</f>
        <v>2.1779999999999999</v>
      </c>
      <c r="L681" s="12">
        <f>VLOOKUP(Table1[[#This Row],[Order No]],'Cost and price details'!$A$2:$F$1038,Table!$L$3,FALSE)</f>
        <v>3.4650000000000003</v>
      </c>
      <c r="M681" s="14">
        <f>(Table1[[#This Row],[Retail Price]]-Table1[[#This Row],[Cost Price]])/Table1[[#This Row],[Cost Price]]</f>
        <v>0.59090909090909105</v>
      </c>
      <c r="N681" s="14">
        <f>VLOOKUP(Table1[[#This Row],[Retail Price]],'Tax and discount slab'!$A$17:$B$27,2,TRUE)</f>
        <v>0.05</v>
      </c>
      <c r="O681" s="7">
        <f>(1+Table1[[#This Row],[Tax]])*Table1[[#This Row],[Retail Price]]</f>
        <v>3.6382500000000007</v>
      </c>
      <c r="P681" s="7" t="e">
        <f>VLOOKUP(Table1[[#This Row],[Order No]],'QTY &amp; shipping cost'!A677:B1713,2,FALSE)</f>
        <v>#N/A</v>
      </c>
      <c r="Q681" s="7" t="e">
        <f>(Table1[[#This Row],[Price including tax]]*Table1[[#This Row],[Order Quantity]])</f>
        <v>#N/A</v>
      </c>
      <c r="R681" s="14">
        <f>VLOOKUP(Table1[[#This Row],[Retail Price]],'Tax and discount slab'!$D$17:$E$27,2,TRUE)</f>
        <v>0.02</v>
      </c>
      <c r="S681" s="7" t="e">
        <f>Table1[[#This Row],[Sub Total]]*Table1[[#This Row],[Discount %]]</f>
        <v>#N/A</v>
      </c>
      <c r="T681" s="7">
        <f>VLOOKUP(Table1[[#This Row],[Order No]],'QTY &amp; shipping cost'!$A$2:$C$1038,3,FALSE)</f>
        <v>0.54</v>
      </c>
      <c r="U681" s="18" t="e">
        <f>(Table1[[#This Row],[Sub Total]]+Table1[[#This Row],[Shipping Cost]])-Table1[[#This Row],[Discount $]]</f>
        <v>#N/A</v>
      </c>
    </row>
    <row r="682" spans="1:21" x14ac:dyDescent="0.2">
      <c r="A682" s="17" t="s">
        <v>1161</v>
      </c>
      <c r="B682" s="6">
        <f>VLOOKUP($A682,'Order date customer name'!$A$3:$B$1039,2,FALSE)</f>
        <v>42209</v>
      </c>
      <c r="C682" s="7" t="str">
        <f>VLOOKUP(Table1[[#This Row],[Order No]],'Order date customer name'!$A$2:$C$1038,3,FALSE)</f>
        <v>DUANE EVANS</v>
      </c>
      <c r="D682" s="7" t="str">
        <f>VLOOKUP(Table1[[#This Row],[Order No]],'State and cust type'!$A$2:$B$1038,2,FALSE)</f>
        <v>New York</v>
      </c>
      <c r="E682" s="7" t="str">
        <f>VLOOKUP(Table1[[#This Row],[Order No]],'State and cust type'!$A$3:$C$1039,3,FALSE)</f>
        <v>Consumer</v>
      </c>
      <c r="F682" s="7" t="str">
        <f>VLOOKUP(Table1[[#This Row],[Order No]],'Account, order priority and cat'!$A$2:$B$1038,2,FALSE)</f>
        <v>WILLIE STEWART</v>
      </c>
      <c r="G682" s="7" t="str">
        <f>VLOOKUP(Table1[[#This Row],[Order No]],'Account, order priority and cat'!$A$3:$C$1039,3,FALSE)</f>
        <v>Medium</v>
      </c>
      <c r="H682" s="7" t="str">
        <f>VLOOKUP(Table1[[#This Row],[Order No]],'Account, order priority and cat'!$A$3:$D$1039,4,FALSE)</f>
        <v>Office Supplies</v>
      </c>
      <c r="I682" s="12" t="str">
        <f>VLOOKUP(Table1[[#This Row],[Order No]],'Cost and price details'!$A$2:$F$1038,Table!$I$3,FALSE)</f>
        <v>Express Air</v>
      </c>
      <c r="J682" s="13">
        <f>VLOOKUP(Table1[[#This Row],[Order No]],'Cost and price details'!$A$2:$F$1038,Table!$J$3,FALSE)</f>
        <v>42217</v>
      </c>
      <c r="K682" s="12">
        <f>VLOOKUP(Table1[[#This Row],[Order No]],'Cost and price details'!$A$2:$F$1038,Table!$K$3,FALSE)</f>
        <v>5.0490000000000004</v>
      </c>
      <c r="L682" s="12">
        <f>VLOOKUP(Table1[[#This Row],[Order No]],'Cost and price details'!$A$2:$F$1038,Table!$L$3,FALSE)</f>
        <v>8.0080000000000009</v>
      </c>
      <c r="M682" s="14">
        <f>(Table1[[#This Row],[Retail Price]]-Table1[[#This Row],[Cost Price]])/Table1[[#This Row],[Cost Price]]</f>
        <v>0.58605664488017439</v>
      </c>
      <c r="N682" s="14">
        <f>VLOOKUP(Table1[[#This Row],[Retail Price]],'Tax and discount slab'!$A$17:$B$27,2,TRUE)</f>
        <v>0.05</v>
      </c>
      <c r="O682" s="7">
        <f>(1+Table1[[#This Row],[Tax]])*Table1[[#This Row],[Retail Price]]</f>
        <v>8.4084000000000021</v>
      </c>
      <c r="P682" s="7">
        <f>VLOOKUP(Table1[[#This Row],[Order No]],'QTY &amp; shipping cost'!A678:B1714,2,FALSE)</f>
        <v>22</v>
      </c>
      <c r="Q682" s="7">
        <f>(Table1[[#This Row],[Price including tax]]*Table1[[#This Row],[Order Quantity]])</f>
        <v>184.98480000000004</v>
      </c>
      <c r="R682" s="14">
        <f>VLOOKUP(Table1[[#This Row],[Retail Price]],'Tax and discount slab'!$D$17:$E$27,2,TRUE)</f>
        <v>0.02</v>
      </c>
      <c r="S682" s="7">
        <f>Table1[[#This Row],[Sub Total]]*Table1[[#This Row],[Discount %]]</f>
        <v>3.6996960000000008</v>
      </c>
      <c r="T682" s="7">
        <f>VLOOKUP(Table1[[#This Row],[Order No]],'QTY &amp; shipping cost'!$A$2:$C$1038,3,FALSE)</f>
        <v>11.200000000000001</v>
      </c>
      <c r="U682" s="18">
        <f>(Table1[[#This Row],[Sub Total]]+Table1[[#This Row],[Shipping Cost]])-Table1[[#This Row],[Discount $]]</f>
        <v>192.48510400000004</v>
      </c>
    </row>
    <row r="683" spans="1:21" x14ac:dyDescent="0.2">
      <c r="A683" s="17" t="s">
        <v>1162</v>
      </c>
      <c r="B683" s="6">
        <f>VLOOKUP($A683,'Order date customer name'!$A$3:$B$1039,2,FALSE)</f>
        <v>42209</v>
      </c>
      <c r="C683" s="7" t="str">
        <f>VLOOKUP(Table1[[#This Row],[Order No]],'Order date customer name'!$A$2:$C$1038,3,FALSE)</f>
        <v>GREGORY WALLACE</v>
      </c>
      <c r="D683" s="7" t="str">
        <f>VLOOKUP(Table1[[#This Row],[Order No]],'State and cust type'!$A$2:$B$1038,2,FALSE)</f>
        <v>New York</v>
      </c>
      <c r="E683" s="7" t="str">
        <f>VLOOKUP(Table1[[#This Row],[Order No]],'State and cust type'!$A$3:$C$1039,3,FALSE)</f>
        <v>Corporate</v>
      </c>
      <c r="F683" s="7" t="str">
        <f>VLOOKUP(Table1[[#This Row],[Order No]],'Account, order priority and cat'!$A$2:$B$1038,2,FALSE)</f>
        <v>MARC ARNOLD</v>
      </c>
      <c r="G683" s="7" t="str">
        <f>VLOOKUP(Table1[[#This Row],[Order No]],'Account, order priority and cat'!$A$3:$C$1039,3,FALSE)</f>
        <v>High</v>
      </c>
      <c r="H683" s="7" t="str">
        <f>VLOOKUP(Table1[[#This Row],[Order No]],'Account, order priority and cat'!$A$3:$D$1039,4,FALSE)</f>
        <v>Office Supplies</v>
      </c>
      <c r="I683" s="12" t="str">
        <f>VLOOKUP(Table1[[#This Row],[Order No]],'Cost and price details'!$A$2:$F$1038,Table!$I$3,FALSE)</f>
        <v>Regular Air</v>
      </c>
      <c r="J683" s="13">
        <f>VLOOKUP(Table1[[#This Row],[Order No]],'Cost and price details'!$A$2:$F$1038,Table!$J$3,FALSE)</f>
        <v>42216</v>
      </c>
      <c r="K683" s="12">
        <f>VLOOKUP(Table1[[#This Row],[Order No]],'Cost and price details'!$A$2:$F$1038,Table!$K$3,FALSE)</f>
        <v>4.9830000000000005</v>
      </c>
      <c r="L683" s="12">
        <f>VLOOKUP(Table1[[#This Row],[Order No]],'Cost and price details'!$A$2:$F$1038,Table!$L$3,FALSE)</f>
        <v>8.0300000000000011</v>
      </c>
      <c r="M683" s="14">
        <f>(Table1[[#This Row],[Retail Price]]-Table1[[#This Row],[Cost Price]])/Table1[[#This Row],[Cost Price]]</f>
        <v>0.61147902869757176</v>
      </c>
      <c r="N683" s="14">
        <f>VLOOKUP(Table1[[#This Row],[Retail Price]],'Tax and discount slab'!$A$17:$B$27,2,TRUE)</f>
        <v>0.05</v>
      </c>
      <c r="O683" s="7">
        <f>(1+Table1[[#This Row],[Tax]])*Table1[[#This Row],[Retail Price]]</f>
        <v>8.4315000000000015</v>
      </c>
      <c r="P683" s="7" t="e">
        <f>VLOOKUP(Table1[[#This Row],[Order No]],'QTY &amp; shipping cost'!A679:B1715,2,FALSE)</f>
        <v>#N/A</v>
      </c>
      <c r="Q683" s="7" t="e">
        <f>(Table1[[#This Row],[Price including tax]]*Table1[[#This Row],[Order Quantity]])</f>
        <v>#N/A</v>
      </c>
      <c r="R683" s="14">
        <f>VLOOKUP(Table1[[#This Row],[Retail Price]],'Tax and discount slab'!$D$17:$E$27,2,TRUE)</f>
        <v>0.02</v>
      </c>
      <c r="S683" s="7" t="e">
        <f>Table1[[#This Row],[Sub Total]]*Table1[[#This Row],[Discount %]]</f>
        <v>#N/A</v>
      </c>
      <c r="T683" s="7">
        <f>VLOOKUP(Table1[[#This Row],[Order No]],'QTY &amp; shipping cost'!$A$2:$C$1038,3,FALSE)</f>
        <v>7.77</v>
      </c>
      <c r="U683" s="18" t="e">
        <f>(Table1[[#This Row],[Sub Total]]+Table1[[#This Row],[Shipping Cost]])-Table1[[#This Row],[Discount $]]</f>
        <v>#N/A</v>
      </c>
    </row>
    <row r="684" spans="1:21" x14ac:dyDescent="0.2">
      <c r="A684" s="17" t="s">
        <v>1163</v>
      </c>
      <c r="B684" s="6">
        <f>VLOOKUP($A684,'Order date customer name'!$A$3:$B$1039,2,FALSE)</f>
        <v>42212</v>
      </c>
      <c r="C684" s="7" t="str">
        <f>VLOOKUP(Table1[[#This Row],[Order No]],'Order date customer name'!$A$2:$C$1038,3,FALSE)</f>
        <v>ELMER NGUYEN</v>
      </c>
      <c r="D684" s="7" t="str">
        <f>VLOOKUP(Table1[[#This Row],[Order No]],'State and cust type'!$A$2:$B$1038,2,FALSE)</f>
        <v>Illinois</v>
      </c>
      <c r="E684" s="7" t="str">
        <f>VLOOKUP(Table1[[#This Row],[Order No]],'State and cust type'!$A$3:$C$1039,3,FALSE)</f>
        <v>Corporate</v>
      </c>
      <c r="F684" s="7" t="str">
        <f>VLOOKUP(Table1[[#This Row],[Order No]],'Account, order priority and cat'!$A$2:$B$1038,2,FALSE)</f>
        <v>MANUEL BARNES</v>
      </c>
      <c r="G684" s="7" t="str">
        <f>VLOOKUP(Table1[[#This Row],[Order No]],'Account, order priority and cat'!$A$3:$C$1039,3,FALSE)</f>
        <v>High</v>
      </c>
      <c r="H684" s="7" t="str">
        <f>VLOOKUP(Table1[[#This Row],[Order No]],'Account, order priority and cat'!$A$3:$D$1039,4,FALSE)</f>
        <v>Office Supplies</v>
      </c>
      <c r="I684" s="12" t="str">
        <f>VLOOKUP(Table1[[#This Row],[Order No]],'Cost and price details'!$A$2:$F$1038,Table!$I$3,FALSE)</f>
        <v>Regular Air</v>
      </c>
      <c r="J684" s="13">
        <f>VLOOKUP(Table1[[#This Row],[Order No]],'Cost and price details'!$A$2:$F$1038,Table!$J$3,FALSE)</f>
        <v>42221</v>
      </c>
      <c r="K684" s="12">
        <f>VLOOKUP(Table1[[#This Row],[Order No]],'Cost and price details'!$A$2:$F$1038,Table!$K$3,FALSE)</f>
        <v>1.6830000000000003</v>
      </c>
      <c r="L684" s="12">
        <f>VLOOKUP(Table1[[#This Row],[Order No]],'Cost and price details'!$A$2:$F$1038,Table!$L$3,FALSE)</f>
        <v>3.0579999999999998</v>
      </c>
      <c r="M684" s="14">
        <f>(Table1[[#This Row],[Retail Price]]-Table1[[#This Row],[Cost Price]])/Table1[[#This Row],[Cost Price]]</f>
        <v>0.81699346405228723</v>
      </c>
      <c r="N684" s="14">
        <f>VLOOKUP(Table1[[#This Row],[Retail Price]],'Tax and discount slab'!$A$17:$B$27,2,TRUE)</f>
        <v>0.05</v>
      </c>
      <c r="O684" s="7">
        <f>(1+Table1[[#This Row],[Tax]])*Table1[[#This Row],[Retail Price]]</f>
        <v>3.2109000000000001</v>
      </c>
      <c r="P684" s="7">
        <f>VLOOKUP(Table1[[#This Row],[Order No]],'QTY &amp; shipping cost'!A680:B1716,2,FALSE)</f>
        <v>40</v>
      </c>
      <c r="Q684" s="7">
        <f>(Table1[[#This Row],[Price including tax]]*Table1[[#This Row],[Order Quantity]])</f>
        <v>128.43600000000001</v>
      </c>
      <c r="R684" s="14">
        <f>VLOOKUP(Table1[[#This Row],[Retail Price]],'Tax and discount slab'!$D$17:$E$27,2,TRUE)</f>
        <v>0.02</v>
      </c>
      <c r="S684" s="7">
        <f>Table1[[#This Row],[Sub Total]]*Table1[[#This Row],[Discount %]]</f>
        <v>2.5687200000000003</v>
      </c>
      <c r="T684" s="7">
        <f>VLOOKUP(Table1[[#This Row],[Order No]],'QTY &amp; shipping cost'!$A$2:$C$1038,3,FALSE)</f>
        <v>1.3900000000000001</v>
      </c>
      <c r="U684" s="18">
        <f>(Table1[[#This Row],[Sub Total]]+Table1[[#This Row],[Shipping Cost]])-Table1[[#This Row],[Discount $]]</f>
        <v>127.25727999999999</v>
      </c>
    </row>
    <row r="685" spans="1:21" x14ac:dyDescent="0.2">
      <c r="A685" s="17" t="s">
        <v>1165</v>
      </c>
      <c r="B685" s="6">
        <f>VLOOKUP($A685,'Order date customer name'!$A$3:$B$1039,2,FALSE)</f>
        <v>42212</v>
      </c>
      <c r="C685" s="7" t="str">
        <f>VLOOKUP(Table1[[#This Row],[Order No]],'Order date customer name'!$A$2:$C$1038,3,FALSE)</f>
        <v>ANTHONY ROBERTSON</v>
      </c>
      <c r="D685" s="7" t="str">
        <f>VLOOKUP(Table1[[#This Row],[Order No]],'State and cust type'!$A$2:$B$1038,2,FALSE)</f>
        <v>New York</v>
      </c>
      <c r="E685" s="7" t="str">
        <f>VLOOKUP(Table1[[#This Row],[Order No]],'State and cust type'!$A$3:$C$1039,3,FALSE)</f>
        <v>Home Office</v>
      </c>
      <c r="F685" s="7" t="str">
        <f>VLOOKUP(Table1[[#This Row],[Order No]],'Account, order priority and cat'!$A$2:$B$1038,2,FALSE)</f>
        <v>WILLIE STEWART</v>
      </c>
      <c r="G685" s="7" t="str">
        <f>VLOOKUP(Table1[[#This Row],[Order No]],'Account, order priority and cat'!$A$3:$C$1039,3,FALSE)</f>
        <v>Not Specified</v>
      </c>
      <c r="H685" s="7" t="str">
        <f>VLOOKUP(Table1[[#This Row],[Order No]],'Account, order priority and cat'!$A$3:$D$1039,4,FALSE)</f>
        <v>Office Supplies</v>
      </c>
      <c r="I685" s="12" t="str">
        <f>VLOOKUP(Table1[[#This Row],[Order No]],'Cost and price details'!$A$2:$F$1038,Table!$I$3,FALSE)</f>
        <v>Regular Air</v>
      </c>
      <c r="J685" s="13">
        <f>VLOOKUP(Table1[[#This Row],[Order No]],'Cost and price details'!$A$2:$F$1038,Table!$J$3,FALSE)</f>
        <v>42220</v>
      </c>
      <c r="K685" s="12">
        <f>VLOOKUP(Table1[[#This Row],[Order No]],'Cost and price details'!$A$2:$F$1038,Table!$K$3,FALSE)</f>
        <v>59.719000000000001</v>
      </c>
      <c r="L685" s="12">
        <f>VLOOKUP(Table1[[#This Row],[Order No]],'Cost and price details'!$A$2:$F$1038,Table!$L$3,FALSE)</f>
        <v>99.528000000000006</v>
      </c>
      <c r="M685" s="14">
        <f>(Table1[[#This Row],[Retail Price]]-Table1[[#This Row],[Cost Price]])/Table1[[#This Row],[Cost Price]]</f>
        <v>0.66660526800515751</v>
      </c>
      <c r="N685" s="14">
        <f>VLOOKUP(Table1[[#This Row],[Retail Price]],'Tax and discount slab'!$A$17:$B$27,2,TRUE)</f>
        <v>0.30000000000000004</v>
      </c>
      <c r="O685" s="7">
        <f>(1+Table1[[#This Row],[Tax]])*Table1[[#This Row],[Retail Price]]</f>
        <v>129.38640000000001</v>
      </c>
      <c r="P685" s="7">
        <f>VLOOKUP(Table1[[#This Row],[Order No]],'QTY &amp; shipping cost'!A681:B1717,2,FALSE)</f>
        <v>17</v>
      </c>
      <c r="Q685" s="7">
        <f>(Table1[[#This Row],[Price including tax]]*Table1[[#This Row],[Order Quantity]])</f>
        <v>2199.5688</v>
      </c>
      <c r="R685" s="14">
        <f>VLOOKUP(Table1[[#This Row],[Retail Price]],'Tax and discount slab'!$D$17:$E$27,2,TRUE)</f>
        <v>0.42</v>
      </c>
      <c r="S685" s="7">
        <f>Table1[[#This Row],[Sub Total]]*Table1[[#This Row],[Discount %]]</f>
        <v>923.818896</v>
      </c>
      <c r="T685" s="7">
        <f>VLOOKUP(Table1[[#This Row],[Order No]],'QTY &amp; shipping cost'!$A$2:$C$1038,3,FALSE)</f>
        <v>20.04</v>
      </c>
      <c r="U685" s="18">
        <f>(Table1[[#This Row],[Sub Total]]+Table1[[#This Row],[Shipping Cost]])-Table1[[#This Row],[Discount $]]</f>
        <v>1295.789904</v>
      </c>
    </row>
    <row r="686" spans="1:21" x14ac:dyDescent="0.2">
      <c r="A686" s="17" t="s">
        <v>1167</v>
      </c>
      <c r="B686" s="6">
        <f>VLOOKUP($A686,'Order date customer name'!$A$3:$B$1039,2,FALSE)</f>
        <v>42213</v>
      </c>
      <c r="C686" s="7" t="str">
        <f>VLOOKUP(Table1[[#This Row],[Order No]],'Order date customer name'!$A$2:$C$1038,3,FALSE)</f>
        <v>DOUGLAS EVANS</v>
      </c>
      <c r="D686" s="7" t="str">
        <f>VLOOKUP(Table1[[#This Row],[Order No]],'State and cust type'!$A$2:$B$1038,2,FALSE)</f>
        <v>New York</v>
      </c>
      <c r="E686" s="7" t="str">
        <f>VLOOKUP(Table1[[#This Row],[Order No]],'State and cust type'!$A$3:$C$1039,3,FALSE)</f>
        <v>Home Office</v>
      </c>
      <c r="F686" s="7" t="str">
        <f>VLOOKUP(Table1[[#This Row],[Order No]],'Account, order priority and cat'!$A$2:$B$1038,2,FALSE)</f>
        <v>MARC ARNOLD</v>
      </c>
      <c r="G686" s="7" t="str">
        <f>VLOOKUP(Table1[[#This Row],[Order No]],'Account, order priority and cat'!$A$3:$C$1039,3,FALSE)</f>
        <v>High</v>
      </c>
      <c r="H686" s="7" t="str">
        <f>VLOOKUP(Table1[[#This Row],[Order No]],'Account, order priority and cat'!$A$3:$D$1039,4,FALSE)</f>
        <v>Office Supplies</v>
      </c>
      <c r="I686" s="12" t="str">
        <f>VLOOKUP(Table1[[#This Row],[Order No]],'Cost and price details'!$A$2:$F$1038,Table!$I$3,FALSE)</f>
        <v>Express Air</v>
      </c>
      <c r="J686" s="13">
        <f>VLOOKUP(Table1[[#This Row],[Order No]],'Cost and price details'!$A$2:$F$1038,Table!$J$3,FALSE)</f>
        <v>42221</v>
      </c>
      <c r="K686" s="12">
        <f>VLOOKUP(Table1[[#This Row],[Order No]],'Cost and price details'!$A$2:$F$1038,Table!$K$3,FALSE)</f>
        <v>2.5190000000000001</v>
      </c>
      <c r="L686" s="12">
        <f>VLOOKUP(Table1[[#This Row],[Order No]],'Cost and price details'!$A$2:$F$1038,Table!$L$3,FALSE)</f>
        <v>4.0590000000000002</v>
      </c>
      <c r="M686" s="14">
        <f>(Table1[[#This Row],[Retail Price]]-Table1[[#This Row],[Cost Price]])/Table1[[#This Row],[Cost Price]]</f>
        <v>0.611353711790393</v>
      </c>
      <c r="N686" s="14">
        <f>VLOOKUP(Table1[[#This Row],[Retail Price]],'Tax and discount slab'!$A$17:$B$27,2,TRUE)</f>
        <v>0.05</v>
      </c>
      <c r="O686" s="7">
        <f>(1+Table1[[#This Row],[Tax]])*Table1[[#This Row],[Retail Price]]</f>
        <v>4.2619500000000006</v>
      </c>
      <c r="P686" s="7" t="e">
        <f>VLOOKUP(Table1[[#This Row],[Order No]],'QTY &amp; shipping cost'!A682:B1718,2,FALSE)</f>
        <v>#N/A</v>
      </c>
      <c r="Q686" s="7" t="e">
        <f>(Table1[[#This Row],[Price including tax]]*Table1[[#This Row],[Order Quantity]])</f>
        <v>#N/A</v>
      </c>
      <c r="R686" s="14">
        <f>VLOOKUP(Table1[[#This Row],[Retail Price]],'Tax and discount slab'!$D$17:$E$27,2,TRUE)</f>
        <v>0.02</v>
      </c>
      <c r="S686" s="7" t="e">
        <f>Table1[[#This Row],[Sub Total]]*Table1[[#This Row],[Discount %]]</f>
        <v>#N/A</v>
      </c>
      <c r="T686" s="7">
        <f>VLOOKUP(Table1[[#This Row],[Order No]],'QTY &amp; shipping cost'!$A$2:$C$1038,3,FALSE)</f>
        <v>0.55000000000000004</v>
      </c>
      <c r="U686" s="18" t="e">
        <f>(Table1[[#This Row],[Sub Total]]+Table1[[#This Row],[Shipping Cost]])-Table1[[#This Row],[Discount $]]</f>
        <v>#N/A</v>
      </c>
    </row>
    <row r="687" spans="1:21" x14ac:dyDescent="0.2">
      <c r="A687" s="17" t="s">
        <v>1169</v>
      </c>
      <c r="B687" s="6">
        <f>VLOOKUP($A687,'Order date customer name'!$A$3:$B$1039,2,FALSE)</f>
        <v>42213</v>
      </c>
      <c r="C687" s="7" t="str">
        <f>VLOOKUP(Table1[[#This Row],[Order No]],'Order date customer name'!$A$2:$C$1038,3,FALSE)</f>
        <v>PATRICK EVANS</v>
      </c>
      <c r="D687" s="7" t="str">
        <f>VLOOKUP(Table1[[#This Row],[Order No]],'State and cust type'!$A$2:$B$1038,2,FALSE)</f>
        <v>New York</v>
      </c>
      <c r="E687" s="7" t="str">
        <f>VLOOKUP(Table1[[#This Row],[Order No]],'State and cust type'!$A$3:$C$1039,3,FALSE)</f>
        <v>Home Office</v>
      </c>
      <c r="F687" s="7" t="str">
        <f>VLOOKUP(Table1[[#This Row],[Order No]],'Account, order priority and cat'!$A$2:$B$1038,2,FALSE)</f>
        <v>VINCENT JORDAN</v>
      </c>
      <c r="G687" s="7" t="str">
        <f>VLOOKUP(Table1[[#This Row],[Order No]],'Account, order priority and cat'!$A$3:$C$1039,3,FALSE)</f>
        <v>Medium</v>
      </c>
      <c r="H687" s="7" t="str">
        <f>VLOOKUP(Table1[[#This Row],[Order No]],'Account, order priority and cat'!$A$3:$D$1039,4,FALSE)</f>
        <v>Technology</v>
      </c>
      <c r="I687" s="12" t="str">
        <f>VLOOKUP(Table1[[#This Row],[Order No]],'Cost and price details'!$A$2:$F$1038,Table!$I$3,FALSE)</f>
        <v>Express Air</v>
      </c>
      <c r="J687" s="13">
        <f>VLOOKUP(Table1[[#This Row],[Order No]],'Cost and price details'!$A$2:$F$1038,Table!$J$3,FALSE)</f>
        <v>42221</v>
      </c>
      <c r="K687" s="12">
        <f>VLOOKUP(Table1[[#This Row],[Order No]],'Cost and price details'!$A$2:$F$1038,Table!$K$3,FALSE)</f>
        <v>16.170000000000002</v>
      </c>
      <c r="L687" s="12">
        <f>VLOOKUP(Table1[[#This Row],[Order No]],'Cost and price details'!$A$2:$F$1038,Table!$L$3,FALSE)</f>
        <v>32.989000000000004</v>
      </c>
      <c r="M687" s="14">
        <f>(Table1[[#This Row],[Retail Price]]-Table1[[#This Row],[Cost Price]])/Table1[[#This Row],[Cost Price]]</f>
        <v>1.0401360544217688</v>
      </c>
      <c r="N687" s="14">
        <f>VLOOKUP(Table1[[#This Row],[Retail Price]],'Tax and discount slab'!$A$17:$B$27,2,TRUE)</f>
        <v>0.2</v>
      </c>
      <c r="O687" s="7">
        <f>(1+Table1[[#This Row],[Tax]])*Table1[[#This Row],[Retail Price]]</f>
        <v>39.586800000000004</v>
      </c>
      <c r="P687" s="7" t="e">
        <f>VLOOKUP(Table1[[#This Row],[Order No]],'QTY &amp; shipping cost'!A683:B1719,2,FALSE)</f>
        <v>#N/A</v>
      </c>
      <c r="Q687" s="7" t="e">
        <f>(Table1[[#This Row],[Price including tax]]*Table1[[#This Row],[Order Quantity]])</f>
        <v>#N/A</v>
      </c>
      <c r="R687" s="14">
        <f>VLOOKUP(Table1[[#This Row],[Retail Price]],'Tax and discount slab'!$D$17:$E$27,2,TRUE)</f>
        <v>0.17</v>
      </c>
      <c r="S687" s="7" t="e">
        <f>Table1[[#This Row],[Sub Total]]*Table1[[#This Row],[Discount %]]</f>
        <v>#N/A</v>
      </c>
      <c r="T687" s="7">
        <f>VLOOKUP(Table1[[#This Row],[Order No]],'QTY &amp; shipping cost'!$A$2:$C$1038,3,FALSE)</f>
        <v>5.55</v>
      </c>
      <c r="U687" s="18" t="e">
        <f>(Table1[[#This Row],[Sub Total]]+Table1[[#This Row],[Shipping Cost]])-Table1[[#This Row],[Discount $]]</f>
        <v>#N/A</v>
      </c>
    </row>
    <row r="688" spans="1:21" x14ac:dyDescent="0.2">
      <c r="A688" s="17" t="s">
        <v>1170</v>
      </c>
      <c r="B688" s="6">
        <f>VLOOKUP($A688,'Order date customer name'!$A$3:$B$1039,2,FALSE)</f>
        <v>42215</v>
      </c>
      <c r="C688" s="7" t="str">
        <f>VLOOKUP(Table1[[#This Row],[Order No]],'Order date customer name'!$A$2:$C$1038,3,FALSE)</f>
        <v>HARRY JOHNSTON</v>
      </c>
      <c r="D688" s="7" t="str">
        <f>VLOOKUP(Table1[[#This Row],[Order No]],'State and cust type'!$A$2:$B$1038,2,FALSE)</f>
        <v>New York</v>
      </c>
      <c r="E688" s="7" t="str">
        <f>VLOOKUP(Table1[[#This Row],[Order No]],'State and cust type'!$A$3:$C$1039,3,FALSE)</f>
        <v>Home Office</v>
      </c>
      <c r="F688" s="7" t="str">
        <f>VLOOKUP(Table1[[#This Row],[Order No]],'Account, order priority and cat'!$A$2:$B$1038,2,FALSE)</f>
        <v>GREG BLACK</v>
      </c>
      <c r="G688" s="7" t="str">
        <f>VLOOKUP(Table1[[#This Row],[Order No]],'Account, order priority and cat'!$A$3:$C$1039,3,FALSE)</f>
        <v>Critical</v>
      </c>
      <c r="H688" s="7" t="str">
        <f>VLOOKUP(Table1[[#This Row],[Order No]],'Account, order priority and cat'!$A$3:$D$1039,4,FALSE)</f>
        <v>Technology</v>
      </c>
      <c r="I688" s="12" t="str">
        <f>VLOOKUP(Table1[[#This Row],[Order No]],'Cost and price details'!$A$2:$F$1038,Table!$I$3,FALSE)</f>
        <v>Regular Air</v>
      </c>
      <c r="J688" s="13">
        <f>VLOOKUP(Table1[[#This Row],[Order No]],'Cost and price details'!$A$2:$F$1038,Table!$J$3,FALSE)</f>
        <v>42224</v>
      </c>
      <c r="K688" s="12">
        <f>VLOOKUP(Table1[[#This Row],[Order No]],'Cost and price details'!$A$2:$F$1038,Table!$K$3,FALSE)</f>
        <v>46.321000000000005</v>
      </c>
      <c r="L688" s="12">
        <f>VLOOKUP(Table1[[#This Row],[Order No]],'Cost and price details'!$A$2:$F$1038,Table!$L$3,FALSE)</f>
        <v>89.078000000000017</v>
      </c>
      <c r="M688" s="14">
        <f>(Table1[[#This Row],[Retail Price]]-Table1[[#This Row],[Cost Price]])/Table1[[#This Row],[Cost Price]]</f>
        <v>0.92305865590121128</v>
      </c>
      <c r="N688" s="14">
        <f>VLOOKUP(Table1[[#This Row],[Retail Price]],'Tax and discount slab'!$A$17:$B$27,2,TRUE)</f>
        <v>0.28000000000000003</v>
      </c>
      <c r="O688" s="7">
        <f>(1+Table1[[#This Row],[Tax]])*Table1[[#This Row],[Retail Price]]</f>
        <v>114.01984000000003</v>
      </c>
      <c r="P688" s="7" t="e">
        <f>VLOOKUP(Table1[[#This Row],[Order No]],'QTY &amp; shipping cost'!A684:B1720,2,FALSE)</f>
        <v>#N/A</v>
      </c>
      <c r="Q688" s="7" t="e">
        <f>(Table1[[#This Row],[Price including tax]]*Table1[[#This Row],[Order Quantity]])</f>
        <v>#N/A</v>
      </c>
      <c r="R688" s="14">
        <f>VLOOKUP(Table1[[#This Row],[Retail Price]],'Tax and discount slab'!$D$17:$E$27,2,TRUE)</f>
        <v>0.37</v>
      </c>
      <c r="S688" s="7" t="e">
        <f>Table1[[#This Row],[Sub Total]]*Table1[[#This Row],[Discount %]]</f>
        <v>#N/A</v>
      </c>
      <c r="T688" s="7">
        <f>VLOOKUP(Table1[[#This Row],[Order No]],'QTY &amp; shipping cost'!$A$2:$C$1038,3,FALSE)</f>
        <v>7.2299999999999995</v>
      </c>
      <c r="U688" s="18" t="e">
        <f>(Table1[[#This Row],[Sub Total]]+Table1[[#This Row],[Shipping Cost]])-Table1[[#This Row],[Discount $]]</f>
        <v>#N/A</v>
      </c>
    </row>
    <row r="689" spans="1:21" x14ac:dyDescent="0.2">
      <c r="A689" s="17" t="s">
        <v>1171</v>
      </c>
      <c r="B689" s="6">
        <f>VLOOKUP($A689,'Order date customer name'!$A$3:$B$1039,2,FALSE)</f>
        <v>42216</v>
      </c>
      <c r="C689" s="7" t="str">
        <f>VLOOKUP(Table1[[#This Row],[Order No]],'Order date customer name'!$A$2:$C$1038,3,FALSE)</f>
        <v>FRANCISCO PRICE</v>
      </c>
      <c r="D689" s="7" t="str">
        <f>VLOOKUP(Table1[[#This Row],[Order No]],'State and cust type'!$A$2:$B$1038,2,FALSE)</f>
        <v>New York</v>
      </c>
      <c r="E689" s="7" t="str">
        <f>VLOOKUP(Table1[[#This Row],[Order No]],'State and cust type'!$A$3:$C$1039,3,FALSE)</f>
        <v>Home Office</v>
      </c>
      <c r="F689" s="7" t="str">
        <f>VLOOKUP(Table1[[#This Row],[Order No]],'Account, order priority and cat'!$A$2:$B$1038,2,FALSE)</f>
        <v>BRYAN JENKINS</v>
      </c>
      <c r="G689" s="7" t="str">
        <f>VLOOKUP(Table1[[#This Row],[Order No]],'Account, order priority and cat'!$A$3:$C$1039,3,FALSE)</f>
        <v>Not Specified</v>
      </c>
      <c r="H689" s="7" t="str">
        <f>VLOOKUP(Table1[[#This Row],[Order No]],'Account, order priority and cat'!$A$3:$D$1039,4,FALSE)</f>
        <v>Technology</v>
      </c>
      <c r="I689" s="12" t="str">
        <f>VLOOKUP(Table1[[#This Row],[Order No]],'Cost and price details'!$A$2:$F$1038,Table!$I$3,FALSE)</f>
        <v>Regular Air</v>
      </c>
      <c r="J689" s="13">
        <f>VLOOKUP(Table1[[#This Row],[Order No]],'Cost and price details'!$A$2:$F$1038,Table!$J$3,FALSE)</f>
        <v>42225</v>
      </c>
      <c r="K689" s="12">
        <f>VLOOKUP(Table1[[#This Row],[Order No]],'Cost and price details'!$A$2:$F$1038,Table!$K$3,FALSE)</f>
        <v>237.60000000000002</v>
      </c>
      <c r="L689" s="12">
        <f>VLOOKUP(Table1[[#This Row],[Order No]],'Cost and price details'!$A$2:$F$1038,Table!$L$3,FALSE)</f>
        <v>494.98900000000003</v>
      </c>
      <c r="M689" s="14">
        <f>(Table1[[#This Row],[Retail Price]]-Table1[[#This Row],[Cost Price]])/Table1[[#This Row],[Cost Price]]</f>
        <v>1.0832870370370369</v>
      </c>
      <c r="N689" s="14">
        <f>VLOOKUP(Table1[[#This Row],[Retail Price]],'Tax and discount slab'!$A$17:$B$27,2,TRUE)</f>
        <v>0.32000000000000006</v>
      </c>
      <c r="O689" s="7">
        <f>(1+Table1[[#This Row],[Tax]])*Table1[[#This Row],[Retail Price]]</f>
        <v>653.38548000000003</v>
      </c>
      <c r="P689" s="7" t="e">
        <f>VLOOKUP(Table1[[#This Row],[Order No]],'QTY &amp; shipping cost'!A685:B1721,2,FALSE)</f>
        <v>#N/A</v>
      </c>
      <c r="Q689" s="7" t="e">
        <f>(Table1[[#This Row],[Price including tax]]*Table1[[#This Row],[Order Quantity]])</f>
        <v>#N/A</v>
      </c>
      <c r="R689" s="14">
        <f>VLOOKUP(Table1[[#This Row],[Retail Price]],'Tax and discount slab'!$D$17:$E$27,2,TRUE)</f>
        <v>0.47</v>
      </c>
      <c r="S689" s="7" t="e">
        <f>Table1[[#This Row],[Sub Total]]*Table1[[#This Row],[Discount %]]</f>
        <v>#N/A</v>
      </c>
      <c r="T689" s="7">
        <f>VLOOKUP(Table1[[#This Row],[Order No]],'QTY &amp; shipping cost'!$A$2:$C$1038,3,FALSE)</f>
        <v>24.54</v>
      </c>
      <c r="U689" s="18" t="e">
        <f>(Table1[[#This Row],[Sub Total]]+Table1[[#This Row],[Shipping Cost]])-Table1[[#This Row],[Discount $]]</f>
        <v>#N/A</v>
      </c>
    </row>
    <row r="690" spans="1:21" x14ac:dyDescent="0.2">
      <c r="A690" s="17" t="s">
        <v>1173</v>
      </c>
      <c r="B690" s="6">
        <f>VLOOKUP($A690,'Order date customer name'!$A$3:$B$1039,2,FALSE)</f>
        <v>42216</v>
      </c>
      <c r="C690" s="7" t="str">
        <f>VLOOKUP(Table1[[#This Row],[Order No]],'Order date customer name'!$A$2:$C$1038,3,FALSE)</f>
        <v>FRANKLIN WAGNER</v>
      </c>
      <c r="D690" s="7" t="str">
        <f>VLOOKUP(Table1[[#This Row],[Order No]],'State and cust type'!$A$2:$B$1038,2,FALSE)</f>
        <v>Illinois</v>
      </c>
      <c r="E690" s="7" t="str">
        <f>VLOOKUP(Table1[[#This Row],[Order No]],'State and cust type'!$A$3:$C$1039,3,FALSE)</f>
        <v>Consumer</v>
      </c>
      <c r="F690" s="7" t="str">
        <f>VLOOKUP(Table1[[#This Row],[Order No]],'Account, order priority and cat'!$A$2:$B$1038,2,FALSE)</f>
        <v>MANUEL BARNES</v>
      </c>
      <c r="G690" s="7" t="str">
        <f>VLOOKUP(Table1[[#This Row],[Order No]],'Account, order priority and cat'!$A$3:$C$1039,3,FALSE)</f>
        <v>Not Specified</v>
      </c>
      <c r="H690" s="7" t="str">
        <f>VLOOKUP(Table1[[#This Row],[Order No]],'Account, order priority and cat'!$A$3:$D$1039,4,FALSE)</f>
        <v>Office Supplies</v>
      </c>
      <c r="I690" s="12" t="str">
        <f>VLOOKUP(Table1[[#This Row],[Order No]],'Cost and price details'!$A$2:$F$1038,Table!$I$3,FALSE)</f>
        <v>Regular Air</v>
      </c>
      <c r="J690" s="13">
        <f>VLOOKUP(Table1[[#This Row],[Order No]],'Cost and price details'!$A$2:$F$1038,Table!$J$3,FALSE)</f>
        <v>42225</v>
      </c>
      <c r="K690" s="12">
        <f>VLOOKUP(Table1[[#This Row],[Order No]],'Cost and price details'!$A$2:$F$1038,Table!$K$3,FALSE)</f>
        <v>13.629000000000001</v>
      </c>
      <c r="L690" s="12">
        <f>VLOOKUP(Table1[[#This Row],[Order No]],'Cost and price details'!$A$2:$F$1038,Table!$L$3,FALSE)</f>
        <v>21.978000000000002</v>
      </c>
      <c r="M690" s="14">
        <f>(Table1[[#This Row],[Retail Price]]-Table1[[#This Row],[Cost Price]])/Table1[[#This Row],[Cost Price]]</f>
        <v>0.61259079903147695</v>
      </c>
      <c r="N690" s="14">
        <f>VLOOKUP(Table1[[#This Row],[Retail Price]],'Tax and discount slab'!$A$17:$B$27,2,TRUE)</f>
        <v>0.15000000000000002</v>
      </c>
      <c r="O690" s="7">
        <f>(1+Table1[[#This Row],[Tax]])*Table1[[#This Row],[Retail Price]]</f>
        <v>25.274699999999999</v>
      </c>
      <c r="P690" s="7" t="e">
        <f>VLOOKUP(Table1[[#This Row],[Order No]],'QTY &amp; shipping cost'!A686:B1722,2,FALSE)</f>
        <v>#N/A</v>
      </c>
      <c r="Q690" s="7" t="e">
        <f>(Table1[[#This Row],[Price including tax]]*Table1[[#This Row],[Order Quantity]])</f>
        <v>#N/A</v>
      </c>
      <c r="R690" s="14">
        <f>VLOOKUP(Table1[[#This Row],[Retail Price]],'Tax and discount slab'!$D$17:$E$27,2,TRUE)</f>
        <v>0.12000000000000001</v>
      </c>
      <c r="S690" s="7" t="e">
        <f>Table1[[#This Row],[Sub Total]]*Table1[[#This Row],[Discount %]]</f>
        <v>#N/A</v>
      </c>
      <c r="T690" s="7">
        <f>VLOOKUP(Table1[[#This Row],[Order No]],'QTY &amp; shipping cost'!$A$2:$C$1038,3,FALSE)</f>
        <v>5.8199999999999994</v>
      </c>
      <c r="U690" s="18" t="e">
        <f>(Table1[[#This Row],[Sub Total]]+Table1[[#This Row],[Shipping Cost]])-Table1[[#This Row],[Discount $]]</f>
        <v>#N/A</v>
      </c>
    </row>
    <row r="691" spans="1:21" x14ac:dyDescent="0.2">
      <c r="A691" s="17" t="s">
        <v>1175</v>
      </c>
      <c r="B691" s="6">
        <f>VLOOKUP($A691,'Order date customer name'!$A$3:$B$1039,2,FALSE)</f>
        <v>42217</v>
      </c>
      <c r="C691" s="7" t="str">
        <f>VLOOKUP(Table1[[#This Row],[Order No]],'Order date customer name'!$A$2:$C$1038,3,FALSE)</f>
        <v>CHRIS OWENS</v>
      </c>
      <c r="D691" s="7" t="str">
        <f>VLOOKUP(Table1[[#This Row],[Order No]],'State and cust type'!$A$2:$B$1038,2,FALSE)</f>
        <v>New York</v>
      </c>
      <c r="E691" s="7" t="str">
        <f>VLOOKUP(Table1[[#This Row],[Order No]],'State and cust type'!$A$3:$C$1039,3,FALSE)</f>
        <v>Corporate</v>
      </c>
      <c r="F691" s="7" t="str">
        <f>VLOOKUP(Table1[[#This Row],[Order No]],'Account, order priority and cat'!$A$2:$B$1038,2,FALSE)</f>
        <v>CLAUDE WILLIS</v>
      </c>
      <c r="G691" s="7" t="str">
        <f>VLOOKUP(Table1[[#This Row],[Order No]],'Account, order priority and cat'!$A$3:$C$1039,3,FALSE)</f>
        <v>Low</v>
      </c>
      <c r="H691" s="7" t="str">
        <f>VLOOKUP(Table1[[#This Row],[Order No]],'Account, order priority and cat'!$A$3:$D$1039,4,FALSE)</f>
        <v>Office Supplies</v>
      </c>
      <c r="I691" s="12" t="str">
        <f>VLOOKUP(Table1[[#This Row],[Order No]],'Cost and price details'!$A$2:$F$1038,Table!$I$3,FALSE)</f>
        <v>Regular Air</v>
      </c>
      <c r="J691" s="13">
        <f>VLOOKUP(Table1[[#This Row],[Order No]],'Cost and price details'!$A$2:$F$1038,Table!$J$3,FALSE)</f>
        <v>42229</v>
      </c>
      <c r="K691" s="12">
        <f>VLOOKUP(Table1[[#This Row],[Order No]],'Cost and price details'!$A$2:$F$1038,Table!$K$3,FALSE)</f>
        <v>1.4630000000000003</v>
      </c>
      <c r="L691" s="12">
        <f>VLOOKUP(Table1[[#This Row],[Order No]],'Cost and price details'!$A$2:$F$1038,Table!$L$3,FALSE)</f>
        <v>2.2880000000000003</v>
      </c>
      <c r="M691" s="14">
        <f>(Table1[[#This Row],[Retail Price]]-Table1[[#This Row],[Cost Price]])/Table1[[#This Row],[Cost Price]]</f>
        <v>0.56390977443609003</v>
      </c>
      <c r="N691" s="14">
        <f>VLOOKUP(Table1[[#This Row],[Retail Price]],'Tax and discount slab'!$A$17:$B$27,2,TRUE)</f>
        <v>0.05</v>
      </c>
      <c r="O691" s="7">
        <f>(1+Table1[[#This Row],[Tax]])*Table1[[#This Row],[Retail Price]]</f>
        <v>2.4024000000000005</v>
      </c>
      <c r="P691" s="7" t="e">
        <f>VLOOKUP(Table1[[#This Row],[Order No]],'QTY &amp; shipping cost'!A687:B1723,2,FALSE)</f>
        <v>#N/A</v>
      </c>
      <c r="Q691" s="7" t="e">
        <f>(Table1[[#This Row],[Price including tax]]*Table1[[#This Row],[Order Quantity]])</f>
        <v>#N/A</v>
      </c>
      <c r="R691" s="14">
        <f>VLOOKUP(Table1[[#This Row],[Retail Price]],'Tax and discount slab'!$D$17:$E$27,2,TRUE)</f>
        <v>0.02</v>
      </c>
      <c r="S691" s="7" t="e">
        <f>Table1[[#This Row],[Sub Total]]*Table1[[#This Row],[Discount %]]</f>
        <v>#N/A</v>
      </c>
      <c r="T691" s="7">
        <f>VLOOKUP(Table1[[#This Row],[Order No]],'QTY &amp; shipping cost'!$A$2:$C$1038,3,FALSE)</f>
        <v>1.54</v>
      </c>
      <c r="U691" s="18" t="e">
        <f>(Table1[[#This Row],[Sub Total]]+Table1[[#This Row],[Shipping Cost]])-Table1[[#This Row],[Discount $]]</f>
        <v>#N/A</v>
      </c>
    </row>
    <row r="692" spans="1:21" x14ac:dyDescent="0.2">
      <c r="A692" s="17" t="s">
        <v>1176</v>
      </c>
      <c r="B692" s="6">
        <f>VLOOKUP($A692,'Order date customer name'!$A$3:$B$1039,2,FALSE)</f>
        <v>42221</v>
      </c>
      <c r="C692" s="7" t="str">
        <f>VLOOKUP(Table1[[#This Row],[Order No]],'Order date customer name'!$A$2:$C$1038,3,FALSE)</f>
        <v>WALTER NICHOLS</v>
      </c>
      <c r="D692" s="7" t="str">
        <f>VLOOKUP(Table1[[#This Row],[Order No]],'State and cust type'!$A$2:$B$1038,2,FALSE)</f>
        <v>New York</v>
      </c>
      <c r="E692" s="7" t="str">
        <f>VLOOKUP(Table1[[#This Row],[Order No]],'State and cust type'!$A$3:$C$1039,3,FALSE)</f>
        <v>Corporate</v>
      </c>
      <c r="F692" s="7" t="str">
        <f>VLOOKUP(Table1[[#This Row],[Order No]],'Account, order priority and cat'!$A$2:$B$1038,2,FALSE)</f>
        <v>BOBBY CHAVEZ</v>
      </c>
      <c r="G692" s="7" t="str">
        <f>VLOOKUP(Table1[[#This Row],[Order No]],'Account, order priority and cat'!$A$3:$C$1039,3,FALSE)</f>
        <v>Critical</v>
      </c>
      <c r="H692" s="7" t="str">
        <f>VLOOKUP(Table1[[#This Row],[Order No]],'Account, order priority and cat'!$A$3:$D$1039,4,FALSE)</f>
        <v>Office Supplies</v>
      </c>
      <c r="I692" s="12" t="str">
        <f>VLOOKUP(Table1[[#This Row],[Order No]],'Cost and price details'!$A$2:$F$1038,Table!$I$3,FALSE)</f>
        <v>Regular Air</v>
      </c>
      <c r="J692" s="13">
        <f>VLOOKUP(Table1[[#This Row],[Order No]],'Cost and price details'!$A$2:$F$1038,Table!$J$3,FALSE)</f>
        <v>42229</v>
      </c>
      <c r="K692" s="12">
        <f>VLOOKUP(Table1[[#This Row],[Order No]],'Cost and price details'!$A$2:$F$1038,Table!$K$3,FALSE)</f>
        <v>2.8490000000000002</v>
      </c>
      <c r="L692" s="12">
        <f>VLOOKUP(Table1[[#This Row],[Order No]],'Cost and price details'!$A$2:$F$1038,Table!$L$3,FALSE)</f>
        <v>4.3780000000000001</v>
      </c>
      <c r="M692" s="14">
        <f>(Table1[[#This Row],[Retail Price]]-Table1[[#This Row],[Cost Price]])/Table1[[#This Row],[Cost Price]]</f>
        <v>0.53667953667953661</v>
      </c>
      <c r="N692" s="14">
        <f>VLOOKUP(Table1[[#This Row],[Retail Price]],'Tax and discount slab'!$A$17:$B$27,2,TRUE)</f>
        <v>0.05</v>
      </c>
      <c r="O692" s="7">
        <f>(1+Table1[[#This Row],[Tax]])*Table1[[#This Row],[Retail Price]]</f>
        <v>4.5969000000000007</v>
      </c>
      <c r="P692" s="7">
        <f>VLOOKUP(Table1[[#This Row],[Order No]],'QTY &amp; shipping cost'!A688:B1724,2,FALSE)</f>
        <v>18</v>
      </c>
      <c r="Q692" s="7">
        <f>(Table1[[#This Row],[Price including tax]]*Table1[[#This Row],[Order Quantity]])</f>
        <v>82.744200000000006</v>
      </c>
      <c r="R692" s="14">
        <f>VLOOKUP(Table1[[#This Row],[Retail Price]],'Tax and discount slab'!$D$17:$E$27,2,TRUE)</f>
        <v>0.02</v>
      </c>
      <c r="S692" s="7">
        <f>Table1[[#This Row],[Sub Total]]*Table1[[#This Row],[Discount %]]</f>
        <v>1.6548840000000002</v>
      </c>
      <c r="T692" s="7">
        <f>VLOOKUP(Table1[[#This Row],[Order No]],'QTY &amp; shipping cost'!$A$2:$C$1038,3,FALSE)</f>
        <v>3.02</v>
      </c>
      <c r="U692" s="18">
        <f>(Table1[[#This Row],[Sub Total]]+Table1[[#This Row],[Shipping Cost]])-Table1[[#This Row],[Discount $]]</f>
        <v>84.109316000000007</v>
      </c>
    </row>
    <row r="693" spans="1:21" x14ac:dyDescent="0.2">
      <c r="A693" s="17" t="s">
        <v>1177</v>
      </c>
      <c r="B693" s="6">
        <f>VLOOKUP($A693,'Order date customer name'!$A$3:$B$1039,2,FALSE)</f>
        <v>42222</v>
      </c>
      <c r="C693" s="7" t="str">
        <f>VLOOKUP(Table1[[#This Row],[Order No]],'Order date customer name'!$A$2:$C$1038,3,FALSE)</f>
        <v>GENE MENDEZ</v>
      </c>
      <c r="D693" s="7" t="str">
        <f>VLOOKUP(Table1[[#This Row],[Order No]],'State and cust type'!$A$2:$B$1038,2,FALSE)</f>
        <v>Illinois</v>
      </c>
      <c r="E693" s="7" t="str">
        <f>VLOOKUP(Table1[[#This Row],[Order No]],'State and cust type'!$A$3:$C$1039,3,FALSE)</f>
        <v>Corporate</v>
      </c>
      <c r="F693" s="7" t="str">
        <f>VLOOKUP(Table1[[#This Row],[Order No]],'Account, order priority and cat'!$A$2:$B$1038,2,FALSE)</f>
        <v>COREY MILLS</v>
      </c>
      <c r="G693" s="7" t="str">
        <f>VLOOKUP(Table1[[#This Row],[Order No]],'Account, order priority and cat'!$A$3:$C$1039,3,FALSE)</f>
        <v>High</v>
      </c>
      <c r="H693" s="7" t="str">
        <f>VLOOKUP(Table1[[#This Row],[Order No]],'Account, order priority and cat'!$A$3:$D$1039,4,FALSE)</f>
        <v>Office Supplies</v>
      </c>
      <c r="I693" s="12" t="str">
        <f>VLOOKUP(Table1[[#This Row],[Order No]],'Cost and price details'!$A$2:$F$1038,Table!$I$3,FALSE)</f>
        <v>Express Air</v>
      </c>
      <c r="J693" s="13">
        <f>VLOOKUP(Table1[[#This Row],[Order No]],'Cost and price details'!$A$2:$F$1038,Table!$J$3,FALSE)</f>
        <v>42230</v>
      </c>
      <c r="K693" s="12">
        <f>VLOOKUP(Table1[[#This Row],[Order No]],'Cost and price details'!$A$2:$F$1038,Table!$K$3,FALSE)</f>
        <v>5.8630000000000004</v>
      </c>
      <c r="L693" s="12">
        <f>VLOOKUP(Table1[[#This Row],[Order No]],'Cost and price details'!$A$2:$F$1038,Table!$L$3,FALSE)</f>
        <v>9.4600000000000009</v>
      </c>
      <c r="M693" s="14">
        <f>(Table1[[#This Row],[Retail Price]]-Table1[[#This Row],[Cost Price]])/Table1[[#This Row],[Cost Price]]</f>
        <v>0.61350844277673544</v>
      </c>
      <c r="N693" s="14">
        <f>VLOOKUP(Table1[[#This Row],[Retail Price]],'Tax and discount slab'!$A$17:$B$27,2,TRUE)</f>
        <v>0.05</v>
      </c>
      <c r="O693" s="7">
        <f>(1+Table1[[#This Row],[Tax]])*Table1[[#This Row],[Retail Price]]</f>
        <v>9.9330000000000016</v>
      </c>
      <c r="P693" s="7">
        <f>VLOOKUP(Table1[[#This Row],[Order No]],'QTY &amp; shipping cost'!A689:B1725,2,FALSE)</f>
        <v>17</v>
      </c>
      <c r="Q693" s="7">
        <f>(Table1[[#This Row],[Price including tax]]*Table1[[#This Row],[Order Quantity]])</f>
        <v>168.86100000000002</v>
      </c>
      <c r="R693" s="14">
        <f>VLOOKUP(Table1[[#This Row],[Retail Price]],'Tax and discount slab'!$D$17:$E$27,2,TRUE)</f>
        <v>0.02</v>
      </c>
      <c r="S693" s="7">
        <f>Table1[[#This Row],[Sub Total]]*Table1[[#This Row],[Discount %]]</f>
        <v>3.3772200000000003</v>
      </c>
      <c r="T693" s="7">
        <f>VLOOKUP(Table1[[#This Row],[Order No]],'QTY &amp; shipping cost'!$A$2:$C$1038,3,FALSE)</f>
        <v>6.24</v>
      </c>
      <c r="U693" s="18">
        <f>(Table1[[#This Row],[Sub Total]]+Table1[[#This Row],[Shipping Cost]])-Table1[[#This Row],[Discount $]]</f>
        <v>171.72378000000003</v>
      </c>
    </row>
    <row r="694" spans="1:21" x14ac:dyDescent="0.2">
      <c r="A694" s="17" t="s">
        <v>1178</v>
      </c>
      <c r="B694" s="6">
        <f>VLOOKUP($A694,'Order date customer name'!$A$3:$B$1039,2,FALSE)</f>
        <v>42225</v>
      </c>
      <c r="C694" s="7" t="str">
        <f>VLOOKUP(Table1[[#This Row],[Order No]],'Order date customer name'!$A$2:$C$1038,3,FALSE)</f>
        <v>CHRIS DUNN</v>
      </c>
      <c r="D694" s="7" t="str">
        <f>VLOOKUP(Table1[[#This Row],[Order No]],'State and cust type'!$A$2:$B$1038,2,FALSE)</f>
        <v>New York</v>
      </c>
      <c r="E694" s="7" t="str">
        <f>VLOOKUP(Table1[[#This Row],[Order No]],'State and cust type'!$A$3:$C$1039,3,FALSE)</f>
        <v>Consumer</v>
      </c>
      <c r="F694" s="7" t="str">
        <f>VLOOKUP(Table1[[#This Row],[Order No]],'Account, order priority and cat'!$A$2:$B$1038,2,FALSE)</f>
        <v>WILLIE STEWART</v>
      </c>
      <c r="G694" s="7" t="str">
        <f>VLOOKUP(Table1[[#This Row],[Order No]],'Account, order priority and cat'!$A$3:$C$1039,3,FALSE)</f>
        <v>High</v>
      </c>
      <c r="H694" s="7" t="str">
        <f>VLOOKUP(Table1[[#This Row],[Order No]],'Account, order priority and cat'!$A$3:$D$1039,4,FALSE)</f>
        <v>Technology</v>
      </c>
      <c r="I694" s="12" t="str">
        <f>VLOOKUP(Table1[[#This Row],[Order No]],'Cost and price details'!$A$2:$F$1038,Table!$I$3,FALSE)</f>
        <v>Regular Air</v>
      </c>
      <c r="J694" s="13">
        <f>VLOOKUP(Table1[[#This Row],[Order No]],'Cost and price details'!$A$2:$F$1038,Table!$J$3,FALSE)</f>
        <v>42233</v>
      </c>
      <c r="K694" s="12">
        <f>VLOOKUP(Table1[[#This Row],[Order No]],'Cost and price details'!$A$2:$F$1038,Table!$K$3,FALSE)</f>
        <v>415.78900000000004</v>
      </c>
      <c r="L694" s="12">
        <f>VLOOKUP(Table1[[#This Row],[Order No]],'Cost and price details'!$A$2:$F$1038,Table!$L$3,FALSE)</f>
        <v>659.98900000000003</v>
      </c>
      <c r="M694" s="14">
        <f>(Table1[[#This Row],[Retail Price]]-Table1[[#This Row],[Cost Price]])/Table1[[#This Row],[Cost Price]]</f>
        <v>0.58731712479166109</v>
      </c>
      <c r="N694" s="14">
        <f>VLOOKUP(Table1[[#This Row],[Retail Price]],'Tax and discount slab'!$A$17:$B$27,2,TRUE)</f>
        <v>0.32000000000000006</v>
      </c>
      <c r="O694" s="7">
        <f>(1+Table1[[#This Row],[Tax]])*Table1[[#This Row],[Retail Price]]</f>
        <v>871.1854800000001</v>
      </c>
      <c r="P694" s="7" t="e">
        <f>VLOOKUP(Table1[[#This Row],[Order No]],'QTY &amp; shipping cost'!A690:B1726,2,FALSE)</f>
        <v>#N/A</v>
      </c>
      <c r="Q694" s="7" t="e">
        <f>(Table1[[#This Row],[Price including tax]]*Table1[[#This Row],[Order Quantity]])</f>
        <v>#N/A</v>
      </c>
      <c r="R694" s="14">
        <f>VLOOKUP(Table1[[#This Row],[Retail Price]],'Tax and discount slab'!$D$17:$E$27,2,TRUE)</f>
        <v>0.47</v>
      </c>
      <c r="S694" s="7" t="e">
        <f>Table1[[#This Row],[Sub Total]]*Table1[[#This Row],[Discount %]]</f>
        <v>#N/A</v>
      </c>
      <c r="T694" s="7">
        <f>VLOOKUP(Table1[[#This Row],[Order No]],'QTY &amp; shipping cost'!$A$2:$C$1038,3,FALSE)</f>
        <v>24.54</v>
      </c>
      <c r="U694" s="18" t="e">
        <f>(Table1[[#This Row],[Sub Total]]+Table1[[#This Row],[Shipping Cost]])-Table1[[#This Row],[Discount $]]</f>
        <v>#N/A</v>
      </c>
    </row>
    <row r="695" spans="1:21" x14ac:dyDescent="0.2">
      <c r="A695" s="17" t="s">
        <v>1179</v>
      </c>
      <c r="B695" s="6">
        <f>VLOOKUP($A695,'Order date customer name'!$A$3:$B$1039,2,FALSE)</f>
        <v>42225</v>
      </c>
      <c r="C695" s="7" t="str">
        <f>VLOOKUP(Table1[[#This Row],[Order No]],'Order date customer name'!$A$2:$C$1038,3,FALSE)</f>
        <v>WILLIAM TURNER</v>
      </c>
      <c r="D695" s="7" t="str">
        <f>VLOOKUP(Table1[[#This Row],[Order No]],'State and cust type'!$A$2:$B$1038,2,FALSE)</f>
        <v>New York</v>
      </c>
      <c r="E695" s="7" t="str">
        <f>VLOOKUP(Table1[[#This Row],[Order No]],'State and cust type'!$A$3:$C$1039,3,FALSE)</f>
        <v>Small Business</v>
      </c>
      <c r="F695" s="7" t="str">
        <f>VLOOKUP(Table1[[#This Row],[Order No]],'Account, order priority and cat'!$A$2:$B$1038,2,FALSE)</f>
        <v>EDDIE MURRAY</v>
      </c>
      <c r="G695" s="7" t="str">
        <f>VLOOKUP(Table1[[#This Row],[Order No]],'Account, order priority and cat'!$A$3:$C$1039,3,FALSE)</f>
        <v>High</v>
      </c>
      <c r="H695" s="7" t="str">
        <f>VLOOKUP(Table1[[#This Row],[Order No]],'Account, order priority and cat'!$A$3:$D$1039,4,FALSE)</f>
        <v>Office Supplies</v>
      </c>
      <c r="I695" s="12" t="str">
        <f>VLOOKUP(Table1[[#This Row],[Order No]],'Cost and price details'!$A$2:$F$1038,Table!$I$3,FALSE)</f>
        <v>Regular Air</v>
      </c>
      <c r="J695" s="13">
        <f>VLOOKUP(Table1[[#This Row],[Order No]],'Cost and price details'!$A$2:$F$1038,Table!$J$3,FALSE)</f>
        <v>42235</v>
      </c>
      <c r="K695" s="12">
        <f>VLOOKUP(Table1[[#This Row],[Order No]],'Cost and price details'!$A$2:$F$1038,Table!$K$3,FALSE)</f>
        <v>1.9360000000000002</v>
      </c>
      <c r="L695" s="12">
        <f>VLOOKUP(Table1[[#This Row],[Order No]],'Cost and price details'!$A$2:$F$1038,Table!$L$3,FALSE)</f>
        <v>3.234</v>
      </c>
      <c r="M695" s="14">
        <f>(Table1[[#This Row],[Retail Price]]-Table1[[#This Row],[Cost Price]])/Table1[[#This Row],[Cost Price]]</f>
        <v>0.6704545454545453</v>
      </c>
      <c r="N695" s="14">
        <f>VLOOKUP(Table1[[#This Row],[Retail Price]],'Tax and discount slab'!$A$17:$B$27,2,TRUE)</f>
        <v>0.05</v>
      </c>
      <c r="O695" s="7">
        <f>(1+Table1[[#This Row],[Tax]])*Table1[[#This Row],[Retail Price]]</f>
        <v>3.3957000000000002</v>
      </c>
      <c r="P695" s="7">
        <f>VLOOKUP(Table1[[#This Row],[Order No]],'QTY &amp; shipping cost'!A691:B1727,2,FALSE)</f>
        <v>41</v>
      </c>
      <c r="Q695" s="7">
        <f>(Table1[[#This Row],[Price including tax]]*Table1[[#This Row],[Order Quantity]])</f>
        <v>139.22370000000001</v>
      </c>
      <c r="R695" s="14">
        <f>VLOOKUP(Table1[[#This Row],[Retail Price]],'Tax and discount slab'!$D$17:$E$27,2,TRUE)</f>
        <v>0.02</v>
      </c>
      <c r="S695" s="7">
        <f>Table1[[#This Row],[Sub Total]]*Table1[[#This Row],[Discount %]]</f>
        <v>2.7844740000000003</v>
      </c>
      <c r="T695" s="7">
        <f>VLOOKUP(Table1[[#This Row],[Order No]],'QTY &amp; shipping cost'!$A$2:$C$1038,3,FALSE)</f>
        <v>0.8600000000000001</v>
      </c>
      <c r="U695" s="18">
        <f>(Table1[[#This Row],[Sub Total]]+Table1[[#This Row],[Shipping Cost]])-Table1[[#This Row],[Discount $]]</f>
        <v>137.29922600000003</v>
      </c>
    </row>
    <row r="696" spans="1:21" x14ac:dyDescent="0.2">
      <c r="A696" s="17" t="s">
        <v>1180</v>
      </c>
      <c r="B696" s="6">
        <f>VLOOKUP($A696,'Order date customer name'!$A$3:$B$1039,2,FALSE)</f>
        <v>42225</v>
      </c>
      <c r="C696" s="7" t="str">
        <f>VLOOKUP(Table1[[#This Row],[Order No]],'Order date customer name'!$A$2:$C$1038,3,FALSE)</f>
        <v>JUAN CARPENTER</v>
      </c>
      <c r="D696" s="7" t="str">
        <f>VLOOKUP(Table1[[#This Row],[Order No]],'State and cust type'!$A$2:$B$1038,2,FALSE)</f>
        <v>New York</v>
      </c>
      <c r="E696" s="7" t="str">
        <f>VLOOKUP(Table1[[#This Row],[Order No]],'State and cust type'!$A$3:$C$1039,3,FALSE)</f>
        <v>Consumer</v>
      </c>
      <c r="F696" s="7" t="str">
        <f>VLOOKUP(Table1[[#This Row],[Order No]],'Account, order priority and cat'!$A$2:$B$1038,2,FALSE)</f>
        <v>BRYAN JENKINS</v>
      </c>
      <c r="G696" s="7" t="str">
        <f>VLOOKUP(Table1[[#This Row],[Order No]],'Account, order priority and cat'!$A$3:$C$1039,3,FALSE)</f>
        <v>High</v>
      </c>
      <c r="H696" s="7" t="str">
        <f>VLOOKUP(Table1[[#This Row],[Order No]],'Account, order priority and cat'!$A$3:$D$1039,4,FALSE)</f>
        <v>Technology</v>
      </c>
      <c r="I696" s="12" t="str">
        <f>VLOOKUP(Table1[[#This Row],[Order No]],'Cost and price details'!$A$2:$F$1038,Table!$I$3,FALSE)</f>
        <v>Express Air</v>
      </c>
      <c r="J696" s="13">
        <f>VLOOKUP(Table1[[#This Row],[Order No]],'Cost and price details'!$A$2:$F$1038,Table!$J$3,FALSE)</f>
        <v>42233</v>
      </c>
      <c r="K696" s="12">
        <f>VLOOKUP(Table1[[#This Row],[Order No]],'Cost and price details'!$A$2:$F$1038,Table!$K$3,FALSE)</f>
        <v>11.077000000000002</v>
      </c>
      <c r="L696" s="12">
        <f>VLOOKUP(Table1[[#This Row],[Order No]],'Cost and price details'!$A$2:$F$1038,Table!$L$3,FALSE)</f>
        <v>17.578000000000003</v>
      </c>
      <c r="M696" s="14">
        <f>(Table1[[#This Row],[Retail Price]]-Table1[[#This Row],[Cost Price]])/Table1[[#This Row],[Cost Price]]</f>
        <v>0.58689175769612711</v>
      </c>
      <c r="N696" s="14">
        <f>VLOOKUP(Table1[[#This Row],[Retail Price]],'Tax and discount slab'!$A$17:$B$27,2,TRUE)</f>
        <v>0.1</v>
      </c>
      <c r="O696" s="7">
        <f>(1+Table1[[#This Row],[Tax]])*Table1[[#This Row],[Retail Price]]</f>
        <v>19.335800000000006</v>
      </c>
      <c r="P696" s="7">
        <f>VLOOKUP(Table1[[#This Row],[Order No]],'QTY &amp; shipping cost'!A692:B1728,2,FALSE)</f>
        <v>9</v>
      </c>
      <c r="Q696" s="7">
        <f>(Table1[[#This Row],[Price including tax]]*Table1[[#This Row],[Order Quantity]])</f>
        <v>174.02220000000005</v>
      </c>
      <c r="R696" s="14">
        <f>VLOOKUP(Table1[[#This Row],[Retail Price]],'Tax and discount slab'!$D$17:$E$27,2,TRUE)</f>
        <v>7.0000000000000007E-2</v>
      </c>
      <c r="S696" s="7">
        <f>Table1[[#This Row],[Sub Total]]*Table1[[#This Row],[Discount %]]</f>
        <v>12.181554000000006</v>
      </c>
      <c r="T696" s="7">
        <f>VLOOKUP(Table1[[#This Row],[Order No]],'QTY &amp; shipping cost'!$A$2:$C$1038,3,FALSE)</f>
        <v>4.05</v>
      </c>
      <c r="U696" s="18">
        <f>(Table1[[#This Row],[Sub Total]]+Table1[[#This Row],[Shipping Cost]])-Table1[[#This Row],[Discount $]]</f>
        <v>165.89064600000006</v>
      </c>
    </row>
    <row r="697" spans="1:21" x14ac:dyDescent="0.2">
      <c r="A697" s="17" t="s">
        <v>1182</v>
      </c>
      <c r="B697" s="6">
        <f>VLOOKUP($A697,'Order date customer name'!$A$3:$B$1039,2,FALSE)</f>
        <v>42226</v>
      </c>
      <c r="C697" s="7" t="str">
        <f>VLOOKUP(Table1[[#This Row],[Order No]],'Order date customer name'!$A$2:$C$1038,3,FALSE)</f>
        <v>JERRY OLSON</v>
      </c>
      <c r="D697" s="7" t="str">
        <f>VLOOKUP(Table1[[#This Row],[Order No]],'State and cust type'!$A$2:$B$1038,2,FALSE)</f>
        <v>New York</v>
      </c>
      <c r="E697" s="7" t="str">
        <f>VLOOKUP(Table1[[#This Row],[Order No]],'State and cust type'!$A$3:$C$1039,3,FALSE)</f>
        <v>Corporate</v>
      </c>
      <c r="F697" s="7" t="str">
        <f>VLOOKUP(Table1[[#This Row],[Order No]],'Account, order priority and cat'!$A$2:$B$1038,2,FALSE)</f>
        <v>ROY COOK</v>
      </c>
      <c r="G697" s="7" t="str">
        <f>VLOOKUP(Table1[[#This Row],[Order No]],'Account, order priority and cat'!$A$3:$C$1039,3,FALSE)</f>
        <v>Not Specified</v>
      </c>
      <c r="H697" s="7" t="str">
        <f>VLOOKUP(Table1[[#This Row],[Order No]],'Account, order priority and cat'!$A$3:$D$1039,4,FALSE)</f>
        <v>Technology</v>
      </c>
      <c r="I697" s="12" t="str">
        <f>VLOOKUP(Table1[[#This Row],[Order No]],'Cost and price details'!$A$2:$F$1038,Table!$I$3,FALSE)</f>
        <v>Regular Air</v>
      </c>
      <c r="J697" s="13">
        <f>VLOOKUP(Table1[[#This Row],[Order No]],'Cost and price details'!$A$2:$F$1038,Table!$J$3,FALSE)</f>
        <v>42236</v>
      </c>
      <c r="K697" s="12">
        <f>VLOOKUP(Table1[[#This Row],[Order No]],'Cost and price details'!$A$2:$F$1038,Table!$K$3,FALSE)</f>
        <v>7.1610000000000005</v>
      </c>
      <c r="L697" s="12">
        <f>VLOOKUP(Table1[[#This Row],[Order No]],'Cost and price details'!$A$2:$F$1038,Table!$L$3,FALSE)</f>
        <v>34.078000000000003</v>
      </c>
      <c r="M697" s="14">
        <f>(Table1[[#This Row],[Retail Price]]-Table1[[#This Row],[Cost Price]])/Table1[[#This Row],[Cost Price]]</f>
        <v>3.7588325652841781</v>
      </c>
      <c r="N697" s="14">
        <f>VLOOKUP(Table1[[#This Row],[Retail Price]],'Tax and discount slab'!$A$17:$B$27,2,TRUE)</f>
        <v>0.2</v>
      </c>
      <c r="O697" s="7">
        <f>(1+Table1[[#This Row],[Tax]])*Table1[[#This Row],[Retail Price]]</f>
        <v>40.893599999999999</v>
      </c>
      <c r="P697" s="7">
        <f>VLOOKUP(Table1[[#This Row],[Order No]],'QTY &amp; shipping cost'!A693:B1729,2,FALSE)</f>
        <v>10</v>
      </c>
      <c r="Q697" s="7">
        <f>(Table1[[#This Row],[Price including tax]]*Table1[[#This Row],[Order Quantity]])</f>
        <v>408.93599999999998</v>
      </c>
      <c r="R697" s="14">
        <f>VLOOKUP(Table1[[#This Row],[Retail Price]],'Tax and discount slab'!$D$17:$E$27,2,TRUE)</f>
        <v>0.17</v>
      </c>
      <c r="S697" s="7">
        <f>Table1[[#This Row],[Sub Total]]*Table1[[#This Row],[Discount %]]</f>
        <v>69.519120000000001</v>
      </c>
      <c r="T697" s="7">
        <f>VLOOKUP(Table1[[#This Row],[Order No]],'QTY &amp; shipping cost'!$A$2:$C$1038,3,FALSE)</f>
        <v>6.55</v>
      </c>
      <c r="U697" s="18">
        <f>(Table1[[#This Row],[Sub Total]]+Table1[[#This Row],[Shipping Cost]])-Table1[[#This Row],[Discount $]]</f>
        <v>345.96688</v>
      </c>
    </row>
    <row r="698" spans="1:21" x14ac:dyDescent="0.2">
      <c r="A698" s="17" t="s">
        <v>1183</v>
      </c>
      <c r="B698" s="6">
        <f>VLOOKUP($A698,'Order date customer name'!$A$3:$B$1039,2,FALSE)</f>
        <v>42228</v>
      </c>
      <c r="C698" s="7" t="str">
        <f>VLOOKUP(Table1[[#This Row],[Order No]],'Order date customer name'!$A$2:$C$1038,3,FALSE)</f>
        <v>JERRY TUCKER</v>
      </c>
      <c r="D698" s="7" t="str">
        <f>VLOOKUP(Table1[[#This Row],[Order No]],'State and cust type'!$A$2:$B$1038,2,FALSE)</f>
        <v>Illinois</v>
      </c>
      <c r="E698" s="7" t="str">
        <f>VLOOKUP(Table1[[#This Row],[Order No]],'State and cust type'!$A$3:$C$1039,3,FALSE)</f>
        <v>Corporate</v>
      </c>
      <c r="F698" s="7" t="str">
        <f>VLOOKUP(Table1[[#This Row],[Order No]],'Account, order priority and cat'!$A$2:$B$1038,2,FALSE)</f>
        <v>MANUEL BARNES</v>
      </c>
      <c r="G698" s="7" t="str">
        <f>VLOOKUP(Table1[[#This Row],[Order No]],'Account, order priority and cat'!$A$3:$C$1039,3,FALSE)</f>
        <v>Medium</v>
      </c>
      <c r="H698" s="7" t="str">
        <f>VLOOKUP(Table1[[#This Row],[Order No]],'Account, order priority and cat'!$A$3:$D$1039,4,FALSE)</f>
        <v>Office Supplies</v>
      </c>
      <c r="I698" s="12" t="str">
        <f>VLOOKUP(Table1[[#This Row],[Order No]],'Cost and price details'!$A$2:$F$1038,Table!$I$3,FALSE)</f>
        <v>Regular Air</v>
      </c>
      <c r="J698" s="13">
        <f>VLOOKUP(Table1[[#This Row],[Order No]],'Cost and price details'!$A$2:$F$1038,Table!$J$3,FALSE)</f>
        <v>42237</v>
      </c>
      <c r="K698" s="12">
        <f>VLOOKUP(Table1[[#This Row],[Order No]],'Cost and price details'!$A$2:$F$1038,Table!$K$3,FALSE)</f>
        <v>4.125</v>
      </c>
      <c r="L698" s="12">
        <f>VLOOKUP(Table1[[#This Row],[Order No]],'Cost and price details'!$A$2:$F$1038,Table!$L$3,FALSE)</f>
        <v>7.7880000000000011</v>
      </c>
      <c r="M698" s="14">
        <f>(Table1[[#This Row],[Retail Price]]-Table1[[#This Row],[Cost Price]])/Table1[[#This Row],[Cost Price]]</f>
        <v>0.88800000000000023</v>
      </c>
      <c r="N698" s="14">
        <f>VLOOKUP(Table1[[#This Row],[Retail Price]],'Tax and discount slab'!$A$17:$B$27,2,TRUE)</f>
        <v>0.05</v>
      </c>
      <c r="O698" s="7">
        <f>(1+Table1[[#This Row],[Tax]])*Table1[[#This Row],[Retail Price]]</f>
        <v>8.1774000000000022</v>
      </c>
      <c r="P698" s="7" t="e">
        <f>VLOOKUP(Table1[[#This Row],[Order No]],'QTY &amp; shipping cost'!A694:B1730,2,FALSE)</f>
        <v>#N/A</v>
      </c>
      <c r="Q698" s="7" t="e">
        <f>(Table1[[#This Row],[Price including tax]]*Table1[[#This Row],[Order Quantity]])</f>
        <v>#N/A</v>
      </c>
      <c r="R698" s="14">
        <f>VLOOKUP(Table1[[#This Row],[Retail Price]],'Tax and discount slab'!$D$17:$E$27,2,TRUE)</f>
        <v>0.02</v>
      </c>
      <c r="S698" s="7" t="e">
        <f>Table1[[#This Row],[Sub Total]]*Table1[[#This Row],[Discount %]]</f>
        <v>#N/A</v>
      </c>
      <c r="T698" s="7">
        <f>VLOOKUP(Table1[[#This Row],[Order No]],'QTY &amp; shipping cost'!$A$2:$C$1038,3,FALSE)</f>
        <v>2.4</v>
      </c>
      <c r="U698" s="18" t="e">
        <f>(Table1[[#This Row],[Sub Total]]+Table1[[#This Row],[Shipping Cost]])-Table1[[#This Row],[Discount $]]</f>
        <v>#N/A</v>
      </c>
    </row>
    <row r="699" spans="1:21" x14ac:dyDescent="0.2">
      <c r="A699" s="17" t="s">
        <v>1185</v>
      </c>
      <c r="B699" s="6">
        <f>VLOOKUP($A699,'Order date customer name'!$A$3:$B$1039,2,FALSE)</f>
        <v>42229</v>
      </c>
      <c r="C699" s="7" t="str">
        <f>VLOOKUP(Table1[[#This Row],[Order No]],'Order date customer name'!$A$2:$C$1038,3,FALSE)</f>
        <v>ROGER PALMER</v>
      </c>
      <c r="D699" s="7" t="str">
        <f>VLOOKUP(Table1[[#This Row],[Order No]],'State and cust type'!$A$2:$B$1038,2,FALSE)</f>
        <v>New York</v>
      </c>
      <c r="E699" s="7" t="str">
        <f>VLOOKUP(Table1[[#This Row],[Order No]],'State and cust type'!$A$3:$C$1039,3,FALSE)</f>
        <v>Consumer</v>
      </c>
      <c r="F699" s="7" t="str">
        <f>VLOOKUP(Table1[[#This Row],[Order No]],'Account, order priority and cat'!$A$2:$B$1038,2,FALSE)</f>
        <v>WILLIE STEWART</v>
      </c>
      <c r="G699" s="7" t="str">
        <f>VLOOKUP(Table1[[#This Row],[Order No]],'Account, order priority and cat'!$A$3:$C$1039,3,FALSE)</f>
        <v>High</v>
      </c>
      <c r="H699" s="7" t="str">
        <f>VLOOKUP(Table1[[#This Row],[Order No]],'Account, order priority and cat'!$A$3:$D$1039,4,FALSE)</f>
        <v>Office Supplies</v>
      </c>
      <c r="I699" s="12" t="str">
        <f>VLOOKUP(Table1[[#This Row],[Order No]],'Cost and price details'!$A$2:$F$1038,Table!$I$3,FALSE)</f>
        <v>Express Air</v>
      </c>
      <c r="J699" s="13">
        <f>VLOOKUP(Table1[[#This Row],[Order No]],'Cost and price details'!$A$2:$F$1038,Table!$J$3,FALSE)</f>
        <v>42238</v>
      </c>
      <c r="K699" s="12">
        <f>VLOOKUP(Table1[[#This Row],[Order No]],'Cost and price details'!$A$2:$F$1038,Table!$K$3,FALSE)</f>
        <v>3.8500000000000005</v>
      </c>
      <c r="L699" s="12">
        <f>VLOOKUP(Table1[[#This Row],[Order No]],'Cost and price details'!$A$2:$F$1038,Table!$L$3,FALSE)</f>
        <v>6.3140000000000009</v>
      </c>
      <c r="M699" s="14">
        <f>(Table1[[#This Row],[Retail Price]]-Table1[[#This Row],[Cost Price]])/Table1[[#This Row],[Cost Price]]</f>
        <v>0.64</v>
      </c>
      <c r="N699" s="14">
        <f>VLOOKUP(Table1[[#This Row],[Retail Price]],'Tax and discount slab'!$A$17:$B$27,2,TRUE)</f>
        <v>0.05</v>
      </c>
      <c r="O699" s="7">
        <f>(1+Table1[[#This Row],[Tax]])*Table1[[#This Row],[Retail Price]]</f>
        <v>6.6297000000000015</v>
      </c>
      <c r="P699" s="7">
        <f>VLOOKUP(Table1[[#This Row],[Order No]],'QTY &amp; shipping cost'!A695:B1731,2,FALSE)</f>
        <v>34</v>
      </c>
      <c r="Q699" s="7">
        <f>(Table1[[#This Row],[Price including tax]]*Table1[[#This Row],[Order Quantity]])</f>
        <v>225.40980000000005</v>
      </c>
      <c r="R699" s="14">
        <f>VLOOKUP(Table1[[#This Row],[Retail Price]],'Tax and discount slab'!$D$17:$E$27,2,TRUE)</f>
        <v>0.02</v>
      </c>
      <c r="S699" s="7">
        <f>Table1[[#This Row],[Sub Total]]*Table1[[#This Row],[Discount %]]</f>
        <v>4.5081960000000008</v>
      </c>
      <c r="T699" s="7">
        <f>VLOOKUP(Table1[[#This Row],[Order No]],'QTY &amp; shipping cost'!$A$2:$C$1038,3,FALSE)</f>
        <v>5.0599999999999996</v>
      </c>
      <c r="U699" s="18">
        <f>(Table1[[#This Row],[Sub Total]]+Table1[[#This Row],[Shipping Cost]])-Table1[[#This Row],[Discount $]]</f>
        <v>225.96160400000005</v>
      </c>
    </row>
    <row r="700" spans="1:21" x14ac:dyDescent="0.2">
      <c r="A700" s="17" t="s">
        <v>1186</v>
      </c>
      <c r="B700" s="6">
        <f>VLOOKUP($A700,'Order date customer name'!$A$3:$B$1039,2,FALSE)</f>
        <v>42235</v>
      </c>
      <c r="C700" s="7" t="str">
        <f>VLOOKUP(Table1[[#This Row],[Order No]],'Order date customer name'!$A$2:$C$1038,3,FALSE)</f>
        <v>FRANCISCO PRICE</v>
      </c>
      <c r="D700" s="7" t="str">
        <f>VLOOKUP(Table1[[#This Row],[Order No]],'State and cust type'!$A$2:$B$1038,2,FALSE)</f>
        <v>New York</v>
      </c>
      <c r="E700" s="7" t="str">
        <f>VLOOKUP(Table1[[#This Row],[Order No]],'State and cust type'!$A$3:$C$1039,3,FALSE)</f>
        <v>Home Office</v>
      </c>
      <c r="F700" s="7" t="str">
        <f>VLOOKUP(Table1[[#This Row],[Order No]],'Account, order priority and cat'!$A$2:$B$1038,2,FALSE)</f>
        <v>BRYAN JENKINS</v>
      </c>
      <c r="G700" s="7" t="str">
        <f>VLOOKUP(Table1[[#This Row],[Order No]],'Account, order priority and cat'!$A$3:$C$1039,3,FALSE)</f>
        <v>Not Specified</v>
      </c>
      <c r="H700" s="7" t="str">
        <f>VLOOKUP(Table1[[#This Row],[Order No]],'Account, order priority and cat'!$A$3:$D$1039,4,FALSE)</f>
        <v>Office Supplies</v>
      </c>
      <c r="I700" s="12" t="str">
        <f>VLOOKUP(Table1[[#This Row],[Order No]],'Cost and price details'!$A$2:$F$1038,Table!$I$3,FALSE)</f>
        <v>Regular Air</v>
      </c>
      <c r="J700" s="13">
        <f>VLOOKUP(Table1[[#This Row],[Order No]],'Cost and price details'!$A$2:$F$1038,Table!$J$3,FALSE)</f>
        <v>42244</v>
      </c>
      <c r="K700" s="12">
        <f>VLOOKUP(Table1[[#This Row],[Order No]],'Cost and price details'!$A$2:$F$1038,Table!$K$3,FALSE)</f>
        <v>2.3980000000000006</v>
      </c>
      <c r="L700" s="12">
        <f>VLOOKUP(Table1[[#This Row],[Order No]],'Cost and price details'!$A$2:$F$1038,Table!$L$3,FALSE)</f>
        <v>3.8720000000000003</v>
      </c>
      <c r="M700" s="14">
        <f>(Table1[[#This Row],[Retail Price]]-Table1[[#This Row],[Cost Price]])/Table1[[#This Row],[Cost Price]]</f>
        <v>0.61467889908256856</v>
      </c>
      <c r="N700" s="14">
        <f>VLOOKUP(Table1[[#This Row],[Retail Price]],'Tax and discount slab'!$A$17:$B$27,2,TRUE)</f>
        <v>0.05</v>
      </c>
      <c r="O700" s="7">
        <f>(1+Table1[[#This Row],[Tax]])*Table1[[#This Row],[Retail Price]]</f>
        <v>4.0656000000000008</v>
      </c>
      <c r="P700" s="7">
        <f>VLOOKUP(Table1[[#This Row],[Order No]],'QTY &amp; shipping cost'!A696:B1732,2,FALSE)</f>
        <v>40</v>
      </c>
      <c r="Q700" s="7">
        <f>(Table1[[#This Row],[Price including tax]]*Table1[[#This Row],[Order Quantity]])</f>
        <v>162.62400000000002</v>
      </c>
      <c r="R700" s="14">
        <f>VLOOKUP(Table1[[#This Row],[Retail Price]],'Tax and discount slab'!$D$17:$E$27,2,TRUE)</f>
        <v>0.02</v>
      </c>
      <c r="S700" s="7">
        <f>Table1[[#This Row],[Sub Total]]*Table1[[#This Row],[Discount %]]</f>
        <v>3.2524800000000007</v>
      </c>
      <c r="T700" s="7">
        <f>VLOOKUP(Table1[[#This Row],[Order No]],'QTY &amp; shipping cost'!$A$2:$C$1038,3,FALSE)</f>
        <v>6.88</v>
      </c>
      <c r="U700" s="18">
        <f>(Table1[[#This Row],[Sub Total]]+Table1[[#This Row],[Shipping Cost]])-Table1[[#This Row],[Discount $]]</f>
        <v>166.25152000000003</v>
      </c>
    </row>
    <row r="701" spans="1:21" x14ac:dyDescent="0.2">
      <c r="A701" s="17" t="s">
        <v>1187</v>
      </c>
      <c r="B701" s="6">
        <f>VLOOKUP($A701,'Order date customer name'!$A$3:$B$1039,2,FALSE)</f>
        <v>42236</v>
      </c>
      <c r="C701" s="7" t="str">
        <f>VLOOKUP(Table1[[#This Row],[Order No]],'Order date customer name'!$A$2:$C$1038,3,FALSE)</f>
        <v>HARVEY WILLIAMS</v>
      </c>
      <c r="D701" s="7" t="str">
        <f>VLOOKUP(Table1[[#This Row],[Order No]],'State and cust type'!$A$2:$B$1038,2,FALSE)</f>
        <v>New York</v>
      </c>
      <c r="E701" s="7" t="str">
        <f>VLOOKUP(Table1[[#This Row],[Order No]],'State and cust type'!$A$3:$C$1039,3,FALSE)</f>
        <v>Home Office</v>
      </c>
      <c r="F701" s="7" t="str">
        <f>VLOOKUP(Table1[[#This Row],[Order No]],'Account, order priority and cat'!$A$2:$B$1038,2,FALSE)</f>
        <v>CLAUDE WILLIS</v>
      </c>
      <c r="G701" s="7" t="str">
        <f>VLOOKUP(Table1[[#This Row],[Order No]],'Account, order priority and cat'!$A$3:$C$1039,3,FALSE)</f>
        <v>Low</v>
      </c>
      <c r="H701" s="7" t="str">
        <f>VLOOKUP(Table1[[#This Row],[Order No]],'Account, order priority and cat'!$A$3:$D$1039,4,FALSE)</f>
        <v>Technology</v>
      </c>
      <c r="I701" s="12" t="str">
        <f>VLOOKUP(Table1[[#This Row],[Order No]],'Cost and price details'!$A$2:$F$1038,Table!$I$3,FALSE)</f>
        <v>Regular Air</v>
      </c>
      <c r="J701" s="13">
        <f>VLOOKUP(Table1[[#This Row],[Order No]],'Cost and price details'!$A$2:$F$1038,Table!$J$3,FALSE)</f>
        <v>42248</v>
      </c>
      <c r="K701" s="12">
        <f>VLOOKUP(Table1[[#This Row],[Order No]],'Cost and price details'!$A$2:$F$1038,Table!$K$3,FALSE)</f>
        <v>11.077000000000002</v>
      </c>
      <c r="L701" s="12">
        <f>VLOOKUP(Table1[[#This Row],[Order No]],'Cost and price details'!$A$2:$F$1038,Table!$L$3,FALSE)</f>
        <v>17.578000000000003</v>
      </c>
      <c r="M701" s="14">
        <f>(Table1[[#This Row],[Retail Price]]-Table1[[#This Row],[Cost Price]])/Table1[[#This Row],[Cost Price]]</f>
        <v>0.58689175769612711</v>
      </c>
      <c r="N701" s="14">
        <f>VLOOKUP(Table1[[#This Row],[Retail Price]],'Tax and discount slab'!$A$17:$B$27,2,TRUE)</f>
        <v>0.1</v>
      </c>
      <c r="O701" s="7">
        <f>(1+Table1[[#This Row],[Tax]])*Table1[[#This Row],[Retail Price]]</f>
        <v>19.335800000000006</v>
      </c>
      <c r="P701" s="7">
        <f>VLOOKUP(Table1[[#This Row],[Order No]],'QTY &amp; shipping cost'!A697:B1733,2,FALSE)</f>
        <v>8</v>
      </c>
      <c r="Q701" s="7">
        <f>(Table1[[#This Row],[Price including tax]]*Table1[[#This Row],[Order Quantity]])</f>
        <v>154.68640000000005</v>
      </c>
      <c r="R701" s="14">
        <f>VLOOKUP(Table1[[#This Row],[Retail Price]],'Tax and discount slab'!$D$17:$E$27,2,TRUE)</f>
        <v>7.0000000000000007E-2</v>
      </c>
      <c r="S701" s="7">
        <f>Table1[[#This Row],[Sub Total]]*Table1[[#This Row],[Discount %]]</f>
        <v>10.828048000000004</v>
      </c>
      <c r="T701" s="7">
        <f>VLOOKUP(Table1[[#This Row],[Order No]],'QTY &amp; shipping cost'!$A$2:$C$1038,3,FALSE)</f>
        <v>4.05</v>
      </c>
      <c r="U701" s="18">
        <f>(Table1[[#This Row],[Sub Total]]+Table1[[#This Row],[Shipping Cost]])-Table1[[#This Row],[Discount $]]</f>
        <v>147.90835200000006</v>
      </c>
    </row>
    <row r="702" spans="1:21" x14ac:dyDescent="0.2">
      <c r="A702" s="17" t="s">
        <v>1188</v>
      </c>
      <c r="B702" s="6">
        <f>VLOOKUP($A702,'Order date customer name'!$A$3:$B$1039,2,FALSE)</f>
        <v>42237</v>
      </c>
      <c r="C702" s="7" t="str">
        <f>VLOOKUP(Table1[[#This Row],[Order No]],'Order date customer name'!$A$2:$C$1038,3,FALSE)</f>
        <v>GLEN FOSTER</v>
      </c>
      <c r="D702" s="7" t="str">
        <f>VLOOKUP(Table1[[#This Row],[Order No]],'State and cust type'!$A$2:$B$1038,2,FALSE)</f>
        <v>Illinois</v>
      </c>
      <c r="E702" s="7" t="str">
        <f>VLOOKUP(Table1[[#This Row],[Order No]],'State and cust type'!$A$3:$C$1039,3,FALSE)</f>
        <v>Small Business</v>
      </c>
      <c r="F702" s="7" t="str">
        <f>VLOOKUP(Table1[[#This Row],[Order No]],'Account, order priority and cat'!$A$2:$B$1038,2,FALSE)</f>
        <v>COREY MILLS</v>
      </c>
      <c r="G702" s="7" t="str">
        <f>VLOOKUP(Table1[[#This Row],[Order No]],'Account, order priority and cat'!$A$3:$C$1039,3,FALSE)</f>
        <v>Low</v>
      </c>
      <c r="H702" s="7" t="str">
        <f>VLOOKUP(Table1[[#This Row],[Order No]],'Account, order priority and cat'!$A$3:$D$1039,4,FALSE)</f>
        <v>Office Supplies</v>
      </c>
      <c r="I702" s="12" t="str">
        <f>VLOOKUP(Table1[[#This Row],[Order No]],'Cost and price details'!$A$2:$F$1038,Table!$I$3,FALSE)</f>
        <v>Express Air</v>
      </c>
      <c r="J702" s="13">
        <f>VLOOKUP(Table1[[#This Row],[Order No]],'Cost and price details'!$A$2:$F$1038,Table!$J$3,FALSE)</f>
        <v>42251</v>
      </c>
      <c r="K702" s="12">
        <f>VLOOKUP(Table1[[#This Row],[Order No]],'Cost and price details'!$A$2:$F$1038,Table!$K$3,FALSE)</f>
        <v>3.883</v>
      </c>
      <c r="L702" s="12">
        <f>VLOOKUP(Table1[[#This Row],[Order No]],'Cost and price details'!$A$2:$F$1038,Table!$L$3,FALSE)</f>
        <v>9.4819999999999993</v>
      </c>
      <c r="M702" s="14">
        <f>(Table1[[#This Row],[Retail Price]]-Table1[[#This Row],[Cost Price]])/Table1[[#This Row],[Cost Price]]</f>
        <v>1.441926345609065</v>
      </c>
      <c r="N702" s="14">
        <f>VLOOKUP(Table1[[#This Row],[Retail Price]],'Tax and discount slab'!$A$17:$B$27,2,TRUE)</f>
        <v>0.05</v>
      </c>
      <c r="O702" s="7">
        <f>(1+Table1[[#This Row],[Tax]])*Table1[[#This Row],[Retail Price]]</f>
        <v>9.9560999999999993</v>
      </c>
      <c r="P702" s="7">
        <f>VLOOKUP(Table1[[#This Row],[Order No]],'QTY &amp; shipping cost'!A698:B1734,2,FALSE)</f>
        <v>10</v>
      </c>
      <c r="Q702" s="7">
        <f>(Table1[[#This Row],[Price including tax]]*Table1[[#This Row],[Order Quantity]])</f>
        <v>99.560999999999993</v>
      </c>
      <c r="R702" s="14">
        <f>VLOOKUP(Table1[[#This Row],[Retail Price]],'Tax and discount slab'!$D$17:$E$27,2,TRUE)</f>
        <v>0.02</v>
      </c>
      <c r="S702" s="7">
        <f>Table1[[#This Row],[Sub Total]]*Table1[[#This Row],[Discount %]]</f>
        <v>1.99122</v>
      </c>
      <c r="T702" s="7">
        <f>VLOOKUP(Table1[[#This Row],[Order No]],'QTY &amp; shipping cost'!$A$2:$C$1038,3,FALSE)</f>
        <v>4.55</v>
      </c>
      <c r="U702" s="18">
        <f>(Table1[[#This Row],[Sub Total]]+Table1[[#This Row],[Shipping Cost]])-Table1[[#This Row],[Discount $]]</f>
        <v>102.11977999999999</v>
      </c>
    </row>
    <row r="703" spans="1:21" x14ac:dyDescent="0.2">
      <c r="A703" s="17" t="s">
        <v>1190</v>
      </c>
      <c r="B703" s="6">
        <f>VLOOKUP($A703,'Order date customer name'!$A$3:$B$1039,2,FALSE)</f>
        <v>42238</v>
      </c>
      <c r="C703" s="7" t="str">
        <f>VLOOKUP(Table1[[#This Row],[Order No]],'Order date customer name'!$A$2:$C$1038,3,FALSE)</f>
        <v>SAMUEL LONG</v>
      </c>
      <c r="D703" s="7" t="str">
        <f>VLOOKUP(Table1[[#This Row],[Order No]],'State and cust type'!$A$2:$B$1038,2,FALSE)</f>
        <v>Illinois</v>
      </c>
      <c r="E703" s="7" t="str">
        <f>VLOOKUP(Table1[[#This Row],[Order No]],'State and cust type'!$A$3:$C$1039,3,FALSE)</f>
        <v>Small Business</v>
      </c>
      <c r="F703" s="7" t="str">
        <f>VLOOKUP(Table1[[#This Row],[Order No]],'Account, order priority and cat'!$A$2:$B$1038,2,FALSE)</f>
        <v>MANUEL BARNES</v>
      </c>
      <c r="G703" s="7" t="str">
        <f>VLOOKUP(Table1[[#This Row],[Order No]],'Account, order priority and cat'!$A$3:$C$1039,3,FALSE)</f>
        <v>High</v>
      </c>
      <c r="H703" s="7" t="str">
        <f>VLOOKUP(Table1[[#This Row],[Order No]],'Account, order priority and cat'!$A$3:$D$1039,4,FALSE)</f>
        <v>Office Supplies</v>
      </c>
      <c r="I703" s="12" t="str">
        <f>VLOOKUP(Table1[[#This Row],[Order No]],'Cost and price details'!$A$2:$F$1038,Table!$I$3,FALSE)</f>
        <v>Express Air</v>
      </c>
      <c r="J703" s="13">
        <f>VLOOKUP(Table1[[#This Row],[Order No]],'Cost and price details'!$A$2:$F$1038,Table!$J$3,FALSE)</f>
        <v>42246</v>
      </c>
      <c r="K703" s="12">
        <f>VLOOKUP(Table1[[#This Row],[Order No]],'Cost and price details'!$A$2:$F$1038,Table!$K$3,FALSE)</f>
        <v>92.64200000000001</v>
      </c>
      <c r="L703" s="12">
        <f>VLOOKUP(Table1[[#This Row],[Order No]],'Cost and price details'!$A$2:$F$1038,Table!$L$3,FALSE)</f>
        <v>231.60500000000002</v>
      </c>
      <c r="M703" s="14">
        <f>(Table1[[#This Row],[Retail Price]]-Table1[[#This Row],[Cost Price]])/Table1[[#This Row],[Cost Price]]</f>
        <v>1.5</v>
      </c>
      <c r="N703" s="14">
        <f>VLOOKUP(Table1[[#This Row],[Retail Price]],'Tax and discount slab'!$A$17:$B$27,2,TRUE)</f>
        <v>0.32000000000000006</v>
      </c>
      <c r="O703" s="7">
        <f>(1+Table1[[#This Row],[Tax]])*Table1[[#This Row],[Retail Price]]</f>
        <v>305.71860000000004</v>
      </c>
      <c r="P703" s="7" t="e">
        <f>VLOOKUP(Table1[[#This Row],[Order No]],'QTY &amp; shipping cost'!A699:B1735,2,FALSE)</f>
        <v>#N/A</v>
      </c>
      <c r="Q703" s="7" t="e">
        <f>(Table1[[#This Row],[Price including tax]]*Table1[[#This Row],[Order Quantity]])</f>
        <v>#N/A</v>
      </c>
      <c r="R703" s="14">
        <f>VLOOKUP(Table1[[#This Row],[Retail Price]],'Tax and discount slab'!$D$17:$E$27,2,TRUE)</f>
        <v>0.47</v>
      </c>
      <c r="S703" s="7" t="e">
        <f>Table1[[#This Row],[Sub Total]]*Table1[[#This Row],[Discount %]]</f>
        <v>#N/A</v>
      </c>
      <c r="T703" s="7">
        <f>VLOOKUP(Table1[[#This Row],[Order No]],'QTY &amp; shipping cost'!$A$2:$C$1038,3,FALSE)</f>
        <v>10.040000000000001</v>
      </c>
      <c r="U703" s="18" t="e">
        <f>(Table1[[#This Row],[Sub Total]]+Table1[[#This Row],[Shipping Cost]])-Table1[[#This Row],[Discount $]]</f>
        <v>#N/A</v>
      </c>
    </row>
    <row r="704" spans="1:21" x14ac:dyDescent="0.2">
      <c r="A704" s="17" t="s">
        <v>1191</v>
      </c>
      <c r="B704" s="6">
        <f>VLOOKUP($A704,'Order date customer name'!$A$3:$B$1039,2,FALSE)</f>
        <v>42238</v>
      </c>
      <c r="C704" s="7" t="str">
        <f>VLOOKUP(Table1[[#This Row],[Order No]],'Order date customer name'!$A$2:$C$1038,3,FALSE)</f>
        <v>MARK MCDONALD</v>
      </c>
      <c r="D704" s="7" t="str">
        <f>VLOOKUP(Table1[[#This Row],[Order No]],'State and cust type'!$A$2:$B$1038,2,FALSE)</f>
        <v>New York</v>
      </c>
      <c r="E704" s="7" t="str">
        <f>VLOOKUP(Table1[[#This Row],[Order No]],'State and cust type'!$A$3:$C$1039,3,FALSE)</f>
        <v>Corporate</v>
      </c>
      <c r="F704" s="7" t="str">
        <f>VLOOKUP(Table1[[#This Row],[Order No]],'Account, order priority and cat'!$A$2:$B$1038,2,FALSE)</f>
        <v>ROY COOK</v>
      </c>
      <c r="G704" s="7" t="str">
        <f>VLOOKUP(Table1[[#This Row],[Order No]],'Account, order priority and cat'!$A$3:$C$1039,3,FALSE)</f>
        <v>Low</v>
      </c>
      <c r="H704" s="7" t="str">
        <f>VLOOKUP(Table1[[#This Row],[Order No]],'Account, order priority and cat'!$A$3:$D$1039,4,FALSE)</f>
        <v>Office Supplies</v>
      </c>
      <c r="I704" s="12" t="str">
        <f>VLOOKUP(Table1[[#This Row],[Order No]],'Cost and price details'!$A$2:$F$1038,Table!$I$3,FALSE)</f>
        <v>Regular Air</v>
      </c>
      <c r="J704" s="13">
        <f>VLOOKUP(Table1[[#This Row],[Order No]],'Cost and price details'!$A$2:$F$1038,Table!$J$3,FALSE)</f>
        <v>42249</v>
      </c>
      <c r="K704" s="12">
        <f>VLOOKUP(Table1[[#This Row],[Order No]],'Cost and price details'!$A$2:$F$1038,Table!$K$3,FALSE)</f>
        <v>1.1990000000000003</v>
      </c>
      <c r="L704" s="12">
        <f>VLOOKUP(Table1[[#This Row],[Order No]],'Cost and price details'!$A$2:$F$1038,Table!$L$3,FALSE)</f>
        <v>2.0020000000000002</v>
      </c>
      <c r="M704" s="14">
        <f>(Table1[[#This Row],[Retail Price]]-Table1[[#This Row],[Cost Price]])/Table1[[#This Row],[Cost Price]]</f>
        <v>0.66972477064220159</v>
      </c>
      <c r="N704" s="14">
        <f>VLOOKUP(Table1[[#This Row],[Retail Price]],'Tax and discount slab'!$A$17:$B$27,2,TRUE)</f>
        <v>0.05</v>
      </c>
      <c r="O704" s="7">
        <f>(1+Table1[[#This Row],[Tax]])*Table1[[#This Row],[Retail Price]]</f>
        <v>2.1021000000000005</v>
      </c>
      <c r="P704" s="7" t="e">
        <f>VLOOKUP(Table1[[#This Row],[Order No]],'QTY &amp; shipping cost'!A700:B1736,2,FALSE)</f>
        <v>#N/A</v>
      </c>
      <c r="Q704" s="7" t="e">
        <f>(Table1[[#This Row],[Price including tax]]*Table1[[#This Row],[Order Quantity]])</f>
        <v>#N/A</v>
      </c>
      <c r="R704" s="14">
        <f>VLOOKUP(Table1[[#This Row],[Retail Price]],'Tax and discount slab'!$D$17:$E$27,2,TRUE)</f>
        <v>0.02</v>
      </c>
      <c r="S704" s="7" t="e">
        <f>Table1[[#This Row],[Sub Total]]*Table1[[#This Row],[Discount %]]</f>
        <v>#N/A</v>
      </c>
      <c r="T704" s="7">
        <f>VLOOKUP(Table1[[#This Row],[Order No]],'QTY &amp; shipping cost'!$A$2:$C$1038,3,FALSE)</f>
        <v>1.05</v>
      </c>
      <c r="U704" s="18" t="e">
        <f>(Table1[[#This Row],[Sub Total]]+Table1[[#This Row],[Shipping Cost]])-Table1[[#This Row],[Discount $]]</f>
        <v>#N/A</v>
      </c>
    </row>
    <row r="705" spans="1:21" x14ac:dyDescent="0.2">
      <c r="A705" s="17" t="s">
        <v>1193</v>
      </c>
      <c r="B705" s="6">
        <f>VLOOKUP($A705,'Order date customer name'!$A$3:$B$1039,2,FALSE)</f>
        <v>42238</v>
      </c>
      <c r="C705" s="7" t="str">
        <f>VLOOKUP(Table1[[#This Row],[Order No]],'Order date customer name'!$A$2:$C$1038,3,FALSE)</f>
        <v>CURTIS WEAVER</v>
      </c>
      <c r="D705" s="7" t="str">
        <f>VLOOKUP(Table1[[#This Row],[Order No]],'State and cust type'!$A$2:$B$1038,2,FALSE)</f>
        <v>New York</v>
      </c>
      <c r="E705" s="7" t="str">
        <f>VLOOKUP(Table1[[#This Row],[Order No]],'State and cust type'!$A$3:$C$1039,3,FALSE)</f>
        <v>Small Business</v>
      </c>
      <c r="F705" s="7" t="str">
        <f>VLOOKUP(Table1[[#This Row],[Order No]],'Account, order priority and cat'!$A$2:$B$1038,2,FALSE)</f>
        <v>BOBBY CHAVEZ</v>
      </c>
      <c r="G705" s="7" t="str">
        <f>VLOOKUP(Table1[[#This Row],[Order No]],'Account, order priority and cat'!$A$3:$C$1039,3,FALSE)</f>
        <v>Critical</v>
      </c>
      <c r="H705" s="7" t="str">
        <f>VLOOKUP(Table1[[#This Row],[Order No]],'Account, order priority and cat'!$A$3:$D$1039,4,FALSE)</f>
        <v>Office Supplies</v>
      </c>
      <c r="I705" s="12" t="str">
        <f>VLOOKUP(Table1[[#This Row],[Order No]],'Cost and price details'!$A$2:$F$1038,Table!$I$3,FALSE)</f>
        <v>Regular Air</v>
      </c>
      <c r="J705" s="13">
        <f>VLOOKUP(Table1[[#This Row],[Order No]],'Cost and price details'!$A$2:$F$1038,Table!$J$3,FALSE)</f>
        <v>42247</v>
      </c>
      <c r="K705" s="12">
        <f>VLOOKUP(Table1[[#This Row],[Order No]],'Cost and price details'!$A$2:$F$1038,Table!$K$3,FALSE)</f>
        <v>18.480000000000004</v>
      </c>
      <c r="L705" s="12">
        <f>VLOOKUP(Table1[[#This Row],[Order No]],'Cost and price details'!$A$2:$F$1038,Table!$L$3,FALSE)</f>
        <v>45.067</v>
      </c>
      <c r="M705" s="14">
        <f>(Table1[[#This Row],[Retail Price]]-Table1[[#This Row],[Cost Price]])/Table1[[#This Row],[Cost Price]]</f>
        <v>1.4386904761904757</v>
      </c>
      <c r="N705" s="14">
        <f>VLOOKUP(Table1[[#This Row],[Retail Price]],'Tax and discount slab'!$A$17:$B$27,2,TRUE)</f>
        <v>0.22</v>
      </c>
      <c r="O705" s="7">
        <f>(1+Table1[[#This Row],[Tax]])*Table1[[#This Row],[Retail Price]]</f>
        <v>54.981740000000002</v>
      </c>
      <c r="P705" s="7" t="e">
        <f>VLOOKUP(Table1[[#This Row],[Order No]],'QTY &amp; shipping cost'!A701:B1737,2,FALSE)</f>
        <v>#N/A</v>
      </c>
      <c r="Q705" s="7" t="e">
        <f>(Table1[[#This Row],[Price including tax]]*Table1[[#This Row],[Order Quantity]])</f>
        <v>#N/A</v>
      </c>
      <c r="R705" s="14">
        <f>VLOOKUP(Table1[[#This Row],[Retail Price]],'Tax and discount slab'!$D$17:$E$27,2,TRUE)</f>
        <v>0.22000000000000003</v>
      </c>
      <c r="S705" s="7" t="e">
        <f>Table1[[#This Row],[Sub Total]]*Table1[[#This Row],[Discount %]]</f>
        <v>#N/A</v>
      </c>
      <c r="T705" s="7">
        <f>VLOOKUP(Table1[[#This Row],[Order No]],'QTY &amp; shipping cost'!$A$2:$C$1038,3,FALSE)</f>
        <v>9.0400000000000009</v>
      </c>
      <c r="U705" s="18" t="e">
        <f>(Table1[[#This Row],[Sub Total]]+Table1[[#This Row],[Shipping Cost]])-Table1[[#This Row],[Discount $]]</f>
        <v>#N/A</v>
      </c>
    </row>
    <row r="706" spans="1:21" x14ac:dyDescent="0.2">
      <c r="A706" s="17" t="s">
        <v>1194</v>
      </c>
      <c r="B706" s="6">
        <f>VLOOKUP($A706,'Order date customer name'!$A$3:$B$1039,2,FALSE)</f>
        <v>42240</v>
      </c>
      <c r="C706" s="7" t="str">
        <f>VLOOKUP(Table1[[#This Row],[Order No]],'Order date customer name'!$A$2:$C$1038,3,FALSE)</f>
        <v>TONY STEPHENS</v>
      </c>
      <c r="D706" s="7" t="str">
        <f>VLOOKUP(Table1[[#This Row],[Order No]],'State and cust type'!$A$2:$B$1038,2,FALSE)</f>
        <v>Illinois</v>
      </c>
      <c r="E706" s="7" t="str">
        <f>VLOOKUP(Table1[[#This Row],[Order No]],'State and cust type'!$A$3:$C$1039,3,FALSE)</f>
        <v>Corporate</v>
      </c>
      <c r="F706" s="7" t="str">
        <f>VLOOKUP(Table1[[#This Row],[Order No]],'Account, order priority and cat'!$A$2:$B$1038,2,FALSE)</f>
        <v>COREY MILLS</v>
      </c>
      <c r="G706" s="7" t="str">
        <f>VLOOKUP(Table1[[#This Row],[Order No]],'Account, order priority and cat'!$A$3:$C$1039,3,FALSE)</f>
        <v>Medium</v>
      </c>
      <c r="H706" s="7" t="str">
        <f>VLOOKUP(Table1[[#This Row],[Order No]],'Account, order priority and cat'!$A$3:$D$1039,4,FALSE)</f>
        <v>Office Supplies</v>
      </c>
      <c r="I706" s="12" t="str">
        <f>VLOOKUP(Table1[[#This Row],[Order No]],'Cost and price details'!$A$2:$F$1038,Table!$I$3,FALSE)</f>
        <v>Regular Air</v>
      </c>
      <c r="J706" s="13">
        <f>VLOOKUP(Table1[[#This Row],[Order No]],'Cost and price details'!$A$2:$F$1038,Table!$J$3,FALSE)</f>
        <v>42249</v>
      </c>
      <c r="K706" s="12">
        <f>VLOOKUP(Table1[[#This Row],[Order No]],'Cost and price details'!$A$2:$F$1038,Table!$K$3,FALSE)</f>
        <v>57.244000000000007</v>
      </c>
      <c r="L706" s="12">
        <f>VLOOKUP(Table1[[#This Row],[Order No]],'Cost and price details'!$A$2:$F$1038,Table!$L$3,FALSE)</f>
        <v>92.323000000000022</v>
      </c>
      <c r="M706" s="14">
        <f>(Table1[[#This Row],[Retail Price]]-Table1[[#This Row],[Cost Price]])/Table1[[#This Row],[Cost Price]]</f>
        <v>0.61279784780937763</v>
      </c>
      <c r="N706" s="14">
        <f>VLOOKUP(Table1[[#This Row],[Retail Price]],'Tax and discount slab'!$A$17:$B$27,2,TRUE)</f>
        <v>0.30000000000000004</v>
      </c>
      <c r="O706" s="7">
        <f>(1+Table1[[#This Row],[Tax]])*Table1[[#This Row],[Retail Price]]</f>
        <v>120.01990000000004</v>
      </c>
      <c r="P706" s="7">
        <f>VLOOKUP(Table1[[#This Row],[Order No]],'QTY &amp; shipping cost'!A702:B1738,2,FALSE)</f>
        <v>5</v>
      </c>
      <c r="Q706" s="7">
        <f>(Table1[[#This Row],[Price including tax]]*Table1[[#This Row],[Order Quantity]])</f>
        <v>600.09950000000015</v>
      </c>
      <c r="R706" s="14">
        <f>VLOOKUP(Table1[[#This Row],[Retail Price]],'Tax and discount slab'!$D$17:$E$27,2,TRUE)</f>
        <v>0.42</v>
      </c>
      <c r="S706" s="7">
        <f>Table1[[#This Row],[Sub Total]]*Table1[[#This Row],[Discount %]]</f>
        <v>252.04179000000005</v>
      </c>
      <c r="T706" s="7">
        <f>VLOOKUP(Table1[[#This Row],[Order No]],'QTY &amp; shipping cost'!$A$2:$C$1038,3,FALSE)</f>
        <v>20.04</v>
      </c>
      <c r="U706" s="18">
        <f>(Table1[[#This Row],[Sub Total]]+Table1[[#This Row],[Shipping Cost]])-Table1[[#This Row],[Discount $]]</f>
        <v>368.09771000000006</v>
      </c>
    </row>
    <row r="707" spans="1:21" x14ac:dyDescent="0.2">
      <c r="A707" s="17" t="s">
        <v>1195</v>
      </c>
      <c r="B707" s="6">
        <f>VLOOKUP($A707,'Order date customer name'!$A$3:$B$1039,2,FALSE)</f>
        <v>42240</v>
      </c>
      <c r="C707" s="7" t="str">
        <f>VLOOKUP(Table1[[#This Row],[Order No]],'Order date customer name'!$A$2:$C$1038,3,FALSE)</f>
        <v>VINCENT MARTIN</v>
      </c>
      <c r="D707" s="7" t="str">
        <f>VLOOKUP(Table1[[#This Row],[Order No]],'State and cust type'!$A$2:$B$1038,2,FALSE)</f>
        <v>New York</v>
      </c>
      <c r="E707" s="7" t="str">
        <f>VLOOKUP(Table1[[#This Row],[Order No]],'State and cust type'!$A$3:$C$1039,3,FALSE)</f>
        <v>Corporate</v>
      </c>
      <c r="F707" s="7" t="str">
        <f>VLOOKUP(Table1[[#This Row],[Order No]],'Account, order priority and cat'!$A$2:$B$1038,2,FALSE)</f>
        <v>MARC ARNOLD</v>
      </c>
      <c r="G707" s="7" t="str">
        <f>VLOOKUP(Table1[[#This Row],[Order No]],'Account, order priority and cat'!$A$3:$C$1039,3,FALSE)</f>
        <v>Not Specified</v>
      </c>
      <c r="H707" s="7" t="str">
        <f>VLOOKUP(Table1[[#This Row],[Order No]],'Account, order priority and cat'!$A$3:$D$1039,4,FALSE)</f>
        <v>Office Supplies</v>
      </c>
      <c r="I707" s="12" t="str">
        <f>VLOOKUP(Table1[[#This Row],[Order No]],'Cost and price details'!$A$2:$F$1038,Table!$I$3,FALSE)</f>
        <v>Regular Air</v>
      </c>
      <c r="J707" s="13">
        <f>VLOOKUP(Table1[[#This Row],[Order No]],'Cost and price details'!$A$2:$F$1038,Table!$J$3,FALSE)</f>
        <v>42248</v>
      </c>
      <c r="K707" s="12">
        <f>VLOOKUP(Table1[[#This Row],[Order No]],'Cost and price details'!$A$2:$F$1038,Table!$K$3,FALSE)</f>
        <v>2.5190000000000001</v>
      </c>
      <c r="L707" s="12">
        <f>VLOOKUP(Table1[[#This Row],[Order No]],'Cost and price details'!$A$2:$F$1038,Table!$L$3,FALSE)</f>
        <v>4.0590000000000002</v>
      </c>
      <c r="M707" s="14">
        <f>(Table1[[#This Row],[Retail Price]]-Table1[[#This Row],[Cost Price]])/Table1[[#This Row],[Cost Price]]</f>
        <v>0.611353711790393</v>
      </c>
      <c r="N707" s="14">
        <f>VLOOKUP(Table1[[#This Row],[Retail Price]],'Tax and discount slab'!$A$17:$B$27,2,TRUE)</f>
        <v>0.05</v>
      </c>
      <c r="O707" s="7">
        <f>(1+Table1[[#This Row],[Tax]])*Table1[[#This Row],[Retail Price]]</f>
        <v>4.2619500000000006</v>
      </c>
      <c r="P707" s="7" t="e">
        <f>VLOOKUP(Table1[[#This Row],[Order No]],'QTY &amp; shipping cost'!A703:B1739,2,FALSE)</f>
        <v>#N/A</v>
      </c>
      <c r="Q707" s="7" t="e">
        <f>(Table1[[#This Row],[Price including tax]]*Table1[[#This Row],[Order Quantity]])</f>
        <v>#N/A</v>
      </c>
      <c r="R707" s="14">
        <f>VLOOKUP(Table1[[#This Row],[Retail Price]],'Tax and discount slab'!$D$17:$E$27,2,TRUE)</f>
        <v>0.02</v>
      </c>
      <c r="S707" s="7" t="e">
        <f>Table1[[#This Row],[Sub Total]]*Table1[[#This Row],[Discount %]]</f>
        <v>#N/A</v>
      </c>
      <c r="T707" s="7">
        <f>VLOOKUP(Table1[[#This Row],[Order No]],'QTY &amp; shipping cost'!$A$2:$C$1038,3,FALSE)</f>
        <v>0.55000000000000004</v>
      </c>
      <c r="U707" s="18" t="e">
        <f>(Table1[[#This Row],[Sub Total]]+Table1[[#This Row],[Shipping Cost]])-Table1[[#This Row],[Discount $]]</f>
        <v>#N/A</v>
      </c>
    </row>
    <row r="708" spans="1:21" x14ac:dyDescent="0.2">
      <c r="A708" s="17" t="s">
        <v>1196</v>
      </c>
      <c r="B708" s="6">
        <f>VLOOKUP($A708,'Order date customer name'!$A$3:$B$1039,2,FALSE)</f>
        <v>42241</v>
      </c>
      <c r="C708" s="7" t="str">
        <f>VLOOKUP(Table1[[#This Row],[Order No]],'Order date customer name'!$A$2:$C$1038,3,FALSE)</f>
        <v>DOUGLAS EVANS</v>
      </c>
      <c r="D708" s="7" t="str">
        <f>VLOOKUP(Table1[[#This Row],[Order No]],'State and cust type'!$A$2:$B$1038,2,FALSE)</f>
        <v>New York</v>
      </c>
      <c r="E708" s="7" t="str">
        <f>VLOOKUP(Table1[[#This Row],[Order No]],'State and cust type'!$A$3:$C$1039,3,FALSE)</f>
        <v>Corporate</v>
      </c>
      <c r="F708" s="7" t="str">
        <f>VLOOKUP(Table1[[#This Row],[Order No]],'Account, order priority and cat'!$A$2:$B$1038,2,FALSE)</f>
        <v>MARC ARNOLD</v>
      </c>
      <c r="G708" s="7" t="str">
        <f>VLOOKUP(Table1[[#This Row],[Order No]],'Account, order priority and cat'!$A$3:$C$1039,3,FALSE)</f>
        <v>High</v>
      </c>
      <c r="H708" s="7" t="str">
        <f>VLOOKUP(Table1[[#This Row],[Order No]],'Account, order priority and cat'!$A$3:$D$1039,4,FALSE)</f>
        <v>Office Supplies</v>
      </c>
      <c r="I708" s="12" t="str">
        <f>VLOOKUP(Table1[[#This Row],[Order No]],'Cost and price details'!$A$2:$F$1038,Table!$I$3,FALSE)</f>
        <v>Express Air</v>
      </c>
      <c r="J708" s="13">
        <f>VLOOKUP(Table1[[#This Row],[Order No]],'Cost and price details'!$A$2:$F$1038,Table!$J$3,FALSE)</f>
        <v>42249</v>
      </c>
      <c r="K708" s="12">
        <f>VLOOKUP(Table1[[#This Row],[Order No]],'Cost and price details'!$A$2:$F$1038,Table!$K$3,FALSE)</f>
        <v>5.7090000000000005</v>
      </c>
      <c r="L708" s="12">
        <f>VLOOKUP(Table1[[#This Row],[Order No]],'Cost and price details'!$A$2:$F$1038,Table!$L$3,FALSE)</f>
        <v>14.278000000000002</v>
      </c>
      <c r="M708" s="14">
        <f>(Table1[[#This Row],[Retail Price]]-Table1[[#This Row],[Cost Price]])/Table1[[#This Row],[Cost Price]]</f>
        <v>1.5009633911368019</v>
      </c>
      <c r="N708" s="14">
        <f>VLOOKUP(Table1[[#This Row],[Retail Price]],'Tax and discount slab'!$A$17:$B$27,2,TRUE)</f>
        <v>0.1</v>
      </c>
      <c r="O708" s="7">
        <f>(1+Table1[[#This Row],[Tax]])*Table1[[#This Row],[Retail Price]]</f>
        <v>15.705800000000004</v>
      </c>
      <c r="P708" s="7">
        <f>VLOOKUP(Table1[[#This Row],[Order No]],'QTY &amp; shipping cost'!A704:B1740,2,FALSE)</f>
        <v>44</v>
      </c>
      <c r="Q708" s="7">
        <f>(Table1[[#This Row],[Price including tax]]*Table1[[#This Row],[Order Quantity]])</f>
        <v>691.05520000000013</v>
      </c>
      <c r="R708" s="14">
        <f>VLOOKUP(Table1[[#This Row],[Retail Price]],'Tax and discount slab'!$D$17:$E$27,2,TRUE)</f>
        <v>7.0000000000000007E-2</v>
      </c>
      <c r="S708" s="7">
        <f>Table1[[#This Row],[Sub Total]]*Table1[[#This Row],[Discount %]]</f>
        <v>48.373864000000012</v>
      </c>
      <c r="T708" s="7">
        <f>VLOOKUP(Table1[[#This Row],[Order No]],'QTY &amp; shipping cost'!$A$2:$C$1038,3,FALSE)</f>
        <v>3.19</v>
      </c>
      <c r="U708" s="18">
        <f>(Table1[[#This Row],[Sub Total]]+Table1[[#This Row],[Shipping Cost]])-Table1[[#This Row],[Discount $]]</f>
        <v>645.87133600000016</v>
      </c>
    </row>
    <row r="709" spans="1:21" x14ac:dyDescent="0.2">
      <c r="A709" s="17" t="s">
        <v>1197</v>
      </c>
      <c r="B709" s="6">
        <f>VLOOKUP($A709,'Order date customer name'!$A$3:$B$1039,2,FALSE)</f>
        <v>42242</v>
      </c>
      <c r="C709" s="7" t="str">
        <f>VLOOKUP(Table1[[#This Row],[Order No]],'Order date customer name'!$A$2:$C$1038,3,FALSE)</f>
        <v>MARTIN HUGHES</v>
      </c>
      <c r="D709" s="7" t="str">
        <f>VLOOKUP(Table1[[#This Row],[Order No]],'State and cust type'!$A$2:$B$1038,2,FALSE)</f>
        <v>New York</v>
      </c>
      <c r="E709" s="7" t="str">
        <f>VLOOKUP(Table1[[#This Row],[Order No]],'State and cust type'!$A$3:$C$1039,3,FALSE)</f>
        <v>Small Business</v>
      </c>
      <c r="F709" s="7" t="str">
        <f>VLOOKUP(Table1[[#This Row],[Order No]],'Account, order priority and cat'!$A$2:$B$1038,2,FALSE)</f>
        <v>BRYAN JENKINS</v>
      </c>
      <c r="G709" s="7" t="str">
        <f>VLOOKUP(Table1[[#This Row],[Order No]],'Account, order priority and cat'!$A$3:$C$1039,3,FALSE)</f>
        <v>Critical</v>
      </c>
      <c r="H709" s="7" t="str">
        <f>VLOOKUP(Table1[[#This Row],[Order No]],'Account, order priority and cat'!$A$3:$D$1039,4,FALSE)</f>
        <v>Office Supplies</v>
      </c>
      <c r="I709" s="12" t="str">
        <f>VLOOKUP(Table1[[#This Row],[Order No]],'Cost and price details'!$A$2:$F$1038,Table!$I$3,FALSE)</f>
        <v>Regular Air</v>
      </c>
      <c r="J709" s="13">
        <f>VLOOKUP(Table1[[#This Row],[Order No]],'Cost and price details'!$A$2:$F$1038,Table!$J$3,FALSE)</f>
        <v>42251</v>
      </c>
      <c r="K709" s="12">
        <f>VLOOKUP(Table1[[#This Row],[Order No]],'Cost and price details'!$A$2:$F$1038,Table!$K$3,FALSE)</f>
        <v>2.1339999999999999</v>
      </c>
      <c r="L709" s="12">
        <f>VLOOKUP(Table1[[#This Row],[Order No]],'Cost and price details'!$A$2:$F$1038,Table!$L$3,FALSE)</f>
        <v>3.3880000000000003</v>
      </c>
      <c r="M709" s="14">
        <f>(Table1[[#This Row],[Retail Price]]-Table1[[#This Row],[Cost Price]])/Table1[[#This Row],[Cost Price]]</f>
        <v>0.58762886597938169</v>
      </c>
      <c r="N709" s="14">
        <f>VLOOKUP(Table1[[#This Row],[Retail Price]],'Tax and discount slab'!$A$17:$B$27,2,TRUE)</f>
        <v>0.05</v>
      </c>
      <c r="O709" s="7">
        <f>(1+Table1[[#This Row],[Tax]])*Table1[[#This Row],[Retail Price]]</f>
        <v>3.5574000000000003</v>
      </c>
      <c r="P709" s="7">
        <f>VLOOKUP(Table1[[#This Row],[Order No]],'QTY &amp; shipping cost'!A705:B1741,2,FALSE)</f>
        <v>8</v>
      </c>
      <c r="Q709" s="7">
        <f>(Table1[[#This Row],[Price including tax]]*Table1[[#This Row],[Order Quantity]])</f>
        <v>28.459200000000003</v>
      </c>
      <c r="R709" s="14">
        <f>VLOOKUP(Table1[[#This Row],[Retail Price]],'Tax and discount slab'!$D$17:$E$27,2,TRUE)</f>
        <v>0.02</v>
      </c>
      <c r="S709" s="7">
        <f>Table1[[#This Row],[Sub Total]]*Table1[[#This Row],[Discount %]]</f>
        <v>0.56918400000000002</v>
      </c>
      <c r="T709" s="7">
        <f>VLOOKUP(Table1[[#This Row],[Order No]],'QTY &amp; shipping cost'!$A$2:$C$1038,3,FALSE)</f>
        <v>1.04</v>
      </c>
      <c r="U709" s="18">
        <f>(Table1[[#This Row],[Sub Total]]+Table1[[#This Row],[Shipping Cost]])-Table1[[#This Row],[Discount $]]</f>
        <v>28.930016000000002</v>
      </c>
    </row>
    <row r="710" spans="1:21" x14ac:dyDescent="0.2">
      <c r="A710" s="17" t="s">
        <v>1198</v>
      </c>
      <c r="B710" s="6">
        <f>VLOOKUP($A710,'Order date customer name'!$A$3:$B$1039,2,FALSE)</f>
        <v>42245</v>
      </c>
      <c r="C710" s="7" t="str">
        <f>VLOOKUP(Table1[[#This Row],[Order No]],'Order date customer name'!$A$2:$C$1038,3,FALSE)</f>
        <v>GLENN PETERS</v>
      </c>
      <c r="D710" s="7" t="str">
        <f>VLOOKUP(Table1[[#This Row],[Order No]],'State and cust type'!$A$2:$B$1038,2,FALSE)</f>
        <v>New York</v>
      </c>
      <c r="E710" s="7" t="str">
        <f>VLOOKUP(Table1[[#This Row],[Order No]],'State and cust type'!$A$3:$C$1039,3,FALSE)</f>
        <v>Consumer</v>
      </c>
      <c r="F710" s="7" t="str">
        <f>VLOOKUP(Table1[[#This Row],[Order No]],'Account, order priority and cat'!$A$2:$B$1038,2,FALSE)</f>
        <v>WILLIE STEWART</v>
      </c>
      <c r="G710" s="7" t="str">
        <f>VLOOKUP(Table1[[#This Row],[Order No]],'Account, order priority and cat'!$A$3:$C$1039,3,FALSE)</f>
        <v>Low</v>
      </c>
      <c r="H710" s="7" t="str">
        <f>VLOOKUP(Table1[[#This Row],[Order No]],'Account, order priority and cat'!$A$3:$D$1039,4,FALSE)</f>
        <v>Office Supplies</v>
      </c>
      <c r="I710" s="12" t="str">
        <f>VLOOKUP(Table1[[#This Row],[Order No]],'Cost and price details'!$A$2:$F$1038,Table!$I$3,FALSE)</f>
        <v>Regular Air</v>
      </c>
      <c r="J710" s="13">
        <f>VLOOKUP(Table1[[#This Row],[Order No]],'Cost and price details'!$A$2:$F$1038,Table!$J$3,FALSE)</f>
        <v>42252</v>
      </c>
      <c r="K710" s="12">
        <f>VLOOKUP(Table1[[#This Row],[Order No]],'Cost and price details'!$A$2:$F$1038,Table!$K$3,FALSE)</f>
        <v>3.74</v>
      </c>
      <c r="L710" s="12">
        <f>VLOOKUP(Table1[[#This Row],[Order No]],'Cost and price details'!$A$2:$F$1038,Table!$L$3,FALSE)</f>
        <v>5.9400000000000013</v>
      </c>
      <c r="M710" s="14">
        <f>(Table1[[#This Row],[Retail Price]]-Table1[[#This Row],[Cost Price]])/Table1[[#This Row],[Cost Price]]</f>
        <v>0.5882352941176473</v>
      </c>
      <c r="N710" s="14">
        <f>VLOOKUP(Table1[[#This Row],[Retail Price]],'Tax and discount slab'!$A$17:$B$27,2,TRUE)</f>
        <v>0.05</v>
      </c>
      <c r="O710" s="7">
        <f>(1+Table1[[#This Row],[Tax]])*Table1[[#This Row],[Retail Price]]</f>
        <v>6.2370000000000019</v>
      </c>
      <c r="P710" s="7" t="e">
        <f>VLOOKUP(Table1[[#This Row],[Order No]],'QTY &amp; shipping cost'!A706:B1742,2,FALSE)</f>
        <v>#N/A</v>
      </c>
      <c r="Q710" s="7" t="e">
        <f>(Table1[[#This Row],[Price including tax]]*Table1[[#This Row],[Order Quantity]])</f>
        <v>#N/A</v>
      </c>
      <c r="R710" s="14">
        <f>VLOOKUP(Table1[[#This Row],[Retail Price]],'Tax and discount slab'!$D$17:$E$27,2,TRUE)</f>
        <v>0.02</v>
      </c>
      <c r="S710" s="7" t="e">
        <f>Table1[[#This Row],[Sub Total]]*Table1[[#This Row],[Discount %]]</f>
        <v>#N/A</v>
      </c>
      <c r="T710" s="7">
        <f>VLOOKUP(Table1[[#This Row],[Order No]],'QTY &amp; shipping cost'!$A$2:$C$1038,3,FALSE)</f>
        <v>7.83</v>
      </c>
      <c r="U710" s="18" t="e">
        <f>(Table1[[#This Row],[Sub Total]]+Table1[[#This Row],[Shipping Cost]])-Table1[[#This Row],[Discount $]]</f>
        <v>#N/A</v>
      </c>
    </row>
    <row r="711" spans="1:21" x14ac:dyDescent="0.2">
      <c r="A711" s="17" t="s">
        <v>1199</v>
      </c>
      <c r="B711" s="6">
        <f>VLOOKUP($A711,'Order date customer name'!$A$3:$B$1039,2,FALSE)</f>
        <v>42245</v>
      </c>
      <c r="C711" s="7" t="str">
        <f>VLOOKUP(Table1[[#This Row],[Order No]],'Order date customer name'!$A$2:$C$1038,3,FALSE)</f>
        <v>PHILLIP COOPER</v>
      </c>
      <c r="D711" s="7" t="str">
        <f>VLOOKUP(Table1[[#This Row],[Order No]],'State and cust type'!$A$2:$B$1038,2,FALSE)</f>
        <v>Illinois</v>
      </c>
      <c r="E711" s="7" t="str">
        <f>VLOOKUP(Table1[[#This Row],[Order No]],'State and cust type'!$A$3:$C$1039,3,FALSE)</f>
        <v>Home Office</v>
      </c>
      <c r="F711" s="7" t="str">
        <f>VLOOKUP(Table1[[#This Row],[Order No]],'Account, order priority and cat'!$A$2:$B$1038,2,FALSE)</f>
        <v>COREY MILLS</v>
      </c>
      <c r="G711" s="7" t="str">
        <f>VLOOKUP(Table1[[#This Row],[Order No]],'Account, order priority and cat'!$A$3:$C$1039,3,FALSE)</f>
        <v>Critical</v>
      </c>
      <c r="H711" s="7" t="str">
        <f>VLOOKUP(Table1[[#This Row],[Order No]],'Account, order priority and cat'!$A$3:$D$1039,4,FALSE)</f>
        <v>Office Supplies</v>
      </c>
      <c r="I711" s="12" t="str">
        <f>VLOOKUP(Table1[[#This Row],[Order No]],'Cost and price details'!$A$2:$F$1038,Table!$I$3,FALSE)</f>
        <v>Regular Air</v>
      </c>
      <c r="J711" s="13">
        <f>VLOOKUP(Table1[[#This Row],[Order No]],'Cost and price details'!$A$2:$F$1038,Table!$J$3,FALSE)</f>
        <v>42253</v>
      </c>
      <c r="K711" s="12">
        <f>VLOOKUP(Table1[[#This Row],[Order No]],'Cost and price details'!$A$2:$F$1038,Table!$K$3,FALSE)</f>
        <v>4.9060000000000006</v>
      </c>
      <c r="L711" s="12">
        <f>VLOOKUP(Table1[[#This Row],[Order No]],'Cost and price details'!$A$2:$F$1038,Table!$L$3,FALSE)</f>
        <v>11.979000000000001</v>
      </c>
      <c r="M711" s="14">
        <f>(Table1[[#This Row],[Retail Price]]-Table1[[#This Row],[Cost Price]])/Table1[[#This Row],[Cost Price]]</f>
        <v>1.4417040358744393</v>
      </c>
      <c r="N711" s="14">
        <f>VLOOKUP(Table1[[#This Row],[Retail Price]],'Tax and discount slab'!$A$17:$B$27,2,TRUE)</f>
        <v>0.1</v>
      </c>
      <c r="O711" s="7">
        <f>(1+Table1[[#This Row],[Tax]])*Table1[[#This Row],[Retail Price]]</f>
        <v>13.176900000000002</v>
      </c>
      <c r="P711" s="7" t="e">
        <f>VLOOKUP(Table1[[#This Row],[Order No]],'QTY &amp; shipping cost'!A707:B1743,2,FALSE)</f>
        <v>#N/A</v>
      </c>
      <c r="Q711" s="7" t="e">
        <f>(Table1[[#This Row],[Price including tax]]*Table1[[#This Row],[Order Quantity]])</f>
        <v>#N/A</v>
      </c>
      <c r="R711" s="14">
        <f>VLOOKUP(Table1[[#This Row],[Retail Price]],'Tax and discount slab'!$D$17:$E$27,2,TRUE)</f>
        <v>7.0000000000000007E-2</v>
      </c>
      <c r="S711" s="7" t="e">
        <f>Table1[[#This Row],[Sub Total]]*Table1[[#This Row],[Discount %]]</f>
        <v>#N/A</v>
      </c>
      <c r="T711" s="7">
        <f>VLOOKUP(Table1[[#This Row],[Order No]],'QTY &amp; shipping cost'!$A$2:$C$1038,3,FALSE)</f>
        <v>4.55</v>
      </c>
      <c r="U711" s="18" t="e">
        <f>(Table1[[#This Row],[Sub Total]]+Table1[[#This Row],[Shipping Cost]])-Table1[[#This Row],[Discount $]]</f>
        <v>#N/A</v>
      </c>
    </row>
    <row r="712" spans="1:21" x14ac:dyDescent="0.2">
      <c r="A712" s="17" t="s">
        <v>1201</v>
      </c>
      <c r="B712" s="6">
        <f>VLOOKUP($A712,'Order date customer name'!$A$3:$B$1039,2,FALSE)</f>
        <v>42247</v>
      </c>
      <c r="C712" s="7" t="str">
        <f>VLOOKUP(Table1[[#This Row],[Order No]],'Order date customer name'!$A$2:$C$1038,3,FALSE)</f>
        <v>NATHAN STONE</v>
      </c>
      <c r="D712" s="7" t="str">
        <f>VLOOKUP(Table1[[#This Row],[Order No]],'State and cust type'!$A$2:$B$1038,2,FALSE)</f>
        <v>New York</v>
      </c>
      <c r="E712" s="7" t="str">
        <f>VLOOKUP(Table1[[#This Row],[Order No]],'State and cust type'!$A$3:$C$1039,3,FALSE)</f>
        <v>Home Office</v>
      </c>
      <c r="F712" s="7" t="str">
        <f>VLOOKUP(Table1[[#This Row],[Order No]],'Account, order priority and cat'!$A$2:$B$1038,2,FALSE)</f>
        <v>GREG BLACK</v>
      </c>
      <c r="G712" s="7" t="str">
        <f>VLOOKUP(Table1[[#This Row],[Order No]],'Account, order priority and cat'!$A$3:$C$1039,3,FALSE)</f>
        <v>Medium</v>
      </c>
      <c r="H712" s="7" t="str">
        <f>VLOOKUP(Table1[[#This Row],[Order No]],'Account, order priority and cat'!$A$3:$D$1039,4,FALSE)</f>
        <v>Technology</v>
      </c>
      <c r="I712" s="12" t="str">
        <f>VLOOKUP(Table1[[#This Row],[Order No]],'Cost and price details'!$A$2:$F$1038,Table!$I$3,FALSE)</f>
        <v>Regular Air</v>
      </c>
      <c r="J712" s="13">
        <f>VLOOKUP(Table1[[#This Row],[Order No]],'Cost and price details'!$A$2:$F$1038,Table!$J$3,FALSE)</f>
        <v>42257</v>
      </c>
      <c r="K712" s="12">
        <f>VLOOKUP(Table1[[#This Row],[Order No]],'Cost and price details'!$A$2:$F$1038,Table!$K$3,FALSE)</f>
        <v>66.649000000000015</v>
      </c>
      <c r="L712" s="12">
        <f>VLOOKUP(Table1[[#This Row],[Order No]],'Cost and price details'!$A$2:$F$1038,Table!$L$3,FALSE)</f>
        <v>111.07800000000002</v>
      </c>
      <c r="M712" s="14">
        <f>(Table1[[#This Row],[Retail Price]]-Table1[[#This Row],[Cost Price]])/Table1[[#This Row],[Cost Price]]</f>
        <v>0.66661165208780315</v>
      </c>
      <c r="N712" s="14">
        <f>VLOOKUP(Table1[[#This Row],[Retail Price]],'Tax and discount slab'!$A$17:$B$27,2,TRUE)</f>
        <v>0.32000000000000006</v>
      </c>
      <c r="O712" s="7">
        <f>(1+Table1[[#This Row],[Tax]])*Table1[[#This Row],[Retail Price]]</f>
        <v>146.62296000000003</v>
      </c>
      <c r="P712" s="7" t="e">
        <f>VLOOKUP(Table1[[#This Row],[Order No]],'QTY &amp; shipping cost'!A708:B1744,2,FALSE)</f>
        <v>#N/A</v>
      </c>
      <c r="Q712" s="7" t="e">
        <f>(Table1[[#This Row],[Price including tax]]*Table1[[#This Row],[Order Quantity]])</f>
        <v>#N/A</v>
      </c>
      <c r="R712" s="14">
        <f>VLOOKUP(Table1[[#This Row],[Retail Price]],'Tax and discount slab'!$D$17:$E$27,2,TRUE)</f>
        <v>0.47</v>
      </c>
      <c r="S712" s="7" t="e">
        <f>Table1[[#This Row],[Sub Total]]*Table1[[#This Row],[Discount %]]</f>
        <v>#N/A</v>
      </c>
      <c r="T712" s="7">
        <f>VLOOKUP(Table1[[#This Row],[Order No]],'QTY &amp; shipping cost'!$A$2:$C$1038,3,FALSE)</f>
        <v>7.2299999999999995</v>
      </c>
      <c r="U712" s="18" t="e">
        <f>(Table1[[#This Row],[Sub Total]]+Table1[[#This Row],[Shipping Cost]])-Table1[[#This Row],[Discount $]]</f>
        <v>#N/A</v>
      </c>
    </row>
    <row r="713" spans="1:21" x14ac:dyDescent="0.2">
      <c r="A713" s="17" t="s">
        <v>1202</v>
      </c>
      <c r="B713" s="6">
        <f>VLOOKUP($A713,'Order date customer name'!$A$3:$B$1039,2,FALSE)</f>
        <v>42247</v>
      </c>
      <c r="C713" s="7" t="str">
        <f>VLOOKUP(Table1[[#This Row],[Order No]],'Order date customer name'!$A$2:$C$1038,3,FALSE)</f>
        <v>LESTER SCOTT</v>
      </c>
      <c r="D713" s="7" t="str">
        <f>VLOOKUP(Table1[[#This Row],[Order No]],'State and cust type'!$A$2:$B$1038,2,FALSE)</f>
        <v>New York</v>
      </c>
      <c r="E713" s="7" t="str">
        <f>VLOOKUP(Table1[[#This Row],[Order No]],'State and cust type'!$A$3:$C$1039,3,FALSE)</f>
        <v>Corporate</v>
      </c>
      <c r="F713" s="7" t="str">
        <f>VLOOKUP(Table1[[#This Row],[Order No]],'Account, order priority and cat'!$A$2:$B$1038,2,FALSE)</f>
        <v>BOBBY CHAVEZ</v>
      </c>
      <c r="G713" s="7" t="str">
        <f>VLOOKUP(Table1[[#This Row],[Order No]],'Account, order priority and cat'!$A$3:$C$1039,3,FALSE)</f>
        <v>Medium</v>
      </c>
      <c r="H713" s="7" t="str">
        <f>VLOOKUP(Table1[[#This Row],[Order No]],'Account, order priority and cat'!$A$3:$D$1039,4,FALSE)</f>
        <v>Technology</v>
      </c>
      <c r="I713" s="12" t="str">
        <f>VLOOKUP(Table1[[#This Row],[Order No]],'Cost and price details'!$A$2:$F$1038,Table!$I$3,FALSE)</f>
        <v>Regular Air</v>
      </c>
      <c r="J713" s="13">
        <f>VLOOKUP(Table1[[#This Row],[Order No]],'Cost and price details'!$A$2:$F$1038,Table!$J$3,FALSE)</f>
        <v>42256</v>
      </c>
      <c r="K713" s="12">
        <f>VLOOKUP(Table1[[#This Row],[Order No]],'Cost and price details'!$A$2:$F$1038,Table!$K$3,FALSE)</f>
        <v>172.15</v>
      </c>
      <c r="L713" s="12">
        <f>VLOOKUP(Table1[[#This Row],[Order No]],'Cost and price details'!$A$2:$F$1038,Table!$L$3,FALSE)</f>
        <v>331.06700000000006</v>
      </c>
      <c r="M713" s="14">
        <f>(Table1[[#This Row],[Retail Price]]-Table1[[#This Row],[Cost Price]])/Table1[[#This Row],[Cost Price]]</f>
        <v>0.92313099041533575</v>
      </c>
      <c r="N713" s="14">
        <f>VLOOKUP(Table1[[#This Row],[Retail Price]],'Tax and discount slab'!$A$17:$B$27,2,TRUE)</f>
        <v>0.32000000000000006</v>
      </c>
      <c r="O713" s="7">
        <f>(1+Table1[[#This Row],[Tax]])*Table1[[#This Row],[Retail Price]]</f>
        <v>437.00844000000012</v>
      </c>
      <c r="P713" s="7">
        <f>VLOOKUP(Table1[[#This Row],[Order No]],'QTY &amp; shipping cost'!A709:B1745,2,FALSE)</f>
        <v>22</v>
      </c>
      <c r="Q713" s="7">
        <f>(Table1[[#This Row],[Price including tax]]*Table1[[#This Row],[Order Quantity]])</f>
        <v>9614.1856800000023</v>
      </c>
      <c r="R713" s="14">
        <f>VLOOKUP(Table1[[#This Row],[Retail Price]],'Tax and discount slab'!$D$17:$E$27,2,TRUE)</f>
        <v>0.47</v>
      </c>
      <c r="S713" s="7">
        <f>Table1[[#This Row],[Sub Total]]*Table1[[#This Row],[Discount %]]</f>
        <v>4518.6672696000005</v>
      </c>
      <c r="T713" s="7">
        <f>VLOOKUP(Table1[[#This Row],[Order No]],'QTY &amp; shipping cost'!$A$2:$C$1038,3,FALSE)</f>
        <v>7.2299999999999995</v>
      </c>
      <c r="U713" s="18">
        <f>(Table1[[#This Row],[Sub Total]]+Table1[[#This Row],[Shipping Cost]])-Table1[[#This Row],[Discount $]]</f>
        <v>5102.7484104000014</v>
      </c>
    </row>
    <row r="714" spans="1:21" x14ac:dyDescent="0.2">
      <c r="A714" s="17" t="s">
        <v>1203</v>
      </c>
      <c r="B714" s="6">
        <f>VLOOKUP($A714,'Order date customer name'!$A$3:$B$1039,2,FALSE)</f>
        <v>42248</v>
      </c>
      <c r="C714" s="7" t="str">
        <f>VLOOKUP(Table1[[#This Row],[Order No]],'Order date customer name'!$A$2:$C$1038,3,FALSE)</f>
        <v>DOUGLAS BRADLEY</v>
      </c>
      <c r="D714" s="7" t="str">
        <f>VLOOKUP(Table1[[#This Row],[Order No]],'State and cust type'!$A$2:$B$1038,2,FALSE)</f>
        <v>New York</v>
      </c>
      <c r="E714" s="7" t="str">
        <f>VLOOKUP(Table1[[#This Row],[Order No]],'State and cust type'!$A$3:$C$1039,3,FALSE)</f>
        <v>Corporate</v>
      </c>
      <c r="F714" s="7" t="str">
        <f>VLOOKUP(Table1[[#This Row],[Order No]],'Account, order priority and cat'!$A$2:$B$1038,2,FALSE)</f>
        <v>VINCENT JORDAN</v>
      </c>
      <c r="G714" s="7" t="str">
        <f>VLOOKUP(Table1[[#This Row],[Order No]],'Account, order priority and cat'!$A$3:$C$1039,3,FALSE)</f>
        <v>Low</v>
      </c>
      <c r="H714" s="7" t="str">
        <f>VLOOKUP(Table1[[#This Row],[Order No]],'Account, order priority and cat'!$A$3:$D$1039,4,FALSE)</f>
        <v>Office Supplies</v>
      </c>
      <c r="I714" s="12" t="str">
        <f>VLOOKUP(Table1[[#This Row],[Order No]],'Cost and price details'!$A$2:$F$1038,Table!$I$3,FALSE)</f>
        <v>Regular Air</v>
      </c>
      <c r="J714" s="13">
        <f>VLOOKUP(Table1[[#This Row],[Order No]],'Cost and price details'!$A$2:$F$1038,Table!$J$3,FALSE)</f>
        <v>42259</v>
      </c>
      <c r="K714" s="12">
        <f>VLOOKUP(Table1[[#This Row],[Order No]],'Cost and price details'!$A$2:$F$1038,Table!$K$3,FALSE)</f>
        <v>4.9060000000000006</v>
      </c>
      <c r="L714" s="12">
        <f>VLOOKUP(Table1[[#This Row],[Order No]],'Cost and price details'!$A$2:$F$1038,Table!$L$3,FALSE)</f>
        <v>11.979000000000001</v>
      </c>
      <c r="M714" s="14">
        <f>(Table1[[#This Row],[Retail Price]]-Table1[[#This Row],[Cost Price]])/Table1[[#This Row],[Cost Price]]</f>
        <v>1.4417040358744393</v>
      </c>
      <c r="N714" s="14">
        <f>VLOOKUP(Table1[[#This Row],[Retail Price]],'Tax and discount slab'!$A$17:$B$27,2,TRUE)</f>
        <v>0.1</v>
      </c>
      <c r="O714" s="7">
        <f>(1+Table1[[#This Row],[Tax]])*Table1[[#This Row],[Retail Price]]</f>
        <v>13.176900000000002</v>
      </c>
      <c r="P714" s="7" t="e">
        <f>VLOOKUP(Table1[[#This Row],[Order No]],'QTY &amp; shipping cost'!A710:B1746,2,FALSE)</f>
        <v>#N/A</v>
      </c>
      <c r="Q714" s="7" t="e">
        <f>(Table1[[#This Row],[Price including tax]]*Table1[[#This Row],[Order Quantity]])</f>
        <v>#N/A</v>
      </c>
      <c r="R714" s="14">
        <f>VLOOKUP(Table1[[#This Row],[Retail Price]],'Tax and discount slab'!$D$17:$E$27,2,TRUE)</f>
        <v>7.0000000000000007E-2</v>
      </c>
      <c r="S714" s="7" t="e">
        <f>Table1[[#This Row],[Sub Total]]*Table1[[#This Row],[Discount %]]</f>
        <v>#N/A</v>
      </c>
      <c r="T714" s="7">
        <f>VLOOKUP(Table1[[#This Row],[Order No]],'QTY &amp; shipping cost'!$A$2:$C$1038,3,FALSE)</f>
        <v>4.55</v>
      </c>
      <c r="U714" s="18" t="e">
        <f>(Table1[[#This Row],[Sub Total]]+Table1[[#This Row],[Shipping Cost]])-Table1[[#This Row],[Discount $]]</f>
        <v>#N/A</v>
      </c>
    </row>
    <row r="715" spans="1:21" x14ac:dyDescent="0.2">
      <c r="A715" s="17" t="s">
        <v>1204</v>
      </c>
      <c r="B715" s="6">
        <f>VLOOKUP($A715,'Order date customer name'!$A$3:$B$1039,2,FALSE)</f>
        <v>42249</v>
      </c>
      <c r="C715" s="7" t="str">
        <f>VLOOKUP(Table1[[#This Row],[Order No]],'Order date customer name'!$A$2:$C$1038,3,FALSE)</f>
        <v>JESSE PERKINS</v>
      </c>
      <c r="D715" s="7" t="str">
        <f>VLOOKUP(Table1[[#This Row],[Order No]],'State and cust type'!$A$2:$B$1038,2,FALSE)</f>
        <v>New York</v>
      </c>
      <c r="E715" s="7" t="str">
        <f>VLOOKUP(Table1[[#This Row],[Order No]],'State and cust type'!$A$3:$C$1039,3,FALSE)</f>
        <v>Small Business</v>
      </c>
      <c r="F715" s="7" t="str">
        <f>VLOOKUP(Table1[[#This Row],[Order No]],'Account, order priority and cat'!$A$2:$B$1038,2,FALSE)</f>
        <v>WILLIE STEWART</v>
      </c>
      <c r="G715" s="7" t="str">
        <f>VLOOKUP(Table1[[#This Row],[Order No]],'Account, order priority and cat'!$A$3:$C$1039,3,FALSE)</f>
        <v>Medium</v>
      </c>
      <c r="H715" s="7" t="str">
        <f>VLOOKUP(Table1[[#This Row],[Order No]],'Account, order priority and cat'!$A$3:$D$1039,4,FALSE)</f>
        <v>Office Supplies</v>
      </c>
      <c r="I715" s="12" t="str">
        <f>VLOOKUP(Table1[[#This Row],[Order No]],'Cost and price details'!$A$2:$F$1038,Table!$I$3,FALSE)</f>
        <v>Regular Air</v>
      </c>
      <c r="J715" s="13">
        <f>VLOOKUP(Table1[[#This Row],[Order No]],'Cost and price details'!$A$2:$F$1038,Table!$J$3,FALSE)</f>
        <v>42259</v>
      </c>
      <c r="K715" s="12">
        <f>VLOOKUP(Table1[[#This Row],[Order No]],'Cost and price details'!$A$2:$F$1038,Table!$K$3,FALSE)</f>
        <v>4.2240000000000002</v>
      </c>
      <c r="L715" s="12">
        <f>VLOOKUP(Table1[[#This Row],[Order No]],'Cost and price details'!$A$2:$F$1038,Table!$L$3,FALSE)</f>
        <v>6.9300000000000006</v>
      </c>
      <c r="M715" s="14">
        <f>(Table1[[#This Row],[Retail Price]]-Table1[[#This Row],[Cost Price]])/Table1[[#This Row],[Cost Price]]</f>
        <v>0.64062500000000011</v>
      </c>
      <c r="N715" s="14">
        <f>VLOOKUP(Table1[[#This Row],[Retail Price]],'Tax and discount slab'!$A$17:$B$27,2,TRUE)</f>
        <v>0.05</v>
      </c>
      <c r="O715" s="7">
        <f>(1+Table1[[#This Row],[Tax]])*Table1[[#This Row],[Retail Price]]</f>
        <v>7.2765000000000013</v>
      </c>
      <c r="P715" s="7">
        <f>VLOOKUP(Table1[[#This Row],[Order No]],'QTY &amp; shipping cost'!A711:B1747,2,FALSE)</f>
        <v>42</v>
      </c>
      <c r="Q715" s="7">
        <f>(Table1[[#This Row],[Price including tax]]*Table1[[#This Row],[Order Quantity]])</f>
        <v>305.61300000000006</v>
      </c>
      <c r="R715" s="14">
        <f>VLOOKUP(Table1[[#This Row],[Retail Price]],'Tax and discount slab'!$D$17:$E$27,2,TRUE)</f>
        <v>0.02</v>
      </c>
      <c r="S715" s="7">
        <f>Table1[[#This Row],[Sub Total]]*Table1[[#This Row],[Discount %]]</f>
        <v>6.1122600000000009</v>
      </c>
      <c r="T715" s="7">
        <f>VLOOKUP(Table1[[#This Row],[Order No]],'QTY &amp; shipping cost'!$A$2:$C$1038,3,FALSE)</f>
        <v>0.55000000000000004</v>
      </c>
      <c r="U715" s="18">
        <f>(Table1[[#This Row],[Sub Total]]+Table1[[#This Row],[Shipping Cost]])-Table1[[#This Row],[Discount $]]</f>
        <v>300.05074000000008</v>
      </c>
    </row>
    <row r="716" spans="1:21" x14ac:dyDescent="0.2">
      <c r="A716" s="17" t="s">
        <v>1206</v>
      </c>
      <c r="B716" s="6">
        <f>VLOOKUP($A716,'Order date customer name'!$A$3:$B$1039,2,FALSE)</f>
        <v>42249</v>
      </c>
      <c r="C716" s="7" t="str">
        <f>VLOOKUP(Table1[[#This Row],[Order No]],'Order date customer name'!$A$2:$C$1038,3,FALSE)</f>
        <v>LLOYD FORD</v>
      </c>
      <c r="D716" s="7" t="str">
        <f>VLOOKUP(Table1[[#This Row],[Order No]],'State and cust type'!$A$2:$B$1038,2,FALSE)</f>
        <v>Illinois</v>
      </c>
      <c r="E716" s="7" t="str">
        <f>VLOOKUP(Table1[[#This Row],[Order No]],'State and cust type'!$A$3:$C$1039,3,FALSE)</f>
        <v>Consumer</v>
      </c>
      <c r="F716" s="7" t="str">
        <f>VLOOKUP(Table1[[#This Row],[Order No]],'Account, order priority and cat'!$A$2:$B$1038,2,FALSE)</f>
        <v>MANUEL BARNES</v>
      </c>
      <c r="G716" s="7" t="str">
        <f>VLOOKUP(Table1[[#This Row],[Order No]],'Account, order priority and cat'!$A$3:$C$1039,3,FALSE)</f>
        <v>Medium</v>
      </c>
      <c r="H716" s="7" t="str">
        <f>VLOOKUP(Table1[[#This Row],[Order No]],'Account, order priority and cat'!$A$3:$D$1039,4,FALSE)</f>
        <v>Technology</v>
      </c>
      <c r="I716" s="12" t="str">
        <f>VLOOKUP(Table1[[#This Row],[Order No]],'Cost and price details'!$A$2:$F$1038,Table!$I$3,FALSE)</f>
        <v>Delivery Truck</v>
      </c>
      <c r="J716" s="13">
        <f>VLOOKUP(Table1[[#This Row],[Order No]],'Cost and price details'!$A$2:$F$1038,Table!$J$3,FALSE)</f>
        <v>42258</v>
      </c>
      <c r="K716" s="12">
        <f>VLOOKUP(Table1[[#This Row],[Order No]],'Cost and price details'!$A$2:$F$1038,Table!$K$3,FALSE)</f>
        <v>82.5</v>
      </c>
      <c r="L716" s="12">
        <f>VLOOKUP(Table1[[#This Row],[Order No]],'Cost and price details'!$A$2:$F$1038,Table!$L$3,FALSE)</f>
        <v>133.06700000000001</v>
      </c>
      <c r="M716" s="14">
        <f>(Table1[[#This Row],[Retail Price]]-Table1[[#This Row],[Cost Price]])/Table1[[#This Row],[Cost Price]]</f>
        <v>0.61293333333333344</v>
      </c>
      <c r="N716" s="14">
        <f>VLOOKUP(Table1[[#This Row],[Retail Price]],'Tax and discount slab'!$A$17:$B$27,2,TRUE)</f>
        <v>0.32000000000000006</v>
      </c>
      <c r="O716" s="7">
        <f>(1+Table1[[#This Row],[Tax]])*Table1[[#This Row],[Retail Price]]</f>
        <v>175.64844000000002</v>
      </c>
      <c r="P716" s="7" t="e">
        <f>VLOOKUP(Table1[[#This Row],[Order No]],'QTY &amp; shipping cost'!A712:B1748,2,FALSE)</f>
        <v>#N/A</v>
      </c>
      <c r="Q716" s="7" t="e">
        <f>(Table1[[#This Row],[Price including tax]]*Table1[[#This Row],[Order Quantity]])</f>
        <v>#N/A</v>
      </c>
      <c r="R716" s="14">
        <f>VLOOKUP(Table1[[#This Row],[Retail Price]],'Tax and discount slab'!$D$17:$E$27,2,TRUE)</f>
        <v>0.47</v>
      </c>
      <c r="S716" s="7" t="e">
        <f>Table1[[#This Row],[Sub Total]]*Table1[[#This Row],[Discount %]]</f>
        <v>#N/A</v>
      </c>
      <c r="T716" s="7">
        <f>VLOOKUP(Table1[[#This Row],[Order No]],'QTY &amp; shipping cost'!$A$2:$C$1038,3,FALSE)</f>
        <v>26.35</v>
      </c>
      <c r="U716" s="18" t="e">
        <f>(Table1[[#This Row],[Sub Total]]+Table1[[#This Row],[Shipping Cost]])-Table1[[#This Row],[Discount $]]</f>
        <v>#N/A</v>
      </c>
    </row>
    <row r="717" spans="1:21" x14ac:dyDescent="0.2">
      <c r="A717" s="17" t="s">
        <v>1208</v>
      </c>
      <c r="B717" s="6">
        <f>VLOOKUP($A717,'Order date customer name'!$A$3:$B$1039,2,FALSE)</f>
        <v>42251</v>
      </c>
      <c r="C717" s="7" t="str">
        <f>VLOOKUP(Table1[[#This Row],[Order No]],'Order date customer name'!$A$2:$C$1038,3,FALSE)</f>
        <v>ARNOLD HAWKINS</v>
      </c>
      <c r="D717" s="7" t="str">
        <f>VLOOKUP(Table1[[#This Row],[Order No]],'State and cust type'!$A$2:$B$1038,2,FALSE)</f>
        <v>New York</v>
      </c>
      <c r="E717" s="7" t="str">
        <f>VLOOKUP(Table1[[#This Row],[Order No]],'State and cust type'!$A$3:$C$1039,3,FALSE)</f>
        <v>Corporate</v>
      </c>
      <c r="F717" s="7" t="str">
        <f>VLOOKUP(Table1[[#This Row],[Order No]],'Account, order priority and cat'!$A$2:$B$1038,2,FALSE)</f>
        <v>VINCENT JORDAN</v>
      </c>
      <c r="G717" s="7" t="str">
        <f>VLOOKUP(Table1[[#This Row],[Order No]],'Account, order priority and cat'!$A$3:$C$1039,3,FALSE)</f>
        <v>Critical</v>
      </c>
      <c r="H717" s="7" t="str">
        <f>VLOOKUP(Table1[[#This Row],[Order No]],'Account, order priority and cat'!$A$3:$D$1039,4,FALSE)</f>
        <v>Technology</v>
      </c>
      <c r="I717" s="12" t="str">
        <f>VLOOKUP(Table1[[#This Row],[Order No]],'Cost and price details'!$A$2:$F$1038,Table!$I$3,FALSE)</f>
        <v>Regular Air</v>
      </c>
      <c r="J717" s="13">
        <f>VLOOKUP(Table1[[#This Row],[Order No]],'Cost and price details'!$A$2:$F$1038,Table!$J$3,FALSE)</f>
        <v>42259</v>
      </c>
      <c r="K717" s="12">
        <f>VLOOKUP(Table1[[#This Row],[Order No]],'Cost and price details'!$A$2:$F$1038,Table!$K$3,FALSE)</f>
        <v>66.649000000000015</v>
      </c>
      <c r="L717" s="12">
        <f>VLOOKUP(Table1[[#This Row],[Order No]],'Cost and price details'!$A$2:$F$1038,Table!$L$3,FALSE)</f>
        <v>111.07800000000002</v>
      </c>
      <c r="M717" s="14">
        <f>(Table1[[#This Row],[Retail Price]]-Table1[[#This Row],[Cost Price]])/Table1[[#This Row],[Cost Price]]</f>
        <v>0.66661165208780315</v>
      </c>
      <c r="N717" s="14">
        <f>VLOOKUP(Table1[[#This Row],[Retail Price]],'Tax and discount slab'!$A$17:$B$27,2,TRUE)</f>
        <v>0.32000000000000006</v>
      </c>
      <c r="O717" s="7">
        <f>(1+Table1[[#This Row],[Tax]])*Table1[[#This Row],[Retail Price]]</f>
        <v>146.62296000000003</v>
      </c>
      <c r="P717" s="7" t="e">
        <f>VLOOKUP(Table1[[#This Row],[Order No]],'QTY &amp; shipping cost'!A713:B1749,2,FALSE)</f>
        <v>#N/A</v>
      </c>
      <c r="Q717" s="7" t="e">
        <f>(Table1[[#This Row],[Price including tax]]*Table1[[#This Row],[Order Quantity]])</f>
        <v>#N/A</v>
      </c>
      <c r="R717" s="14">
        <f>VLOOKUP(Table1[[#This Row],[Retail Price]],'Tax and discount slab'!$D$17:$E$27,2,TRUE)</f>
        <v>0.47</v>
      </c>
      <c r="S717" s="7" t="e">
        <f>Table1[[#This Row],[Sub Total]]*Table1[[#This Row],[Discount %]]</f>
        <v>#N/A</v>
      </c>
      <c r="T717" s="7">
        <f>VLOOKUP(Table1[[#This Row],[Order No]],'QTY &amp; shipping cost'!$A$2:$C$1038,3,FALSE)</f>
        <v>7.2299999999999995</v>
      </c>
      <c r="U717" s="18" t="e">
        <f>(Table1[[#This Row],[Sub Total]]+Table1[[#This Row],[Shipping Cost]])-Table1[[#This Row],[Discount $]]</f>
        <v>#N/A</v>
      </c>
    </row>
    <row r="718" spans="1:21" x14ac:dyDescent="0.2">
      <c r="A718" s="17" t="s">
        <v>1209</v>
      </c>
      <c r="B718" s="6">
        <f>VLOOKUP($A718,'Order date customer name'!$A$3:$B$1039,2,FALSE)</f>
        <v>42252</v>
      </c>
      <c r="C718" s="7" t="str">
        <f>VLOOKUP(Table1[[#This Row],[Order No]],'Order date customer name'!$A$2:$C$1038,3,FALSE)</f>
        <v>SAMUEL TURNER</v>
      </c>
      <c r="D718" s="7" t="str">
        <f>VLOOKUP(Table1[[#This Row],[Order No]],'State and cust type'!$A$2:$B$1038,2,FALSE)</f>
        <v>New York</v>
      </c>
      <c r="E718" s="7" t="str">
        <f>VLOOKUP(Table1[[#This Row],[Order No]],'State and cust type'!$A$3:$C$1039,3,FALSE)</f>
        <v>Small Business</v>
      </c>
      <c r="F718" s="7" t="str">
        <f>VLOOKUP(Table1[[#This Row],[Order No]],'Account, order priority and cat'!$A$2:$B$1038,2,FALSE)</f>
        <v>BOBBY CHAVEZ</v>
      </c>
      <c r="G718" s="7" t="str">
        <f>VLOOKUP(Table1[[#This Row],[Order No]],'Account, order priority and cat'!$A$3:$C$1039,3,FALSE)</f>
        <v>High</v>
      </c>
      <c r="H718" s="7" t="str">
        <f>VLOOKUP(Table1[[#This Row],[Order No]],'Account, order priority and cat'!$A$3:$D$1039,4,FALSE)</f>
        <v>Office Supplies</v>
      </c>
      <c r="I718" s="12" t="str">
        <f>VLOOKUP(Table1[[#This Row],[Order No]],'Cost and price details'!$A$2:$F$1038,Table!$I$3,FALSE)</f>
        <v>Regular Air</v>
      </c>
      <c r="J718" s="13">
        <f>VLOOKUP(Table1[[#This Row],[Order No]],'Cost and price details'!$A$2:$F$1038,Table!$J$3,FALSE)</f>
        <v>42261</v>
      </c>
      <c r="K718" s="12">
        <f>VLOOKUP(Table1[[#This Row],[Order No]],'Cost and price details'!$A$2:$F$1038,Table!$K$3,FALSE)</f>
        <v>5.2690000000000001</v>
      </c>
      <c r="L718" s="12">
        <f>VLOOKUP(Table1[[#This Row],[Order No]],'Cost and price details'!$A$2:$F$1038,Table!$L$3,FALSE)</f>
        <v>13.167000000000002</v>
      </c>
      <c r="M718" s="14">
        <f>(Table1[[#This Row],[Retail Price]]-Table1[[#This Row],[Cost Price]])/Table1[[#This Row],[Cost Price]]</f>
        <v>1.4989561586638833</v>
      </c>
      <c r="N718" s="14">
        <f>VLOOKUP(Table1[[#This Row],[Retail Price]],'Tax and discount slab'!$A$17:$B$27,2,TRUE)</f>
        <v>0.1</v>
      </c>
      <c r="O718" s="7">
        <f>(1+Table1[[#This Row],[Tax]])*Table1[[#This Row],[Retail Price]]</f>
        <v>14.483700000000002</v>
      </c>
      <c r="P718" s="7" t="e">
        <f>VLOOKUP(Table1[[#This Row],[Order No]],'QTY &amp; shipping cost'!A714:B1750,2,FALSE)</f>
        <v>#N/A</v>
      </c>
      <c r="Q718" s="7" t="e">
        <f>(Table1[[#This Row],[Price including tax]]*Table1[[#This Row],[Order Quantity]])</f>
        <v>#N/A</v>
      </c>
      <c r="R718" s="14">
        <f>VLOOKUP(Table1[[#This Row],[Retail Price]],'Tax and discount slab'!$D$17:$E$27,2,TRUE)</f>
        <v>7.0000000000000007E-2</v>
      </c>
      <c r="S718" s="7" t="e">
        <f>Table1[[#This Row],[Sub Total]]*Table1[[#This Row],[Discount %]]</f>
        <v>#N/A</v>
      </c>
      <c r="T718" s="7">
        <f>VLOOKUP(Table1[[#This Row],[Order No]],'QTY &amp; shipping cost'!$A$2:$C$1038,3,FALSE)</f>
        <v>5.8599999999999994</v>
      </c>
      <c r="U718" s="18" t="e">
        <f>(Table1[[#This Row],[Sub Total]]+Table1[[#This Row],[Shipping Cost]])-Table1[[#This Row],[Discount $]]</f>
        <v>#N/A</v>
      </c>
    </row>
    <row r="719" spans="1:21" x14ac:dyDescent="0.2">
      <c r="A719" s="17" t="s">
        <v>1211</v>
      </c>
      <c r="B719" s="6">
        <f>VLOOKUP($A719,'Order date customer name'!$A$3:$B$1039,2,FALSE)</f>
        <v>42253</v>
      </c>
      <c r="C719" s="7" t="str">
        <f>VLOOKUP(Table1[[#This Row],[Order No]],'Order date customer name'!$A$2:$C$1038,3,FALSE)</f>
        <v>THOMAS REYNOLDS</v>
      </c>
      <c r="D719" s="7" t="str">
        <f>VLOOKUP(Table1[[#This Row],[Order No]],'State and cust type'!$A$2:$B$1038,2,FALSE)</f>
        <v>New York</v>
      </c>
      <c r="E719" s="7" t="str">
        <f>VLOOKUP(Table1[[#This Row],[Order No]],'State and cust type'!$A$3:$C$1039,3,FALSE)</f>
        <v>Corporate</v>
      </c>
      <c r="F719" s="7" t="str">
        <f>VLOOKUP(Table1[[#This Row],[Order No]],'Account, order priority and cat'!$A$2:$B$1038,2,FALSE)</f>
        <v>WILLIE STEWART</v>
      </c>
      <c r="G719" s="7" t="str">
        <f>VLOOKUP(Table1[[#This Row],[Order No]],'Account, order priority and cat'!$A$3:$C$1039,3,FALSE)</f>
        <v>High</v>
      </c>
      <c r="H719" s="7" t="str">
        <f>VLOOKUP(Table1[[#This Row],[Order No]],'Account, order priority and cat'!$A$3:$D$1039,4,FALSE)</f>
        <v>Office Supplies</v>
      </c>
      <c r="I719" s="12" t="str">
        <f>VLOOKUP(Table1[[#This Row],[Order No]],'Cost and price details'!$A$2:$F$1038,Table!$I$3,FALSE)</f>
        <v>Regular Air</v>
      </c>
      <c r="J719" s="13">
        <f>VLOOKUP(Table1[[#This Row],[Order No]],'Cost and price details'!$A$2:$F$1038,Table!$J$3,FALSE)</f>
        <v>42262</v>
      </c>
      <c r="K719" s="12">
        <f>VLOOKUP(Table1[[#This Row],[Order No]],'Cost and price details'!$A$2:$F$1038,Table!$K$3,FALSE)</f>
        <v>3.6520000000000001</v>
      </c>
      <c r="L719" s="12">
        <f>VLOOKUP(Table1[[#This Row],[Order No]],'Cost and price details'!$A$2:$F$1038,Table!$L$3,FALSE)</f>
        <v>5.6980000000000004</v>
      </c>
      <c r="M719" s="14">
        <f>(Table1[[#This Row],[Retail Price]]-Table1[[#This Row],[Cost Price]])/Table1[[#This Row],[Cost Price]]</f>
        <v>0.56024096385542177</v>
      </c>
      <c r="N719" s="14">
        <f>VLOOKUP(Table1[[#This Row],[Retail Price]],'Tax and discount slab'!$A$17:$B$27,2,TRUE)</f>
        <v>0.05</v>
      </c>
      <c r="O719" s="7">
        <f>(1+Table1[[#This Row],[Tax]])*Table1[[#This Row],[Retail Price]]</f>
        <v>5.9829000000000008</v>
      </c>
      <c r="P719" s="7">
        <f>VLOOKUP(Table1[[#This Row],[Order No]],'QTY &amp; shipping cost'!A715:B1751,2,FALSE)</f>
        <v>22</v>
      </c>
      <c r="Q719" s="7">
        <f>(Table1[[#This Row],[Price including tax]]*Table1[[#This Row],[Order Quantity]])</f>
        <v>131.62380000000002</v>
      </c>
      <c r="R719" s="14">
        <f>VLOOKUP(Table1[[#This Row],[Retail Price]],'Tax and discount slab'!$D$17:$E$27,2,TRUE)</f>
        <v>0.02</v>
      </c>
      <c r="S719" s="7">
        <f>Table1[[#This Row],[Sub Total]]*Table1[[#This Row],[Discount %]]</f>
        <v>2.6324760000000005</v>
      </c>
      <c r="T719" s="7">
        <f>VLOOKUP(Table1[[#This Row],[Order No]],'QTY &amp; shipping cost'!$A$2:$C$1038,3,FALSE)</f>
        <v>2.09</v>
      </c>
      <c r="U719" s="18">
        <f>(Table1[[#This Row],[Sub Total]]+Table1[[#This Row],[Shipping Cost]])-Table1[[#This Row],[Discount $]]</f>
        <v>131.08132400000002</v>
      </c>
    </row>
    <row r="720" spans="1:21" x14ac:dyDescent="0.2">
      <c r="A720" s="17" t="s">
        <v>1212</v>
      </c>
      <c r="B720" s="6">
        <f>VLOOKUP($A720,'Order date customer name'!$A$3:$B$1039,2,FALSE)</f>
        <v>42253</v>
      </c>
      <c r="C720" s="7" t="str">
        <f>VLOOKUP(Table1[[#This Row],[Order No]],'Order date customer name'!$A$2:$C$1038,3,FALSE)</f>
        <v>BRIAN SANTOS</v>
      </c>
      <c r="D720" s="7" t="str">
        <f>VLOOKUP(Table1[[#This Row],[Order No]],'State and cust type'!$A$2:$B$1038,2,FALSE)</f>
        <v>Illinois</v>
      </c>
      <c r="E720" s="7" t="str">
        <f>VLOOKUP(Table1[[#This Row],[Order No]],'State and cust type'!$A$3:$C$1039,3,FALSE)</f>
        <v>Small Business</v>
      </c>
      <c r="F720" s="7" t="str">
        <f>VLOOKUP(Table1[[#This Row],[Order No]],'Account, order priority and cat'!$A$2:$B$1038,2,FALSE)</f>
        <v>MANUEL BARNES</v>
      </c>
      <c r="G720" s="7" t="str">
        <f>VLOOKUP(Table1[[#This Row],[Order No]],'Account, order priority and cat'!$A$3:$C$1039,3,FALSE)</f>
        <v>High</v>
      </c>
      <c r="H720" s="7" t="str">
        <f>VLOOKUP(Table1[[#This Row],[Order No]],'Account, order priority and cat'!$A$3:$D$1039,4,FALSE)</f>
        <v>Office Supplies</v>
      </c>
      <c r="I720" s="12" t="str">
        <f>VLOOKUP(Table1[[#This Row],[Order No]],'Cost and price details'!$A$2:$F$1038,Table!$I$3,FALSE)</f>
        <v>Regular Air</v>
      </c>
      <c r="J720" s="13">
        <f>VLOOKUP(Table1[[#This Row],[Order No]],'Cost and price details'!$A$2:$F$1038,Table!$J$3,FALSE)</f>
        <v>42262</v>
      </c>
      <c r="K720" s="12">
        <f>VLOOKUP(Table1[[#This Row],[Order No]],'Cost and price details'!$A$2:$F$1038,Table!$K$3,FALSE)</f>
        <v>0.26400000000000001</v>
      </c>
      <c r="L720" s="12">
        <f>VLOOKUP(Table1[[#This Row],[Order No]],'Cost and price details'!$A$2:$F$1038,Table!$L$3,FALSE)</f>
        <v>1.3860000000000001</v>
      </c>
      <c r="M720" s="14">
        <f>(Table1[[#This Row],[Retail Price]]-Table1[[#This Row],[Cost Price]])/Table1[[#This Row],[Cost Price]]</f>
        <v>4.25</v>
      </c>
      <c r="N720" s="14">
        <f>VLOOKUP(Table1[[#This Row],[Retail Price]],'Tax and discount slab'!$A$17:$B$27,2,TRUE)</f>
        <v>0.05</v>
      </c>
      <c r="O720" s="7">
        <f>(1+Table1[[#This Row],[Tax]])*Table1[[#This Row],[Retail Price]]</f>
        <v>1.4553000000000003</v>
      </c>
      <c r="P720" s="7" t="e">
        <f>VLOOKUP(Table1[[#This Row],[Order No]],'QTY &amp; shipping cost'!A716:B1752,2,FALSE)</f>
        <v>#N/A</v>
      </c>
      <c r="Q720" s="7" t="e">
        <f>(Table1[[#This Row],[Price including tax]]*Table1[[#This Row],[Order Quantity]])</f>
        <v>#N/A</v>
      </c>
      <c r="R720" s="14">
        <f>VLOOKUP(Table1[[#This Row],[Retail Price]],'Tax and discount slab'!$D$17:$E$27,2,TRUE)</f>
        <v>0.02</v>
      </c>
      <c r="S720" s="7" t="e">
        <f>Table1[[#This Row],[Sub Total]]*Table1[[#This Row],[Discount %]]</f>
        <v>#N/A</v>
      </c>
      <c r="T720" s="7">
        <f>VLOOKUP(Table1[[#This Row],[Order No]],'QTY &amp; shipping cost'!$A$2:$C$1038,3,FALSE)</f>
        <v>0.75</v>
      </c>
      <c r="U720" s="18" t="e">
        <f>(Table1[[#This Row],[Sub Total]]+Table1[[#This Row],[Shipping Cost]])-Table1[[#This Row],[Discount $]]</f>
        <v>#N/A</v>
      </c>
    </row>
    <row r="721" spans="1:21" x14ac:dyDescent="0.2">
      <c r="A721" s="17" t="s">
        <v>1213</v>
      </c>
      <c r="B721" s="6">
        <f>VLOOKUP($A721,'Order date customer name'!$A$3:$B$1039,2,FALSE)</f>
        <v>42255</v>
      </c>
      <c r="C721" s="7" t="str">
        <f>VLOOKUP(Table1[[#This Row],[Order No]],'Order date customer name'!$A$2:$C$1038,3,FALSE)</f>
        <v>ELMER FERGUSON</v>
      </c>
      <c r="D721" s="7" t="str">
        <f>VLOOKUP(Table1[[#This Row],[Order No]],'State and cust type'!$A$2:$B$1038,2,FALSE)</f>
        <v>New York</v>
      </c>
      <c r="E721" s="7" t="str">
        <f>VLOOKUP(Table1[[#This Row],[Order No]],'State and cust type'!$A$3:$C$1039,3,FALSE)</f>
        <v>Corporate</v>
      </c>
      <c r="F721" s="7" t="str">
        <f>VLOOKUP(Table1[[#This Row],[Order No]],'Account, order priority and cat'!$A$2:$B$1038,2,FALSE)</f>
        <v>CLAUDE WILLIS</v>
      </c>
      <c r="G721" s="7" t="str">
        <f>VLOOKUP(Table1[[#This Row],[Order No]],'Account, order priority and cat'!$A$3:$C$1039,3,FALSE)</f>
        <v>Critical</v>
      </c>
      <c r="H721" s="7" t="str">
        <f>VLOOKUP(Table1[[#This Row],[Order No]],'Account, order priority and cat'!$A$3:$D$1039,4,FALSE)</f>
        <v>Office Supplies</v>
      </c>
      <c r="I721" s="12" t="str">
        <f>VLOOKUP(Table1[[#This Row],[Order No]],'Cost and price details'!$A$2:$F$1038,Table!$I$3,FALSE)</f>
        <v>Express Air</v>
      </c>
      <c r="J721" s="13">
        <f>VLOOKUP(Table1[[#This Row],[Order No]],'Cost and price details'!$A$2:$F$1038,Table!$J$3,FALSE)</f>
        <v>42263</v>
      </c>
      <c r="K721" s="12">
        <f>VLOOKUP(Table1[[#This Row],[Order No]],'Cost and price details'!$A$2:$F$1038,Table!$K$3,FALSE)</f>
        <v>2.4750000000000001</v>
      </c>
      <c r="L721" s="12">
        <f>VLOOKUP(Table1[[#This Row],[Order No]],'Cost and price details'!$A$2:$F$1038,Table!$L$3,FALSE)</f>
        <v>4.0590000000000002</v>
      </c>
      <c r="M721" s="14">
        <f>(Table1[[#This Row],[Retail Price]]-Table1[[#This Row],[Cost Price]])/Table1[[#This Row],[Cost Price]]</f>
        <v>0.64</v>
      </c>
      <c r="N721" s="14">
        <f>VLOOKUP(Table1[[#This Row],[Retail Price]],'Tax and discount slab'!$A$17:$B$27,2,TRUE)</f>
        <v>0.05</v>
      </c>
      <c r="O721" s="7">
        <f>(1+Table1[[#This Row],[Tax]])*Table1[[#This Row],[Retail Price]]</f>
        <v>4.2619500000000006</v>
      </c>
      <c r="P721" s="7" t="e">
        <f>VLOOKUP(Table1[[#This Row],[Order No]],'QTY &amp; shipping cost'!A717:B1753,2,FALSE)</f>
        <v>#N/A</v>
      </c>
      <c r="Q721" s="7" t="e">
        <f>(Table1[[#This Row],[Price including tax]]*Table1[[#This Row],[Order Quantity]])</f>
        <v>#N/A</v>
      </c>
      <c r="R721" s="14">
        <f>VLOOKUP(Table1[[#This Row],[Retail Price]],'Tax and discount slab'!$D$17:$E$27,2,TRUE)</f>
        <v>0.02</v>
      </c>
      <c r="S721" s="7" t="e">
        <f>Table1[[#This Row],[Sub Total]]*Table1[[#This Row],[Discount %]]</f>
        <v>#N/A</v>
      </c>
      <c r="T721" s="7">
        <f>VLOOKUP(Table1[[#This Row],[Order No]],'QTY &amp; shipping cost'!$A$2:$C$1038,3,FALSE)</f>
        <v>2.5499999999999998</v>
      </c>
      <c r="U721" s="18" t="e">
        <f>(Table1[[#This Row],[Sub Total]]+Table1[[#This Row],[Shipping Cost]])-Table1[[#This Row],[Discount $]]</f>
        <v>#N/A</v>
      </c>
    </row>
    <row r="722" spans="1:21" x14ac:dyDescent="0.2">
      <c r="A722" s="17" t="s">
        <v>1214</v>
      </c>
      <c r="B722" s="6">
        <f>VLOOKUP($A722,'Order date customer name'!$A$3:$B$1039,2,FALSE)</f>
        <v>42256</v>
      </c>
      <c r="C722" s="7" t="str">
        <f>VLOOKUP(Table1[[#This Row],[Order No]],'Order date customer name'!$A$2:$C$1038,3,FALSE)</f>
        <v>CURTIS LOPEZ</v>
      </c>
      <c r="D722" s="7" t="str">
        <f>VLOOKUP(Table1[[#This Row],[Order No]],'State and cust type'!$A$2:$B$1038,2,FALSE)</f>
        <v>New York</v>
      </c>
      <c r="E722" s="7" t="str">
        <f>VLOOKUP(Table1[[#This Row],[Order No]],'State and cust type'!$A$3:$C$1039,3,FALSE)</f>
        <v>Consumer</v>
      </c>
      <c r="F722" s="7" t="str">
        <f>VLOOKUP(Table1[[#This Row],[Order No]],'Account, order priority and cat'!$A$2:$B$1038,2,FALSE)</f>
        <v>BRYAN JENKINS</v>
      </c>
      <c r="G722" s="7" t="str">
        <f>VLOOKUP(Table1[[#This Row],[Order No]],'Account, order priority and cat'!$A$3:$C$1039,3,FALSE)</f>
        <v>Not Specified</v>
      </c>
      <c r="H722" s="7" t="str">
        <f>VLOOKUP(Table1[[#This Row],[Order No]],'Account, order priority and cat'!$A$3:$D$1039,4,FALSE)</f>
        <v>Office Supplies</v>
      </c>
      <c r="I722" s="12" t="str">
        <f>VLOOKUP(Table1[[#This Row],[Order No]],'Cost and price details'!$A$2:$F$1038,Table!$I$3,FALSE)</f>
        <v>Express Air</v>
      </c>
      <c r="J722" s="13">
        <f>VLOOKUP(Table1[[#This Row],[Order No]],'Cost and price details'!$A$2:$F$1038,Table!$J$3,FALSE)</f>
        <v>42263</v>
      </c>
      <c r="K722" s="12">
        <f>VLOOKUP(Table1[[#This Row],[Order No]],'Cost and price details'!$A$2:$F$1038,Table!$K$3,FALSE)</f>
        <v>1.9360000000000002</v>
      </c>
      <c r="L722" s="12">
        <f>VLOOKUP(Table1[[#This Row],[Order No]],'Cost and price details'!$A$2:$F$1038,Table!$L$3,FALSE)</f>
        <v>3.234</v>
      </c>
      <c r="M722" s="14">
        <f>(Table1[[#This Row],[Retail Price]]-Table1[[#This Row],[Cost Price]])/Table1[[#This Row],[Cost Price]]</f>
        <v>0.6704545454545453</v>
      </c>
      <c r="N722" s="14">
        <f>VLOOKUP(Table1[[#This Row],[Retail Price]],'Tax and discount slab'!$A$17:$B$27,2,TRUE)</f>
        <v>0.05</v>
      </c>
      <c r="O722" s="7">
        <f>(1+Table1[[#This Row],[Tax]])*Table1[[#This Row],[Retail Price]]</f>
        <v>3.3957000000000002</v>
      </c>
      <c r="P722" s="7" t="e">
        <f>VLOOKUP(Table1[[#This Row],[Order No]],'QTY &amp; shipping cost'!A718:B1754,2,FALSE)</f>
        <v>#N/A</v>
      </c>
      <c r="Q722" s="7" t="e">
        <f>(Table1[[#This Row],[Price including tax]]*Table1[[#This Row],[Order Quantity]])</f>
        <v>#N/A</v>
      </c>
      <c r="R722" s="14">
        <f>VLOOKUP(Table1[[#This Row],[Retail Price]],'Tax and discount slab'!$D$17:$E$27,2,TRUE)</f>
        <v>0.02</v>
      </c>
      <c r="S722" s="7" t="e">
        <f>Table1[[#This Row],[Sub Total]]*Table1[[#This Row],[Discount %]]</f>
        <v>#N/A</v>
      </c>
      <c r="T722" s="7">
        <f>VLOOKUP(Table1[[#This Row],[Order No]],'QTY &amp; shipping cost'!$A$2:$C$1038,3,FALSE)</f>
        <v>0.8600000000000001</v>
      </c>
      <c r="U722" s="18" t="e">
        <f>(Table1[[#This Row],[Sub Total]]+Table1[[#This Row],[Shipping Cost]])-Table1[[#This Row],[Discount $]]</f>
        <v>#N/A</v>
      </c>
    </row>
    <row r="723" spans="1:21" x14ac:dyDescent="0.2">
      <c r="A723" s="17" t="s">
        <v>1216</v>
      </c>
      <c r="B723" s="6">
        <f>VLOOKUP($A723,'Order date customer name'!$A$3:$B$1039,2,FALSE)</f>
        <v>42257</v>
      </c>
      <c r="C723" s="7" t="str">
        <f>VLOOKUP(Table1[[#This Row],[Order No]],'Order date customer name'!$A$2:$C$1038,3,FALSE)</f>
        <v>JOHN ELLIOTT</v>
      </c>
      <c r="D723" s="7" t="str">
        <f>VLOOKUP(Table1[[#This Row],[Order No]],'State and cust type'!$A$2:$B$1038,2,FALSE)</f>
        <v>Illinois</v>
      </c>
      <c r="E723" s="7" t="str">
        <f>VLOOKUP(Table1[[#This Row],[Order No]],'State and cust type'!$A$3:$C$1039,3,FALSE)</f>
        <v>Small Business</v>
      </c>
      <c r="F723" s="7" t="str">
        <f>VLOOKUP(Table1[[#This Row],[Order No]],'Account, order priority and cat'!$A$2:$B$1038,2,FALSE)</f>
        <v>MANUEL BARNES</v>
      </c>
      <c r="G723" s="7" t="str">
        <f>VLOOKUP(Table1[[#This Row],[Order No]],'Account, order priority and cat'!$A$3:$C$1039,3,FALSE)</f>
        <v>Not Specified</v>
      </c>
      <c r="H723" s="7" t="str">
        <f>VLOOKUP(Table1[[#This Row],[Order No]],'Account, order priority and cat'!$A$3:$D$1039,4,FALSE)</f>
        <v>Office Supplies</v>
      </c>
      <c r="I723" s="12" t="str">
        <f>VLOOKUP(Table1[[#This Row],[Order No]],'Cost and price details'!$A$2:$F$1038,Table!$I$3,FALSE)</f>
        <v>Regular Air</v>
      </c>
      <c r="J723" s="13">
        <f>VLOOKUP(Table1[[#This Row],[Order No]],'Cost and price details'!$A$2:$F$1038,Table!$J$3,FALSE)</f>
        <v>42265</v>
      </c>
      <c r="K723" s="12">
        <f>VLOOKUP(Table1[[#This Row],[Order No]],'Cost and price details'!$A$2:$F$1038,Table!$K$3,FALSE)</f>
        <v>0.95700000000000007</v>
      </c>
      <c r="L723" s="12">
        <f>VLOOKUP(Table1[[#This Row],[Order No]],'Cost and price details'!$A$2:$F$1038,Table!$L$3,FALSE)</f>
        <v>1.9910000000000003</v>
      </c>
      <c r="M723" s="14">
        <f>(Table1[[#This Row],[Retail Price]]-Table1[[#This Row],[Cost Price]])/Table1[[#This Row],[Cost Price]]</f>
        <v>1.0804597701149428</v>
      </c>
      <c r="N723" s="14">
        <f>VLOOKUP(Table1[[#This Row],[Retail Price]],'Tax and discount slab'!$A$17:$B$27,2,TRUE)</f>
        <v>0.05</v>
      </c>
      <c r="O723" s="7">
        <f>(1+Table1[[#This Row],[Tax]])*Table1[[#This Row],[Retail Price]]</f>
        <v>2.0905500000000004</v>
      </c>
      <c r="P723" s="7">
        <f>VLOOKUP(Table1[[#This Row],[Order No]],'QTY &amp; shipping cost'!A719:B1755,2,FALSE)</f>
        <v>8</v>
      </c>
      <c r="Q723" s="7">
        <f>(Table1[[#This Row],[Price including tax]]*Table1[[#This Row],[Order Quantity]])</f>
        <v>16.724400000000003</v>
      </c>
      <c r="R723" s="14">
        <f>VLOOKUP(Table1[[#This Row],[Retail Price]],'Tax and discount slab'!$D$17:$E$27,2,TRUE)</f>
        <v>0.02</v>
      </c>
      <c r="S723" s="7">
        <f>Table1[[#This Row],[Sub Total]]*Table1[[#This Row],[Discount %]]</f>
        <v>0.33448800000000006</v>
      </c>
      <c r="T723" s="7">
        <f>VLOOKUP(Table1[[#This Row],[Order No]],'QTY &amp; shipping cost'!$A$2:$C$1038,3,FALSE)</f>
        <v>0.8</v>
      </c>
      <c r="U723" s="18">
        <f>(Table1[[#This Row],[Sub Total]]+Table1[[#This Row],[Shipping Cost]])-Table1[[#This Row],[Discount $]]</f>
        <v>17.189912000000003</v>
      </c>
    </row>
    <row r="724" spans="1:21" x14ac:dyDescent="0.2">
      <c r="A724" s="17" t="s">
        <v>1217</v>
      </c>
      <c r="B724" s="6">
        <f>VLOOKUP($A724,'Order date customer name'!$A$3:$B$1039,2,FALSE)</f>
        <v>42260</v>
      </c>
      <c r="C724" s="7" t="str">
        <f>VLOOKUP(Table1[[#This Row],[Order No]],'Order date customer name'!$A$2:$C$1038,3,FALSE)</f>
        <v>CLIFFORD ROBERTS</v>
      </c>
      <c r="D724" s="7" t="str">
        <f>VLOOKUP(Table1[[#This Row],[Order No]],'State and cust type'!$A$2:$B$1038,2,FALSE)</f>
        <v>New York</v>
      </c>
      <c r="E724" s="7" t="str">
        <f>VLOOKUP(Table1[[#This Row],[Order No]],'State and cust type'!$A$3:$C$1039,3,FALSE)</f>
        <v>Corporate</v>
      </c>
      <c r="F724" s="7" t="str">
        <f>VLOOKUP(Table1[[#This Row],[Order No]],'Account, order priority and cat'!$A$2:$B$1038,2,FALSE)</f>
        <v>VINCENT JORDAN</v>
      </c>
      <c r="G724" s="7" t="str">
        <f>VLOOKUP(Table1[[#This Row],[Order No]],'Account, order priority and cat'!$A$3:$C$1039,3,FALSE)</f>
        <v>Critical</v>
      </c>
      <c r="H724" s="7" t="str">
        <f>VLOOKUP(Table1[[#This Row],[Order No]],'Account, order priority and cat'!$A$3:$D$1039,4,FALSE)</f>
        <v>Office Supplies</v>
      </c>
      <c r="I724" s="12" t="str">
        <f>VLOOKUP(Table1[[#This Row],[Order No]],'Cost and price details'!$A$2:$F$1038,Table!$I$3,FALSE)</f>
        <v>Regular Air</v>
      </c>
      <c r="J724" s="13">
        <f>VLOOKUP(Table1[[#This Row],[Order No]],'Cost and price details'!$A$2:$F$1038,Table!$J$3,FALSE)</f>
        <v>42269</v>
      </c>
      <c r="K724" s="12">
        <f>VLOOKUP(Table1[[#This Row],[Order No]],'Cost and price details'!$A$2:$F$1038,Table!$K$3,FALSE)</f>
        <v>1.0230000000000001</v>
      </c>
      <c r="L724" s="12">
        <f>VLOOKUP(Table1[[#This Row],[Order No]],'Cost and price details'!$A$2:$F$1038,Table!$L$3,FALSE)</f>
        <v>1.6280000000000001</v>
      </c>
      <c r="M724" s="14">
        <f>(Table1[[#This Row],[Retail Price]]-Table1[[#This Row],[Cost Price]])/Table1[[#This Row],[Cost Price]]</f>
        <v>0.59139784946236551</v>
      </c>
      <c r="N724" s="14">
        <f>VLOOKUP(Table1[[#This Row],[Retail Price]],'Tax and discount slab'!$A$17:$B$27,2,TRUE)</f>
        <v>0.05</v>
      </c>
      <c r="O724" s="7">
        <f>(1+Table1[[#This Row],[Tax]])*Table1[[#This Row],[Retail Price]]</f>
        <v>1.7094000000000003</v>
      </c>
      <c r="P724" s="7" t="e">
        <f>VLOOKUP(Table1[[#This Row],[Order No]],'QTY &amp; shipping cost'!A720:B1756,2,FALSE)</f>
        <v>#N/A</v>
      </c>
      <c r="Q724" s="7" t="e">
        <f>(Table1[[#This Row],[Price including tax]]*Table1[[#This Row],[Order Quantity]])</f>
        <v>#N/A</v>
      </c>
      <c r="R724" s="14">
        <f>VLOOKUP(Table1[[#This Row],[Retail Price]],'Tax and discount slab'!$D$17:$E$27,2,TRUE)</f>
        <v>0.02</v>
      </c>
      <c r="S724" s="7" t="e">
        <f>Table1[[#This Row],[Sub Total]]*Table1[[#This Row],[Discount %]]</f>
        <v>#N/A</v>
      </c>
      <c r="T724" s="7">
        <f>VLOOKUP(Table1[[#This Row],[Order No]],'QTY &amp; shipping cost'!$A$2:$C$1038,3,FALSE)</f>
        <v>0.75</v>
      </c>
      <c r="U724" s="18" t="e">
        <f>(Table1[[#This Row],[Sub Total]]+Table1[[#This Row],[Shipping Cost]])-Table1[[#This Row],[Discount $]]</f>
        <v>#N/A</v>
      </c>
    </row>
    <row r="725" spans="1:21" x14ac:dyDescent="0.2">
      <c r="A725" s="17" t="s">
        <v>1219</v>
      </c>
      <c r="B725" s="6">
        <f>VLOOKUP($A725,'Order date customer name'!$A$3:$B$1039,2,FALSE)</f>
        <v>42261</v>
      </c>
      <c r="C725" s="7" t="str">
        <f>VLOOKUP(Table1[[#This Row],[Order No]],'Order date customer name'!$A$2:$C$1038,3,FALSE)</f>
        <v>JESSE MENDEZ</v>
      </c>
      <c r="D725" s="7" t="str">
        <f>VLOOKUP(Table1[[#This Row],[Order No]],'State and cust type'!$A$2:$B$1038,2,FALSE)</f>
        <v>New York</v>
      </c>
      <c r="E725" s="7" t="str">
        <f>VLOOKUP(Table1[[#This Row],[Order No]],'State and cust type'!$A$3:$C$1039,3,FALSE)</f>
        <v>Corporate</v>
      </c>
      <c r="F725" s="7" t="str">
        <f>VLOOKUP(Table1[[#This Row],[Order No]],'Account, order priority and cat'!$A$2:$B$1038,2,FALSE)</f>
        <v>GREG BLACK</v>
      </c>
      <c r="G725" s="7" t="str">
        <f>VLOOKUP(Table1[[#This Row],[Order No]],'Account, order priority and cat'!$A$3:$C$1039,3,FALSE)</f>
        <v>Low</v>
      </c>
      <c r="H725" s="7" t="str">
        <f>VLOOKUP(Table1[[#This Row],[Order No]],'Account, order priority and cat'!$A$3:$D$1039,4,FALSE)</f>
        <v>Office Supplies</v>
      </c>
      <c r="I725" s="12" t="str">
        <f>VLOOKUP(Table1[[#This Row],[Order No]],'Cost and price details'!$A$2:$F$1038,Table!$I$3,FALSE)</f>
        <v>Express Air</v>
      </c>
      <c r="J725" s="13">
        <f>VLOOKUP(Table1[[#This Row],[Order No]],'Cost and price details'!$A$2:$F$1038,Table!$J$3,FALSE)</f>
        <v>42273</v>
      </c>
      <c r="K725" s="12">
        <f>VLOOKUP(Table1[[#This Row],[Order No]],'Cost and price details'!$A$2:$F$1038,Table!$K$3,FALSE)</f>
        <v>3.8610000000000002</v>
      </c>
      <c r="L725" s="12">
        <f>VLOOKUP(Table1[[#This Row],[Order No]],'Cost and price details'!$A$2:$F$1038,Table!$L$3,FALSE)</f>
        <v>9.4270000000000014</v>
      </c>
      <c r="M725" s="14">
        <f>(Table1[[#This Row],[Retail Price]]-Table1[[#This Row],[Cost Price]])/Table1[[#This Row],[Cost Price]]</f>
        <v>1.4415954415954417</v>
      </c>
      <c r="N725" s="14">
        <f>VLOOKUP(Table1[[#This Row],[Retail Price]],'Tax and discount slab'!$A$17:$B$27,2,TRUE)</f>
        <v>0.05</v>
      </c>
      <c r="O725" s="7">
        <f>(1+Table1[[#This Row],[Tax]])*Table1[[#This Row],[Retail Price]]</f>
        <v>9.8983500000000024</v>
      </c>
      <c r="P725" s="7">
        <f>VLOOKUP(Table1[[#This Row],[Order No]],'QTY &amp; shipping cost'!A721:B1757,2,FALSE)</f>
        <v>51</v>
      </c>
      <c r="Q725" s="7">
        <f>(Table1[[#This Row],[Price including tax]]*Table1[[#This Row],[Order Quantity]])</f>
        <v>504.81585000000013</v>
      </c>
      <c r="R725" s="14">
        <f>VLOOKUP(Table1[[#This Row],[Retail Price]],'Tax and discount slab'!$D$17:$E$27,2,TRUE)</f>
        <v>0.02</v>
      </c>
      <c r="S725" s="7">
        <f>Table1[[#This Row],[Sub Total]]*Table1[[#This Row],[Discount %]]</f>
        <v>10.096317000000003</v>
      </c>
      <c r="T725" s="7">
        <f>VLOOKUP(Table1[[#This Row],[Order No]],'QTY &amp; shipping cost'!$A$2:$C$1038,3,FALSE)</f>
        <v>6.1899999999999995</v>
      </c>
      <c r="U725" s="18">
        <f>(Table1[[#This Row],[Sub Total]]+Table1[[#This Row],[Shipping Cost]])-Table1[[#This Row],[Discount $]]</f>
        <v>500.90953300000012</v>
      </c>
    </row>
    <row r="726" spans="1:21" x14ac:dyDescent="0.2">
      <c r="A726" s="17" t="s">
        <v>1220</v>
      </c>
      <c r="B726" s="6">
        <f>VLOOKUP($A726,'Order date customer name'!$A$3:$B$1039,2,FALSE)</f>
        <v>42262</v>
      </c>
      <c r="C726" s="7" t="str">
        <f>VLOOKUP(Table1[[#This Row],[Order No]],'Order date customer name'!$A$2:$C$1038,3,FALSE)</f>
        <v>SAMUEL TURNER</v>
      </c>
      <c r="D726" s="7" t="str">
        <f>VLOOKUP(Table1[[#This Row],[Order No]],'State and cust type'!$A$2:$B$1038,2,FALSE)</f>
        <v>New York</v>
      </c>
      <c r="E726" s="7" t="str">
        <f>VLOOKUP(Table1[[#This Row],[Order No]],'State and cust type'!$A$3:$C$1039,3,FALSE)</f>
        <v>Small Business</v>
      </c>
      <c r="F726" s="7" t="str">
        <f>VLOOKUP(Table1[[#This Row],[Order No]],'Account, order priority and cat'!$A$2:$B$1038,2,FALSE)</f>
        <v>BOBBY CHAVEZ</v>
      </c>
      <c r="G726" s="7" t="str">
        <f>VLOOKUP(Table1[[#This Row],[Order No]],'Account, order priority and cat'!$A$3:$C$1039,3,FALSE)</f>
        <v>Not Specified</v>
      </c>
      <c r="H726" s="7" t="str">
        <f>VLOOKUP(Table1[[#This Row],[Order No]],'Account, order priority and cat'!$A$3:$D$1039,4,FALSE)</f>
        <v>Office Supplies</v>
      </c>
      <c r="I726" s="12" t="str">
        <f>VLOOKUP(Table1[[#This Row],[Order No]],'Cost and price details'!$A$2:$F$1038,Table!$I$3,FALSE)</f>
        <v>Regular Air</v>
      </c>
      <c r="J726" s="13">
        <f>VLOOKUP(Table1[[#This Row],[Order No]],'Cost and price details'!$A$2:$F$1038,Table!$J$3,FALSE)</f>
        <v>42269</v>
      </c>
      <c r="K726" s="12">
        <f>VLOOKUP(Table1[[#This Row],[Order No]],'Cost and price details'!$A$2:$F$1038,Table!$K$3,FALSE)</f>
        <v>2.0020000000000002</v>
      </c>
      <c r="L726" s="12">
        <f>VLOOKUP(Table1[[#This Row],[Order No]],'Cost and price details'!$A$2:$F$1038,Table!$L$3,FALSE)</f>
        <v>3.278</v>
      </c>
      <c r="M726" s="14">
        <f>(Table1[[#This Row],[Retail Price]]-Table1[[#This Row],[Cost Price]])/Table1[[#This Row],[Cost Price]]</f>
        <v>0.63736263736263721</v>
      </c>
      <c r="N726" s="14">
        <f>VLOOKUP(Table1[[#This Row],[Retail Price]],'Tax and discount slab'!$A$17:$B$27,2,TRUE)</f>
        <v>0.05</v>
      </c>
      <c r="O726" s="7">
        <f>(1+Table1[[#This Row],[Tax]])*Table1[[#This Row],[Retail Price]]</f>
        <v>3.4419</v>
      </c>
      <c r="P726" s="7" t="e">
        <f>VLOOKUP(Table1[[#This Row],[Order No]],'QTY &amp; shipping cost'!A722:B1758,2,FALSE)</f>
        <v>#N/A</v>
      </c>
      <c r="Q726" s="7" t="e">
        <f>(Table1[[#This Row],[Price including tax]]*Table1[[#This Row],[Order Quantity]])</f>
        <v>#N/A</v>
      </c>
      <c r="R726" s="14">
        <f>VLOOKUP(Table1[[#This Row],[Retail Price]],'Tax and discount slab'!$D$17:$E$27,2,TRUE)</f>
        <v>0.02</v>
      </c>
      <c r="S726" s="7" t="e">
        <f>Table1[[#This Row],[Sub Total]]*Table1[[#This Row],[Discount %]]</f>
        <v>#N/A</v>
      </c>
      <c r="T726" s="7">
        <f>VLOOKUP(Table1[[#This Row],[Order No]],'QTY &amp; shipping cost'!$A$2:$C$1038,3,FALSE)</f>
        <v>1.6300000000000001</v>
      </c>
      <c r="U726" s="18" t="e">
        <f>(Table1[[#This Row],[Sub Total]]+Table1[[#This Row],[Shipping Cost]])-Table1[[#This Row],[Discount $]]</f>
        <v>#N/A</v>
      </c>
    </row>
    <row r="727" spans="1:21" x14ac:dyDescent="0.2">
      <c r="A727" s="17" t="s">
        <v>1221</v>
      </c>
      <c r="B727" s="6">
        <f>VLOOKUP($A727,'Order date customer name'!$A$3:$B$1039,2,FALSE)</f>
        <v>42270</v>
      </c>
      <c r="C727" s="7" t="str">
        <f>VLOOKUP(Table1[[#This Row],[Order No]],'Order date customer name'!$A$2:$C$1038,3,FALSE)</f>
        <v>DUSTIN ROGERS</v>
      </c>
      <c r="D727" s="7" t="str">
        <f>VLOOKUP(Table1[[#This Row],[Order No]],'State and cust type'!$A$2:$B$1038,2,FALSE)</f>
        <v>Illinois</v>
      </c>
      <c r="E727" s="7" t="str">
        <f>VLOOKUP(Table1[[#This Row],[Order No]],'State and cust type'!$A$3:$C$1039,3,FALSE)</f>
        <v>Home Office</v>
      </c>
      <c r="F727" s="7" t="str">
        <f>VLOOKUP(Table1[[#This Row],[Order No]],'Account, order priority and cat'!$A$2:$B$1038,2,FALSE)</f>
        <v>MANUEL BARNES</v>
      </c>
      <c r="G727" s="7" t="str">
        <f>VLOOKUP(Table1[[#This Row],[Order No]],'Account, order priority and cat'!$A$3:$C$1039,3,FALSE)</f>
        <v>Not Specified</v>
      </c>
      <c r="H727" s="7" t="str">
        <f>VLOOKUP(Table1[[#This Row],[Order No]],'Account, order priority and cat'!$A$3:$D$1039,4,FALSE)</f>
        <v>Office Supplies</v>
      </c>
      <c r="I727" s="12" t="str">
        <f>VLOOKUP(Table1[[#This Row],[Order No]],'Cost and price details'!$A$2:$F$1038,Table!$I$3,FALSE)</f>
        <v>Regular Air</v>
      </c>
      <c r="J727" s="13">
        <f>VLOOKUP(Table1[[#This Row],[Order No]],'Cost and price details'!$A$2:$F$1038,Table!$J$3,FALSE)</f>
        <v>42278</v>
      </c>
      <c r="K727" s="12">
        <f>VLOOKUP(Table1[[#This Row],[Order No]],'Cost and price details'!$A$2:$F$1038,Table!$K$3,FALSE)</f>
        <v>15.004000000000001</v>
      </c>
      <c r="L727" s="12">
        <f>VLOOKUP(Table1[[#This Row],[Order No]],'Cost and price details'!$A$2:$F$1038,Table!$L$3,FALSE)</f>
        <v>23.078000000000003</v>
      </c>
      <c r="M727" s="14">
        <f>(Table1[[#This Row],[Retail Price]]-Table1[[#This Row],[Cost Price]])/Table1[[#This Row],[Cost Price]]</f>
        <v>0.5381231671554253</v>
      </c>
      <c r="N727" s="14">
        <f>VLOOKUP(Table1[[#This Row],[Retail Price]],'Tax and discount slab'!$A$17:$B$27,2,TRUE)</f>
        <v>0.15000000000000002</v>
      </c>
      <c r="O727" s="7">
        <f>(1+Table1[[#This Row],[Tax]])*Table1[[#This Row],[Retail Price]]</f>
        <v>26.5397</v>
      </c>
      <c r="P727" s="7" t="e">
        <f>VLOOKUP(Table1[[#This Row],[Order No]],'QTY &amp; shipping cost'!A723:B1759,2,FALSE)</f>
        <v>#N/A</v>
      </c>
      <c r="Q727" s="7" t="e">
        <f>(Table1[[#This Row],[Price including tax]]*Table1[[#This Row],[Order Quantity]])</f>
        <v>#N/A</v>
      </c>
      <c r="R727" s="14">
        <f>VLOOKUP(Table1[[#This Row],[Retail Price]],'Tax and discount slab'!$D$17:$E$27,2,TRUE)</f>
        <v>0.12000000000000001</v>
      </c>
      <c r="S727" s="7" t="e">
        <f>Table1[[#This Row],[Sub Total]]*Table1[[#This Row],[Discount %]]</f>
        <v>#N/A</v>
      </c>
      <c r="T727" s="7">
        <f>VLOOKUP(Table1[[#This Row],[Order No]],'QTY &amp; shipping cost'!$A$2:$C$1038,3,FALSE)</f>
        <v>1.54</v>
      </c>
      <c r="U727" s="18" t="e">
        <f>(Table1[[#This Row],[Sub Total]]+Table1[[#This Row],[Shipping Cost]])-Table1[[#This Row],[Discount $]]</f>
        <v>#N/A</v>
      </c>
    </row>
    <row r="728" spans="1:21" x14ac:dyDescent="0.2">
      <c r="A728" s="17" t="s">
        <v>1222</v>
      </c>
      <c r="B728" s="6">
        <f>VLOOKUP($A728,'Order date customer name'!$A$3:$B$1039,2,FALSE)</f>
        <v>42270</v>
      </c>
      <c r="C728" s="7" t="str">
        <f>VLOOKUP(Table1[[#This Row],[Order No]],'Order date customer name'!$A$2:$C$1038,3,FALSE)</f>
        <v>RUBEN CARTER</v>
      </c>
      <c r="D728" s="7" t="str">
        <f>VLOOKUP(Table1[[#This Row],[Order No]],'State and cust type'!$A$2:$B$1038,2,FALSE)</f>
        <v>Illinois</v>
      </c>
      <c r="E728" s="7" t="str">
        <f>VLOOKUP(Table1[[#This Row],[Order No]],'State and cust type'!$A$3:$C$1039,3,FALSE)</f>
        <v>Corporate</v>
      </c>
      <c r="F728" s="7" t="str">
        <f>VLOOKUP(Table1[[#This Row],[Order No]],'Account, order priority and cat'!$A$2:$B$1038,2,FALSE)</f>
        <v>MANUEL BARNES</v>
      </c>
      <c r="G728" s="7" t="str">
        <f>VLOOKUP(Table1[[#This Row],[Order No]],'Account, order priority and cat'!$A$3:$C$1039,3,FALSE)</f>
        <v>Critical</v>
      </c>
      <c r="H728" s="7" t="str">
        <f>VLOOKUP(Table1[[#This Row],[Order No]],'Account, order priority and cat'!$A$3:$D$1039,4,FALSE)</f>
        <v>Office Supplies</v>
      </c>
      <c r="I728" s="12" t="str">
        <f>VLOOKUP(Table1[[#This Row],[Order No]],'Cost and price details'!$A$2:$F$1038,Table!$I$3,FALSE)</f>
        <v>Regular Air</v>
      </c>
      <c r="J728" s="13">
        <f>VLOOKUP(Table1[[#This Row],[Order No]],'Cost and price details'!$A$2:$F$1038,Table!$J$3,FALSE)</f>
        <v>42279</v>
      </c>
      <c r="K728" s="12">
        <f>VLOOKUP(Table1[[#This Row],[Order No]],'Cost and price details'!$A$2:$F$1038,Table!$K$3,FALSE)</f>
        <v>2.3980000000000006</v>
      </c>
      <c r="L728" s="12">
        <f>VLOOKUP(Table1[[#This Row],[Order No]],'Cost and price details'!$A$2:$F$1038,Table!$L$3,FALSE)</f>
        <v>3.8720000000000003</v>
      </c>
      <c r="M728" s="14">
        <f>(Table1[[#This Row],[Retail Price]]-Table1[[#This Row],[Cost Price]])/Table1[[#This Row],[Cost Price]]</f>
        <v>0.61467889908256856</v>
      </c>
      <c r="N728" s="14">
        <f>VLOOKUP(Table1[[#This Row],[Retail Price]],'Tax and discount slab'!$A$17:$B$27,2,TRUE)</f>
        <v>0.05</v>
      </c>
      <c r="O728" s="7">
        <f>(1+Table1[[#This Row],[Tax]])*Table1[[#This Row],[Retail Price]]</f>
        <v>4.0656000000000008</v>
      </c>
      <c r="P728" s="7" t="e">
        <f>VLOOKUP(Table1[[#This Row],[Order No]],'QTY &amp; shipping cost'!A724:B1760,2,FALSE)</f>
        <v>#N/A</v>
      </c>
      <c r="Q728" s="7" t="e">
        <f>(Table1[[#This Row],[Price including tax]]*Table1[[#This Row],[Order Quantity]])</f>
        <v>#N/A</v>
      </c>
      <c r="R728" s="14">
        <f>VLOOKUP(Table1[[#This Row],[Retail Price]],'Tax and discount slab'!$D$17:$E$27,2,TRUE)</f>
        <v>0.02</v>
      </c>
      <c r="S728" s="7" t="e">
        <f>Table1[[#This Row],[Sub Total]]*Table1[[#This Row],[Discount %]]</f>
        <v>#N/A</v>
      </c>
      <c r="T728" s="7">
        <f>VLOOKUP(Table1[[#This Row],[Order No]],'QTY &amp; shipping cost'!$A$2:$C$1038,3,FALSE)</f>
        <v>6.88</v>
      </c>
      <c r="U728" s="18" t="e">
        <f>(Table1[[#This Row],[Sub Total]]+Table1[[#This Row],[Shipping Cost]])-Table1[[#This Row],[Discount $]]</f>
        <v>#N/A</v>
      </c>
    </row>
    <row r="729" spans="1:21" x14ac:dyDescent="0.2">
      <c r="A729" s="17" t="s">
        <v>1224</v>
      </c>
      <c r="B729" s="6">
        <f>VLOOKUP($A729,'Order date customer name'!$A$3:$B$1039,2,FALSE)</f>
        <v>42271</v>
      </c>
      <c r="C729" s="7" t="str">
        <f>VLOOKUP(Table1[[#This Row],[Order No]],'Order date customer name'!$A$2:$C$1038,3,FALSE)</f>
        <v>JIM RICHARDSON</v>
      </c>
      <c r="D729" s="7" t="str">
        <f>VLOOKUP(Table1[[#This Row],[Order No]],'State and cust type'!$A$2:$B$1038,2,FALSE)</f>
        <v>New York</v>
      </c>
      <c r="E729" s="7" t="str">
        <f>VLOOKUP(Table1[[#This Row],[Order No]],'State and cust type'!$A$3:$C$1039,3,FALSE)</f>
        <v>Corporate</v>
      </c>
      <c r="F729" s="7" t="str">
        <f>VLOOKUP(Table1[[#This Row],[Order No]],'Account, order priority and cat'!$A$2:$B$1038,2,FALSE)</f>
        <v>GREG BLACK</v>
      </c>
      <c r="G729" s="7" t="str">
        <f>VLOOKUP(Table1[[#This Row],[Order No]],'Account, order priority and cat'!$A$3:$C$1039,3,FALSE)</f>
        <v>High</v>
      </c>
      <c r="H729" s="7" t="str">
        <f>VLOOKUP(Table1[[#This Row],[Order No]],'Account, order priority and cat'!$A$3:$D$1039,4,FALSE)</f>
        <v>Office Supplies</v>
      </c>
      <c r="I729" s="12" t="str">
        <f>VLOOKUP(Table1[[#This Row],[Order No]],'Cost and price details'!$A$2:$F$1038,Table!$I$3,FALSE)</f>
        <v>Regular Air</v>
      </c>
      <c r="J729" s="13">
        <f>VLOOKUP(Table1[[#This Row],[Order No]],'Cost and price details'!$A$2:$F$1038,Table!$J$3,FALSE)</f>
        <v>42280</v>
      </c>
      <c r="K729" s="12">
        <f>VLOOKUP(Table1[[#This Row],[Order No]],'Cost and price details'!$A$2:$F$1038,Table!$K$3,FALSE)</f>
        <v>3.74</v>
      </c>
      <c r="L729" s="12">
        <f>VLOOKUP(Table1[[#This Row],[Order No]],'Cost and price details'!$A$2:$F$1038,Table!$L$3,FALSE)</f>
        <v>5.9400000000000013</v>
      </c>
      <c r="M729" s="14">
        <f>(Table1[[#This Row],[Retail Price]]-Table1[[#This Row],[Cost Price]])/Table1[[#This Row],[Cost Price]]</f>
        <v>0.5882352941176473</v>
      </c>
      <c r="N729" s="14">
        <f>VLOOKUP(Table1[[#This Row],[Retail Price]],'Tax and discount slab'!$A$17:$B$27,2,TRUE)</f>
        <v>0.05</v>
      </c>
      <c r="O729" s="7">
        <f>(1+Table1[[#This Row],[Tax]])*Table1[[#This Row],[Retail Price]]</f>
        <v>6.2370000000000019</v>
      </c>
      <c r="P729" s="7" t="e">
        <f>VLOOKUP(Table1[[#This Row],[Order No]],'QTY &amp; shipping cost'!A725:B1761,2,FALSE)</f>
        <v>#N/A</v>
      </c>
      <c r="Q729" s="7" t="e">
        <f>(Table1[[#This Row],[Price including tax]]*Table1[[#This Row],[Order Quantity]])</f>
        <v>#N/A</v>
      </c>
      <c r="R729" s="14">
        <f>VLOOKUP(Table1[[#This Row],[Retail Price]],'Tax and discount slab'!$D$17:$E$27,2,TRUE)</f>
        <v>0.02</v>
      </c>
      <c r="S729" s="7" t="e">
        <f>Table1[[#This Row],[Sub Total]]*Table1[[#This Row],[Discount %]]</f>
        <v>#N/A</v>
      </c>
      <c r="T729" s="7">
        <f>VLOOKUP(Table1[[#This Row],[Order No]],'QTY &amp; shipping cost'!$A$2:$C$1038,3,FALSE)</f>
        <v>7.83</v>
      </c>
      <c r="U729" s="18" t="e">
        <f>(Table1[[#This Row],[Sub Total]]+Table1[[#This Row],[Shipping Cost]])-Table1[[#This Row],[Discount $]]</f>
        <v>#N/A</v>
      </c>
    </row>
    <row r="730" spans="1:21" x14ac:dyDescent="0.2">
      <c r="A730" s="17" t="s">
        <v>1225</v>
      </c>
      <c r="B730" s="6">
        <f>VLOOKUP($A730,'Order date customer name'!$A$3:$B$1039,2,FALSE)</f>
        <v>42272</v>
      </c>
      <c r="C730" s="7" t="str">
        <f>VLOOKUP(Table1[[#This Row],[Order No]],'Order date customer name'!$A$2:$C$1038,3,FALSE)</f>
        <v>JEROME ROGERS</v>
      </c>
      <c r="D730" s="7" t="str">
        <f>VLOOKUP(Table1[[#This Row],[Order No]],'State and cust type'!$A$2:$B$1038,2,FALSE)</f>
        <v>New York</v>
      </c>
      <c r="E730" s="7" t="str">
        <f>VLOOKUP(Table1[[#This Row],[Order No]],'State and cust type'!$A$3:$C$1039,3,FALSE)</f>
        <v>Small Business</v>
      </c>
      <c r="F730" s="7" t="str">
        <f>VLOOKUP(Table1[[#This Row],[Order No]],'Account, order priority and cat'!$A$2:$B$1038,2,FALSE)</f>
        <v>GREG BLACK</v>
      </c>
      <c r="G730" s="7" t="str">
        <f>VLOOKUP(Table1[[#This Row],[Order No]],'Account, order priority and cat'!$A$3:$C$1039,3,FALSE)</f>
        <v>Not Specified</v>
      </c>
      <c r="H730" s="7" t="str">
        <f>VLOOKUP(Table1[[#This Row],[Order No]],'Account, order priority and cat'!$A$3:$D$1039,4,FALSE)</f>
        <v>Office Supplies</v>
      </c>
      <c r="I730" s="12" t="str">
        <f>VLOOKUP(Table1[[#This Row],[Order No]],'Cost and price details'!$A$2:$F$1038,Table!$I$3,FALSE)</f>
        <v>Regular Air</v>
      </c>
      <c r="J730" s="13">
        <f>VLOOKUP(Table1[[#This Row],[Order No]],'Cost and price details'!$A$2:$F$1038,Table!$J$3,FALSE)</f>
        <v>42281</v>
      </c>
      <c r="K730" s="12">
        <f>VLOOKUP(Table1[[#This Row],[Order No]],'Cost and price details'!$A$2:$F$1038,Table!$K$3,FALSE)</f>
        <v>13.629000000000001</v>
      </c>
      <c r="L730" s="12">
        <f>VLOOKUP(Table1[[#This Row],[Order No]],'Cost and price details'!$A$2:$F$1038,Table!$L$3,FALSE)</f>
        <v>21.978000000000002</v>
      </c>
      <c r="M730" s="14">
        <f>(Table1[[#This Row],[Retail Price]]-Table1[[#This Row],[Cost Price]])/Table1[[#This Row],[Cost Price]]</f>
        <v>0.61259079903147695</v>
      </c>
      <c r="N730" s="14">
        <f>VLOOKUP(Table1[[#This Row],[Retail Price]],'Tax and discount slab'!$A$17:$B$27,2,TRUE)</f>
        <v>0.15000000000000002</v>
      </c>
      <c r="O730" s="7">
        <f>(1+Table1[[#This Row],[Tax]])*Table1[[#This Row],[Retail Price]]</f>
        <v>25.274699999999999</v>
      </c>
      <c r="P730" s="7" t="e">
        <f>VLOOKUP(Table1[[#This Row],[Order No]],'QTY &amp; shipping cost'!A726:B1762,2,FALSE)</f>
        <v>#N/A</v>
      </c>
      <c r="Q730" s="7" t="e">
        <f>(Table1[[#This Row],[Price including tax]]*Table1[[#This Row],[Order Quantity]])</f>
        <v>#N/A</v>
      </c>
      <c r="R730" s="14">
        <f>VLOOKUP(Table1[[#This Row],[Retail Price]],'Tax and discount slab'!$D$17:$E$27,2,TRUE)</f>
        <v>0.12000000000000001</v>
      </c>
      <c r="S730" s="7" t="e">
        <f>Table1[[#This Row],[Sub Total]]*Table1[[#This Row],[Discount %]]</f>
        <v>#N/A</v>
      </c>
      <c r="T730" s="7">
        <f>VLOOKUP(Table1[[#This Row],[Order No]],'QTY &amp; shipping cost'!$A$2:$C$1038,3,FALSE)</f>
        <v>5.8199999999999994</v>
      </c>
      <c r="U730" s="18" t="e">
        <f>(Table1[[#This Row],[Sub Total]]+Table1[[#This Row],[Shipping Cost]])-Table1[[#This Row],[Discount $]]</f>
        <v>#N/A</v>
      </c>
    </row>
    <row r="731" spans="1:21" x14ac:dyDescent="0.2">
      <c r="A731" s="17" t="s">
        <v>1227</v>
      </c>
      <c r="B731" s="6">
        <f>VLOOKUP($A731,'Order date customer name'!$A$3:$B$1039,2,FALSE)</f>
        <v>42272</v>
      </c>
      <c r="C731" s="7" t="str">
        <f>VLOOKUP(Table1[[#This Row],[Order No]],'Order date customer name'!$A$2:$C$1038,3,FALSE)</f>
        <v>ERNEST EDWARDS</v>
      </c>
      <c r="D731" s="7" t="str">
        <f>VLOOKUP(Table1[[#This Row],[Order No]],'State and cust type'!$A$2:$B$1038,2,FALSE)</f>
        <v>Illinois</v>
      </c>
      <c r="E731" s="7" t="str">
        <f>VLOOKUP(Table1[[#This Row],[Order No]],'State and cust type'!$A$3:$C$1039,3,FALSE)</f>
        <v>Corporate</v>
      </c>
      <c r="F731" s="7" t="str">
        <f>VLOOKUP(Table1[[#This Row],[Order No]],'Account, order priority and cat'!$A$2:$B$1038,2,FALSE)</f>
        <v>COREY MILLS</v>
      </c>
      <c r="G731" s="7" t="str">
        <f>VLOOKUP(Table1[[#This Row],[Order No]],'Account, order priority and cat'!$A$3:$C$1039,3,FALSE)</f>
        <v>Low</v>
      </c>
      <c r="H731" s="7" t="str">
        <f>VLOOKUP(Table1[[#This Row],[Order No]],'Account, order priority and cat'!$A$3:$D$1039,4,FALSE)</f>
        <v>Office Supplies</v>
      </c>
      <c r="I731" s="12" t="str">
        <f>VLOOKUP(Table1[[#This Row],[Order No]],'Cost and price details'!$A$2:$F$1038,Table!$I$3,FALSE)</f>
        <v>Regular Air</v>
      </c>
      <c r="J731" s="13">
        <f>VLOOKUP(Table1[[#This Row],[Order No]],'Cost and price details'!$A$2:$F$1038,Table!$J$3,FALSE)</f>
        <v>42279</v>
      </c>
      <c r="K731" s="12">
        <f>VLOOKUP(Table1[[#This Row],[Order No]],'Cost and price details'!$A$2:$F$1038,Table!$K$3,FALSE)</f>
        <v>13.629000000000001</v>
      </c>
      <c r="L731" s="12">
        <f>VLOOKUP(Table1[[#This Row],[Order No]],'Cost and price details'!$A$2:$F$1038,Table!$L$3,FALSE)</f>
        <v>21.978000000000002</v>
      </c>
      <c r="M731" s="14">
        <f>(Table1[[#This Row],[Retail Price]]-Table1[[#This Row],[Cost Price]])/Table1[[#This Row],[Cost Price]]</f>
        <v>0.61259079903147695</v>
      </c>
      <c r="N731" s="14">
        <f>VLOOKUP(Table1[[#This Row],[Retail Price]],'Tax and discount slab'!$A$17:$B$27,2,TRUE)</f>
        <v>0.15000000000000002</v>
      </c>
      <c r="O731" s="7">
        <f>(1+Table1[[#This Row],[Tax]])*Table1[[#This Row],[Retail Price]]</f>
        <v>25.274699999999999</v>
      </c>
      <c r="P731" s="7" t="e">
        <f>VLOOKUP(Table1[[#This Row],[Order No]],'QTY &amp; shipping cost'!A727:B1763,2,FALSE)</f>
        <v>#N/A</v>
      </c>
      <c r="Q731" s="7" t="e">
        <f>(Table1[[#This Row],[Price including tax]]*Table1[[#This Row],[Order Quantity]])</f>
        <v>#N/A</v>
      </c>
      <c r="R731" s="14">
        <f>VLOOKUP(Table1[[#This Row],[Retail Price]],'Tax and discount slab'!$D$17:$E$27,2,TRUE)</f>
        <v>0.12000000000000001</v>
      </c>
      <c r="S731" s="7" t="e">
        <f>Table1[[#This Row],[Sub Total]]*Table1[[#This Row],[Discount %]]</f>
        <v>#N/A</v>
      </c>
      <c r="T731" s="7">
        <f>VLOOKUP(Table1[[#This Row],[Order No]],'QTY &amp; shipping cost'!$A$2:$C$1038,3,FALSE)</f>
        <v>5.8199999999999994</v>
      </c>
      <c r="U731" s="18" t="e">
        <f>(Table1[[#This Row],[Sub Total]]+Table1[[#This Row],[Shipping Cost]])-Table1[[#This Row],[Discount $]]</f>
        <v>#N/A</v>
      </c>
    </row>
    <row r="732" spans="1:21" x14ac:dyDescent="0.2">
      <c r="A732" s="17" t="s">
        <v>1228</v>
      </c>
      <c r="B732" s="6">
        <f>VLOOKUP($A732,'Order date customer name'!$A$3:$B$1039,2,FALSE)</f>
        <v>42273</v>
      </c>
      <c r="C732" s="7" t="str">
        <f>VLOOKUP(Table1[[#This Row],[Order No]],'Order date customer name'!$A$2:$C$1038,3,FALSE)</f>
        <v>JARED MYERS</v>
      </c>
      <c r="D732" s="7" t="str">
        <f>VLOOKUP(Table1[[#This Row],[Order No]],'State and cust type'!$A$2:$B$1038,2,FALSE)</f>
        <v>New York</v>
      </c>
      <c r="E732" s="7" t="str">
        <f>VLOOKUP(Table1[[#This Row],[Order No]],'State and cust type'!$A$3:$C$1039,3,FALSE)</f>
        <v>Home Office</v>
      </c>
      <c r="F732" s="7" t="str">
        <f>VLOOKUP(Table1[[#This Row],[Order No]],'Account, order priority and cat'!$A$2:$B$1038,2,FALSE)</f>
        <v>GREG BLACK</v>
      </c>
      <c r="G732" s="7" t="str">
        <f>VLOOKUP(Table1[[#This Row],[Order No]],'Account, order priority and cat'!$A$3:$C$1039,3,FALSE)</f>
        <v>Not Specified</v>
      </c>
      <c r="H732" s="7" t="str">
        <f>VLOOKUP(Table1[[#This Row],[Order No]],'Account, order priority and cat'!$A$3:$D$1039,4,FALSE)</f>
        <v>Office Supplies</v>
      </c>
      <c r="I732" s="12" t="str">
        <f>VLOOKUP(Table1[[#This Row],[Order No]],'Cost and price details'!$A$2:$F$1038,Table!$I$3,FALSE)</f>
        <v>Regular Air</v>
      </c>
      <c r="J732" s="13">
        <f>VLOOKUP(Table1[[#This Row],[Order No]],'Cost and price details'!$A$2:$F$1038,Table!$J$3,FALSE)</f>
        <v>42282</v>
      </c>
      <c r="K732" s="12">
        <f>VLOOKUP(Table1[[#This Row],[Order No]],'Cost and price details'!$A$2:$F$1038,Table!$K$3,FALSE)</f>
        <v>4.125</v>
      </c>
      <c r="L732" s="12">
        <f>VLOOKUP(Table1[[#This Row],[Order No]],'Cost and price details'!$A$2:$F$1038,Table!$L$3,FALSE)</f>
        <v>7.7880000000000011</v>
      </c>
      <c r="M732" s="14">
        <f>(Table1[[#This Row],[Retail Price]]-Table1[[#This Row],[Cost Price]])/Table1[[#This Row],[Cost Price]]</f>
        <v>0.88800000000000023</v>
      </c>
      <c r="N732" s="14">
        <f>VLOOKUP(Table1[[#This Row],[Retail Price]],'Tax and discount slab'!$A$17:$B$27,2,TRUE)</f>
        <v>0.05</v>
      </c>
      <c r="O732" s="7">
        <f>(1+Table1[[#This Row],[Tax]])*Table1[[#This Row],[Retail Price]]</f>
        <v>8.1774000000000022</v>
      </c>
      <c r="P732" s="7" t="e">
        <f>VLOOKUP(Table1[[#This Row],[Order No]],'QTY &amp; shipping cost'!A728:B1764,2,FALSE)</f>
        <v>#N/A</v>
      </c>
      <c r="Q732" s="7" t="e">
        <f>(Table1[[#This Row],[Price including tax]]*Table1[[#This Row],[Order Quantity]])</f>
        <v>#N/A</v>
      </c>
      <c r="R732" s="14">
        <f>VLOOKUP(Table1[[#This Row],[Retail Price]],'Tax and discount slab'!$D$17:$E$27,2,TRUE)</f>
        <v>0.02</v>
      </c>
      <c r="S732" s="7" t="e">
        <f>Table1[[#This Row],[Sub Total]]*Table1[[#This Row],[Discount %]]</f>
        <v>#N/A</v>
      </c>
      <c r="T732" s="7">
        <f>VLOOKUP(Table1[[#This Row],[Order No]],'QTY &amp; shipping cost'!$A$2:$C$1038,3,FALSE)</f>
        <v>2.4</v>
      </c>
      <c r="U732" s="18" t="e">
        <f>(Table1[[#This Row],[Sub Total]]+Table1[[#This Row],[Shipping Cost]])-Table1[[#This Row],[Discount $]]</f>
        <v>#N/A</v>
      </c>
    </row>
    <row r="733" spans="1:21" x14ac:dyDescent="0.2">
      <c r="A733" s="17" t="s">
        <v>1230</v>
      </c>
      <c r="B733" s="6">
        <f>VLOOKUP($A733,'Order date customer name'!$A$3:$B$1039,2,FALSE)</f>
        <v>42274</v>
      </c>
      <c r="C733" s="7" t="str">
        <f>VLOOKUP(Table1[[#This Row],[Order No]],'Order date customer name'!$A$2:$C$1038,3,FALSE)</f>
        <v>TROY MORENO</v>
      </c>
      <c r="D733" s="7" t="str">
        <f>VLOOKUP(Table1[[#This Row],[Order No]],'State and cust type'!$A$2:$B$1038,2,FALSE)</f>
        <v>Illinois</v>
      </c>
      <c r="E733" s="7" t="str">
        <f>VLOOKUP(Table1[[#This Row],[Order No]],'State and cust type'!$A$3:$C$1039,3,FALSE)</f>
        <v>Small Business</v>
      </c>
      <c r="F733" s="7" t="str">
        <f>VLOOKUP(Table1[[#This Row],[Order No]],'Account, order priority and cat'!$A$2:$B$1038,2,FALSE)</f>
        <v>MANUEL BARNES</v>
      </c>
      <c r="G733" s="7" t="str">
        <f>VLOOKUP(Table1[[#This Row],[Order No]],'Account, order priority and cat'!$A$3:$C$1039,3,FALSE)</f>
        <v>Medium</v>
      </c>
      <c r="H733" s="7" t="str">
        <f>VLOOKUP(Table1[[#This Row],[Order No]],'Account, order priority and cat'!$A$3:$D$1039,4,FALSE)</f>
        <v>Office Supplies</v>
      </c>
      <c r="I733" s="12" t="str">
        <f>VLOOKUP(Table1[[#This Row],[Order No]],'Cost and price details'!$A$2:$F$1038,Table!$I$3,FALSE)</f>
        <v>Express Air</v>
      </c>
      <c r="J733" s="13">
        <f>VLOOKUP(Table1[[#This Row],[Order No]],'Cost and price details'!$A$2:$F$1038,Table!$J$3,FALSE)</f>
        <v>42282</v>
      </c>
      <c r="K733" s="12">
        <f>VLOOKUP(Table1[[#This Row],[Order No]],'Cost and price details'!$A$2:$F$1038,Table!$K$3,FALSE)</f>
        <v>3.8500000000000005</v>
      </c>
      <c r="L733" s="12">
        <f>VLOOKUP(Table1[[#This Row],[Order No]],'Cost and price details'!$A$2:$F$1038,Table!$L$3,FALSE)</f>
        <v>6.3140000000000009</v>
      </c>
      <c r="M733" s="14">
        <f>(Table1[[#This Row],[Retail Price]]-Table1[[#This Row],[Cost Price]])/Table1[[#This Row],[Cost Price]]</f>
        <v>0.64</v>
      </c>
      <c r="N733" s="14">
        <f>VLOOKUP(Table1[[#This Row],[Retail Price]],'Tax and discount slab'!$A$17:$B$27,2,TRUE)</f>
        <v>0.05</v>
      </c>
      <c r="O733" s="7">
        <f>(1+Table1[[#This Row],[Tax]])*Table1[[#This Row],[Retail Price]]</f>
        <v>6.6297000000000015</v>
      </c>
      <c r="P733" s="7">
        <f>VLOOKUP(Table1[[#This Row],[Order No]],'QTY &amp; shipping cost'!A729:B1765,2,FALSE)</f>
        <v>28</v>
      </c>
      <c r="Q733" s="7">
        <f>(Table1[[#This Row],[Price including tax]]*Table1[[#This Row],[Order Quantity]])</f>
        <v>185.63160000000005</v>
      </c>
      <c r="R733" s="14">
        <f>VLOOKUP(Table1[[#This Row],[Retail Price]],'Tax and discount slab'!$D$17:$E$27,2,TRUE)</f>
        <v>0.02</v>
      </c>
      <c r="S733" s="7">
        <f>Table1[[#This Row],[Sub Total]]*Table1[[#This Row],[Discount %]]</f>
        <v>3.712632000000001</v>
      </c>
      <c r="T733" s="7">
        <f>VLOOKUP(Table1[[#This Row],[Order No]],'QTY &amp; shipping cost'!$A$2:$C$1038,3,FALSE)</f>
        <v>5.0599999999999996</v>
      </c>
      <c r="U733" s="18">
        <f>(Table1[[#This Row],[Sub Total]]+Table1[[#This Row],[Shipping Cost]])-Table1[[#This Row],[Discount $]]</f>
        <v>186.97896800000004</v>
      </c>
    </row>
    <row r="734" spans="1:21" x14ac:dyDescent="0.2">
      <c r="A734" s="17" t="s">
        <v>1231</v>
      </c>
      <c r="B734" s="6">
        <f>VLOOKUP($A734,'Order date customer name'!$A$3:$B$1039,2,FALSE)</f>
        <v>42276</v>
      </c>
      <c r="C734" s="7" t="str">
        <f>VLOOKUP(Table1[[#This Row],[Order No]],'Order date customer name'!$A$2:$C$1038,3,FALSE)</f>
        <v>CLYDE GIBSON</v>
      </c>
      <c r="D734" s="7" t="str">
        <f>VLOOKUP(Table1[[#This Row],[Order No]],'State and cust type'!$A$2:$B$1038,2,FALSE)</f>
        <v>New York</v>
      </c>
      <c r="E734" s="7" t="str">
        <f>VLOOKUP(Table1[[#This Row],[Order No]],'State and cust type'!$A$3:$C$1039,3,FALSE)</f>
        <v>Corporate</v>
      </c>
      <c r="F734" s="7" t="str">
        <f>VLOOKUP(Table1[[#This Row],[Order No]],'Account, order priority and cat'!$A$2:$B$1038,2,FALSE)</f>
        <v>BRYAN JENKINS</v>
      </c>
      <c r="G734" s="7" t="str">
        <f>VLOOKUP(Table1[[#This Row],[Order No]],'Account, order priority and cat'!$A$3:$C$1039,3,FALSE)</f>
        <v>Low</v>
      </c>
      <c r="H734" s="7" t="str">
        <f>VLOOKUP(Table1[[#This Row],[Order No]],'Account, order priority and cat'!$A$3:$D$1039,4,FALSE)</f>
        <v>Office Supplies</v>
      </c>
      <c r="I734" s="12" t="str">
        <f>VLOOKUP(Table1[[#This Row],[Order No]],'Cost and price details'!$A$2:$F$1038,Table!$I$3,FALSE)</f>
        <v>Regular Air</v>
      </c>
      <c r="J734" s="13">
        <f>VLOOKUP(Table1[[#This Row],[Order No]],'Cost and price details'!$A$2:$F$1038,Table!$J$3,FALSE)</f>
        <v>42292</v>
      </c>
      <c r="K734" s="12">
        <f>VLOOKUP(Table1[[#This Row],[Order No]],'Cost and price details'!$A$2:$F$1038,Table!$K$3,FALSE)</f>
        <v>1.1550000000000002</v>
      </c>
      <c r="L734" s="12">
        <f>VLOOKUP(Table1[[#This Row],[Order No]],'Cost and price details'!$A$2:$F$1038,Table!$L$3,FALSE)</f>
        <v>2.145</v>
      </c>
      <c r="M734" s="14">
        <f>(Table1[[#This Row],[Retail Price]]-Table1[[#This Row],[Cost Price]])/Table1[[#This Row],[Cost Price]]</f>
        <v>0.85714285714285676</v>
      </c>
      <c r="N734" s="14">
        <f>VLOOKUP(Table1[[#This Row],[Retail Price]],'Tax and discount slab'!$A$17:$B$27,2,TRUE)</f>
        <v>0.05</v>
      </c>
      <c r="O734" s="7">
        <f>(1+Table1[[#This Row],[Tax]])*Table1[[#This Row],[Retail Price]]</f>
        <v>2.2522500000000001</v>
      </c>
      <c r="P734" s="7" t="e">
        <f>VLOOKUP(Table1[[#This Row],[Order No]],'QTY &amp; shipping cost'!A730:B1766,2,FALSE)</f>
        <v>#N/A</v>
      </c>
      <c r="Q734" s="7" t="e">
        <f>(Table1[[#This Row],[Price including tax]]*Table1[[#This Row],[Order Quantity]])</f>
        <v>#N/A</v>
      </c>
      <c r="R734" s="14">
        <f>VLOOKUP(Table1[[#This Row],[Retail Price]],'Tax and discount slab'!$D$17:$E$27,2,TRUE)</f>
        <v>0.02</v>
      </c>
      <c r="S734" s="7" t="e">
        <f>Table1[[#This Row],[Sub Total]]*Table1[[#This Row],[Discount %]]</f>
        <v>#N/A</v>
      </c>
      <c r="T734" s="7">
        <f>VLOOKUP(Table1[[#This Row],[Order No]],'QTY &amp; shipping cost'!$A$2:$C$1038,3,FALSE)</f>
        <v>1.68</v>
      </c>
      <c r="U734" s="18" t="e">
        <f>(Table1[[#This Row],[Sub Total]]+Table1[[#This Row],[Shipping Cost]])-Table1[[#This Row],[Discount $]]</f>
        <v>#N/A</v>
      </c>
    </row>
    <row r="735" spans="1:21" x14ac:dyDescent="0.2">
      <c r="A735" s="17" t="s">
        <v>1233</v>
      </c>
      <c r="B735" s="6">
        <f>VLOOKUP($A735,'Order date customer name'!$A$3:$B$1039,2,FALSE)</f>
        <v>42284</v>
      </c>
      <c r="C735" s="7" t="str">
        <f>VLOOKUP(Table1[[#This Row],[Order No]],'Order date customer name'!$A$2:$C$1038,3,FALSE)</f>
        <v>ROGER FOSTER</v>
      </c>
      <c r="D735" s="7" t="str">
        <f>VLOOKUP(Table1[[#This Row],[Order No]],'State and cust type'!$A$2:$B$1038,2,FALSE)</f>
        <v>New York</v>
      </c>
      <c r="E735" s="7" t="str">
        <f>VLOOKUP(Table1[[#This Row],[Order No]],'State and cust type'!$A$3:$C$1039,3,FALSE)</f>
        <v>Consumer</v>
      </c>
      <c r="F735" s="7" t="str">
        <f>VLOOKUP(Table1[[#This Row],[Order No]],'Account, order priority and cat'!$A$2:$B$1038,2,FALSE)</f>
        <v>GREG BLACK</v>
      </c>
      <c r="G735" s="7" t="str">
        <f>VLOOKUP(Table1[[#This Row],[Order No]],'Account, order priority and cat'!$A$3:$C$1039,3,FALSE)</f>
        <v>High</v>
      </c>
      <c r="H735" s="7" t="str">
        <f>VLOOKUP(Table1[[#This Row],[Order No]],'Account, order priority and cat'!$A$3:$D$1039,4,FALSE)</f>
        <v>Technology</v>
      </c>
      <c r="I735" s="12" t="str">
        <f>VLOOKUP(Table1[[#This Row],[Order No]],'Cost and price details'!$A$2:$F$1038,Table!$I$3,FALSE)</f>
        <v>Delivery Truck</v>
      </c>
      <c r="J735" s="13">
        <f>VLOOKUP(Table1[[#This Row],[Order No]],'Cost and price details'!$A$2:$F$1038,Table!$J$3,FALSE)</f>
        <v>42293</v>
      </c>
      <c r="K735" s="12">
        <f>VLOOKUP(Table1[[#This Row],[Order No]],'Cost and price details'!$A$2:$F$1038,Table!$K$3,FALSE)</f>
        <v>347.17100000000005</v>
      </c>
      <c r="L735" s="12">
        <f>VLOOKUP(Table1[[#This Row],[Order No]],'Cost and price details'!$A$2:$F$1038,Table!$L$3,FALSE)</f>
        <v>551.06700000000012</v>
      </c>
      <c r="M735" s="14">
        <f>(Table1[[#This Row],[Retail Price]]-Table1[[#This Row],[Cost Price]])/Table1[[#This Row],[Cost Price]]</f>
        <v>0.58730711954627557</v>
      </c>
      <c r="N735" s="14">
        <f>VLOOKUP(Table1[[#This Row],[Retail Price]],'Tax and discount slab'!$A$17:$B$27,2,TRUE)</f>
        <v>0.32000000000000006</v>
      </c>
      <c r="O735" s="7">
        <f>(1+Table1[[#This Row],[Tax]])*Table1[[#This Row],[Retail Price]]</f>
        <v>727.40844000000016</v>
      </c>
      <c r="P735" s="7" t="e">
        <f>VLOOKUP(Table1[[#This Row],[Order No]],'QTY &amp; shipping cost'!A731:B1767,2,FALSE)</f>
        <v>#N/A</v>
      </c>
      <c r="Q735" s="7" t="e">
        <f>(Table1[[#This Row],[Price including tax]]*Table1[[#This Row],[Order Quantity]])</f>
        <v>#N/A</v>
      </c>
      <c r="R735" s="14">
        <f>VLOOKUP(Table1[[#This Row],[Retail Price]],'Tax and discount slab'!$D$17:$E$27,2,TRUE)</f>
        <v>0.47</v>
      </c>
      <c r="S735" s="7" t="e">
        <f>Table1[[#This Row],[Sub Total]]*Table1[[#This Row],[Discount %]]</f>
        <v>#N/A</v>
      </c>
      <c r="T735" s="7">
        <f>VLOOKUP(Table1[[#This Row],[Order No]],'QTY &amp; shipping cost'!$A$2:$C$1038,3,FALSE)</f>
        <v>69.349999999999994</v>
      </c>
      <c r="U735" s="18" t="e">
        <f>(Table1[[#This Row],[Sub Total]]+Table1[[#This Row],[Shipping Cost]])-Table1[[#This Row],[Discount $]]</f>
        <v>#N/A</v>
      </c>
    </row>
    <row r="736" spans="1:21" x14ac:dyDescent="0.2">
      <c r="A736" s="17" t="s">
        <v>1235</v>
      </c>
      <c r="B736" s="6">
        <f>VLOOKUP($A736,'Order date customer name'!$A$3:$B$1039,2,FALSE)</f>
        <v>42287</v>
      </c>
      <c r="C736" s="7" t="str">
        <f>VLOOKUP(Table1[[#This Row],[Order No]],'Order date customer name'!$A$2:$C$1038,3,FALSE)</f>
        <v>LEWIS ROBINSON</v>
      </c>
      <c r="D736" s="7" t="str">
        <f>VLOOKUP(Table1[[#This Row],[Order No]],'State and cust type'!$A$2:$B$1038,2,FALSE)</f>
        <v>New York</v>
      </c>
      <c r="E736" s="7" t="str">
        <f>VLOOKUP(Table1[[#This Row],[Order No]],'State and cust type'!$A$3:$C$1039,3,FALSE)</f>
        <v>Corporate</v>
      </c>
      <c r="F736" s="7" t="str">
        <f>VLOOKUP(Table1[[#This Row],[Order No]],'Account, order priority and cat'!$A$2:$B$1038,2,FALSE)</f>
        <v>WILLIE STEWART</v>
      </c>
      <c r="G736" s="7" t="str">
        <f>VLOOKUP(Table1[[#This Row],[Order No]],'Account, order priority and cat'!$A$3:$C$1039,3,FALSE)</f>
        <v>High</v>
      </c>
      <c r="H736" s="7" t="str">
        <f>VLOOKUP(Table1[[#This Row],[Order No]],'Account, order priority and cat'!$A$3:$D$1039,4,FALSE)</f>
        <v>Office Supplies</v>
      </c>
      <c r="I736" s="12" t="str">
        <f>VLOOKUP(Table1[[#This Row],[Order No]],'Cost and price details'!$A$2:$F$1038,Table!$I$3,FALSE)</f>
        <v>Regular Air</v>
      </c>
      <c r="J736" s="13">
        <f>VLOOKUP(Table1[[#This Row],[Order No]],'Cost and price details'!$A$2:$F$1038,Table!$J$3,FALSE)</f>
        <v>42296</v>
      </c>
      <c r="K736" s="12">
        <f>VLOOKUP(Table1[[#This Row],[Order No]],'Cost and price details'!$A$2:$F$1038,Table!$K$3,FALSE)</f>
        <v>1.298</v>
      </c>
      <c r="L736" s="12">
        <f>VLOOKUP(Table1[[#This Row],[Order No]],'Cost and price details'!$A$2:$F$1038,Table!$L$3,FALSE)</f>
        <v>2.0680000000000001</v>
      </c>
      <c r="M736" s="14">
        <f>(Table1[[#This Row],[Retail Price]]-Table1[[#This Row],[Cost Price]])/Table1[[#This Row],[Cost Price]]</f>
        <v>0.59322033898305082</v>
      </c>
      <c r="N736" s="14">
        <f>VLOOKUP(Table1[[#This Row],[Retail Price]],'Tax and discount slab'!$A$17:$B$27,2,TRUE)</f>
        <v>0.05</v>
      </c>
      <c r="O736" s="7">
        <f>(1+Table1[[#This Row],[Tax]])*Table1[[#This Row],[Retail Price]]</f>
        <v>2.1714000000000002</v>
      </c>
      <c r="P736" s="7" t="e">
        <f>VLOOKUP(Table1[[#This Row],[Order No]],'QTY &amp; shipping cost'!A732:B1768,2,FALSE)</f>
        <v>#N/A</v>
      </c>
      <c r="Q736" s="7" t="e">
        <f>(Table1[[#This Row],[Price including tax]]*Table1[[#This Row],[Order Quantity]])</f>
        <v>#N/A</v>
      </c>
      <c r="R736" s="14">
        <f>VLOOKUP(Table1[[#This Row],[Retail Price]],'Tax and discount slab'!$D$17:$E$27,2,TRUE)</f>
        <v>0.02</v>
      </c>
      <c r="S736" s="7" t="e">
        <f>Table1[[#This Row],[Sub Total]]*Table1[[#This Row],[Discount %]]</f>
        <v>#N/A</v>
      </c>
      <c r="T736" s="7">
        <f>VLOOKUP(Table1[[#This Row],[Order No]],'QTY &amp; shipping cost'!$A$2:$C$1038,3,FALSE)</f>
        <v>1.54</v>
      </c>
      <c r="U736" s="18" t="e">
        <f>(Table1[[#This Row],[Sub Total]]+Table1[[#This Row],[Shipping Cost]])-Table1[[#This Row],[Discount $]]</f>
        <v>#N/A</v>
      </c>
    </row>
    <row r="737" spans="1:21" x14ac:dyDescent="0.2">
      <c r="A737" s="17" t="s">
        <v>1236</v>
      </c>
      <c r="B737" s="6">
        <f>VLOOKUP($A737,'Order date customer name'!$A$3:$B$1039,2,FALSE)</f>
        <v>42288</v>
      </c>
      <c r="C737" s="7" t="str">
        <f>VLOOKUP(Table1[[#This Row],[Order No]],'Order date customer name'!$A$2:$C$1038,3,FALSE)</f>
        <v>TERRY GONZALES</v>
      </c>
      <c r="D737" s="7" t="str">
        <f>VLOOKUP(Table1[[#This Row],[Order No]],'State and cust type'!$A$2:$B$1038,2,FALSE)</f>
        <v>New York</v>
      </c>
      <c r="E737" s="7" t="str">
        <f>VLOOKUP(Table1[[#This Row],[Order No]],'State and cust type'!$A$3:$C$1039,3,FALSE)</f>
        <v>Small Business</v>
      </c>
      <c r="F737" s="7" t="str">
        <f>VLOOKUP(Table1[[#This Row],[Order No]],'Account, order priority and cat'!$A$2:$B$1038,2,FALSE)</f>
        <v>EDWIN AGUILAR</v>
      </c>
      <c r="G737" s="7" t="str">
        <f>VLOOKUP(Table1[[#This Row],[Order No]],'Account, order priority and cat'!$A$3:$C$1039,3,FALSE)</f>
        <v>Low</v>
      </c>
      <c r="H737" s="7" t="str">
        <f>VLOOKUP(Table1[[#This Row],[Order No]],'Account, order priority and cat'!$A$3:$D$1039,4,FALSE)</f>
        <v>Technology</v>
      </c>
      <c r="I737" s="12" t="str">
        <f>VLOOKUP(Table1[[#This Row],[Order No]],'Cost and price details'!$A$2:$F$1038,Table!$I$3,FALSE)</f>
        <v>Delivery Truck</v>
      </c>
      <c r="J737" s="13">
        <f>VLOOKUP(Table1[[#This Row],[Order No]],'Cost and price details'!$A$2:$F$1038,Table!$J$3,FALSE)</f>
        <v>42297</v>
      </c>
      <c r="K737" s="12">
        <f>VLOOKUP(Table1[[#This Row],[Order No]],'Cost and price details'!$A$2:$F$1038,Table!$K$3,FALSE)</f>
        <v>306.88900000000001</v>
      </c>
      <c r="L737" s="12">
        <f>VLOOKUP(Table1[[#This Row],[Order No]],'Cost and price details'!$A$2:$F$1038,Table!$L$3,FALSE)</f>
        <v>494.98900000000003</v>
      </c>
      <c r="M737" s="14">
        <f>(Table1[[#This Row],[Retail Price]]-Table1[[#This Row],[Cost Price]])/Table1[[#This Row],[Cost Price]]</f>
        <v>0.61292519445141413</v>
      </c>
      <c r="N737" s="14">
        <f>VLOOKUP(Table1[[#This Row],[Retail Price]],'Tax and discount slab'!$A$17:$B$27,2,TRUE)</f>
        <v>0.32000000000000006</v>
      </c>
      <c r="O737" s="7">
        <f>(1+Table1[[#This Row],[Tax]])*Table1[[#This Row],[Retail Price]]</f>
        <v>653.38548000000003</v>
      </c>
      <c r="P737" s="7" t="e">
        <f>VLOOKUP(Table1[[#This Row],[Order No]],'QTY &amp; shipping cost'!A733:B1769,2,FALSE)</f>
        <v>#N/A</v>
      </c>
      <c r="Q737" s="7" t="e">
        <f>(Table1[[#This Row],[Price including tax]]*Table1[[#This Row],[Order Quantity]])</f>
        <v>#N/A</v>
      </c>
      <c r="R737" s="14">
        <f>VLOOKUP(Table1[[#This Row],[Retail Price]],'Tax and discount slab'!$D$17:$E$27,2,TRUE)</f>
        <v>0.47</v>
      </c>
      <c r="S737" s="7" t="e">
        <f>Table1[[#This Row],[Sub Total]]*Table1[[#This Row],[Discount %]]</f>
        <v>#N/A</v>
      </c>
      <c r="T737" s="7">
        <f>VLOOKUP(Table1[[#This Row],[Order No]],'QTY &amp; shipping cost'!$A$2:$C$1038,3,FALSE)</f>
        <v>49.05</v>
      </c>
      <c r="U737" s="18" t="e">
        <f>(Table1[[#This Row],[Sub Total]]+Table1[[#This Row],[Shipping Cost]])-Table1[[#This Row],[Discount $]]</f>
        <v>#N/A</v>
      </c>
    </row>
    <row r="738" spans="1:21" x14ac:dyDescent="0.2">
      <c r="A738" s="17" t="s">
        <v>1237</v>
      </c>
      <c r="B738" s="6">
        <f>VLOOKUP($A738,'Order date customer name'!$A$3:$B$1039,2,FALSE)</f>
        <v>42290</v>
      </c>
      <c r="C738" s="7" t="str">
        <f>VLOOKUP(Table1[[#This Row],[Order No]],'Order date customer name'!$A$2:$C$1038,3,FALSE)</f>
        <v>LEWIS HANSEN</v>
      </c>
      <c r="D738" s="7" t="str">
        <f>VLOOKUP(Table1[[#This Row],[Order No]],'State and cust type'!$A$2:$B$1038,2,FALSE)</f>
        <v>Illinois</v>
      </c>
      <c r="E738" s="7" t="str">
        <f>VLOOKUP(Table1[[#This Row],[Order No]],'State and cust type'!$A$3:$C$1039,3,FALSE)</f>
        <v>Small Business</v>
      </c>
      <c r="F738" s="7" t="str">
        <f>VLOOKUP(Table1[[#This Row],[Order No]],'Account, order priority and cat'!$A$2:$B$1038,2,FALSE)</f>
        <v>MANUEL BARNES</v>
      </c>
      <c r="G738" s="7" t="str">
        <f>VLOOKUP(Table1[[#This Row],[Order No]],'Account, order priority and cat'!$A$3:$C$1039,3,FALSE)</f>
        <v>Critical</v>
      </c>
      <c r="H738" s="7" t="str">
        <f>VLOOKUP(Table1[[#This Row],[Order No]],'Account, order priority and cat'!$A$3:$D$1039,4,FALSE)</f>
        <v>Office Supplies</v>
      </c>
      <c r="I738" s="12" t="str">
        <f>VLOOKUP(Table1[[#This Row],[Order No]],'Cost and price details'!$A$2:$F$1038,Table!$I$3,FALSE)</f>
        <v>Regular Air</v>
      </c>
      <c r="J738" s="13">
        <f>VLOOKUP(Table1[[#This Row],[Order No]],'Cost and price details'!$A$2:$F$1038,Table!$J$3,FALSE)</f>
        <v>42298</v>
      </c>
      <c r="K738" s="12">
        <f>VLOOKUP(Table1[[#This Row],[Order No]],'Cost and price details'!$A$2:$F$1038,Table!$K$3,FALSE)</f>
        <v>3.74</v>
      </c>
      <c r="L738" s="12">
        <f>VLOOKUP(Table1[[#This Row],[Order No]],'Cost and price details'!$A$2:$F$1038,Table!$L$3,FALSE)</f>
        <v>5.9400000000000013</v>
      </c>
      <c r="M738" s="14">
        <f>(Table1[[#This Row],[Retail Price]]-Table1[[#This Row],[Cost Price]])/Table1[[#This Row],[Cost Price]]</f>
        <v>0.5882352941176473</v>
      </c>
      <c r="N738" s="14">
        <f>VLOOKUP(Table1[[#This Row],[Retail Price]],'Tax and discount slab'!$A$17:$B$27,2,TRUE)</f>
        <v>0.05</v>
      </c>
      <c r="O738" s="7">
        <f>(1+Table1[[#This Row],[Tax]])*Table1[[#This Row],[Retail Price]]</f>
        <v>6.2370000000000019</v>
      </c>
      <c r="P738" s="7" t="e">
        <f>VLOOKUP(Table1[[#This Row],[Order No]],'QTY &amp; shipping cost'!A734:B1770,2,FALSE)</f>
        <v>#N/A</v>
      </c>
      <c r="Q738" s="7" t="e">
        <f>(Table1[[#This Row],[Price including tax]]*Table1[[#This Row],[Order Quantity]])</f>
        <v>#N/A</v>
      </c>
      <c r="R738" s="14">
        <f>VLOOKUP(Table1[[#This Row],[Retail Price]],'Tax and discount slab'!$D$17:$E$27,2,TRUE)</f>
        <v>0.02</v>
      </c>
      <c r="S738" s="7" t="e">
        <f>Table1[[#This Row],[Sub Total]]*Table1[[#This Row],[Discount %]]</f>
        <v>#N/A</v>
      </c>
      <c r="T738" s="7">
        <f>VLOOKUP(Table1[[#This Row],[Order No]],'QTY &amp; shipping cost'!$A$2:$C$1038,3,FALSE)</f>
        <v>7.83</v>
      </c>
      <c r="U738" s="18" t="e">
        <f>(Table1[[#This Row],[Sub Total]]+Table1[[#This Row],[Shipping Cost]])-Table1[[#This Row],[Discount $]]</f>
        <v>#N/A</v>
      </c>
    </row>
    <row r="739" spans="1:21" x14ac:dyDescent="0.2">
      <c r="A739" s="17" t="s">
        <v>1239</v>
      </c>
      <c r="B739" s="6">
        <f>VLOOKUP($A739,'Order date customer name'!$A$3:$B$1039,2,FALSE)</f>
        <v>42295</v>
      </c>
      <c r="C739" s="7" t="str">
        <f>VLOOKUP(Table1[[#This Row],[Order No]],'Order date customer name'!$A$2:$C$1038,3,FALSE)</f>
        <v>ELMER COLEMAN</v>
      </c>
      <c r="D739" s="7" t="str">
        <f>VLOOKUP(Table1[[#This Row],[Order No]],'State and cust type'!$A$2:$B$1038,2,FALSE)</f>
        <v>New York</v>
      </c>
      <c r="E739" s="7" t="str">
        <f>VLOOKUP(Table1[[#This Row],[Order No]],'State and cust type'!$A$3:$C$1039,3,FALSE)</f>
        <v>Home Office</v>
      </c>
      <c r="F739" s="7" t="str">
        <f>VLOOKUP(Table1[[#This Row],[Order No]],'Account, order priority and cat'!$A$2:$B$1038,2,FALSE)</f>
        <v>BRYAN JENKINS</v>
      </c>
      <c r="G739" s="7" t="str">
        <f>VLOOKUP(Table1[[#This Row],[Order No]],'Account, order priority and cat'!$A$3:$C$1039,3,FALSE)</f>
        <v>Low</v>
      </c>
      <c r="H739" s="7" t="str">
        <f>VLOOKUP(Table1[[#This Row],[Order No]],'Account, order priority and cat'!$A$3:$D$1039,4,FALSE)</f>
        <v>Office Supplies</v>
      </c>
      <c r="I739" s="12" t="str">
        <f>VLOOKUP(Table1[[#This Row],[Order No]],'Cost and price details'!$A$2:$F$1038,Table!$I$3,FALSE)</f>
        <v>Regular Air</v>
      </c>
      <c r="J739" s="13">
        <f>VLOOKUP(Table1[[#This Row],[Order No]],'Cost and price details'!$A$2:$F$1038,Table!$J$3,FALSE)</f>
        <v>42306</v>
      </c>
      <c r="K739" s="12">
        <f>VLOOKUP(Table1[[#This Row],[Order No]],'Cost and price details'!$A$2:$F$1038,Table!$K$3,FALSE)</f>
        <v>1.3089999999999999</v>
      </c>
      <c r="L739" s="12">
        <f>VLOOKUP(Table1[[#This Row],[Order No]],'Cost and price details'!$A$2:$F$1038,Table!$L$3,FALSE)</f>
        <v>2.1779999999999999</v>
      </c>
      <c r="M739" s="14">
        <f>(Table1[[#This Row],[Retail Price]]-Table1[[#This Row],[Cost Price]])/Table1[[#This Row],[Cost Price]]</f>
        <v>0.66386554621848737</v>
      </c>
      <c r="N739" s="14">
        <f>VLOOKUP(Table1[[#This Row],[Retail Price]],'Tax and discount slab'!$A$17:$B$27,2,TRUE)</f>
        <v>0.05</v>
      </c>
      <c r="O739" s="7">
        <f>(1+Table1[[#This Row],[Tax]])*Table1[[#This Row],[Retail Price]]</f>
        <v>2.2869000000000002</v>
      </c>
      <c r="P739" s="7" t="e">
        <f>VLOOKUP(Table1[[#This Row],[Order No]],'QTY &amp; shipping cost'!A735:B1771,2,FALSE)</f>
        <v>#N/A</v>
      </c>
      <c r="Q739" s="7" t="e">
        <f>(Table1[[#This Row],[Price including tax]]*Table1[[#This Row],[Order Quantity]])</f>
        <v>#N/A</v>
      </c>
      <c r="R739" s="14">
        <f>VLOOKUP(Table1[[#This Row],[Retail Price]],'Tax and discount slab'!$D$17:$E$27,2,TRUE)</f>
        <v>0.02</v>
      </c>
      <c r="S739" s="7" t="e">
        <f>Table1[[#This Row],[Sub Total]]*Table1[[#This Row],[Discount %]]</f>
        <v>#N/A</v>
      </c>
      <c r="T739" s="7">
        <f>VLOOKUP(Table1[[#This Row],[Order No]],'QTY &amp; shipping cost'!$A$2:$C$1038,3,FALSE)</f>
        <v>4.8199999999999994</v>
      </c>
      <c r="U739" s="18" t="e">
        <f>(Table1[[#This Row],[Sub Total]]+Table1[[#This Row],[Shipping Cost]])-Table1[[#This Row],[Discount $]]</f>
        <v>#N/A</v>
      </c>
    </row>
    <row r="740" spans="1:21" x14ac:dyDescent="0.2">
      <c r="A740" s="17" t="s">
        <v>1241</v>
      </c>
      <c r="B740" s="6">
        <f>VLOOKUP($A740,'Order date customer name'!$A$3:$B$1039,2,FALSE)</f>
        <v>42296</v>
      </c>
      <c r="C740" s="7" t="str">
        <f>VLOOKUP(Table1[[#This Row],[Order No]],'Order date customer name'!$A$2:$C$1038,3,FALSE)</f>
        <v>MIKE ARMSTRONG</v>
      </c>
      <c r="D740" s="7" t="str">
        <f>VLOOKUP(Table1[[#This Row],[Order No]],'State and cust type'!$A$2:$B$1038,2,FALSE)</f>
        <v>New York</v>
      </c>
      <c r="E740" s="7" t="str">
        <f>VLOOKUP(Table1[[#This Row],[Order No]],'State and cust type'!$A$3:$C$1039,3,FALSE)</f>
        <v>Home Office</v>
      </c>
      <c r="F740" s="7" t="str">
        <f>VLOOKUP(Table1[[#This Row],[Order No]],'Account, order priority and cat'!$A$2:$B$1038,2,FALSE)</f>
        <v>ROY COOK</v>
      </c>
      <c r="G740" s="7" t="str">
        <f>VLOOKUP(Table1[[#This Row],[Order No]],'Account, order priority and cat'!$A$3:$C$1039,3,FALSE)</f>
        <v>Medium</v>
      </c>
      <c r="H740" s="7" t="str">
        <f>VLOOKUP(Table1[[#This Row],[Order No]],'Account, order priority and cat'!$A$3:$D$1039,4,FALSE)</f>
        <v>Office Supplies</v>
      </c>
      <c r="I740" s="12" t="str">
        <f>VLOOKUP(Table1[[#This Row],[Order No]],'Cost and price details'!$A$2:$F$1038,Table!$I$3,FALSE)</f>
        <v>Express Air</v>
      </c>
      <c r="J740" s="13">
        <f>VLOOKUP(Table1[[#This Row],[Order No]],'Cost and price details'!$A$2:$F$1038,Table!$J$3,FALSE)</f>
        <v>42305</v>
      </c>
      <c r="K740" s="12">
        <f>VLOOKUP(Table1[[#This Row],[Order No]],'Cost and price details'!$A$2:$F$1038,Table!$K$3,FALSE)</f>
        <v>2.343</v>
      </c>
      <c r="L740" s="12">
        <f>VLOOKUP(Table1[[#This Row],[Order No]],'Cost and price details'!$A$2:$F$1038,Table!$L$3,FALSE)</f>
        <v>3.8390000000000004</v>
      </c>
      <c r="M740" s="14">
        <f>(Table1[[#This Row],[Retail Price]]-Table1[[#This Row],[Cost Price]])/Table1[[#This Row],[Cost Price]]</f>
        <v>0.63849765258215985</v>
      </c>
      <c r="N740" s="14">
        <f>VLOOKUP(Table1[[#This Row],[Retail Price]],'Tax and discount slab'!$A$17:$B$27,2,TRUE)</f>
        <v>0.05</v>
      </c>
      <c r="O740" s="7">
        <f>(1+Table1[[#This Row],[Tax]])*Table1[[#This Row],[Retail Price]]</f>
        <v>4.0309500000000007</v>
      </c>
      <c r="P740" s="7" t="e">
        <f>VLOOKUP(Table1[[#This Row],[Order No]],'QTY &amp; shipping cost'!A736:B1772,2,FALSE)</f>
        <v>#N/A</v>
      </c>
      <c r="Q740" s="7" t="e">
        <f>(Table1[[#This Row],[Price including tax]]*Table1[[#This Row],[Order Quantity]])</f>
        <v>#N/A</v>
      </c>
      <c r="R740" s="14">
        <f>VLOOKUP(Table1[[#This Row],[Retail Price]],'Tax and discount slab'!$D$17:$E$27,2,TRUE)</f>
        <v>0.02</v>
      </c>
      <c r="S740" s="7" t="e">
        <f>Table1[[#This Row],[Sub Total]]*Table1[[#This Row],[Discount %]]</f>
        <v>#N/A</v>
      </c>
      <c r="T740" s="7">
        <f>VLOOKUP(Table1[[#This Row],[Order No]],'QTY &amp; shipping cost'!$A$2:$C$1038,3,FALSE)</f>
        <v>0.81</v>
      </c>
      <c r="U740" s="18" t="e">
        <f>(Table1[[#This Row],[Sub Total]]+Table1[[#This Row],[Shipping Cost]])-Table1[[#This Row],[Discount $]]</f>
        <v>#N/A</v>
      </c>
    </row>
    <row r="741" spans="1:21" x14ac:dyDescent="0.2">
      <c r="A741" s="17" t="s">
        <v>1242</v>
      </c>
      <c r="B741" s="6">
        <f>VLOOKUP($A741,'Order date customer name'!$A$3:$B$1039,2,FALSE)</f>
        <v>42296</v>
      </c>
      <c r="C741" s="7" t="str">
        <f>VLOOKUP(Table1[[#This Row],[Order No]],'Order date customer name'!$A$2:$C$1038,3,FALSE)</f>
        <v>CRAIG SIMMONS</v>
      </c>
      <c r="D741" s="7" t="str">
        <f>VLOOKUP(Table1[[#This Row],[Order No]],'State and cust type'!$A$2:$B$1038,2,FALSE)</f>
        <v>New York</v>
      </c>
      <c r="E741" s="7" t="str">
        <f>VLOOKUP(Table1[[#This Row],[Order No]],'State and cust type'!$A$3:$C$1039,3,FALSE)</f>
        <v>Corporate</v>
      </c>
      <c r="F741" s="7" t="str">
        <f>VLOOKUP(Table1[[#This Row],[Order No]],'Account, order priority and cat'!$A$2:$B$1038,2,FALSE)</f>
        <v>BOBBY CHAVEZ</v>
      </c>
      <c r="G741" s="7" t="str">
        <f>VLOOKUP(Table1[[#This Row],[Order No]],'Account, order priority and cat'!$A$3:$C$1039,3,FALSE)</f>
        <v>High</v>
      </c>
      <c r="H741" s="7" t="str">
        <f>VLOOKUP(Table1[[#This Row],[Order No]],'Account, order priority and cat'!$A$3:$D$1039,4,FALSE)</f>
        <v>Office Supplies</v>
      </c>
      <c r="I741" s="12" t="str">
        <f>VLOOKUP(Table1[[#This Row],[Order No]],'Cost and price details'!$A$2:$F$1038,Table!$I$3,FALSE)</f>
        <v>Regular Air</v>
      </c>
      <c r="J741" s="13">
        <f>VLOOKUP(Table1[[#This Row],[Order No]],'Cost and price details'!$A$2:$F$1038,Table!$J$3,FALSE)</f>
        <v>42305</v>
      </c>
      <c r="K741" s="12">
        <f>VLOOKUP(Table1[[#This Row],[Order No]],'Cost and price details'!$A$2:$F$1038,Table!$K$3,FALSE)</f>
        <v>1.298</v>
      </c>
      <c r="L741" s="12">
        <f>VLOOKUP(Table1[[#This Row],[Order No]],'Cost and price details'!$A$2:$F$1038,Table!$L$3,FALSE)</f>
        <v>2.0680000000000001</v>
      </c>
      <c r="M741" s="14">
        <f>(Table1[[#This Row],[Retail Price]]-Table1[[#This Row],[Cost Price]])/Table1[[#This Row],[Cost Price]]</f>
        <v>0.59322033898305082</v>
      </c>
      <c r="N741" s="14">
        <f>VLOOKUP(Table1[[#This Row],[Retail Price]],'Tax and discount slab'!$A$17:$B$27,2,TRUE)</f>
        <v>0.05</v>
      </c>
      <c r="O741" s="7">
        <f>(1+Table1[[#This Row],[Tax]])*Table1[[#This Row],[Retail Price]]</f>
        <v>2.1714000000000002</v>
      </c>
      <c r="P741" s="7">
        <f>VLOOKUP(Table1[[#This Row],[Order No]],'QTY &amp; shipping cost'!A737:B1773,2,FALSE)</f>
        <v>8</v>
      </c>
      <c r="Q741" s="7">
        <f>(Table1[[#This Row],[Price including tax]]*Table1[[#This Row],[Order Quantity]])</f>
        <v>17.371200000000002</v>
      </c>
      <c r="R741" s="14">
        <f>VLOOKUP(Table1[[#This Row],[Retail Price]],'Tax and discount slab'!$D$17:$E$27,2,TRUE)</f>
        <v>0.02</v>
      </c>
      <c r="S741" s="7">
        <f>Table1[[#This Row],[Sub Total]]*Table1[[#This Row],[Discount %]]</f>
        <v>0.34742400000000007</v>
      </c>
      <c r="T741" s="7">
        <f>VLOOKUP(Table1[[#This Row],[Order No]],'QTY &amp; shipping cost'!$A$2:$C$1038,3,FALSE)</f>
        <v>1.54</v>
      </c>
      <c r="U741" s="18">
        <f>(Table1[[#This Row],[Sub Total]]+Table1[[#This Row],[Shipping Cost]])-Table1[[#This Row],[Discount $]]</f>
        <v>18.563776000000001</v>
      </c>
    </row>
    <row r="742" spans="1:21" x14ac:dyDescent="0.2">
      <c r="A742" s="17" t="s">
        <v>1244</v>
      </c>
      <c r="B742" s="6">
        <f>VLOOKUP($A742,'Order date customer name'!$A$3:$B$1039,2,FALSE)</f>
        <v>42299</v>
      </c>
      <c r="C742" s="7" t="str">
        <f>VLOOKUP(Table1[[#This Row],[Order No]],'Order date customer name'!$A$2:$C$1038,3,FALSE)</f>
        <v>RAFAEL MARTINEZ</v>
      </c>
      <c r="D742" s="7" t="str">
        <f>VLOOKUP(Table1[[#This Row],[Order No]],'State and cust type'!$A$2:$B$1038,2,FALSE)</f>
        <v>Illinois</v>
      </c>
      <c r="E742" s="7" t="str">
        <f>VLOOKUP(Table1[[#This Row],[Order No]],'State and cust type'!$A$3:$C$1039,3,FALSE)</f>
        <v>Consumer</v>
      </c>
      <c r="F742" s="7" t="str">
        <f>VLOOKUP(Table1[[#This Row],[Order No]],'Account, order priority and cat'!$A$2:$B$1038,2,FALSE)</f>
        <v>COREY MILLS</v>
      </c>
      <c r="G742" s="7" t="str">
        <f>VLOOKUP(Table1[[#This Row],[Order No]],'Account, order priority and cat'!$A$3:$C$1039,3,FALSE)</f>
        <v>Critical</v>
      </c>
      <c r="H742" s="7" t="str">
        <f>VLOOKUP(Table1[[#This Row],[Order No]],'Account, order priority and cat'!$A$3:$D$1039,4,FALSE)</f>
        <v>Office Supplies</v>
      </c>
      <c r="I742" s="12" t="str">
        <f>VLOOKUP(Table1[[#This Row],[Order No]],'Cost and price details'!$A$2:$F$1038,Table!$I$3,FALSE)</f>
        <v>Regular Air</v>
      </c>
      <c r="J742" s="13">
        <f>VLOOKUP(Table1[[#This Row],[Order No]],'Cost and price details'!$A$2:$F$1038,Table!$J$3,FALSE)</f>
        <v>42308</v>
      </c>
      <c r="K742" s="12">
        <f>VLOOKUP(Table1[[#This Row],[Order No]],'Cost and price details'!$A$2:$F$1038,Table!$K$3,FALSE)</f>
        <v>4.9830000000000005</v>
      </c>
      <c r="L742" s="12">
        <f>VLOOKUP(Table1[[#This Row],[Order No]],'Cost and price details'!$A$2:$F$1038,Table!$L$3,FALSE)</f>
        <v>8.0300000000000011</v>
      </c>
      <c r="M742" s="14">
        <f>(Table1[[#This Row],[Retail Price]]-Table1[[#This Row],[Cost Price]])/Table1[[#This Row],[Cost Price]]</f>
        <v>0.61147902869757176</v>
      </c>
      <c r="N742" s="14">
        <f>VLOOKUP(Table1[[#This Row],[Retail Price]],'Tax and discount slab'!$A$17:$B$27,2,TRUE)</f>
        <v>0.05</v>
      </c>
      <c r="O742" s="7">
        <f>(1+Table1[[#This Row],[Tax]])*Table1[[#This Row],[Retail Price]]</f>
        <v>8.4315000000000015</v>
      </c>
      <c r="P742" s="7" t="e">
        <f>VLOOKUP(Table1[[#This Row],[Order No]],'QTY &amp; shipping cost'!A738:B1774,2,FALSE)</f>
        <v>#N/A</v>
      </c>
      <c r="Q742" s="7" t="e">
        <f>(Table1[[#This Row],[Price including tax]]*Table1[[#This Row],[Order Quantity]])</f>
        <v>#N/A</v>
      </c>
      <c r="R742" s="14">
        <f>VLOOKUP(Table1[[#This Row],[Retail Price]],'Tax and discount slab'!$D$17:$E$27,2,TRUE)</f>
        <v>0.02</v>
      </c>
      <c r="S742" s="7" t="e">
        <f>Table1[[#This Row],[Sub Total]]*Table1[[#This Row],[Discount %]]</f>
        <v>#N/A</v>
      </c>
      <c r="T742" s="7">
        <f>VLOOKUP(Table1[[#This Row],[Order No]],'QTY &amp; shipping cost'!$A$2:$C$1038,3,FALSE)</f>
        <v>7.77</v>
      </c>
      <c r="U742" s="18" t="e">
        <f>(Table1[[#This Row],[Sub Total]]+Table1[[#This Row],[Shipping Cost]])-Table1[[#This Row],[Discount $]]</f>
        <v>#N/A</v>
      </c>
    </row>
    <row r="743" spans="1:21" x14ac:dyDescent="0.2">
      <c r="A743" s="17" t="s">
        <v>1245</v>
      </c>
      <c r="B743" s="6">
        <f>VLOOKUP($A743,'Order date customer name'!$A$3:$B$1039,2,FALSE)</f>
        <v>42299</v>
      </c>
      <c r="C743" s="7" t="str">
        <f>VLOOKUP(Table1[[#This Row],[Order No]],'Order date customer name'!$A$2:$C$1038,3,FALSE)</f>
        <v>CHARLIE SANTOS</v>
      </c>
      <c r="D743" s="7" t="str">
        <f>VLOOKUP(Table1[[#This Row],[Order No]],'State and cust type'!$A$2:$B$1038,2,FALSE)</f>
        <v>New York</v>
      </c>
      <c r="E743" s="7" t="str">
        <f>VLOOKUP(Table1[[#This Row],[Order No]],'State and cust type'!$A$3:$C$1039,3,FALSE)</f>
        <v>Small Business</v>
      </c>
      <c r="F743" s="7" t="str">
        <f>VLOOKUP(Table1[[#This Row],[Order No]],'Account, order priority and cat'!$A$2:$B$1038,2,FALSE)</f>
        <v>VINCENT JORDAN</v>
      </c>
      <c r="G743" s="7" t="str">
        <f>VLOOKUP(Table1[[#This Row],[Order No]],'Account, order priority and cat'!$A$3:$C$1039,3,FALSE)</f>
        <v>High</v>
      </c>
      <c r="H743" s="7" t="str">
        <f>VLOOKUP(Table1[[#This Row],[Order No]],'Account, order priority and cat'!$A$3:$D$1039,4,FALSE)</f>
        <v>Office Supplies</v>
      </c>
      <c r="I743" s="12" t="str">
        <f>VLOOKUP(Table1[[#This Row],[Order No]],'Cost and price details'!$A$2:$F$1038,Table!$I$3,FALSE)</f>
        <v>Regular Air</v>
      </c>
      <c r="J743" s="13">
        <f>VLOOKUP(Table1[[#This Row],[Order No]],'Cost and price details'!$A$2:$F$1038,Table!$J$3,FALSE)</f>
        <v>42308</v>
      </c>
      <c r="K743" s="12">
        <f>VLOOKUP(Table1[[#This Row],[Order No]],'Cost and price details'!$A$2:$F$1038,Table!$K$3,FALSE)</f>
        <v>2.4750000000000001</v>
      </c>
      <c r="L743" s="12">
        <f>VLOOKUP(Table1[[#This Row],[Order No]],'Cost and price details'!$A$2:$F$1038,Table!$L$3,FALSE)</f>
        <v>4.0590000000000002</v>
      </c>
      <c r="M743" s="14">
        <f>(Table1[[#This Row],[Retail Price]]-Table1[[#This Row],[Cost Price]])/Table1[[#This Row],[Cost Price]]</f>
        <v>0.64</v>
      </c>
      <c r="N743" s="14">
        <f>VLOOKUP(Table1[[#This Row],[Retail Price]],'Tax and discount slab'!$A$17:$B$27,2,TRUE)</f>
        <v>0.05</v>
      </c>
      <c r="O743" s="7">
        <f>(1+Table1[[#This Row],[Tax]])*Table1[[#This Row],[Retail Price]]</f>
        <v>4.2619500000000006</v>
      </c>
      <c r="P743" s="7" t="e">
        <f>VLOOKUP(Table1[[#This Row],[Order No]],'QTY &amp; shipping cost'!A739:B1775,2,FALSE)</f>
        <v>#N/A</v>
      </c>
      <c r="Q743" s="7" t="e">
        <f>(Table1[[#This Row],[Price including tax]]*Table1[[#This Row],[Order Quantity]])</f>
        <v>#N/A</v>
      </c>
      <c r="R743" s="14">
        <f>VLOOKUP(Table1[[#This Row],[Retail Price]],'Tax and discount slab'!$D$17:$E$27,2,TRUE)</f>
        <v>0.02</v>
      </c>
      <c r="S743" s="7" t="e">
        <f>Table1[[#This Row],[Sub Total]]*Table1[[#This Row],[Discount %]]</f>
        <v>#N/A</v>
      </c>
      <c r="T743" s="7">
        <f>VLOOKUP(Table1[[#This Row],[Order No]],'QTY &amp; shipping cost'!$A$2:$C$1038,3,FALSE)</f>
        <v>2.5499999999999998</v>
      </c>
      <c r="U743" s="18" t="e">
        <f>(Table1[[#This Row],[Sub Total]]+Table1[[#This Row],[Shipping Cost]])-Table1[[#This Row],[Discount $]]</f>
        <v>#N/A</v>
      </c>
    </row>
    <row r="744" spans="1:21" x14ac:dyDescent="0.2">
      <c r="A744" s="17" t="s">
        <v>1247</v>
      </c>
      <c r="B744" s="6">
        <f>VLOOKUP($A744,'Order date customer name'!$A$3:$B$1039,2,FALSE)</f>
        <v>42303</v>
      </c>
      <c r="C744" s="7" t="str">
        <f>VLOOKUP(Table1[[#This Row],[Order No]],'Order date customer name'!$A$2:$C$1038,3,FALSE)</f>
        <v>BRIAN GRANT</v>
      </c>
      <c r="D744" s="7" t="str">
        <f>VLOOKUP(Table1[[#This Row],[Order No]],'State and cust type'!$A$2:$B$1038,2,FALSE)</f>
        <v>Illinois</v>
      </c>
      <c r="E744" s="7" t="str">
        <f>VLOOKUP(Table1[[#This Row],[Order No]],'State and cust type'!$A$3:$C$1039,3,FALSE)</f>
        <v>Corporate</v>
      </c>
      <c r="F744" s="7" t="str">
        <f>VLOOKUP(Table1[[#This Row],[Order No]],'Account, order priority and cat'!$A$2:$B$1038,2,FALSE)</f>
        <v>COREY MILLS</v>
      </c>
      <c r="G744" s="7" t="str">
        <f>VLOOKUP(Table1[[#This Row],[Order No]],'Account, order priority and cat'!$A$3:$C$1039,3,FALSE)</f>
        <v>Not Specified</v>
      </c>
      <c r="H744" s="7" t="str">
        <f>VLOOKUP(Table1[[#This Row],[Order No]],'Account, order priority and cat'!$A$3:$D$1039,4,FALSE)</f>
        <v>Technology</v>
      </c>
      <c r="I744" s="12" t="str">
        <f>VLOOKUP(Table1[[#This Row],[Order No]],'Cost and price details'!$A$2:$F$1038,Table!$I$3,FALSE)</f>
        <v>Regular Air</v>
      </c>
      <c r="J744" s="13">
        <f>VLOOKUP(Table1[[#This Row],[Order No]],'Cost and price details'!$A$2:$F$1038,Table!$J$3,FALSE)</f>
        <v>42312</v>
      </c>
      <c r="K744" s="12">
        <f>VLOOKUP(Table1[[#This Row],[Order No]],'Cost and price details'!$A$2:$F$1038,Table!$K$3,FALSE)</f>
        <v>8.7119999999999997</v>
      </c>
      <c r="L744" s="12">
        <f>VLOOKUP(Table1[[#This Row],[Order No]],'Cost and price details'!$A$2:$F$1038,Table!$L$3,FALSE)</f>
        <v>14.289000000000001</v>
      </c>
      <c r="M744" s="14">
        <f>(Table1[[#This Row],[Retail Price]]-Table1[[#This Row],[Cost Price]])/Table1[[#This Row],[Cost Price]]</f>
        <v>0.64015151515151536</v>
      </c>
      <c r="N744" s="14">
        <f>VLOOKUP(Table1[[#This Row],[Retail Price]],'Tax and discount slab'!$A$17:$B$27,2,TRUE)</f>
        <v>0.1</v>
      </c>
      <c r="O744" s="7">
        <f>(1+Table1[[#This Row],[Tax]])*Table1[[#This Row],[Retail Price]]</f>
        <v>15.717900000000004</v>
      </c>
      <c r="P744" s="7">
        <f>VLOOKUP(Table1[[#This Row],[Order No]],'QTY &amp; shipping cost'!A740:B1776,2,FALSE)</f>
        <v>48</v>
      </c>
      <c r="Q744" s="7">
        <f>(Table1[[#This Row],[Price including tax]]*Table1[[#This Row],[Order Quantity]])</f>
        <v>754.45920000000024</v>
      </c>
      <c r="R744" s="14">
        <f>VLOOKUP(Table1[[#This Row],[Retail Price]],'Tax and discount slab'!$D$17:$E$27,2,TRUE)</f>
        <v>7.0000000000000007E-2</v>
      </c>
      <c r="S744" s="7">
        <f>Table1[[#This Row],[Sub Total]]*Table1[[#This Row],[Discount %]]</f>
        <v>52.812144000000025</v>
      </c>
      <c r="T744" s="7">
        <f>VLOOKUP(Table1[[#This Row],[Order No]],'QTY &amp; shipping cost'!$A$2:$C$1038,3,FALSE)</f>
        <v>9.49</v>
      </c>
      <c r="U744" s="18">
        <f>(Table1[[#This Row],[Sub Total]]+Table1[[#This Row],[Shipping Cost]])-Table1[[#This Row],[Discount $]]</f>
        <v>711.13705600000026</v>
      </c>
    </row>
    <row r="745" spans="1:21" x14ac:dyDescent="0.2">
      <c r="A745" s="17" t="s">
        <v>1248</v>
      </c>
      <c r="B745" s="6">
        <f>VLOOKUP($A745,'Order date customer name'!$A$3:$B$1039,2,FALSE)</f>
        <v>42306</v>
      </c>
      <c r="C745" s="7" t="str">
        <f>VLOOKUP(Table1[[#This Row],[Order No]],'Order date customer name'!$A$2:$C$1038,3,FALSE)</f>
        <v>ALLEN JAMES</v>
      </c>
      <c r="D745" s="7" t="str">
        <f>VLOOKUP(Table1[[#This Row],[Order No]],'State and cust type'!$A$2:$B$1038,2,FALSE)</f>
        <v>New York</v>
      </c>
      <c r="E745" s="7" t="str">
        <f>VLOOKUP(Table1[[#This Row],[Order No]],'State and cust type'!$A$3:$C$1039,3,FALSE)</f>
        <v>Home Office</v>
      </c>
      <c r="F745" s="7" t="str">
        <f>VLOOKUP(Table1[[#This Row],[Order No]],'Account, order priority and cat'!$A$2:$B$1038,2,FALSE)</f>
        <v>WILLIE STEWART</v>
      </c>
      <c r="G745" s="7" t="str">
        <f>VLOOKUP(Table1[[#This Row],[Order No]],'Account, order priority and cat'!$A$3:$C$1039,3,FALSE)</f>
        <v>High</v>
      </c>
      <c r="H745" s="7" t="str">
        <f>VLOOKUP(Table1[[#This Row],[Order No]],'Account, order priority and cat'!$A$3:$D$1039,4,FALSE)</f>
        <v>Office Supplies</v>
      </c>
      <c r="I745" s="12" t="str">
        <f>VLOOKUP(Table1[[#This Row],[Order No]],'Cost and price details'!$A$2:$F$1038,Table!$I$3,FALSE)</f>
        <v>Regular Air</v>
      </c>
      <c r="J745" s="13">
        <f>VLOOKUP(Table1[[#This Row],[Order No]],'Cost and price details'!$A$2:$F$1038,Table!$J$3,FALSE)</f>
        <v>42313</v>
      </c>
      <c r="K745" s="12">
        <f>VLOOKUP(Table1[[#This Row],[Order No]],'Cost and price details'!$A$2:$F$1038,Table!$K$3,FALSE)</f>
        <v>196.71300000000002</v>
      </c>
      <c r="L745" s="12">
        <f>VLOOKUP(Table1[[#This Row],[Order No]],'Cost and price details'!$A$2:$F$1038,Table!$L$3,FALSE)</f>
        <v>457.46800000000002</v>
      </c>
      <c r="M745" s="14">
        <f>(Table1[[#This Row],[Retail Price]]-Table1[[#This Row],[Cost Price]])/Table1[[#This Row],[Cost Price]]</f>
        <v>1.3255605882681876</v>
      </c>
      <c r="N745" s="14">
        <f>VLOOKUP(Table1[[#This Row],[Retail Price]],'Tax and discount slab'!$A$17:$B$27,2,TRUE)</f>
        <v>0.32000000000000006</v>
      </c>
      <c r="O745" s="7">
        <f>(1+Table1[[#This Row],[Tax]])*Table1[[#This Row],[Retail Price]]</f>
        <v>603.8577600000001</v>
      </c>
      <c r="P745" s="7" t="e">
        <f>VLOOKUP(Table1[[#This Row],[Order No]],'QTY &amp; shipping cost'!A741:B1777,2,FALSE)</f>
        <v>#N/A</v>
      </c>
      <c r="Q745" s="7" t="e">
        <f>(Table1[[#This Row],[Price including tax]]*Table1[[#This Row],[Order Quantity]])</f>
        <v>#N/A</v>
      </c>
      <c r="R745" s="14">
        <f>VLOOKUP(Table1[[#This Row],[Retail Price]],'Tax and discount slab'!$D$17:$E$27,2,TRUE)</f>
        <v>0.47</v>
      </c>
      <c r="S745" s="7" t="e">
        <f>Table1[[#This Row],[Sub Total]]*Table1[[#This Row],[Discount %]]</f>
        <v>#N/A</v>
      </c>
      <c r="T745" s="7">
        <f>VLOOKUP(Table1[[#This Row],[Order No]],'QTY &amp; shipping cost'!$A$2:$C$1038,3,FALSE)</f>
        <v>11.42</v>
      </c>
      <c r="U745" s="18" t="e">
        <f>(Table1[[#This Row],[Sub Total]]+Table1[[#This Row],[Shipping Cost]])-Table1[[#This Row],[Discount $]]</f>
        <v>#N/A</v>
      </c>
    </row>
    <row r="746" spans="1:21" x14ac:dyDescent="0.2">
      <c r="A746" s="17" t="s">
        <v>1250</v>
      </c>
      <c r="B746" s="6">
        <f>VLOOKUP($A746,'Order date customer name'!$A$3:$B$1039,2,FALSE)</f>
        <v>42306</v>
      </c>
      <c r="C746" s="7" t="str">
        <f>VLOOKUP(Table1[[#This Row],[Order No]],'Order date customer name'!$A$2:$C$1038,3,FALSE)</f>
        <v>CECIL COOPER</v>
      </c>
      <c r="D746" s="7" t="str">
        <f>VLOOKUP(Table1[[#This Row],[Order No]],'State and cust type'!$A$2:$B$1038,2,FALSE)</f>
        <v>New York</v>
      </c>
      <c r="E746" s="7" t="str">
        <f>VLOOKUP(Table1[[#This Row],[Order No]],'State and cust type'!$A$3:$C$1039,3,FALSE)</f>
        <v>Corporate</v>
      </c>
      <c r="F746" s="7" t="str">
        <f>VLOOKUP(Table1[[#This Row],[Order No]],'Account, order priority and cat'!$A$2:$B$1038,2,FALSE)</f>
        <v>CLAUDE WILLIS</v>
      </c>
      <c r="G746" s="7" t="str">
        <f>VLOOKUP(Table1[[#This Row],[Order No]],'Account, order priority and cat'!$A$3:$C$1039,3,FALSE)</f>
        <v>High</v>
      </c>
      <c r="H746" s="7" t="str">
        <f>VLOOKUP(Table1[[#This Row],[Order No]],'Account, order priority and cat'!$A$3:$D$1039,4,FALSE)</f>
        <v>Technology</v>
      </c>
      <c r="I746" s="12" t="str">
        <f>VLOOKUP(Table1[[#This Row],[Order No]],'Cost and price details'!$A$2:$F$1038,Table!$I$3,FALSE)</f>
        <v>Regular Air</v>
      </c>
      <c r="J746" s="13">
        <f>VLOOKUP(Table1[[#This Row],[Order No]],'Cost and price details'!$A$2:$F$1038,Table!$J$3,FALSE)</f>
        <v>42314</v>
      </c>
      <c r="K746" s="12">
        <f>VLOOKUP(Table1[[#This Row],[Order No]],'Cost and price details'!$A$2:$F$1038,Table!$K$3,FALSE)</f>
        <v>172.15</v>
      </c>
      <c r="L746" s="12">
        <f>VLOOKUP(Table1[[#This Row],[Order No]],'Cost and price details'!$A$2:$F$1038,Table!$L$3,FALSE)</f>
        <v>331.06700000000006</v>
      </c>
      <c r="M746" s="14">
        <f>(Table1[[#This Row],[Retail Price]]-Table1[[#This Row],[Cost Price]])/Table1[[#This Row],[Cost Price]]</f>
        <v>0.92313099041533575</v>
      </c>
      <c r="N746" s="14">
        <f>VLOOKUP(Table1[[#This Row],[Retail Price]],'Tax and discount slab'!$A$17:$B$27,2,TRUE)</f>
        <v>0.32000000000000006</v>
      </c>
      <c r="O746" s="7">
        <f>(1+Table1[[#This Row],[Tax]])*Table1[[#This Row],[Retail Price]]</f>
        <v>437.00844000000012</v>
      </c>
      <c r="P746" s="7" t="e">
        <f>VLOOKUP(Table1[[#This Row],[Order No]],'QTY &amp; shipping cost'!A742:B1778,2,FALSE)</f>
        <v>#N/A</v>
      </c>
      <c r="Q746" s="7" t="e">
        <f>(Table1[[#This Row],[Price including tax]]*Table1[[#This Row],[Order Quantity]])</f>
        <v>#N/A</v>
      </c>
      <c r="R746" s="14">
        <f>VLOOKUP(Table1[[#This Row],[Retail Price]],'Tax and discount slab'!$D$17:$E$27,2,TRUE)</f>
        <v>0.47</v>
      </c>
      <c r="S746" s="7" t="e">
        <f>Table1[[#This Row],[Sub Total]]*Table1[[#This Row],[Discount %]]</f>
        <v>#N/A</v>
      </c>
      <c r="T746" s="7">
        <f>VLOOKUP(Table1[[#This Row],[Order No]],'QTY &amp; shipping cost'!$A$2:$C$1038,3,FALSE)</f>
        <v>7.2299999999999995</v>
      </c>
      <c r="U746" s="18" t="e">
        <f>(Table1[[#This Row],[Sub Total]]+Table1[[#This Row],[Shipping Cost]])-Table1[[#This Row],[Discount $]]</f>
        <v>#N/A</v>
      </c>
    </row>
    <row r="747" spans="1:21" x14ac:dyDescent="0.2">
      <c r="A747" s="17" t="s">
        <v>1252</v>
      </c>
      <c r="B747" s="6">
        <f>VLOOKUP($A747,'Order date customer name'!$A$3:$B$1039,2,FALSE)</f>
        <v>42312</v>
      </c>
      <c r="C747" s="7" t="str">
        <f>VLOOKUP(Table1[[#This Row],[Order No]],'Order date customer name'!$A$2:$C$1038,3,FALSE)</f>
        <v>ADRIAN SANDERS</v>
      </c>
      <c r="D747" s="7" t="str">
        <f>VLOOKUP(Table1[[#This Row],[Order No]],'State and cust type'!$A$2:$B$1038,2,FALSE)</f>
        <v>Illinois</v>
      </c>
      <c r="E747" s="7" t="str">
        <f>VLOOKUP(Table1[[#This Row],[Order No]],'State and cust type'!$A$3:$C$1039,3,FALSE)</f>
        <v>Corporate</v>
      </c>
      <c r="F747" s="7" t="str">
        <f>VLOOKUP(Table1[[#This Row],[Order No]],'Account, order priority and cat'!$A$2:$B$1038,2,FALSE)</f>
        <v>MANUEL BARNES</v>
      </c>
      <c r="G747" s="7" t="str">
        <f>VLOOKUP(Table1[[#This Row],[Order No]],'Account, order priority and cat'!$A$3:$C$1039,3,FALSE)</f>
        <v>High</v>
      </c>
      <c r="H747" s="7" t="str">
        <f>VLOOKUP(Table1[[#This Row],[Order No]],'Account, order priority and cat'!$A$3:$D$1039,4,FALSE)</f>
        <v>Technology</v>
      </c>
      <c r="I747" s="12" t="str">
        <f>VLOOKUP(Table1[[#This Row],[Order No]],'Cost and price details'!$A$2:$F$1038,Table!$I$3,FALSE)</f>
        <v>Express Air</v>
      </c>
      <c r="J747" s="13">
        <f>VLOOKUP(Table1[[#This Row],[Order No]],'Cost and price details'!$A$2:$F$1038,Table!$J$3,FALSE)</f>
        <v>42319</v>
      </c>
      <c r="K747" s="12">
        <f>VLOOKUP(Table1[[#This Row],[Order No]],'Cost and price details'!$A$2:$F$1038,Table!$K$3,FALSE)</f>
        <v>16.170000000000002</v>
      </c>
      <c r="L747" s="12">
        <f>VLOOKUP(Table1[[#This Row],[Order No]],'Cost and price details'!$A$2:$F$1038,Table!$L$3,FALSE)</f>
        <v>32.989000000000004</v>
      </c>
      <c r="M747" s="14">
        <f>(Table1[[#This Row],[Retail Price]]-Table1[[#This Row],[Cost Price]])/Table1[[#This Row],[Cost Price]]</f>
        <v>1.0401360544217688</v>
      </c>
      <c r="N747" s="14">
        <f>VLOOKUP(Table1[[#This Row],[Retail Price]],'Tax and discount slab'!$A$17:$B$27,2,TRUE)</f>
        <v>0.2</v>
      </c>
      <c r="O747" s="7">
        <f>(1+Table1[[#This Row],[Tax]])*Table1[[#This Row],[Retail Price]]</f>
        <v>39.586800000000004</v>
      </c>
      <c r="P747" s="7" t="e">
        <f>VLOOKUP(Table1[[#This Row],[Order No]],'QTY &amp; shipping cost'!A743:B1779,2,FALSE)</f>
        <v>#N/A</v>
      </c>
      <c r="Q747" s="7" t="e">
        <f>(Table1[[#This Row],[Price including tax]]*Table1[[#This Row],[Order Quantity]])</f>
        <v>#N/A</v>
      </c>
      <c r="R747" s="14">
        <f>VLOOKUP(Table1[[#This Row],[Retail Price]],'Tax and discount slab'!$D$17:$E$27,2,TRUE)</f>
        <v>0.17</v>
      </c>
      <c r="S747" s="7" t="e">
        <f>Table1[[#This Row],[Sub Total]]*Table1[[#This Row],[Discount %]]</f>
        <v>#N/A</v>
      </c>
      <c r="T747" s="7">
        <f>VLOOKUP(Table1[[#This Row],[Order No]],'QTY &amp; shipping cost'!$A$2:$C$1038,3,FALSE)</f>
        <v>5.55</v>
      </c>
      <c r="U747" s="18" t="e">
        <f>(Table1[[#This Row],[Sub Total]]+Table1[[#This Row],[Shipping Cost]])-Table1[[#This Row],[Discount $]]</f>
        <v>#N/A</v>
      </c>
    </row>
    <row r="748" spans="1:21" x14ac:dyDescent="0.2">
      <c r="A748" s="17" t="s">
        <v>1253</v>
      </c>
      <c r="B748" s="6">
        <f>VLOOKUP($A748,'Order date customer name'!$A$3:$B$1039,2,FALSE)</f>
        <v>42312</v>
      </c>
      <c r="C748" s="7" t="str">
        <f>VLOOKUP(Table1[[#This Row],[Order No]],'Order date customer name'!$A$2:$C$1038,3,FALSE)</f>
        <v>GORDON LEWIS</v>
      </c>
      <c r="D748" s="7" t="str">
        <f>VLOOKUP(Table1[[#This Row],[Order No]],'State and cust type'!$A$2:$B$1038,2,FALSE)</f>
        <v>New York</v>
      </c>
      <c r="E748" s="7" t="str">
        <f>VLOOKUP(Table1[[#This Row],[Order No]],'State and cust type'!$A$3:$C$1039,3,FALSE)</f>
        <v>Small Business</v>
      </c>
      <c r="F748" s="7" t="str">
        <f>VLOOKUP(Table1[[#This Row],[Order No]],'Account, order priority and cat'!$A$2:$B$1038,2,FALSE)</f>
        <v>WILLIE STEWART</v>
      </c>
      <c r="G748" s="7" t="str">
        <f>VLOOKUP(Table1[[#This Row],[Order No]],'Account, order priority and cat'!$A$3:$C$1039,3,FALSE)</f>
        <v>Low</v>
      </c>
      <c r="H748" s="7" t="str">
        <f>VLOOKUP(Table1[[#This Row],[Order No]],'Account, order priority and cat'!$A$3:$D$1039,4,FALSE)</f>
        <v>Office Supplies</v>
      </c>
      <c r="I748" s="12" t="str">
        <f>VLOOKUP(Table1[[#This Row],[Order No]],'Cost and price details'!$A$2:$F$1038,Table!$I$3,FALSE)</f>
        <v>Regular Air</v>
      </c>
      <c r="J748" s="13">
        <f>VLOOKUP(Table1[[#This Row],[Order No]],'Cost and price details'!$A$2:$F$1038,Table!$J$3,FALSE)</f>
        <v>42326</v>
      </c>
      <c r="K748" s="12">
        <f>VLOOKUP(Table1[[#This Row],[Order No]],'Cost and price details'!$A$2:$F$1038,Table!$K$3,FALSE)</f>
        <v>59.719000000000001</v>
      </c>
      <c r="L748" s="12">
        <f>VLOOKUP(Table1[[#This Row],[Order No]],'Cost and price details'!$A$2:$F$1038,Table!$L$3,FALSE)</f>
        <v>99.528000000000006</v>
      </c>
      <c r="M748" s="14">
        <f>(Table1[[#This Row],[Retail Price]]-Table1[[#This Row],[Cost Price]])/Table1[[#This Row],[Cost Price]]</f>
        <v>0.66660526800515751</v>
      </c>
      <c r="N748" s="14">
        <f>VLOOKUP(Table1[[#This Row],[Retail Price]],'Tax and discount slab'!$A$17:$B$27,2,TRUE)</f>
        <v>0.30000000000000004</v>
      </c>
      <c r="O748" s="7">
        <f>(1+Table1[[#This Row],[Tax]])*Table1[[#This Row],[Retail Price]]</f>
        <v>129.38640000000001</v>
      </c>
      <c r="P748" s="7" t="e">
        <f>VLOOKUP(Table1[[#This Row],[Order No]],'QTY &amp; shipping cost'!A744:B1780,2,FALSE)</f>
        <v>#N/A</v>
      </c>
      <c r="Q748" s="7" t="e">
        <f>(Table1[[#This Row],[Price including tax]]*Table1[[#This Row],[Order Quantity]])</f>
        <v>#N/A</v>
      </c>
      <c r="R748" s="14">
        <f>VLOOKUP(Table1[[#This Row],[Retail Price]],'Tax and discount slab'!$D$17:$E$27,2,TRUE)</f>
        <v>0.42</v>
      </c>
      <c r="S748" s="7" t="e">
        <f>Table1[[#This Row],[Sub Total]]*Table1[[#This Row],[Discount %]]</f>
        <v>#N/A</v>
      </c>
      <c r="T748" s="7">
        <f>VLOOKUP(Table1[[#This Row],[Order No]],'QTY &amp; shipping cost'!$A$2:$C$1038,3,FALSE)</f>
        <v>20.04</v>
      </c>
      <c r="U748" s="18" t="e">
        <f>(Table1[[#This Row],[Sub Total]]+Table1[[#This Row],[Shipping Cost]])-Table1[[#This Row],[Discount $]]</f>
        <v>#N/A</v>
      </c>
    </row>
    <row r="749" spans="1:21" x14ac:dyDescent="0.2">
      <c r="A749" s="17" t="s">
        <v>1254</v>
      </c>
      <c r="B749" s="6">
        <f>VLOOKUP($A749,'Order date customer name'!$A$3:$B$1039,2,FALSE)</f>
        <v>42313</v>
      </c>
      <c r="C749" s="7" t="str">
        <f>VLOOKUP(Table1[[#This Row],[Order No]],'Order date customer name'!$A$2:$C$1038,3,FALSE)</f>
        <v>BILL GARCIA</v>
      </c>
      <c r="D749" s="7" t="str">
        <f>VLOOKUP(Table1[[#This Row],[Order No]],'State and cust type'!$A$2:$B$1038,2,FALSE)</f>
        <v>Illinois</v>
      </c>
      <c r="E749" s="7" t="str">
        <f>VLOOKUP(Table1[[#This Row],[Order No]],'State and cust type'!$A$3:$C$1039,3,FALSE)</f>
        <v>Corporate</v>
      </c>
      <c r="F749" s="7" t="str">
        <f>VLOOKUP(Table1[[#This Row],[Order No]],'Account, order priority and cat'!$A$2:$B$1038,2,FALSE)</f>
        <v>MANUEL BARNES</v>
      </c>
      <c r="G749" s="7" t="str">
        <f>VLOOKUP(Table1[[#This Row],[Order No]],'Account, order priority and cat'!$A$3:$C$1039,3,FALSE)</f>
        <v>Critical</v>
      </c>
      <c r="H749" s="7" t="str">
        <f>VLOOKUP(Table1[[#This Row],[Order No]],'Account, order priority and cat'!$A$3:$D$1039,4,FALSE)</f>
        <v>Office Supplies</v>
      </c>
      <c r="I749" s="12" t="str">
        <f>VLOOKUP(Table1[[#This Row],[Order No]],'Cost and price details'!$A$2:$F$1038,Table!$I$3,FALSE)</f>
        <v>Regular Air</v>
      </c>
      <c r="J749" s="13">
        <f>VLOOKUP(Table1[[#This Row],[Order No]],'Cost and price details'!$A$2:$F$1038,Table!$J$3,FALSE)</f>
        <v>42321</v>
      </c>
      <c r="K749" s="12">
        <f>VLOOKUP(Table1[[#This Row],[Order No]],'Cost and price details'!$A$2:$F$1038,Table!$K$3,FALSE)</f>
        <v>3.8170000000000006</v>
      </c>
      <c r="L749" s="12">
        <f>VLOOKUP(Table1[[#This Row],[Order No]],'Cost and price details'!$A$2:$F$1038,Table!$L$3,FALSE)</f>
        <v>7.3479999999999999</v>
      </c>
      <c r="M749" s="14">
        <f>(Table1[[#This Row],[Retail Price]]-Table1[[#This Row],[Cost Price]])/Table1[[#This Row],[Cost Price]]</f>
        <v>0.92507204610950977</v>
      </c>
      <c r="N749" s="14">
        <f>VLOOKUP(Table1[[#This Row],[Retail Price]],'Tax and discount slab'!$A$17:$B$27,2,TRUE)</f>
        <v>0.05</v>
      </c>
      <c r="O749" s="7">
        <f>(1+Table1[[#This Row],[Tax]])*Table1[[#This Row],[Retail Price]]</f>
        <v>7.7153999999999998</v>
      </c>
      <c r="P749" s="7" t="e">
        <f>VLOOKUP(Table1[[#This Row],[Order No]],'QTY &amp; shipping cost'!A745:B1781,2,FALSE)</f>
        <v>#N/A</v>
      </c>
      <c r="Q749" s="7" t="e">
        <f>(Table1[[#This Row],[Price including tax]]*Table1[[#This Row],[Order Quantity]])</f>
        <v>#N/A</v>
      </c>
      <c r="R749" s="14">
        <f>VLOOKUP(Table1[[#This Row],[Retail Price]],'Tax and discount slab'!$D$17:$E$27,2,TRUE)</f>
        <v>0.02</v>
      </c>
      <c r="S749" s="7" t="e">
        <f>Table1[[#This Row],[Sub Total]]*Table1[[#This Row],[Discount %]]</f>
        <v>#N/A</v>
      </c>
      <c r="T749" s="7">
        <f>VLOOKUP(Table1[[#This Row],[Order No]],'QTY &amp; shipping cost'!$A$2:$C$1038,3,FALSE)</f>
        <v>1.55</v>
      </c>
      <c r="U749" s="18" t="e">
        <f>(Table1[[#This Row],[Sub Total]]+Table1[[#This Row],[Shipping Cost]])-Table1[[#This Row],[Discount $]]</f>
        <v>#N/A</v>
      </c>
    </row>
    <row r="750" spans="1:21" x14ac:dyDescent="0.2">
      <c r="A750" s="17" t="s">
        <v>1255</v>
      </c>
      <c r="B750" s="6">
        <f>VLOOKUP($A750,'Order date customer name'!$A$3:$B$1039,2,FALSE)</f>
        <v>42316</v>
      </c>
      <c r="C750" s="7" t="str">
        <f>VLOOKUP(Table1[[#This Row],[Order No]],'Order date customer name'!$A$2:$C$1038,3,FALSE)</f>
        <v>SHANE MEYER</v>
      </c>
      <c r="D750" s="7" t="str">
        <f>VLOOKUP(Table1[[#This Row],[Order No]],'State and cust type'!$A$2:$B$1038,2,FALSE)</f>
        <v>New York</v>
      </c>
      <c r="E750" s="7" t="str">
        <f>VLOOKUP(Table1[[#This Row],[Order No]],'State and cust type'!$A$3:$C$1039,3,FALSE)</f>
        <v>Corporate</v>
      </c>
      <c r="F750" s="7" t="str">
        <f>VLOOKUP(Table1[[#This Row],[Order No]],'Account, order priority and cat'!$A$2:$B$1038,2,FALSE)</f>
        <v>EDDIE MURRAY</v>
      </c>
      <c r="G750" s="7" t="str">
        <f>VLOOKUP(Table1[[#This Row],[Order No]],'Account, order priority and cat'!$A$3:$C$1039,3,FALSE)</f>
        <v>Low</v>
      </c>
      <c r="H750" s="7" t="str">
        <f>VLOOKUP(Table1[[#This Row],[Order No]],'Account, order priority and cat'!$A$3:$D$1039,4,FALSE)</f>
        <v>Office Supplies</v>
      </c>
      <c r="I750" s="12" t="str">
        <f>VLOOKUP(Table1[[#This Row],[Order No]],'Cost and price details'!$A$2:$F$1038,Table!$I$3,FALSE)</f>
        <v>Regular Air</v>
      </c>
      <c r="J750" s="13">
        <f>VLOOKUP(Table1[[#This Row],[Order No]],'Cost and price details'!$A$2:$F$1038,Table!$J$3,FALSE)</f>
        <v>42327</v>
      </c>
      <c r="K750" s="12">
        <f>VLOOKUP(Table1[[#This Row],[Order No]],'Cost and price details'!$A$2:$F$1038,Table!$K$3,FALSE)</f>
        <v>1.0230000000000001</v>
      </c>
      <c r="L750" s="12">
        <f>VLOOKUP(Table1[[#This Row],[Order No]],'Cost and price details'!$A$2:$F$1038,Table!$L$3,FALSE)</f>
        <v>1.6280000000000001</v>
      </c>
      <c r="M750" s="14">
        <f>(Table1[[#This Row],[Retail Price]]-Table1[[#This Row],[Cost Price]])/Table1[[#This Row],[Cost Price]]</f>
        <v>0.59139784946236551</v>
      </c>
      <c r="N750" s="14">
        <f>VLOOKUP(Table1[[#This Row],[Retail Price]],'Tax and discount slab'!$A$17:$B$27,2,TRUE)</f>
        <v>0.05</v>
      </c>
      <c r="O750" s="7">
        <f>(1+Table1[[#This Row],[Tax]])*Table1[[#This Row],[Retail Price]]</f>
        <v>1.7094000000000003</v>
      </c>
      <c r="P750" s="7" t="e">
        <f>VLOOKUP(Table1[[#This Row],[Order No]],'QTY &amp; shipping cost'!A746:B1782,2,FALSE)</f>
        <v>#N/A</v>
      </c>
      <c r="Q750" s="7" t="e">
        <f>(Table1[[#This Row],[Price including tax]]*Table1[[#This Row],[Order Quantity]])</f>
        <v>#N/A</v>
      </c>
      <c r="R750" s="14">
        <f>VLOOKUP(Table1[[#This Row],[Retail Price]],'Tax and discount slab'!$D$17:$E$27,2,TRUE)</f>
        <v>0.02</v>
      </c>
      <c r="S750" s="7" t="e">
        <f>Table1[[#This Row],[Sub Total]]*Table1[[#This Row],[Discount %]]</f>
        <v>#N/A</v>
      </c>
      <c r="T750" s="7">
        <f>VLOOKUP(Table1[[#This Row],[Order No]],'QTY &amp; shipping cost'!$A$2:$C$1038,3,FALSE)</f>
        <v>0.75</v>
      </c>
      <c r="U750" s="18" t="e">
        <f>(Table1[[#This Row],[Sub Total]]+Table1[[#This Row],[Shipping Cost]])-Table1[[#This Row],[Discount $]]</f>
        <v>#N/A</v>
      </c>
    </row>
    <row r="751" spans="1:21" x14ac:dyDescent="0.2">
      <c r="A751" s="17" t="s">
        <v>1256</v>
      </c>
      <c r="B751" s="6">
        <f>VLOOKUP($A751,'Order date customer name'!$A$3:$B$1039,2,FALSE)</f>
        <v>42316</v>
      </c>
      <c r="C751" s="7" t="str">
        <f>VLOOKUP(Table1[[#This Row],[Order No]],'Order date customer name'!$A$2:$C$1038,3,FALSE)</f>
        <v>GREG OLSON</v>
      </c>
      <c r="D751" s="7" t="str">
        <f>VLOOKUP(Table1[[#This Row],[Order No]],'State and cust type'!$A$2:$B$1038,2,FALSE)</f>
        <v>New York</v>
      </c>
      <c r="E751" s="7" t="str">
        <f>VLOOKUP(Table1[[#This Row],[Order No]],'State and cust type'!$A$3:$C$1039,3,FALSE)</f>
        <v>Corporate</v>
      </c>
      <c r="F751" s="7" t="str">
        <f>VLOOKUP(Table1[[#This Row],[Order No]],'Account, order priority and cat'!$A$2:$B$1038,2,FALSE)</f>
        <v>GREG BLACK</v>
      </c>
      <c r="G751" s="7" t="str">
        <f>VLOOKUP(Table1[[#This Row],[Order No]],'Account, order priority and cat'!$A$3:$C$1039,3,FALSE)</f>
        <v>Medium</v>
      </c>
      <c r="H751" s="7" t="str">
        <f>VLOOKUP(Table1[[#This Row],[Order No]],'Account, order priority and cat'!$A$3:$D$1039,4,FALSE)</f>
        <v>Office Supplies</v>
      </c>
      <c r="I751" s="12" t="str">
        <f>VLOOKUP(Table1[[#This Row],[Order No]],'Cost and price details'!$A$2:$F$1038,Table!$I$3,FALSE)</f>
        <v>Regular Air</v>
      </c>
      <c r="J751" s="13">
        <f>VLOOKUP(Table1[[#This Row],[Order No]],'Cost and price details'!$A$2:$F$1038,Table!$J$3,FALSE)</f>
        <v>42323</v>
      </c>
      <c r="K751" s="12">
        <f>VLOOKUP(Table1[[#This Row],[Order No]],'Cost and price details'!$A$2:$F$1038,Table!$K$3,FALSE)</f>
        <v>4.4330000000000007</v>
      </c>
      <c r="L751" s="12">
        <f>VLOOKUP(Table1[[#This Row],[Order No]],'Cost and price details'!$A$2:$F$1038,Table!$L$3,FALSE)</f>
        <v>10.318000000000001</v>
      </c>
      <c r="M751" s="14">
        <f>(Table1[[#This Row],[Retail Price]]-Table1[[#This Row],[Cost Price]])/Table1[[#This Row],[Cost Price]]</f>
        <v>1.3275434243176178</v>
      </c>
      <c r="N751" s="14">
        <f>VLOOKUP(Table1[[#This Row],[Retail Price]],'Tax and discount slab'!$A$17:$B$27,2,TRUE)</f>
        <v>0.1</v>
      </c>
      <c r="O751" s="7">
        <f>(1+Table1[[#This Row],[Tax]])*Table1[[#This Row],[Retail Price]]</f>
        <v>11.349800000000002</v>
      </c>
      <c r="P751" s="7" t="e">
        <f>VLOOKUP(Table1[[#This Row],[Order No]],'QTY &amp; shipping cost'!A747:B1783,2,FALSE)</f>
        <v>#N/A</v>
      </c>
      <c r="Q751" s="7" t="e">
        <f>(Table1[[#This Row],[Price including tax]]*Table1[[#This Row],[Order Quantity]])</f>
        <v>#N/A</v>
      </c>
      <c r="R751" s="14">
        <f>VLOOKUP(Table1[[#This Row],[Retail Price]],'Tax and discount slab'!$D$17:$E$27,2,TRUE)</f>
        <v>7.0000000000000007E-2</v>
      </c>
      <c r="S751" s="7" t="e">
        <f>Table1[[#This Row],[Sub Total]]*Table1[[#This Row],[Discount %]]</f>
        <v>#N/A</v>
      </c>
      <c r="T751" s="7">
        <f>VLOOKUP(Table1[[#This Row],[Order No]],'QTY &amp; shipping cost'!$A$2:$C$1038,3,FALSE)</f>
        <v>7.33</v>
      </c>
      <c r="U751" s="18" t="e">
        <f>(Table1[[#This Row],[Sub Total]]+Table1[[#This Row],[Shipping Cost]])-Table1[[#This Row],[Discount $]]</f>
        <v>#N/A</v>
      </c>
    </row>
    <row r="752" spans="1:21" x14ac:dyDescent="0.2">
      <c r="A752" s="17" t="s">
        <v>1257</v>
      </c>
      <c r="B752" s="6">
        <f>VLOOKUP($A752,'Order date customer name'!$A$3:$B$1039,2,FALSE)</f>
        <v>42317</v>
      </c>
      <c r="C752" s="7" t="str">
        <f>VLOOKUP(Table1[[#This Row],[Order No]],'Order date customer name'!$A$2:$C$1038,3,FALSE)</f>
        <v>JAMES PRICE</v>
      </c>
      <c r="D752" s="7" t="str">
        <f>VLOOKUP(Table1[[#This Row],[Order No]],'State and cust type'!$A$2:$B$1038,2,FALSE)</f>
        <v>New York</v>
      </c>
      <c r="E752" s="7" t="str">
        <f>VLOOKUP(Table1[[#This Row],[Order No]],'State and cust type'!$A$3:$C$1039,3,FALSE)</f>
        <v>Home Office</v>
      </c>
      <c r="F752" s="7" t="str">
        <f>VLOOKUP(Table1[[#This Row],[Order No]],'Account, order priority and cat'!$A$2:$B$1038,2,FALSE)</f>
        <v>EDDIE MURRAY</v>
      </c>
      <c r="G752" s="7" t="str">
        <f>VLOOKUP(Table1[[#This Row],[Order No]],'Account, order priority and cat'!$A$3:$C$1039,3,FALSE)</f>
        <v>High</v>
      </c>
      <c r="H752" s="7" t="str">
        <f>VLOOKUP(Table1[[#This Row],[Order No]],'Account, order priority and cat'!$A$3:$D$1039,4,FALSE)</f>
        <v>Office Supplies</v>
      </c>
      <c r="I752" s="12" t="str">
        <f>VLOOKUP(Table1[[#This Row],[Order No]],'Cost and price details'!$A$2:$F$1038,Table!$I$3,FALSE)</f>
        <v>Regular Air</v>
      </c>
      <c r="J752" s="13">
        <f>VLOOKUP(Table1[[#This Row],[Order No]],'Cost and price details'!$A$2:$F$1038,Table!$J$3,FALSE)</f>
        <v>42326</v>
      </c>
      <c r="K752" s="12">
        <f>VLOOKUP(Table1[[#This Row],[Order No]],'Cost and price details'!$A$2:$F$1038,Table!$K$3,FALSE)</f>
        <v>1.7490000000000003</v>
      </c>
      <c r="L752" s="12">
        <f>VLOOKUP(Table1[[#This Row],[Order No]],'Cost and price details'!$A$2:$F$1038,Table!$L$3,FALSE)</f>
        <v>2.871</v>
      </c>
      <c r="M752" s="14">
        <f>(Table1[[#This Row],[Retail Price]]-Table1[[#This Row],[Cost Price]])/Table1[[#This Row],[Cost Price]]</f>
        <v>0.64150943396226379</v>
      </c>
      <c r="N752" s="14">
        <f>VLOOKUP(Table1[[#This Row],[Retail Price]],'Tax and discount slab'!$A$17:$B$27,2,TRUE)</f>
        <v>0.05</v>
      </c>
      <c r="O752" s="7">
        <f>(1+Table1[[#This Row],[Tax]])*Table1[[#This Row],[Retail Price]]</f>
        <v>3.0145500000000003</v>
      </c>
      <c r="P752" s="7" t="e">
        <f>VLOOKUP(Table1[[#This Row],[Order No]],'QTY &amp; shipping cost'!A748:B1784,2,FALSE)</f>
        <v>#N/A</v>
      </c>
      <c r="Q752" s="7" t="e">
        <f>(Table1[[#This Row],[Price including tax]]*Table1[[#This Row],[Order Quantity]])</f>
        <v>#N/A</v>
      </c>
      <c r="R752" s="14">
        <f>VLOOKUP(Table1[[#This Row],[Retail Price]],'Tax and discount slab'!$D$17:$E$27,2,TRUE)</f>
        <v>0.02</v>
      </c>
      <c r="S752" s="7" t="e">
        <f>Table1[[#This Row],[Sub Total]]*Table1[[#This Row],[Discount %]]</f>
        <v>#N/A</v>
      </c>
      <c r="T752" s="7">
        <f>VLOOKUP(Table1[[#This Row],[Order No]],'QTY &amp; shipping cost'!$A$2:$C$1038,3,FALSE)</f>
        <v>0.55000000000000004</v>
      </c>
      <c r="U752" s="18" t="e">
        <f>(Table1[[#This Row],[Sub Total]]+Table1[[#This Row],[Shipping Cost]])-Table1[[#This Row],[Discount $]]</f>
        <v>#N/A</v>
      </c>
    </row>
    <row r="753" spans="1:21" x14ac:dyDescent="0.2">
      <c r="A753" s="17" t="s">
        <v>1258</v>
      </c>
      <c r="B753" s="6">
        <f>VLOOKUP($A753,'Order date customer name'!$A$3:$B$1039,2,FALSE)</f>
        <v>42318</v>
      </c>
      <c r="C753" s="7" t="str">
        <f>VLOOKUP(Table1[[#This Row],[Order No]],'Order date customer name'!$A$2:$C$1038,3,FALSE)</f>
        <v>TROY MORENO</v>
      </c>
      <c r="D753" s="7" t="str">
        <f>VLOOKUP(Table1[[#This Row],[Order No]],'State and cust type'!$A$2:$B$1038,2,FALSE)</f>
        <v>Illinois</v>
      </c>
      <c r="E753" s="7" t="str">
        <f>VLOOKUP(Table1[[#This Row],[Order No]],'State and cust type'!$A$3:$C$1039,3,FALSE)</f>
        <v>Small Business</v>
      </c>
      <c r="F753" s="7" t="str">
        <f>VLOOKUP(Table1[[#This Row],[Order No]],'Account, order priority and cat'!$A$2:$B$1038,2,FALSE)</f>
        <v>MANUEL BARNES</v>
      </c>
      <c r="G753" s="7" t="str">
        <f>VLOOKUP(Table1[[#This Row],[Order No]],'Account, order priority and cat'!$A$3:$C$1039,3,FALSE)</f>
        <v>Not Specified</v>
      </c>
      <c r="H753" s="7" t="str">
        <f>VLOOKUP(Table1[[#This Row],[Order No]],'Account, order priority and cat'!$A$3:$D$1039,4,FALSE)</f>
        <v>Office Supplies</v>
      </c>
      <c r="I753" s="12" t="str">
        <f>VLOOKUP(Table1[[#This Row],[Order No]],'Cost and price details'!$A$2:$F$1038,Table!$I$3,FALSE)</f>
        <v>Regular Air</v>
      </c>
      <c r="J753" s="13">
        <f>VLOOKUP(Table1[[#This Row],[Order No]],'Cost and price details'!$A$2:$F$1038,Table!$J$3,FALSE)</f>
        <v>42327</v>
      </c>
      <c r="K753" s="12">
        <f>VLOOKUP(Table1[[#This Row],[Order No]],'Cost and price details'!$A$2:$F$1038,Table!$K$3,FALSE)</f>
        <v>4.6090000000000009</v>
      </c>
      <c r="L753" s="12">
        <f>VLOOKUP(Table1[[#This Row],[Order No]],'Cost and price details'!$A$2:$F$1038,Table!$L$3,FALSE)</f>
        <v>11.253000000000002</v>
      </c>
      <c r="M753" s="14">
        <f>(Table1[[#This Row],[Retail Price]]-Table1[[#This Row],[Cost Price]])/Table1[[#This Row],[Cost Price]]</f>
        <v>1.4415274463007159</v>
      </c>
      <c r="N753" s="14">
        <f>VLOOKUP(Table1[[#This Row],[Retail Price]],'Tax and discount slab'!$A$17:$B$27,2,TRUE)</f>
        <v>0.1</v>
      </c>
      <c r="O753" s="7">
        <f>(1+Table1[[#This Row],[Tax]])*Table1[[#This Row],[Retail Price]]</f>
        <v>12.378300000000003</v>
      </c>
      <c r="P753" s="7" t="e">
        <f>VLOOKUP(Table1[[#This Row],[Order No]],'QTY &amp; shipping cost'!A749:B1785,2,FALSE)</f>
        <v>#N/A</v>
      </c>
      <c r="Q753" s="7" t="e">
        <f>(Table1[[#This Row],[Price including tax]]*Table1[[#This Row],[Order Quantity]])</f>
        <v>#N/A</v>
      </c>
      <c r="R753" s="14">
        <f>VLOOKUP(Table1[[#This Row],[Retail Price]],'Tax and discount slab'!$D$17:$E$27,2,TRUE)</f>
        <v>7.0000000000000007E-2</v>
      </c>
      <c r="S753" s="7" t="e">
        <f>Table1[[#This Row],[Sub Total]]*Table1[[#This Row],[Discount %]]</f>
        <v>#N/A</v>
      </c>
      <c r="T753" s="7">
        <f>VLOOKUP(Table1[[#This Row],[Order No]],'QTY &amp; shipping cost'!$A$2:$C$1038,3,FALSE)</f>
        <v>4.7299999999999995</v>
      </c>
      <c r="U753" s="18" t="e">
        <f>(Table1[[#This Row],[Sub Total]]+Table1[[#This Row],[Shipping Cost]])-Table1[[#This Row],[Discount $]]</f>
        <v>#N/A</v>
      </c>
    </row>
    <row r="754" spans="1:21" x14ac:dyDescent="0.2">
      <c r="A754" s="17" t="s">
        <v>1259</v>
      </c>
      <c r="B754" s="6">
        <f>VLOOKUP($A754,'Order date customer name'!$A$3:$B$1039,2,FALSE)</f>
        <v>42321</v>
      </c>
      <c r="C754" s="7" t="str">
        <f>VLOOKUP(Table1[[#This Row],[Order No]],'Order date customer name'!$A$2:$C$1038,3,FALSE)</f>
        <v>TIM CHAVEZ</v>
      </c>
      <c r="D754" s="7" t="str">
        <f>VLOOKUP(Table1[[#This Row],[Order No]],'State and cust type'!$A$2:$B$1038,2,FALSE)</f>
        <v>Illinois</v>
      </c>
      <c r="E754" s="7" t="str">
        <f>VLOOKUP(Table1[[#This Row],[Order No]],'State and cust type'!$A$3:$C$1039,3,FALSE)</f>
        <v>Corporate</v>
      </c>
      <c r="F754" s="7" t="str">
        <f>VLOOKUP(Table1[[#This Row],[Order No]],'Account, order priority and cat'!$A$2:$B$1038,2,FALSE)</f>
        <v>COREY MILLS</v>
      </c>
      <c r="G754" s="7" t="str">
        <f>VLOOKUP(Table1[[#This Row],[Order No]],'Account, order priority and cat'!$A$3:$C$1039,3,FALSE)</f>
        <v>Low</v>
      </c>
      <c r="H754" s="7" t="str">
        <f>VLOOKUP(Table1[[#This Row],[Order No]],'Account, order priority and cat'!$A$3:$D$1039,4,FALSE)</f>
        <v>Office Supplies</v>
      </c>
      <c r="I754" s="12" t="str">
        <f>VLOOKUP(Table1[[#This Row],[Order No]],'Cost and price details'!$A$2:$F$1038,Table!$I$3,FALSE)</f>
        <v>Regular Air</v>
      </c>
      <c r="J754" s="13">
        <f>VLOOKUP(Table1[[#This Row],[Order No]],'Cost and price details'!$A$2:$F$1038,Table!$J$3,FALSE)</f>
        <v>42337</v>
      </c>
      <c r="K754" s="12">
        <f>VLOOKUP(Table1[[#This Row],[Order No]],'Cost and price details'!$A$2:$F$1038,Table!$K$3,FALSE)</f>
        <v>4.3450000000000006</v>
      </c>
      <c r="L754" s="12">
        <f>VLOOKUP(Table1[[#This Row],[Order No]],'Cost and price details'!$A$2:$F$1038,Table!$L$3,FALSE)</f>
        <v>6.6880000000000006</v>
      </c>
      <c r="M754" s="14">
        <f>(Table1[[#This Row],[Retail Price]]-Table1[[#This Row],[Cost Price]])/Table1[[#This Row],[Cost Price]]</f>
        <v>0.5392405063291138</v>
      </c>
      <c r="N754" s="14">
        <f>VLOOKUP(Table1[[#This Row],[Retail Price]],'Tax and discount slab'!$A$17:$B$27,2,TRUE)</f>
        <v>0.05</v>
      </c>
      <c r="O754" s="7">
        <f>(1+Table1[[#This Row],[Tax]])*Table1[[#This Row],[Retail Price]]</f>
        <v>7.0224000000000011</v>
      </c>
      <c r="P754" s="7">
        <f>VLOOKUP(Table1[[#This Row],[Order No]],'QTY &amp; shipping cost'!A750:B1786,2,FALSE)</f>
        <v>43</v>
      </c>
      <c r="Q754" s="7">
        <f>(Table1[[#This Row],[Price including tax]]*Table1[[#This Row],[Order Quantity]])</f>
        <v>301.96320000000003</v>
      </c>
      <c r="R754" s="14">
        <f>VLOOKUP(Table1[[#This Row],[Retail Price]],'Tax and discount slab'!$D$17:$E$27,2,TRUE)</f>
        <v>0.02</v>
      </c>
      <c r="S754" s="7">
        <f>Table1[[#This Row],[Sub Total]]*Table1[[#This Row],[Discount %]]</f>
        <v>6.0392640000000011</v>
      </c>
      <c r="T754" s="7">
        <f>VLOOKUP(Table1[[#This Row],[Order No]],'QTY &amp; shipping cost'!$A$2:$C$1038,3,FALSE)</f>
        <v>1.87</v>
      </c>
      <c r="U754" s="18">
        <f>(Table1[[#This Row],[Sub Total]]+Table1[[#This Row],[Shipping Cost]])-Table1[[#This Row],[Discount $]]</f>
        <v>297.79393600000003</v>
      </c>
    </row>
    <row r="755" spans="1:21" x14ac:dyDescent="0.2">
      <c r="A755" s="17" t="s">
        <v>1261</v>
      </c>
      <c r="B755" s="6">
        <f>VLOOKUP($A755,'Order date customer name'!$A$3:$B$1039,2,FALSE)</f>
        <v>42322</v>
      </c>
      <c r="C755" s="7" t="str">
        <f>VLOOKUP(Table1[[#This Row],[Order No]],'Order date customer name'!$A$2:$C$1038,3,FALSE)</f>
        <v>KYLE BELL</v>
      </c>
      <c r="D755" s="7" t="str">
        <f>VLOOKUP(Table1[[#This Row],[Order No]],'State and cust type'!$A$2:$B$1038,2,FALSE)</f>
        <v>New York</v>
      </c>
      <c r="E755" s="7" t="str">
        <f>VLOOKUP(Table1[[#This Row],[Order No]],'State and cust type'!$A$3:$C$1039,3,FALSE)</f>
        <v>Consumer</v>
      </c>
      <c r="F755" s="7" t="str">
        <f>VLOOKUP(Table1[[#This Row],[Order No]],'Account, order priority and cat'!$A$2:$B$1038,2,FALSE)</f>
        <v>GREG BLACK</v>
      </c>
      <c r="G755" s="7" t="str">
        <f>VLOOKUP(Table1[[#This Row],[Order No]],'Account, order priority and cat'!$A$3:$C$1039,3,FALSE)</f>
        <v>Critical</v>
      </c>
      <c r="H755" s="7" t="str">
        <f>VLOOKUP(Table1[[#This Row],[Order No]],'Account, order priority and cat'!$A$3:$D$1039,4,FALSE)</f>
        <v>Office Supplies</v>
      </c>
      <c r="I755" s="12" t="str">
        <f>VLOOKUP(Table1[[#This Row],[Order No]],'Cost and price details'!$A$2:$F$1038,Table!$I$3,FALSE)</f>
        <v>Regular Air</v>
      </c>
      <c r="J755" s="13">
        <f>VLOOKUP(Table1[[#This Row],[Order No]],'Cost and price details'!$A$2:$F$1038,Table!$J$3,FALSE)</f>
        <v>42330</v>
      </c>
      <c r="K755" s="12">
        <f>VLOOKUP(Table1[[#This Row],[Order No]],'Cost and price details'!$A$2:$F$1038,Table!$K$3,FALSE)</f>
        <v>4.2679999999999998</v>
      </c>
      <c r="L755" s="12">
        <f>VLOOKUP(Table1[[#This Row],[Order No]],'Cost and price details'!$A$2:$F$1038,Table!$L$3,FALSE)</f>
        <v>7.117</v>
      </c>
      <c r="M755" s="14">
        <f>(Table1[[#This Row],[Retail Price]]-Table1[[#This Row],[Cost Price]])/Table1[[#This Row],[Cost Price]]</f>
        <v>0.66752577319587636</v>
      </c>
      <c r="N755" s="14">
        <f>VLOOKUP(Table1[[#This Row],[Retail Price]],'Tax and discount slab'!$A$17:$B$27,2,TRUE)</f>
        <v>0.05</v>
      </c>
      <c r="O755" s="7">
        <f>(1+Table1[[#This Row],[Tax]])*Table1[[#This Row],[Retail Price]]</f>
        <v>7.4728500000000002</v>
      </c>
      <c r="P755" s="7" t="e">
        <f>VLOOKUP(Table1[[#This Row],[Order No]],'QTY &amp; shipping cost'!A751:B1787,2,FALSE)</f>
        <v>#N/A</v>
      </c>
      <c r="Q755" s="7" t="e">
        <f>(Table1[[#This Row],[Price including tax]]*Table1[[#This Row],[Order Quantity]])</f>
        <v>#N/A</v>
      </c>
      <c r="R755" s="14">
        <f>VLOOKUP(Table1[[#This Row],[Retail Price]],'Tax and discount slab'!$D$17:$E$27,2,TRUE)</f>
        <v>0.02</v>
      </c>
      <c r="S755" s="7" t="e">
        <f>Table1[[#This Row],[Sub Total]]*Table1[[#This Row],[Discount %]]</f>
        <v>#N/A</v>
      </c>
      <c r="T755" s="7">
        <f>VLOOKUP(Table1[[#This Row],[Order No]],'QTY &amp; shipping cost'!$A$2:$C$1038,3,FALSE)</f>
        <v>1.27</v>
      </c>
      <c r="U755" s="18" t="e">
        <f>(Table1[[#This Row],[Sub Total]]+Table1[[#This Row],[Shipping Cost]])-Table1[[#This Row],[Discount $]]</f>
        <v>#N/A</v>
      </c>
    </row>
    <row r="756" spans="1:21" x14ac:dyDescent="0.2">
      <c r="A756" s="17" t="s">
        <v>1262</v>
      </c>
      <c r="B756" s="6">
        <f>VLOOKUP($A756,'Order date customer name'!$A$3:$B$1039,2,FALSE)</f>
        <v>42323</v>
      </c>
      <c r="C756" s="7" t="str">
        <f>VLOOKUP(Table1[[#This Row],[Order No]],'Order date customer name'!$A$2:$C$1038,3,FALSE)</f>
        <v>JONATHAN MARSHALL</v>
      </c>
      <c r="D756" s="7" t="str">
        <f>VLOOKUP(Table1[[#This Row],[Order No]],'State and cust type'!$A$2:$B$1038,2,FALSE)</f>
        <v>New York</v>
      </c>
      <c r="E756" s="7" t="str">
        <f>VLOOKUP(Table1[[#This Row],[Order No]],'State and cust type'!$A$3:$C$1039,3,FALSE)</f>
        <v>Small Business</v>
      </c>
      <c r="F756" s="7" t="str">
        <f>VLOOKUP(Table1[[#This Row],[Order No]],'Account, order priority and cat'!$A$2:$B$1038,2,FALSE)</f>
        <v>TONY PERRY</v>
      </c>
      <c r="G756" s="7" t="str">
        <f>VLOOKUP(Table1[[#This Row],[Order No]],'Account, order priority and cat'!$A$3:$C$1039,3,FALSE)</f>
        <v>Critical</v>
      </c>
      <c r="H756" s="7" t="str">
        <f>VLOOKUP(Table1[[#This Row],[Order No]],'Account, order priority and cat'!$A$3:$D$1039,4,FALSE)</f>
        <v>Office Supplies</v>
      </c>
      <c r="I756" s="12" t="str">
        <f>VLOOKUP(Table1[[#This Row],[Order No]],'Cost and price details'!$A$2:$F$1038,Table!$I$3,FALSE)</f>
        <v>Regular Air</v>
      </c>
      <c r="J756" s="13">
        <f>VLOOKUP(Table1[[#This Row],[Order No]],'Cost and price details'!$A$2:$F$1038,Table!$J$3,FALSE)</f>
        <v>42332</v>
      </c>
      <c r="K756" s="12">
        <f>VLOOKUP(Table1[[#This Row],[Order No]],'Cost and price details'!$A$2:$F$1038,Table!$K$3,FALSE)</f>
        <v>4.6090000000000009</v>
      </c>
      <c r="L756" s="12">
        <f>VLOOKUP(Table1[[#This Row],[Order No]],'Cost and price details'!$A$2:$F$1038,Table!$L$3,FALSE)</f>
        <v>11.253000000000002</v>
      </c>
      <c r="M756" s="14">
        <f>(Table1[[#This Row],[Retail Price]]-Table1[[#This Row],[Cost Price]])/Table1[[#This Row],[Cost Price]]</f>
        <v>1.4415274463007159</v>
      </c>
      <c r="N756" s="14">
        <f>VLOOKUP(Table1[[#This Row],[Retail Price]],'Tax and discount slab'!$A$17:$B$27,2,TRUE)</f>
        <v>0.1</v>
      </c>
      <c r="O756" s="7">
        <f>(1+Table1[[#This Row],[Tax]])*Table1[[#This Row],[Retail Price]]</f>
        <v>12.378300000000003</v>
      </c>
      <c r="P756" s="7" t="e">
        <f>VLOOKUP(Table1[[#This Row],[Order No]],'QTY &amp; shipping cost'!A752:B1788,2,FALSE)</f>
        <v>#N/A</v>
      </c>
      <c r="Q756" s="7" t="e">
        <f>(Table1[[#This Row],[Price including tax]]*Table1[[#This Row],[Order Quantity]])</f>
        <v>#N/A</v>
      </c>
      <c r="R756" s="14">
        <f>VLOOKUP(Table1[[#This Row],[Retail Price]],'Tax and discount slab'!$D$17:$E$27,2,TRUE)</f>
        <v>7.0000000000000007E-2</v>
      </c>
      <c r="S756" s="7" t="e">
        <f>Table1[[#This Row],[Sub Total]]*Table1[[#This Row],[Discount %]]</f>
        <v>#N/A</v>
      </c>
      <c r="T756" s="7">
        <f>VLOOKUP(Table1[[#This Row],[Order No]],'QTY &amp; shipping cost'!$A$2:$C$1038,3,FALSE)</f>
        <v>4.7299999999999995</v>
      </c>
      <c r="U756" s="18" t="e">
        <f>(Table1[[#This Row],[Sub Total]]+Table1[[#This Row],[Shipping Cost]])-Table1[[#This Row],[Discount $]]</f>
        <v>#N/A</v>
      </c>
    </row>
    <row r="757" spans="1:21" x14ac:dyDescent="0.2">
      <c r="A757" s="17" t="s">
        <v>1264</v>
      </c>
      <c r="B757" s="6">
        <f>VLOOKUP($A757,'Order date customer name'!$A$3:$B$1039,2,FALSE)</f>
        <v>42323</v>
      </c>
      <c r="C757" s="7" t="str">
        <f>VLOOKUP(Table1[[#This Row],[Order No]],'Order date customer name'!$A$2:$C$1038,3,FALSE)</f>
        <v>CHARLIE SANTOS</v>
      </c>
      <c r="D757" s="7" t="str">
        <f>VLOOKUP(Table1[[#This Row],[Order No]],'State and cust type'!$A$2:$B$1038,2,FALSE)</f>
        <v>New York</v>
      </c>
      <c r="E757" s="7" t="str">
        <f>VLOOKUP(Table1[[#This Row],[Order No]],'State and cust type'!$A$3:$C$1039,3,FALSE)</f>
        <v>Small Business</v>
      </c>
      <c r="F757" s="7" t="str">
        <f>VLOOKUP(Table1[[#This Row],[Order No]],'Account, order priority and cat'!$A$2:$B$1038,2,FALSE)</f>
        <v>VINCENT JORDAN</v>
      </c>
      <c r="G757" s="7" t="str">
        <f>VLOOKUP(Table1[[#This Row],[Order No]],'Account, order priority and cat'!$A$3:$C$1039,3,FALSE)</f>
        <v>Low</v>
      </c>
      <c r="H757" s="7" t="str">
        <f>VLOOKUP(Table1[[#This Row],[Order No]],'Account, order priority and cat'!$A$3:$D$1039,4,FALSE)</f>
        <v>Office Supplies</v>
      </c>
      <c r="I757" s="12" t="str">
        <f>VLOOKUP(Table1[[#This Row],[Order No]],'Cost and price details'!$A$2:$F$1038,Table!$I$3,FALSE)</f>
        <v>Regular Air</v>
      </c>
      <c r="J757" s="13">
        <f>VLOOKUP(Table1[[#This Row],[Order No]],'Cost and price details'!$A$2:$F$1038,Table!$J$3,FALSE)</f>
        <v>42337</v>
      </c>
      <c r="K757" s="12">
        <f>VLOOKUP(Table1[[#This Row],[Order No]],'Cost and price details'!$A$2:$F$1038,Table!$K$3,FALSE)</f>
        <v>4.9060000000000006</v>
      </c>
      <c r="L757" s="12">
        <f>VLOOKUP(Table1[[#This Row],[Order No]],'Cost and price details'!$A$2:$F$1038,Table!$L$3,FALSE)</f>
        <v>11.979000000000001</v>
      </c>
      <c r="M757" s="14">
        <f>(Table1[[#This Row],[Retail Price]]-Table1[[#This Row],[Cost Price]])/Table1[[#This Row],[Cost Price]]</f>
        <v>1.4417040358744393</v>
      </c>
      <c r="N757" s="14">
        <f>VLOOKUP(Table1[[#This Row],[Retail Price]],'Tax and discount slab'!$A$17:$B$27,2,TRUE)</f>
        <v>0.1</v>
      </c>
      <c r="O757" s="7">
        <f>(1+Table1[[#This Row],[Tax]])*Table1[[#This Row],[Retail Price]]</f>
        <v>13.176900000000002</v>
      </c>
      <c r="P757" s="7">
        <f>VLOOKUP(Table1[[#This Row],[Order No]],'QTY &amp; shipping cost'!A753:B1789,2,FALSE)</f>
        <v>12</v>
      </c>
      <c r="Q757" s="7">
        <f>(Table1[[#This Row],[Price including tax]]*Table1[[#This Row],[Order Quantity]])</f>
        <v>158.12280000000001</v>
      </c>
      <c r="R757" s="14">
        <f>VLOOKUP(Table1[[#This Row],[Retail Price]],'Tax and discount slab'!$D$17:$E$27,2,TRUE)</f>
        <v>7.0000000000000007E-2</v>
      </c>
      <c r="S757" s="7">
        <f>Table1[[#This Row],[Sub Total]]*Table1[[#This Row],[Discount %]]</f>
        <v>11.068596000000001</v>
      </c>
      <c r="T757" s="7">
        <f>VLOOKUP(Table1[[#This Row],[Order No]],'QTY &amp; shipping cost'!$A$2:$C$1038,3,FALSE)</f>
        <v>4.55</v>
      </c>
      <c r="U757" s="18">
        <f>(Table1[[#This Row],[Sub Total]]+Table1[[#This Row],[Shipping Cost]])-Table1[[#This Row],[Discount $]]</f>
        <v>151.60420400000001</v>
      </c>
    </row>
    <row r="758" spans="1:21" x14ac:dyDescent="0.2">
      <c r="A758" s="17" t="s">
        <v>1265</v>
      </c>
      <c r="B758" s="6">
        <f>VLOOKUP($A758,'Order date customer name'!$A$3:$B$1039,2,FALSE)</f>
        <v>42326</v>
      </c>
      <c r="C758" s="7" t="str">
        <f>VLOOKUP(Table1[[#This Row],[Order No]],'Order date customer name'!$A$2:$C$1038,3,FALSE)</f>
        <v>DOUGLAS EVANS</v>
      </c>
      <c r="D758" s="7" t="str">
        <f>VLOOKUP(Table1[[#This Row],[Order No]],'State and cust type'!$A$2:$B$1038,2,FALSE)</f>
        <v>New York</v>
      </c>
      <c r="E758" s="7" t="str">
        <f>VLOOKUP(Table1[[#This Row],[Order No]],'State and cust type'!$A$3:$C$1039,3,FALSE)</f>
        <v>Home Office</v>
      </c>
      <c r="F758" s="7" t="str">
        <f>VLOOKUP(Table1[[#This Row],[Order No]],'Account, order priority and cat'!$A$2:$B$1038,2,FALSE)</f>
        <v>MARC ARNOLD</v>
      </c>
      <c r="G758" s="7" t="str">
        <f>VLOOKUP(Table1[[#This Row],[Order No]],'Account, order priority and cat'!$A$3:$C$1039,3,FALSE)</f>
        <v>High</v>
      </c>
      <c r="H758" s="7" t="str">
        <f>VLOOKUP(Table1[[#This Row],[Order No]],'Account, order priority and cat'!$A$3:$D$1039,4,FALSE)</f>
        <v>Office Supplies</v>
      </c>
      <c r="I758" s="12" t="str">
        <f>VLOOKUP(Table1[[#This Row],[Order No]],'Cost and price details'!$A$2:$F$1038,Table!$I$3,FALSE)</f>
        <v>Regular Air</v>
      </c>
      <c r="J758" s="13">
        <f>VLOOKUP(Table1[[#This Row],[Order No]],'Cost and price details'!$A$2:$F$1038,Table!$J$3,FALSE)</f>
        <v>42335</v>
      </c>
      <c r="K758" s="12">
        <f>VLOOKUP(Table1[[#This Row],[Order No]],'Cost and price details'!$A$2:$F$1038,Table!$K$3,FALSE)</f>
        <v>2.1339999999999999</v>
      </c>
      <c r="L758" s="12">
        <f>VLOOKUP(Table1[[#This Row],[Order No]],'Cost and price details'!$A$2:$F$1038,Table!$L$3,FALSE)</f>
        <v>3.3880000000000003</v>
      </c>
      <c r="M758" s="14">
        <f>(Table1[[#This Row],[Retail Price]]-Table1[[#This Row],[Cost Price]])/Table1[[#This Row],[Cost Price]]</f>
        <v>0.58762886597938169</v>
      </c>
      <c r="N758" s="14">
        <f>VLOOKUP(Table1[[#This Row],[Retail Price]],'Tax and discount slab'!$A$17:$B$27,2,TRUE)</f>
        <v>0.05</v>
      </c>
      <c r="O758" s="7">
        <f>(1+Table1[[#This Row],[Tax]])*Table1[[#This Row],[Retail Price]]</f>
        <v>3.5574000000000003</v>
      </c>
      <c r="P758" s="7" t="e">
        <f>VLOOKUP(Table1[[#This Row],[Order No]],'QTY &amp; shipping cost'!A754:B1790,2,FALSE)</f>
        <v>#N/A</v>
      </c>
      <c r="Q758" s="7" t="e">
        <f>(Table1[[#This Row],[Price including tax]]*Table1[[#This Row],[Order Quantity]])</f>
        <v>#N/A</v>
      </c>
      <c r="R758" s="14">
        <f>VLOOKUP(Table1[[#This Row],[Retail Price]],'Tax and discount slab'!$D$17:$E$27,2,TRUE)</f>
        <v>0.02</v>
      </c>
      <c r="S758" s="7" t="e">
        <f>Table1[[#This Row],[Sub Total]]*Table1[[#This Row],[Discount %]]</f>
        <v>#N/A</v>
      </c>
      <c r="T758" s="7">
        <f>VLOOKUP(Table1[[#This Row],[Order No]],'QTY &amp; shipping cost'!$A$2:$C$1038,3,FALSE)</f>
        <v>1.04</v>
      </c>
      <c r="U758" s="18" t="e">
        <f>(Table1[[#This Row],[Sub Total]]+Table1[[#This Row],[Shipping Cost]])-Table1[[#This Row],[Discount $]]</f>
        <v>#N/A</v>
      </c>
    </row>
    <row r="759" spans="1:21" x14ac:dyDescent="0.2">
      <c r="A759" s="17" t="s">
        <v>1266</v>
      </c>
      <c r="B759" s="6">
        <f>VLOOKUP($A759,'Order date customer name'!$A$3:$B$1039,2,FALSE)</f>
        <v>42328</v>
      </c>
      <c r="C759" s="7" t="str">
        <f>VLOOKUP(Table1[[#This Row],[Order No]],'Order date customer name'!$A$2:$C$1038,3,FALSE)</f>
        <v>WARREN GOMEZ</v>
      </c>
      <c r="D759" s="7" t="str">
        <f>VLOOKUP(Table1[[#This Row],[Order No]],'State and cust type'!$A$2:$B$1038,2,FALSE)</f>
        <v>New York</v>
      </c>
      <c r="E759" s="7" t="str">
        <f>VLOOKUP(Table1[[#This Row],[Order No]],'State and cust type'!$A$3:$C$1039,3,FALSE)</f>
        <v>Corporate</v>
      </c>
      <c r="F759" s="7" t="str">
        <f>VLOOKUP(Table1[[#This Row],[Order No]],'Account, order priority and cat'!$A$2:$B$1038,2,FALSE)</f>
        <v>GREG BLACK</v>
      </c>
      <c r="G759" s="7" t="str">
        <f>VLOOKUP(Table1[[#This Row],[Order No]],'Account, order priority and cat'!$A$3:$C$1039,3,FALSE)</f>
        <v>Medium</v>
      </c>
      <c r="H759" s="7" t="str">
        <f>VLOOKUP(Table1[[#This Row],[Order No]],'Account, order priority and cat'!$A$3:$D$1039,4,FALSE)</f>
        <v>Office Supplies</v>
      </c>
      <c r="I759" s="12" t="str">
        <f>VLOOKUP(Table1[[#This Row],[Order No]],'Cost and price details'!$A$2:$F$1038,Table!$I$3,FALSE)</f>
        <v>Regular Air</v>
      </c>
      <c r="J759" s="13">
        <f>VLOOKUP(Table1[[#This Row],[Order No]],'Cost and price details'!$A$2:$F$1038,Table!$J$3,FALSE)</f>
        <v>42336</v>
      </c>
      <c r="K759" s="12">
        <f>VLOOKUP(Table1[[#This Row],[Order No]],'Cost and price details'!$A$2:$F$1038,Table!$K$3,FALSE)</f>
        <v>1.6830000000000003</v>
      </c>
      <c r="L759" s="12">
        <f>VLOOKUP(Table1[[#This Row],[Order No]],'Cost and price details'!$A$2:$F$1038,Table!$L$3,FALSE)</f>
        <v>3.0579999999999998</v>
      </c>
      <c r="M759" s="14">
        <f>(Table1[[#This Row],[Retail Price]]-Table1[[#This Row],[Cost Price]])/Table1[[#This Row],[Cost Price]]</f>
        <v>0.81699346405228723</v>
      </c>
      <c r="N759" s="14">
        <f>VLOOKUP(Table1[[#This Row],[Retail Price]],'Tax and discount slab'!$A$17:$B$27,2,TRUE)</f>
        <v>0.05</v>
      </c>
      <c r="O759" s="7">
        <f>(1+Table1[[#This Row],[Tax]])*Table1[[#This Row],[Retail Price]]</f>
        <v>3.2109000000000001</v>
      </c>
      <c r="P759" s="7" t="e">
        <f>VLOOKUP(Table1[[#This Row],[Order No]],'QTY &amp; shipping cost'!A755:B1791,2,FALSE)</f>
        <v>#N/A</v>
      </c>
      <c r="Q759" s="7" t="e">
        <f>(Table1[[#This Row],[Price including tax]]*Table1[[#This Row],[Order Quantity]])</f>
        <v>#N/A</v>
      </c>
      <c r="R759" s="14">
        <f>VLOOKUP(Table1[[#This Row],[Retail Price]],'Tax and discount slab'!$D$17:$E$27,2,TRUE)</f>
        <v>0.02</v>
      </c>
      <c r="S759" s="7" t="e">
        <f>Table1[[#This Row],[Sub Total]]*Table1[[#This Row],[Discount %]]</f>
        <v>#N/A</v>
      </c>
      <c r="T759" s="7">
        <f>VLOOKUP(Table1[[#This Row],[Order No]],'QTY &amp; shipping cost'!$A$2:$C$1038,3,FALSE)</f>
        <v>1.3900000000000001</v>
      </c>
      <c r="U759" s="18" t="e">
        <f>(Table1[[#This Row],[Sub Total]]+Table1[[#This Row],[Shipping Cost]])-Table1[[#This Row],[Discount $]]</f>
        <v>#N/A</v>
      </c>
    </row>
    <row r="760" spans="1:21" x14ac:dyDescent="0.2">
      <c r="A760" s="17" t="s">
        <v>1267</v>
      </c>
      <c r="B760" s="6">
        <f>VLOOKUP($A760,'Order date customer name'!$A$3:$B$1039,2,FALSE)</f>
        <v>42330</v>
      </c>
      <c r="C760" s="7" t="str">
        <f>VLOOKUP(Table1[[#This Row],[Order No]],'Order date customer name'!$A$2:$C$1038,3,FALSE)</f>
        <v>RAUL HOLMES</v>
      </c>
      <c r="D760" s="7" t="str">
        <f>VLOOKUP(Table1[[#This Row],[Order No]],'State and cust type'!$A$2:$B$1038,2,FALSE)</f>
        <v>Illinois</v>
      </c>
      <c r="E760" s="7" t="str">
        <f>VLOOKUP(Table1[[#This Row],[Order No]],'State and cust type'!$A$3:$C$1039,3,FALSE)</f>
        <v>Small Business</v>
      </c>
      <c r="F760" s="7" t="str">
        <f>VLOOKUP(Table1[[#This Row],[Order No]],'Account, order priority and cat'!$A$2:$B$1038,2,FALSE)</f>
        <v>COREY MILLS</v>
      </c>
      <c r="G760" s="7" t="str">
        <f>VLOOKUP(Table1[[#This Row],[Order No]],'Account, order priority and cat'!$A$3:$C$1039,3,FALSE)</f>
        <v>Low</v>
      </c>
      <c r="H760" s="7" t="str">
        <f>VLOOKUP(Table1[[#This Row],[Order No]],'Account, order priority and cat'!$A$3:$D$1039,4,FALSE)</f>
        <v>Technology</v>
      </c>
      <c r="I760" s="12" t="str">
        <f>VLOOKUP(Table1[[#This Row],[Order No]],'Cost and price details'!$A$2:$F$1038,Table!$I$3,FALSE)</f>
        <v>Regular Air</v>
      </c>
      <c r="J760" s="13">
        <f>VLOOKUP(Table1[[#This Row],[Order No]],'Cost and price details'!$A$2:$F$1038,Table!$J$3,FALSE)</f>
        <v>42337</v>
      </c>
      <c r="K760" s="12">
        <f>VLOOKUP(Table1[[#This Row],[Order No]],'Cost and price details'!$A$2:$F$1038,Table!$K$3,FALSE)</f>
        <v>43.604000000000006</v>
      </c>
      <c r="L760" s="12">
        <f>VLOOKUP(Table1[[#This Row],[Order No]],'Cost and price details'!$A$2:$F$1038,Table!$L$3,FALSE)</f>
        <v>167.72800000000001</v>
      </c>
      <c r="M760" s="14">
        <f>(Table1[[#This Row],[Retail Price]]-Table1[[#This Row],[Cost Price]])/Table1[[#This Row],[Cost Price]]</f>
        <v>2.8466195761856703</v>
      </c>
      <c r="N760" s="14">
        <f>VLOOKUP(Table1[[#This Row],[Retail Price]],'Tax and discount slab'!$A$17:$B$27,2,TRUE)</f>
        <v>0.32000000000000006</v>
      </c>
      <c r="O760" s="7">
        <f>(1+Table1[[#This Row],[Tax]])*Table1[[#This Row],[Retail Price]]</f>
        <v>221.40096000000003</v>
      </c>
      <c r="P760" s="7" t="e">
        <f>VLOOKUP(Table1[[#This Row],[Order No]],'QTY &amp; shipping cost'!A756:B1792,2,FALSE)</f>
        <v>#N/A</v>
      </c>
      <c r="Q760" s="7" t="e">
        <f>(Table1[[#This Row],[Price including tax]]*Table1[[#This Row],[Order Quantity]])</f>
        <v>#N/A</v>
      </c>
      <c r="R760" s="14">
        <f>VLOOKUP(Table1[[#This Row],[Retail Price]],'Tax and discount slab'!$D$17:$E$27,2,TRUE)</f>
        <v>0.47</v>
      </c>
      <c r="S760" s="7" t="e">
        <f>Table1[[#This Row],[Sub Total]]*Table1[[#This Row],[Discount %]]</f>
        <v>#N/A</v>
      </c>
      <c r="T760" s="7">
        <f>VLOOKUP(Table1[[#This Row],[Order No]],'QTY &amp; shipping cost'!$A$2:$C$1038,3,FALSE)</f>
        <v>6.55</v>
      </c>
      <c r="U760" s="18" t="e">
        <f>(Table1[[#This Row],[Sub Total]]+Table1[[#This Row],[Shipping Cost]])-Table1[[#This Row],[Discount $]]</f>
        <v>#N/A</v>
      </c>
    </row>
    <row r="761" spans="1:21" x14ac:dyDescent="0.2">
      <c r="A761" s="17" t="s">
        <v>1268</v>
      </c>
      <c r="B761" s="6">
        <f>VLOOKUP($A761,'Order date customer name'!$A$3:$B$1039,2,FALSE)</f>
        <v>42334</v>
      </c>
      <c r="C761" s="7" t="str">
        <f>VLOOKUP(Table1[[#This Row],[Order No]],'Order date customer name'!$A$2:$C$1038,3,FALSE)</f>
        <v>MARTIN VARGAS</v>
      </c>
      <c r="D761" s="7" t="str">
        <f>VLOOKUP(Table1[[#This Row],[Order No]],'State and cust type'!$A$2:$B$1038,2,FALSE)</f>
        <v>New York</v>
      </c>
      <c r="E761" s="7" t="str">
        <f>VLOOKUP(Table1[[#This Row],[Order No]],'State and cust type'!$A$3:$C$1039,3,FALSE)</f>
        <v>Small Business</v>
      </c>
      <c r="F761" s="7" t="str">
        <f>VLOOKUP(Table1[[#This Row],[Order No]],'Account, order priority and cat'!$A$2:$B$1038,2,FALSE)</f>
        <v>BOBBY CHAVEZ</v>
      </c>
      <c r="G761" s="7" t="str">
        <f>VLOOKUP(Table1[[#This Row],[Order No]],'Account, order priority and cat'!$A$3:$C$1039,3,FALSE)</f>
        <v>Critical</v>
      </c>
      <c r="H761" s="7" t="str">
        <f>VLOOKUP(Table1[[#This Row],[Order No]],'Account, order priority and cat'!$A$3:$D$1039,4,FALSE)</f>
        <v>Office Supplies</v>
      </c>
      <c r="I761" s="12" t="str">
        <f>VLOOKUP(Table1[[#This Row],[Order No]],'Cost and price details'!$A$2:$F$1038,Table!$I$3,FALSE)</f>
        <v>Regular Air</v>
      </c>
      <c r="J761" s="13">
        <f>VLOOKUP(Table1[[#This Row],[Order No]],'Cost and price details'!$A$2:$F$1038,Table!$J$3,FALSE)</f>
        <v>42343</v>
      </c>
      <c r="K761" s="12">
        <f>VLOOKUP(Table1[[#This Row],[Order No]],'Cost and price details'!$A$2:$F$1038,Table!$K$3,FALSE)</f>
        <v>4.2679999999999998</v>
      </c>
      <c r="L761" s="12">
        <f>VLOOKUP(Table1[[#This Row],[Order No]],'Cost and price details'!$A$2:$F$1038,Table!$L$3,FALSE)</f>
        <v>7.117</v>
      </c>
      <c r="M761" s="14">
        <f>(Table1[[#This Row],[Retail Price]]-Table1[[#This Row],[Cost Price]])/Table1[[#This Row],[Cost Price]]</f>
        <v>0.66752577319587636</v>
      </c>
      <c r="N761" s="14">
        <f>VLOOKUP(Table1[[#This Row],[Retail Price]],'Tax and discount slab'!$A$17:$B$27,2,TRUE)</f>
        <v>0.05</v>
      </c>
      <c r="O761" s="7">
        <f>(1+Table1[[#This Row],[Tax]])*Table1[[#This Row],[Retail Price]]</f>
        <v>7.4728500000000002</v>
      </c>
      <c r="P761" s="7" t="e">
        <f>VLOOKUP(Table1[[#This Row],[Order No]],'QTY &amp; shipping cost'!A757:B1793,2,FALSE)</f>
        <v>#N/A</v>
      </c>
      <c r="Q761" s="7" t="e">
        <f>(Table1[[#This Row],[Price including tax]]*Table1[[#This Row],[Order Quantity]])</f>
        <v>#N/A</v>
      </c>
      <c r="R761" s="14">
        <f>VLOOKUP(Table1[[#This Row],[Retail Price]],'Tax and discount slab'!$D$17:$E$27,2,TRUE)</f>
        <v>0.02</v>
      </c>
      <c r="S761" s="7" t="e">
        <f>Table1[[#This Row],[Sub Total]]*Table1[[#This Row],[Discount %]]</f>
        <v>#N/A</v>
      </c>
      <c r="T761" s="7">
        <f>VLOOKUP(Table1[[#This Row],[Order No]],'QTY &amp; shipping cost'!$A$2:$C$1038,3,FALSE)</f>
        <v>1.27</v>
      </c>
      <c r="U761" s="18" t="e">
        <f>(Table1[[#This Row],[Sub Total]]+Table1[[#This Row],[Shipping Cost]])-Table1[[#This Row],[Discount $]]</f>
        <v>#N/A</v>
      </c>
    </row>
    <row r="762" spans="1:21" x14ac:dyDescent="0.2">
      <c r="A762" s="17" t="s">
        <v>1270</v>
      </c>
      <c r="B762" s="6">
        <f>VLOOKUP($A762,'Order date customer name'!$A$3:$B$1039,2,FALSE)</f>
        <v>42334</v>
      </c>
      <c r="C762" s="7" t="str">
        <f>VLOOKUP(Table1[[#This Row],[Order No]],'Order date customer name'!$A$2:$C$1038,3,FALSE)</f>
        <v>GERALD PATTERSON</v>
      </c>
      <c r="D762" s="7" t="str">
        <f>VLOOKUP(Table1[[#This Row],[Order No]],'State and cust type'!$A$2:$B$1038,2,FALSE)</f>
        <v>New York</v>
      </c>
      <c r="E762" s="7" t="str">
        <f>VLOOKUP(Table1[[#This Row],[Order No]],'State and cust type'!$A$3:$C$1039,3,FALSE)</f>
        <v>Corporate</v>
      </c>
      <c r="F762" s="7" t="str">
        <f>VLOOKUP(Table1[[#This Row],[Order No]],'Account, order priority and cat'!$A$2:$B$1038,2,FALSE)</f>
        <v>WILLIE STEWART</v>
      </c>
      <c r="G762" s="7" t="str">
        <f>VLOOKUP(Table1[[#This Row],[Order No]],'Account, order priority and cat'!$A$3:$C$1039,3,FALSE)</f>
        <v>Critical</v>
      </c>
      <c r="H762" s="7" t="str">
        <f>VLOOKUP(Table1[[#This Row],[Order No]],'Account, order priority and cat'!$A$3:$D$1039,4,FALSE)</f>
        <v>Office Supplies</v>
      </c>
      <c r="I762" s="12" t="str">
        <f>VLOOKUP(Table1[[#This Row],[Order No]],'Cost and price details'!$A$2:$F$1038,Table!$I$3,FALSE)</f>
        <v>Regular Air</v>
      </c>
      <c r="J762" s="13">
        <f>VLOOKUP(Table1[[#This Row],[Order No]],'Cost and price details'!$A$2:$F$1038,Table!$J$3,FALSE)</f>
        <v>42344</v>
      </c>
      <c r="K762" s="12">
        <f>VLOOKUP(Table1[[#This Row],[Order No]],'Cost and price details'!$A$2:$F$1038,Table!$K$3,FALSE)</f>
        <v>2.8490000000000002</v>
      </c>
      <c r="L762" s="12">
        <f>VLOOKUP(Table1[[#This Row],[Order No]],'Cost and price details'!$A$2:$F$1038,Table!$L$3,FALSE)</f>
        <v>4.3780000000000001</v>
      </c>
      <c r="M762" s="14">
        <f>(Table1[[#This Row],[Retail Price]]-Table1[[#This Row],[Cost Price]])/Table1[[#This Row],[Cost Price]]</f>
        <v>0.53667953667953661</v>
      </c>
      <c r="N762" s="14">
        <f>VLOOKUP(Table1[[#This Row],[Retail Price]],'Tax and discount slab'!$A$17:$B$27,2,TRUE)</f>
        <v>0.05</v>
      </c>
      <c r="O762" s="7">
        <f>(1+Table1[[#This Row],[Tax]])*Table1[[#This Row],[Retail Price]]</f>
        <v>4.5969000000000007</v>
      </c>
      <c r="P762" s="7" t="e">
        <f>VLOOKUP(Table1[[#This Row],[Order No]],'QTY &amp; shipping cost'!A758:B1794,2,FALSE)</f>
        <v>#N/A</v>
      </c>
      <c r="Q762" s="7" t="e">
        <f>(Table1[[#This Row],[Price including tax]]*Table1[[#This Row],[Order Quantity]])</f>
        <v>#N/A</v>
      </c>
      <c r="R762" s="14">
        <f>VLOOKUP(Table1[[#This Row],[Retail Price]],'Tax and discount slab'!$D$17:$E$27,2,TRUE)</f>
        <v>0.02</v>
      </c>
      <c r="S762" s="7" t="e">
        <f>Table1[[#This Row],[Sub Total]]*Table1[[#This Row],[Discount %]]</f>
        <v>#N/A</v>
      </c>
      <c r="T762" s="7">
        <f>VLOOKUP(Table1[[#This Row],[Order No]],'QTY &amp; shipping cost'!$A$2:$C$1038,3,FALSE)</f>
        <v>3.02</v>
      </c>
      <c r="U762" s="18" t="e">
        <f>(Table1[[#This Row],[Sub Total]]+Table1[[#This Row],[Shipping Cost]])-Table1[[#This Row],[Discount $]]</f>
        <v>#N/A</v>
      </c>
    </row>
    <row r="763" spans="1:21" x14ac:dyDescent="0.2">
      <c r="A763" s="17" t="s">
        <v>1271</v>
      </c>
      <c r="B763" s="6">
        <f>VLOOKUP($A763,'Order date customer name'!$A$3:$B$1039,2,FALSE)</f>
        <v>42336</v>
      </c>
      <c r="C763" s="7" t="str">
        <f>VLOOKUP(Table1[[#This Row],[Order No]],'Order date customer name'!$A$2:$C$1038,3,FALSE)</f>
        <v>TOMMY JOHNSON</v>
      </c>
      <c r="D763" s="7" t="str">
        <f>VLOOKUP(Table1[[#This Row],[Order No]],'State and cust type'!$A$2:$B$1038,2,FALSE)</f>
        <v>Illinois</v>
      </c>
      <c r="E763" s="7" t="str">
        <f>VLOOKUP(Table1[[#This Row],[Order No]],'State and cust type'!$A$3:$C$1039,3,FALSE)</f>
        <v>Corporate</v>
      </c>
      <c r="F763" s="7" t="str">
        <f>VLOOKUP(Table1[[#This Row],[Order No]],'Account, order priority and cat'!$A$2:$B$1038,2,FALSE)</f>
        <v>COREY MILLS</v>
      </c>
      <c r="G763" s="7" t="str">
        <f>VLOOKUP(Table1[[#This Row],[Order No]],'Account, order priority and cat'!$A$3:$C$1039,3,FALSE)</f>
        <v>High</v>
      </c>
      <c r="H763" s="7" t="str">
        <f>VLOOKUP(Table1[[#This Row],[Order No]],'Account, order priority and cat'!$A$3:$D$1039,4,FALSE)</f>
        <v>Office Supplies</v>
      </c>
      <c r="I763" s="12" t="str">
        <f>VLOOKUP(Table1[[#This Row],[Order No]],'Cost and price details'!$A$2:$F$1038,Table!$I$3,FALSE)</f>
        <v>Regular Air</v>
      </c>
      <c r="J763" s="13">
        <f>VLOOKUP(Table1[[#This Row],[Order No]],'Cost and price details'!$A$2:$F$1038,Table!$J$3,FALSE)</f>
        <v>42344</v>
      </c>
      <c r="K763" s="12">
        <f>VLOOKUP(Table1[[#This Row],[Order No]],'Cost and price details'!$A$2:$F$1038,Table!$K$3,FALSE)</f>
        <v>39.622000000000007</v>
      </c>
      <c r="L763" s="12">
        <f>VLOOKUP(Table1[[#This Row],[Order No]],'Cost and price details'!$A$2:$F$1038,Table!$L$3,FALSE)</f>
        <v>63.910000000000004</v>
      </c>
      <c r="M763" s="14">
        <f>(Table1[[#This Row],[Retail Price]]-Table1[[#This Row],[Cost Price]])/Table1[[#This Row],[Cost Price]]</f>
        <v>0.6129927817878954</v>
      </c>
      <c r="N763" s="14">
        <f>VLOOKUP(Table1[[#This Row],[Retail Price]],'Tax and discount slab'!$A$17:$B$27,2,TRUE)</f>
        <v>0.26</v>
      </c>
      <c r="O763" s="7">
        <f>(1+Table1[[#This Row],[Tax]])*Table1[[#This Row],[Retail Price]]</f>
        <v>80.526600000000002</v>
      </c>
      <c r="P763" s="7">
        <f>VLOOKUP(Table1[[#This Row],[Order No]],'QTY &amp; shipping cost'!A759:B1795,2,FALSE)</f>
        <v>29</v>
      </c>
      <c r="Q763" s="7">
        <f>(Table1[[#This Row],[Price including tax]]*Table1[[#This Row],[Order Quantity]])</f>
        <v>2335.2714000000001</v>
      </c>
      <c r="R763" s="14">
        <f>VLOOKUP(Table1[[#This Row],[Retail Price]],'Tax and discount slab'!$D$17:$E$27,2,TRUE)</f>
        <v>0.32</v>
      </c>
      <c r="S763" s="7">
        <f>Table1[[#This Row],[Sub Total]]*Table1[[#This Row],[Discount %]]</f>
        <v>747.28684800000008</v>
      </c>
      <c r="T763" s="7">
        <f>VLOOKUP(Table1[[#This Row],[Order No]],'QTY &amp; shipping cost'!$A$2:$C$1038,3,FALSE)</f>
        <v>1.54</v>
      </c>
      <c r="U763" s="18">
        <f>(Table1[[#This Row],[Sub Total]]+Table1[[#This Row],[Shipping Cost]])-Table1[[#This Row],[Discount $]]</f>
        <v>1589.5245519999999</v>
      </c>
    </row>
    <row r="764" spans="1:21" x14ac:dyDescent="0.2">
      <c r="A764" s="17" t="s">
        <v>1272</v>
      </c>
      <c r="B764" s="6">
        <f>VLOOKUP($A764,'Order date customer name'!$A$3:$B$1039,2,FALSE)</f>
        <v>42336</v>
      </c>
      <c r="C764" s="7" t="str">
        <f>VLOOKUP(Table1[[#This Row],[Order No]],'Order date customer name'!$A$2:$C$1038,3,FALSE)</f>
        <v>JEROME NICHOLS</v>
      </c>
      <c r="D764" s="7" t="str">
        <f>VLOOKUP(Table1[[#This Row],[Order No]],'State and cust type'!$A$2:$B$1038,2,FALSE)</f>
        <v>New York</v>
      </c>
      <c r="E764" s="7" t="str">
        <f>VLOOKUP(Table1[[#This Row],[Order No]],'State and cust type'!$A$3:$C$1039,3,FALSE)</f>
        <v>Corporate</v>
      </c>
      <c r="F764" s="7" t="str">
        <f>VLOOKUP(Table1[[#This Row],[Order No]],'Account, order priority and cat'!$A$2:$B$1038,2,FALSE)</f>
        <v>WILLIE STEWART</v>
      </c>
      <c r="G764" s="7" t="str">
        <f>VLOOKUP(Table1[[#This Row],[Order No]],'Account, order priority and cat'!$A$3:$C$1039,3,FALSE)</f>
        <v>Not Specified</v>
      </c>
      <c r="H764" s="7" t="str">
        <f>VLOOKUP(Table1[[#This Row],[Order No]],'Account, order priority and cat'!$A$3:$D$1039,4,FALSE)</f>
        <v>Office Supplies</v>
      </c>
      <c r="I764" s="12" t="str">
        <f>VLOOKUP(Table1[[#This Row],[Order No]],'Cost and price details'!$A$2:$F$1038,Table!$I$3,FALSE)</f>
        <v>Regular Air</v>
      </c>
      <c r="J764" s="13">
        <f>VLOOKUP(Table1[[#This Row],[Order No]],'Cost and price details'!$A$2:$F$1038,Table!$J$3,FALSE)</f>
        <v>42344</v>
      </c>
      <c r="K764" s="12">
        <f>VLOOKUP(Table1[[#This Row],[Order No]],'Cost and price details'!$A$2:$F$1038,Table!$K$3,FALSE)</f>
        <v>4.8070000000000004</v>
      </c>
      <c r="L764" s="12">
        <f>VLOOKUP(Table1[[#This Row],[Order No]],'Cost and price details'!$A$2:$F$1038,Table!$L$3,FALSE)</f>
        <v>10.021000000000001</v>
      </c>
      <c r="M764" s="14">
        <f>(Table1[[#This Row],[Retail Price]]-Table1[[#This Row],[Cost Price]])/Table1[[#This Row],[Cost Price]]</f>
        <v>1.0846681922196797</v>
      </c>
      <c r="N764" s="14">
        <f>VLOOKUP(Table1[[#This Row],[Retail Price]],'Tax and discount slab'!$A$17:$B$27,2,TRUE)</f>
        <v>0.1</v>
      </c>
      <c r="O764" s="7">
        <f>(1+Table1[[#This Row],[Tax]])*Table1[[#This Row],[Retail Price]]</f>
        <v>11.023100000000001</v>
      </c>
      <c r="P764" s="7" t="e">
        <f>VLOOKUP(Table1[[#This Row],[Order No]],'QTY &amp; shipping cost'!A760:B1796,2,FALSE)</f>
        <v>#N/A</v>
      </c>
      <c r="Q764" s="7" t="e">
        <f>(Table1[[#This Row],[Price including tax]]*Table1[[#This Row],[Order Quantity]])</f>
        <v>#N/A</v>
      </c>
      <c r="R764" s="14">
        <f>VLOOKUP(Table1[[#This Row],[Retail Price]],'Tax and discount slab'!$D$17:$E$27,2,TRUE)</f>
        <v>7.0000000000000007E-2</v>
      </c>
      <c r="S764" s="7" t="e">
        <f>Table1[[#This Row],[Sub Total]]*Table1[[#This Row],[Discount %]]</f>
        <v>#N/A</v>
      </c>
      <c r="T764" s="7">
        <f>VLOOKUP(Table1[[#This Row],[Order No]],'QTY &amp; shipping cost'!$A$2:$C$1038,3,FALSE)</f>
        <v>2.2999999999999998</v>
      </c>
      <c r="U764" s="18" t="e">
        <f>(Table1[[#This Row],[Sub Total]]+Table1[[#This Row],[Shipping Cost]])-Table1[[#This Row],[Discount $]]</f>
        <v>#N/A</v>
      </c>
    </row>
    <row r="765" spans="1:21" x14ac:dyDescent="0.2">
      <c r="A765" s="17" t="s">
        <v>1274</v>
      </c>
      <c r="B765" s="6">
        <f>VLOOKUP($A765,'Order date customer name'!$A$3:$B$1039,2,FALSE)</f>
        <v>42340</v>
      </c>
      <c r="C765" s="7" t="str">
        <f>VLOOKUP(Table1[[#This Row],[Order No]],'Order date customer name'!$A$2:$C$1038,3,FALSE)</f>
        <v>FRED FLORES</v>
      </c>
      <c r="D765" s="7" t="str">
        <f>VLOOKUP(Table1[[#This Row],[Order No]],'State and cust type'!$A$2:$B$1038,2,FALSE)</f>
        <v>New York</v>
      </c>
      <c r="E765" s="7" t="str">
        <f>VLOOKUP(Table1[[#This Row],[Order No]],'State and cust type'!$A$3:$C$1039,3,FALSE)</f>
        <v>Small Business</v>
      </c>
      <c r="F765" s="7" t="str">
        <f>VLOOKUP(Table1[[#This Row],[Order No]],'Account, order priority and cat'!$A$2:$B$1038,2,FALSE)</f>
        <v>TONY PERRY</v>
      </c>
      <c r="G765" s="7" t="str">
        <f>VLOOKUP(Table1[[#This Row],[Order No]],'Account, order priority and cat'!$A$3:$C$1039,3,FALSE)</f>
        <v>High</v>
      </c>
      <c r="H765" s="7" t="str">
        <f>VLOOKUP(Table1[[#This Row],[Order No]],'Account, order priority and cat'!$A$3:$D$1039,4,FALSE)</f>
        <v>Office Supplies</v>
      </c>
      <c r="I765" s="12" t="str">
        <f>VLOOKUP(Table1[[#This Row],[Order No]],'Cost and price details'!$A$2:$F$1038,Table!$I$3,FALSE)</f>
        <v>Regular Air</v>
      </c>
      <c r="J765" s="13">
        <f>VLOOKUP(Table1[[#This Row],[Order No]],'Cost and price details'!$A$2:$F$1038,Table!$J$3,FALSE)</f>
        <v>42348</v>
      </c>
      <c r="K765" s="12">
        <f>VLOOKUP(Table1[[#This Row],[Order No]],'Cost and price details'!$A$2:$F$1038,Table!$K$3,FALSE)</f>
        <v>2.0240000000000005</v>
      </c>
      <c r="L765" s="12">
        <f>VLOOKUP(Table1[[#This Row],[Order No]],'Cost and price details'!$A$2:$F$1038,Table!$L$3,FALSE)</f>
        <v>3.1680000000000001</v>
      </c>
      <c r="M765" s="14">
        <f>(Table1[[#This Row],[Retail Price]]-Table1[[#This Row],[Cost Price]])/Table1[[#This Row],[Cost Price]]</f>
        <v>0.56521739130434756</v>
      </c>
      <c r="N765" s="14">
        <f>VLOOKUP(Table1[[#This Row],[Retail Price]],'Tax and discount slab'!$A$17:$B$27,2,TRUE)</f>
        <v>0.05</v>
      </c>
      <c r="O765" s="7">
        <f>(1+Table1[[#This Row],[Tax]])*Table1[[#This Row],[Retail Price]]</f>
        <v>3.3264000000000005</v>
      </c>
      <c r="P765" s="7">
        <f>VLOOKUP(Table1[[#This Row],[Order No]],'QTY &amp; shipping cost'!A761:B1797,2,FALSE)</f>
        <v>30</v>
      </c>
      <c r="Q765" s="7">
        <f>(Table1[[#This Row],[Price including tax]]*Table1[[#This Row],[Order Quantity]])</f>
        <v>99.792000000000016</v>
      </c>
      <c r="R765" s="14">
        <f>VLOOKUP(Table1[[#This Row],[Retail Price]],'Tax and discount slab'!$D$17:$E$27,2,TRUE)</f>
        <v>0.02</v>
      </c>
      <c r="S765" s="7">
        <f>Table1[[#This Row],[Sub Total]]*Table1[[#This Row],[Discount %]]</f>
        <v>1.9958400000000003</v>
      </c>
      <c r="T765" s="7">
        <f>VLOOKUP(Table1[[#This Row],[Order No]],'QTY &amp; shipping cost'!$A$2:$C$1038,3,FALSE)</f>
        <v>1.04</v>
      </c>
      <c r="U765" s="18">
        <f>(Table1[[#This Row],[Sub Total]]+Table1[[#This Row],[Shipping Cost]])-Table1[[#This Row],[Discount $]]</f>
        <v>98.836160000000021</v>
      </c>
    </row>
    <row r="766" spans="1:21" x14ac:dyDescent="0.2">
      <c r="A766" s="17" t="s">
        <v>1275</v>
      </c>
      <c r="B766" s="6">
        <f>VLOOKUP($A766,'Order date customer name'!$A$3:$B$1039,2,FALSE)</f>
        <v>42342</v>
      </c>
      <c r="C766" s="7" t="str">
        <f>VLOOKUP(Table1[[#This Row],[Order No]],'Order date customer name'!$A$2:$C$1038,3,FALSE)</f>
        <v>STEPHEN CONTRERAS</v>
      </c>
      <c r="D766" s="7" t="str">
        <f>VLOOKUP(Table1[[#This Row],[Order No]],'State and cust type'!$A$2:$B$1038,2,FALSE)</f>
        <v>New York</v>
      </c>
      <c r="E766" s="7" t="str">
        <f>VLOOKUP(Table1[[#This Row],[Order No]],'State and cust type'!$A$3:$C$1039,3,FALSE)</f>
        <v>Corporate</v>
      </c>
      <c r="F766" s="7" t="str">
        <f>VLOOKUP(Table1[[#This Row],[Order No]],'Account, order priority and cat'!$A$2:$B$1038,2,FALSE)</f>
        <v>ROY COOK</v>
      </c>
      <c r="G766" s="7" t="str">
        <f>VLOOKUP(Table1[[#This Row],[Order No]],'Account, order priority and cat'!$A$3:$C$1039,3,FALSE)</f>
        <v>Low</v>
      </c>
      <c r="H766" s="7" t="str">
        <f>VLOOKUP(Table1[[#This Row],[Order No]],'Account, order priority and cat'!$A$3:$D$1039,4,FALSE)</f>
        <v>Office Supplies</v>
      </c>
      <c r="I766" s="12" t="str">
        <f>VLOOKUP(Table1[[#This Row],[Order No]],'Cost and price details'!$A$2:$F$1038,Table!$I$3,FALSE)</f>
        <v>Regular Air</v>
      </c>
      <c r="J766" s="13">
        <f>VLOOKUP(Table1[[#This Row],[Order No]],'Cost and price details'!$A$2:$F$1038,Table!$J$3,FALSE)</f>
        <v>42351</v>
      </c>
      <c r="K766" s="12">
        <f>VLOOKUP(Table1[[#This Row],[Order No]],'Cost and price details'!$A$2:$F$1038,Table!$K$3,FALSE)</f>
        <v>1.2869999999999999</v>
      </c>
      <c r="L766" s="12">
        <f>VLOOKUP(Table1[[#This Row],[Order No]],'Cost and price details'!$A$2:$F$1038,Table!$L$3,FALSE)</f>
        <v>3.0579999999999998</v>
      </c>
      <c r="M766" s="14">
        <f>(Table1[[#This Row],[Retail Price]]-Table1[[#This Row],[Cost Price]])/Table1[[#This Row],[Cost Price]]</f>
        <v>1.3760683760683761</v>
      </c>
      <c r="N766" s="14">
        <f>VLOOKUP(Table1[[#This Row],[Retail Price]],'Tax and discount slab'!$A$17:$B$27,2,TRUE)</f>
        <v>0.05</v>
      </c>
      <c r="O766" s="7">
        <f>(1+Table1[[#This Row],[Tax]])*Table1[[#This Row],[Retail Price]]</f>
        <v>3.2109000000000001</v>
      </c>
      <c r="P766" s="7" t="e">
        <f>VLOOKUP(Table1[[#This Row],[Order No]],'QTY &amp; shipping cost'!A762:B1798,2,FALSE)</f>
        <v>#N/A</v>
      </c>
      <c r="Q766" s="7" t="e">
        <f>(Table1[[#This Row],[Price including tax]]*Table1[[#This Row],[Order Quantity]])</f>
        <v>#N/A</v>
      </c>
      <c r="R766" s="14">
        <f>VLOOKUP(Table1[[#This Row],[Retail Price]],'Tax and discount slab'!$D$17:$E$27,2,TRUE)</f>
        <v>0.02</v>
      </c>
      <c r="S766" s="7" t="e">
        <f>Table1[[#This Row],[Sub Total]]*Table1[[#This Row],[Discount %]]</f>
        <v>#N/A</v>
      </c>
      <c r="T766" s="7">
        <f>VLOOKUP(Table1[[#This Row],[Order No]],'QTY &amp; shipping cost'!$A$2:$C$1038,3,FALSE)</f>
        <v>1.25</v>
      </c>
      <c r="U766" s="18" t="e">
        <f>(Table1[[#This Row],[Sub Total]]+Table1[[#This Row],[Shipping Cost]])-Table1[[#This Row],[Discount $]]</f>
        <v>#N/A</v>
      </c>
    </row>
    <row r="767" spans="1:21" x14ac:dyDescent="0.2">
      <c r="A767" s="17" t="s">
        <v>1276</v>
      </c>
      <c r="B767" s="6">
        <f>VLOOKUP($A767,'Order date customer name'!$A$3:$B$1039,2,FALSE)</f>
        <v>42342</v>
      </c>
      <c r="C767" s="7" t="str">
        <f>VLOOKUP(Table1[[#This Row],[Order No]],'Order date customer name'!$A$2:$C$1038,3,FALSE)</f>
        <v>RON LANE</v>
      </c>
      <c r="D767" s="7" t="str">
        <f>VLOOKUP(Table1[[#This Row],[Order No]],'State and cust type'!$A$2:$B$1038,2,FALSE)</f>
        <v>New York</v>
      </c>
      <c r="E767" s="7" t="str">
        <f>VLOOKUP(Table1[[#This Row],[Order No]],'State and cust type'!$A$3:$C$1039,3,FALSE)</f>
        <v>Corporate</v>
      </c>
      <c r="F767" s="7" t="str">
        <f>VLOOKUP(Table1[[#This Row],[Order No]],'Account, order priority and cat'!$A$2:$B$1038,2,FALSE)</f>
        <v>BRYAN JENKINS</v>
      </c>
      <c r="G767" s="7" t="str">
        <f>VLOOKUP(Table1[[#This Row],[Order No]],'Account, order priority and cat'!$A$3:$C$1039,3,FALSE)</f>
        <v>Not Specified</v>
      </c>
      <c r="H767" s="7" t="str">
        <f>VLOOKUP(Table1[[#This Row],[Order No]],'Account, order priority and cat'!$A$3:$D$1039,4,FALSE)</f>
        <v>Office Supplies</v>
      </c>
      <c r="I767" s="12" t="str">
        <f>VLOOKUP(Table1[[#This Row],[Order No]],'Cost and price details'!$A$2:$F$1038,Table!$I$3,FALSE)</f>
        <v>Regular Air</v>
      </c>
      <c r="J767" s="13">
        <f>VLOOKUP(Table1[[#This Row],[Order No]],'Cost and price details'!$A$2:$F$1038,Table!$J$3,FALSE)</f>
        <v>42350</v>
      </c>
      <c r="K767" s="12">
        <f>VLOOKUP(Table1[[#This Row],[Order No]],'Cost and price details'!$A$2:$F$1038,Table!$K$3,FALSE)</f>
        <v>1.298</v>
      </c>
      <c r="L767" s="12">
        <f>VLOOKUP(Table1[[#This Row],[Order No]],'Cost and price details'!$A$2:$F$1038,Table!$L$3,FALSE)</f>
        <v>2.0680000000000001</v>
      </c>
      <c r="M767" s="14">
        <f>(Table1[[#This Row],[Retail Price]]-Table1[[#This Row],[Cost Price]])/Table1[[#This Row],[Cost Price]]</f>
        <v>0.59322033898305082</v>
      </c>
      <c r="N767" s="14">
        <f>VLOOKUP(Table1[[#This Row],[Retail Price]],'Tax and discount slab'!$A$17:$B$27,2,TRUE)</f>
        <v>0.05</v>
      </c>
      <c r="O767" s="7">
        <f>(1+Table1[[#This Row],[Tax]])*Table1[[#This Row],[Retail Price]]</f>
        <v>2.1714000000000002</v>
      </c>
      <c r="P767" s="7">
        <f>VLOOKUP(Table1[[#This Row],[Order No]],'QTY &amp; shipping cost'!A763:B1799,2,FALSE)</f>
        <v>22</v>
      </c>
      <c r="Q767" s="7">
        <f>(Table1[[#This Row],[Price including tax]]*Table1[[#This Row],[Order Quantity]])</f>
        <v>47.770800000000008</v>
      </c>
      <c r="R767" s="14">
        <f>VLOOKUP(Table1[[#This Row],[Retail Price]],'Tax and discount slab'!$D$17:$E$27,2,TRUE)</f>
        <v>0.02</v>
      </c>
      <c r="S767" s="7">
        <f>Table1[[#This Row],[Sub Total]]*Table1[[#This Row],[Discount %]]</f>
        <v>0.95541600000000015</v>
      </c>
      <c r="T767" s="7">
        <f>VLOOKUP(Table1[[#This Row],[Order No]],'QTY &amp; shipping cost'!$A$2:$C$1038,3,FALSE)</f>
        <v>1.54</v>
      </c>
      <c r="U767" s="18">
        <f>(Table1[[#This Row],[Sub Total]]+Table1[[#This Row],[Shipping Cost]])-Table1[[#This Row],[Discount $]]</f>
        <v>48.355384000000008</v>
      </c>
    </row>
    <row r="768" spans="1:21" x14ac:dyDescent="0.2">
      <c r="A768" s="17" t="s">
        <v>1278</v>
      </c>
      <c r="B768" s="6">
        <f>VLOOKUP($A768,'Order date customer name'!$A$3:$B$1039,2,FALSE)</f>
        <v>42344</v>
      </c>
      <c r="C768" s="7" t="str">
        <f>VLOOKUP(Table1[[#This Row],[Order No]],'Order date customer name'!$A$2:$C$1038,3,FALSE)</f>
        <v>JESSIE MENDOZA</v>
      </c>
      <c r="D768" s="7" t="str">
        <f>VLOOKUP(Table1[[#This Row],[Order No]],'State and cust type'!$A$2:$B$1038,2,FALSE)</f>
        <v>New York</v>
      </c>
      <c r="E768" s="7" t="str">
        <f>VLOOKUP(Table1[[#This Row],[Order No]],'State and cust type'!$A$3:$C$1039,3,FALSE)</f>
        <v>Corporate</v>
      </c>
      <c r="F768" s="7" t="str">
        <f>VLOOKUP(Table1[[#This Row],[Order No]],'Account, order priority and cat'!$A$2:$B$1038,2,FALSE)</f>
        <v>GREG BLACK</v>
      </c>
      <c r="G768" s="7" t="str">
        <f>VLOOKUP(Table1[[#This Row],[Order No]],'Account, order priority and cat'!$A$3:$C$1039,3,FALSE)</f>
        <v>Low</v>
      </c>
      <c r="H768" s="7" t="str">
        <f>VLOOKUP(Table1[[#This Row],[Order No]],'Account, order priority and cat'!$A$3:$D$1039,4,FALSE)</f>
        <v>Office Supplies</v>
      </c>
      <c r="I768" s="12" t="str">
        <f>VLOOKUP(Table1[[#This Row],[Order No]],'Cost and price details'!$A$2:$F$1038,Table!$I$3,FALSE)</f>
        <v>Regular Air</v>
      </c>
      <c r="J768" s="13">
        <f>VLOOKUP(Table1[[#This Row],[Order No]],'Cost and price details'!$A$2:$F$1038,Table!$J$3,FALSE)</f>
        <v>42355</v>
      </c>
      <c r="K768" s="12">
        <f>VLOOKUP(Table1[[#This Row],[Order No]],'Cost and price details'!$A$2:$F$1038,Table!$K$3,FALSE)</f>
        <v>1.7600000000000002</v>
      </c>
      <c r="L768" s="12">
        <f>VLOOKUP(Table1[[#This Row],[Order No]],'Cost and price details'!$A$2:$F$1038,Table!$L$3,FALSE)</f>
        <v>2.8820000000000006</v>
      </c>
      <c r="M768" s="14">
        <f>(Table1[[#This Row],[Retail Price]]-Table1[[#This Row],[Cost Price]])/Table1[[#This Row],[Cost Price]]</f>
        <v>0.63750000000000007</v>
      </c>
      <c r="N768" s="14">
        <f>VLOOKUP(Table1[[#This Row],[Retail Price]],'Tax and discount slab'!$A$17:$B$27,2,TRUE)</f>
        <v>0.05</v>
      </c>
      <c r="O768" s="7">
        <f>(1+Table1[[#This Row],[Tax]])*Table1[[#This Row],[Retail Price]]</f>
        <v>3.0261000000000009</v>
      </c>
      <c r="P768" s="7" t="e">
        <f>VLOOKUP(Table1[[#This Row],[Order No]],'QTY &amp; shipping cost'!A764:B1800,2,FALSE)</f>
        <v>#N/A</v>
      </c>
      <c r="Q768" s="7" t="e">
        <f>(Table1[[#This Row],[Price including tax]]*Table1[[#This Row],[Order Quantity]])</f>
        <v>#N/A</v>
      </c>
      <c r="R768" s="14">
        <f>VLOOKUP(Table1[[#This Row],[Retail Price]],'Tax and discount slab'!$D$17:$E$27,2,TRUE)</f>
        <v>0.02</v>
      </c>
      <c r="S768" s="7" t="e">
        <f>Table1[[#This Row],[Sub Total]]*Table1[[#This Row],[Discount %]]</f>
        <v>#N/A</v>
      </c>
      <c r="T768" s="7">
        <f>VLOOKUP(Table1[[#This Row],[Order No]],'QTY &amp; shipping cost'!$A$2:$C$1038,3,FALSE)</f>
        <v>0.85000000000000009</v>
      </c>
      <c r="U768" s="18" t="e">
        <f>(Table1[[#This Row],[Sub Total]]+Table1[[#This Row],[Shipping Cost]])-Table1[[#This Row],[Discount $]]</f>
        <v>#N/A</v>
      </c>
    </row>
    <row r="769" spans="1:21" x14ac:dyDescent="0.2">
      <c r="A769" s="17" t="s">
        <v>1279</v>
      </c>
      <c r="B769" s="6">
        <f>VLOOKUP($A769,'Order date customer name'!$A$3:$B$1039,2,FALSE)</f>
        <v>42345</v>
      </c>
      <c r="C769" s="7" t="str">
        <f>VLOOKUP(Table1[[#This Row],[Order No]],'Order date customer name'!$A$2:$C$1038,3,FALSE)</f>
        <v>ARTHUR REED</v>
      </c>
      <c r="D769" s="7" t="str">
        <f>VLOOKUP(Table1[[#This Row],[Order No]],'State and cust type'!$A$2:$B$1038,2,FALSE)</f>
        <v>Illinois</v>
      </c>
      <c r="E769" s="7" t="str">
        <f>VLOOKUP(Table1[[#This Row],[Order No]],'State and cust type'!$A$3:$C$1039,3,FALSE)</f>
        <v>Corporate</v>
      </c>
      <c r="F769" s="7" t="str">
        <f>VLOOKUP(Table1[[#This Row],[Order No]],'Account, order priority and cat'!$A$2:$B$1038,2,FALSE)</f>
        <v>MANUEL BARNES</v>
      </c>
      <c r="G769" s="7" t="str">
        <f>VLOOKUP(Table1[[#This Row],[Order No]],'Account, order priority and cat'!$A$3:$C$1039,3,FALSE)</f>
        <v>High</v>
      </c>
      <c r="H769" s="7" t="str">
        <f>VLOOKUP(Table1[[#This Row],[Order No]],'Account, order priority and cat'!$A$3:$D$1039,4,FALSE)</f>
        <v>Office Supplies</v>
      </c>
      <c r="I769" s="12" t="str">
        <f>VLOOKUP(Table1[[#This Row],[Order No]],'Cost and price details'!$A$2:$F$1038,Table!$I$3,FALSE)</f>
        <v>Regular Air</v>
      </c>
      <c r="J769" s="13">
        <f>VLOOKUP(Table1[[#This Row],[Order No]],'Cost and price details'!$A$2:$F$1038,Table!$J$3,FALSE)</f>
        <v>42352</v>
      </c>
      <c r="K769" s="12">
        <f>VLOOKUP(Table1[[#This Row],[Order No]],'Cost and price details'!$A$2:$F$1038,Table!$K$3,FALSE)</f>
        <v>1.1990000000000003</v>
      </c>
      <c r="L769" s="12">
        <f>VLOOKUP(Table1[[#This Row],[Order No]],'Cost and price details'!$A$2:$F$1038,Table!$L$3,FALSE)</f>
        <v>2.8600000000000003</v>
      </c>
      <c r="M769" s="14">
        <f>(Table1[[#This Row],[Retail Price]]-Table1[[#This Row],[Cost Price]])/Table1[[#This Row],[Cost Price]]</f>
        <v>1.3853211009174309</v>
      </c>
      <c r="N769" s="14">
        <f>VLOOKUP(Table1[[#This Row],[Retail Price]],'Tax and discount slab'!$A$17:$B$27,2,TRUE)</f>
        <v>0.05</v>
      </c>
      <c r="O769" s="7">
        <f>(1+Table1[[#This Row],[Tax]])*Table1[[#This Row],[Retail Price]]</f>
        <v>3.0030000000000006</v>
      </c>
      <c r="P769" s="7">
        <f>VLOOKUP(Table1[[#This Row],[Order No]],'QTY &amp; shipping cost'!A765:B1801,2,FALSE)</f>
        <v>16</v>
      </c>
      <c r="Q769" s="7">
        <f>(Table1[[#This Row],[Price including tax]]*Table1[[#This Row],[Order Quantity]])</f>
        <v>48.048000000000009</v>
      </c>
      <c r="R769" s="14">
        <f>VLOOKUP(Table1[[#This Row],[Retail Price]],'Tax and discount slab'!$D$17:$E$27,2,TRUE)</f>
        <v>0.02</v>
      </c>
      <c r="S769" s="7">
        <f>Table1[[#This Row],[Sub Total]]*Table1[[#This Row],[Discount %]]</f>
        <v>0.96096000000000015</v>
      </c>
      <c r="T769" s="7">
        <f>VLOOKUP(Table1[[#This Row],[Order No]],'QTY &amp; shipping cost'!$A$2:$C$1038,3,FALSE)</f>
        <v>2.4499999999999997</v>
      </c>
      <c r="U769" s="18">
        <f>(Table1[[#This Row],[Sub Total]]+Table1[[#This Row],[Shipping Cost]])-Table1[[#This Row],[Discount $]]</f>
        <v>49.537040000000012</v>
      </c>
    </row>
    <row r="770" spans="1:21" x14ac:dyDescent="0.2">
      <c r="A770" s="17" t="s">
        <v>1280</v>
      </c>
      <c r="B770" s="6">
        <f>VLOOKUP($A770,'Order date customer name'!$A$3:$B$1039,2,FALSE)</f>
        <v>42345</v>
      </c>
      <c r="C770" s="7" t="str">
        <f>VLOOKUP(Table1[[#This Row],[Order No]],'Order date customer name'!$A$2:$C$1038,3,FALSE)</f>
        <v>ADRIAN SANDERS</v>
      </c>
      <c r="D770" s="7" t="str">
        <f>VLOOKUP(Table1[[#This Row],[Order No]],'State and cust type'!$A$2:$B$1038,2,FALSE)</f>
        <v>Illinois</v>
      </c>
      <c r="E770" s="7" t="str">
        <f>VLOOKUP(Table1[[#This Row],[Order No]],'State and cust type'!$A$3:$C$1039,3,FALSE)</f>
        <v>Home Office</v>
      </c>
      <c r="F770" s="7" t="str">
        <f>VLOOKUP(Table1[[#This Row],[Order No]],'Account, order priority and cat'!$A$2:$B$1038,2,FALSE)</f>
        <v>MANUEL BARNES</v>
      </c>
      <c r="G770" s="7" t="str">
        <f>VLOOKUP(Table1[[#This Row],[Order No]],'Account, order priority and cat'!$A$3:$C$1039,3,FALSE)</f>
        <v>Medium</v>
      </c>
      <c r="H770" s="7" t="str">
        <f>VLOOKUP(Table1[[#This Row],[Order No]],'Account, order priority and cat'!$A$3:$D$1039,4,FALSE)</f>
        <v>Office Supplies</v>
      </c>
      <c r="I770" s="12" t="str">
        <f>VLOOKUP(Table1[[#This Row],[Order No]],'Cost and price details'!$A$2:$F$1038,Table!$I$3,FALSE)</f>
        <v>Express Air</v>
      </c>
      <c r="J770" s="13">
        <f>VLOOKUP(Table1[[#This Row],[Order No]],'Cost and price details'!$A$2:$F$1038,Table!$J$3,FALSE)</f>
        <v>42353</v>
      </c>
      <c r="K770" s="12">
        <f>VLOOKUP(Table1[[#This Row],[Order No]],'Cost and price details'!$A$2:$F$1038,Table!$K$3,FALSE)</f>
        <v>0.35200000000000004</v>
      </c>
      <c r="L770" s="12">
        <f>VLOOKUP(Table1[[#This Row],[Order No]],'Cost and price details'!$A$2:$F$1038,Table!$L$3,FALSE)</f>
        <v>1.8480000000000001</v>
      </c>
      <c r="M770" s="14">
        <f>(Table1[[#This Row],[Retail Price]]-Table1[[#This Row],[Cost Price]])/Table1[[#This Row],[Cost Price]]</f>
        <v>4.25</v>
      </c>
      <c r="N770" s="14">
        <f>VLOOKUP(Table1[[#This Row],[Retail Price]],'Tax and discount slab'!$A$17:$B$27,2,TRUE)</f>
        <v>0.05</v>
      </c>
      <c r="O770" s="7">
        <f>(1+Table1[[#This Row],[Tax]])*Table1[[#This Row],[Retail Price]]</f>
        <v>1.9404000000000001</v>
      </c>
      <c r="P770" s="7" t="e">
        <f>VLOOKUP(Table1[[#This Row],[Order No]],'QTY &amp; shipping cost'!A766:B1802,2,FALSE)</f>
        <v>#N/A</v>
      </c>
      <c r="Q770" s="7" t="e">
        <f>(Table1[[#This Row],[Price including tax]]*Table1[[#This Row],[Order Quantity]])</f>
        <v>#N/A</v>
      </c>
      <c r="R770" s="14">
        <f>VLOOKUP(Table1[[#This Row],[Retail Price]],'Tax and discount slab'!$D$17:$E$27,2,TRUE)</f>
        <v>0.02</v>
      </c>
      <c r="S770" s="7" t="e">
        <f>Table1[[#This Row],[Sub Total]]*Table1[[#This Row],[Discount %]]</f>
        <v>#N/A</v>
      </c>
      <c r="T770" s="7">
        <f>VLOOKUP(Table1[[#This Row],[Order No]],'QTY &amp; shipping cost'!$A$2:$C$1038,3,FALSE)</f>
        <v>1.07</v>
      </c>
      <c r="U770" s="18" t="e">
        <f>(Table1[[#This Row],[Sub Total]]+Table1[[#This Row],[Shipping Cost]])-Table1[[#This Row],[Discount $]]</f>
        <v>#N/A</v>
      </c>
    </row>
    <row r="771" spans="1:21" x14ac:dyDescent="0.2">
      <c r="A771" s="17" t="s">
        <v>1281</v>
      </c>
      <c r="B771" s="6">
        <f>VLOOKUP($A771,'Order date customer name'!$A$3:$B$1039,2,FALSE)</f>
        <v>42346</v>
      </c>
      <c r="C771" s="7" t="str">
        <f>VLOOKUP(Table1[[#This Row],[Order No]],'Order date customer name'!$A$2:$C$1038,3,FALSE)</f>
        <v>DARRYL OLSON</v>
      </c>
      <c r="D771" s="7" t="str">
        <f>VLOOKUP(Table1[[#This Row],[Order No]],'State and cust type'!$A$2:$B$1038,2,FALSE)</f>
        <v>New York</v>
      </c>
      <c r="E771" s="7" t="str">
        <f>VLOOKUP(Table1[[#This Row],[Order No]],'State and cust type'!$A$3:$C$1039,3,FALSE)</f>
        <v>Corporate</v>
      </c>
      <c r="F771" s="7" t="str">
        <f>VLOOKUP(Table1[[#This Row],[Order No]],'Account, order priority and cat'!$A$2:$B$1038,2,FALSE)</f>
        <v>BOBBY CHAVEZ</v>
      </c>
      <c r="G771" s="7" t="str">
        <f>VLOOKUP(Table1[[#This Row],[Order No]],'Account, order priority and cat'!$A$3:$C$1039,3,FALSE)</f>
        <v>Critical</v>
      </c>
      <c r="H771" s="7" t="str">
        <f>VLOOKUP(Table1[[#This Row],[Order No]],'Account, order priority and cat'!$A$3:$D$1039,4,FALSE)</f>
        <v>Technology</v>
      </c>
      <c r="I771" s="12" t="str">
        <f>VLOOKUP(Table1[[#This Row],[Order No]],'Cost and price details'!$A$2:$F$1038,Table!$I$3,FALSE)</f>
        <v>Express Air</v>
      </c>
      <c r="J771" s="13">
        <f>VLOOKUP(Table1[[#This Row],[Order No]],'Cost and price details'!$A$2:$F$1038,Table!$J$3,FALSE)</f>
        <v>42355</v>
      </c>
      <c r="K771" s="12">
        <f>VLOOKUP(Table1[[#This Row],[Order No]],'Cost and price details'!$A$2:$F$1038,Table!$K$3,FALSE)</f>
        <v>172.15</v>
      </c>
      <c r="L771" s="12">
        <f>VLOOKUP(Table1[[#This Row],[Order No]],'Cost and price details'!$A$2:$F$1038,Table!$L$3,FALSE)</f>
        <v>331.06700000000006</v>
      </c>
      <c r="M771" s="14">
        <f>(Table1[[#This Row],[Retail Price]]-Table1[[#This Row],[Cost Price]])/Table1[[#This Row],[Cost Price]]</f>
        <v>0.92313099041533575</v>
      </c>
      <c r="N771" s="14">
        <f>VLOOKUP(Table1[[#This Row],[Retail Price]],'Tax and discount slab'!$A$17:$B$27,2,TRUE)</f>
        <v>0.32000000000000006</v>
      </c>
      <c r="O771" s="7">
        <f>(1+Table1[[#This Row],[Tax]])*Table1[[#This Row],[Retail Price]]</f>
        <v>437.00844000000012</v>
      </c>
      <c r="P771" s="7" t="e">
        <f>VLOOKUP(Table1[[#This Row],[Order No]],'QTY &amp; shipping cost'!A767:B1803,2,FALSE)</f>
        <v>#N/A</v>
      </c>
      <c r="Q771" s="7" t="e">
        <f>(Table1[[#This Row],[Price including tax]]*Table1[[#This Row],[Order Quantity]])</f>
        <v>#N/A</v>
      </c>
      <c r="R771" s="14">
        <f>VLOOKUP(Table1[[#This Row],[Retail Price]],'Tax and discount slab'!$D$17:$E$27,2,TRUE)</f>
        <v>0.47</v>
      </c>
      <c r="S771" s="7" t="e">
        <f>Table1[[#This Row],[Sub Total]]*Table1[[#This Row],[Discount %]]</f>
        <v>#N/A</v>
      </c>
      <c r="T771" s="7">
        <f>VLOOKUP(Table1[[#This Row],[Order No]],'QTY &amp; shipping cost'!$A$2:$C$1038,3,FALSE)</f>
        <v>7.2299999999999995</v>
      </c>
      <c r="U771" s="18" t="e">
        <f>(Table1[[#This Row],[Sub Total]]+Table1[[#This Row],[Shipping Cost]])-Table1[[#This Row],[Discount $]]</f>
        <v>#N/A</v>
      </c>
    </row>
    <row r="772" spans="1:21" x14ac:dyDescent="0.2">
      <c r="A772" s="17" t="s">
        <v>1282</v>
      </c>
      <c r="B772" s="6">
        <f>VLOOKUP($A772,'Order date customer name'!$A$3:$B$1039,2,FALSE)</f>
        <v>42352</v>
      </c>
      <c r="C772" s="7" t="str">
        <f>VLOOKUP(Table1[[#This Row],[Order No]],'Order date customer name'!$A$2:$C$1038,3,FALSE)</f>
        <v>BRANDON GUERRERO</v>
      </c>
      <c r="D772" s="7" t="str">
        <f>VLOOKUP(Table1[[#This Row],[Order No]],'State and cust type'!$A$2:$B$1038,2,FALSE)</f>
        <v>New York</v>
      </c>
      <c r="E772" s="7" t="str">
        <f>VLOOKUP(Table1[[#This Row],[Order No]],'State and cust type'!$A$3:$C$1039,3,FALSE)</f>
        <v>Consumer</v>
      </c>
      <c r="F772" s="7" t="str">
        <f>VLOOKUP(Table1[[#This Row],[Order No]],'Account, order priority and cat'!$A$2:$B$1038,2,FALSE)</f>
        <v>TONY PERRY</v>
      </c>
      <c r="G772" s="7" t="str">
        <f>VLOOKUP(Table1[[#This Row],[Order No]],'Account, order priority and cat'!$A$3:$C$1039,3,FALSE)</f>
        <v>Medium</v>
      </c>
      <c r="H772" s="7" t="str">
        <f>VLOOKUP(Table1[[#This Row],[Order No]],'Account, order priority and cat'!$A$3:$D$1039,4,FALSE)</f>
        <v>Office Supplies</v>
      </c>
      <c r="I772" s="12" t="str">
        <f>VLOOKUP(Table1[[#This Row],[Order No]],'Cost and price details'!$A$2:$F$1038,Table!$I$3,FALSE)</f>
        <v>Regular Air</v>
      </c>
      <c r="J772" s="13">
        <f>VLOOKUP(Table1[[#This Row],[Order No]],'Cost and price details'!$A$2:$F$1038,Table!$J$3,FALSE)</f>
        <v>42360</v>
      </c>
      <c r="K772" s="12">
        <f>VLOOKUP(Table1[[#This Row],[Order No]],'Cost and price details'!$A$2:$F$1038,Table!$K$3,FALSE)</f>
        <v>109.32900000000001</v>
      </c>
      <c r="L772" s="12">
        <f>VLOOKUP(Table1[[#This Row],[Order No]],'Cost and price details'!$A$2:$F$1038,Table!$L$3,FALSE)</f>
        <v>179.22300000000001</v>
      </c>
      <c r="M772" s="14">
        <f>(Table1[[#This Row],[Retail Price]]-Table1[[#This Row],[Cost Price]])/Table1[[#This Row],[Cost Price]]</f>
        <v>0.63929972834289162</v>
      </c>
      <c r="N772" s="14">
        <f>VLOOKUP(Table1[[#This Row],[Retail Price]],'Tax and discount slab'!$A$17:$B$27,2,TRUE)</f>
        <v>0.32000000000000006</v>
      </c>
      <c r="O772" s="7">
        <f>(1+Table1[[#This Row],[Tax]])*Table1[[#This Row],[Retail Price]]</f>
        <v>236.57436000000004</v>
      </c>
      <c r="P772" s="7" t="e">
        <f>VLOOKUP(Table1[[#This Row],[Order No]],'QTY &amp; shipping cost'!A768:B1804,2,FALSE)</f>
        <v>#N/A</v>
      </c>
      <c r="Q772" s="7" t="e">
        <f>(Table1[[#This Row],[Price including tax]]*Table1[[#This Row],[Order Quantity]])</f>
        <v>#N/A</v>
      </c>
      <c r="R772" s="14">
        <f>VLOOKUP(Table1[[#This Row],[Retail Price]],'Tax and discount slab'!$D$17:$E$27,2,TRUE)</f>
        <v>0.47</v>
      </c>
      <c r="S772" s="7" t="e">
        <f>Table1[[#This Row],[Sub Total]]*Table1[[#This Row],[Discount %]]</f>
        <v>#N/A</v>
      </c>
      <c r="T772" s="7">
        <f>VLOOKUP(Table1[[#This Row],[Order No]],'QTY &amp; shipping cost'!$A$2:$C$1038,3,FALSE)</f>
        <v>20.04</v>
      </c>
      <c r="U772" s="18" t="e">
        <f>(Table1[[#This Row],[Sub Total]]+Table1[[#This Row],[Shipping Cost]])-Table1[[#This Row],[Discount $]]</f>
        <v>#N/A</v>
      </c>
    </row>
    <row r="773" spans="1:21" x14ac:dyDescent="0.2">
      <c r="A773" s="17" t="s">
        <v>1283</v>
      </c>
      <c r="B773" s="6">
        <f>VLOOKUP($A773,'Order date customer name'!$A$3:$B$1039,2,FALSE)</f>
        <v>42355</v>
      </c>
      <c r="C773" s="7" t="str">
        <f>VLOOKUP(Table1[[#This Row],[Order No]],'Order date customer name'!$A$2:$C$1038,3,FALSE)</f>
        <v>TROY NELSON</v>
      </c>
      <c r="D773" s="7" t="str">
        <f>VLOOKUP(Table1[[#This Row],[Order No]],'State and cust type'!$A$2:$B$1038,2,FALSE)</f>
        <v>Illinois</v>
      </c>
      <c r="E773" s="7" t="str">
        <f>VLOOKUP(Table1[[#This Row],[Order No]],'State and cust type'!$A$3:$C$1039,3,FALSE)</f>
        <v>Home Office</v>
      </c>
      <c r="F773" s="7" t="str">
        <f>VLOOKUP(Table1[[#This Row],[Order No]],'Account, order priority and cat'!$A$2:$B$1038,2,FALSE)</f>
        <v>COREY MILLS</v>
      </c>
      <c r="G773" s="7" t="str">
        <f>VLOOKUP(Table1[[#This Row],[Order No]],'Account, order priority and cat'!$A$3:$C$1039,3,FALSE)</f>
        <v>Not Specified</v>
      </c>
      <c r="H773" s="7" t="str">
        <f>VLOOKUP(Table1[[#This Row],[Order No]],'Account, order priority and cat'!$A$3:$D$1039,4,FALSE)</f>
        <v>Office Supplies</v>
      </c>
      <c r="I773" s="12" t="str">
        <f>VLOOKUP(Table1[[#This Row],[Order No]],'Cost and price details'!$A$2:$F$1038,Table!$I$3,FALSE)</f>
        <v>Regular Air</v>
      </c>
      <c r="J773" s="13">
        <f>VLOOKUP(Table1[[#This Row],[Order No]],'Cost and price details'!$A$2:$F$1038,Table!$J$3,FALSE)</f>
        <v>42364</v>
      </c>
      <c r="K773" s="12">
        <f>VLOOKUP(Table1[[#This Row],[Order No]],'Cost and price details'!$A$2:$F$1038,Table!$K$3,FALSE)</f>
        <v>3.6520000000000001</v>
      </c>
      <c r="L773" s="12">
        <f>VLOOKUP(Table1[[#This Row],[Order No]],'Cost and price details'!$A$2:$F$1038,Table!$L$3,FALSE)</f>
        <v>5.6980000000000004</v>
      </c>
      <c r="M773" s="14">
        <f>(Table1[[#This Row],[Retail Price]]-Table1[[#This Row],[Cost Price]])/Table1[[#This Row],[Cost Price]]</f>
        <v>0.56024096385542177</v>
      </c>
      <c r="N773" s="14">
        <f>VLOOKUP(Table1[[#This Row],[Retail Price]],'Tax and discount slab'!$A$17:$B$27,2,TRUE)</f>
        <v>0.05</v>
      </c>
      <c r="O773" s="7">
        <f>(1+Table1[[#This Row],[Tax]])*Table1[[#This Row],[Retail Price]]</f>
        <v>5.9829000000000008</v>
      </c>
      <c r="P773" s="7">
        <f>VLOOKUP(Table1[[#This Row],[Order No]],'QTY &amp; shipping cost'!A769:B1805,2,FALSE)</f>
        <v>27</v>
      </c>
      <c r="Q773" s="7">
        <f>(Table1[[#This Row],[Price including tax]]*Table1[[#This Row],[Order Quantity]])</f>
        <v>161.53830000000002</v>
      </c>
      <c r="R773" s="14">
        <f>VLOOKUP(Table1[[#This Row],[Retail Price]],'Tax and discount slab'!$D$17:$E$27,2,TRUE)</f>
        <v>0.02</v>
      </c>
      <c r="S773" s="7">
        <f>Table1[[#This Row],[Sub Total]]*Table1[[#This Row],[Discount %]]</f>
        <v>3.2307660000000005</v>
      </c>
      <c r="T773" s="7">
        <f>VLOOKUP(Table1[[#This Row],[Order No]],'QTY &amp; shipping cost'!$A$2:$C$1038,3,FALSE)</f>
        <v>2.09</v>
      </c>
      <c r="U773" s="18">
        <f>(Table1[[#This Row],[Sub Total]]+Table1[[#This Row],[Shipping Cost]])-Table1[[#This Row],[Discount $]]</f>
        <v>160.39753400000004</v>
      </c>
    </row>
    <row r="774" spans="1:21" x14ac:dyDescent="0.2">
      <c r="A774" s="17" t="s">
        <v>1284</v>
      </c>
      <c r="B774" s="6">
        <f>VLOOKUP($A774,'Order date customer name'!$A$3:$B$1039,2,FALSE)</f>
        <v>42355</v>
      </c>
      <c r="C774" s="7" t="str">
        <f>VLOOKUP(Table1[[#This Row],[Order No]],'Order date customer name'!$A$2:$C$1038,3,FALSE)</f>
        <v>CLAUDE DANIELS</v>
      </c>
      <c r="D774" s="7" t="str">
        <f>VLOOKUP(Table1[[#This Row],[Order No]],'State and cust type'!$A$2:$B$1038,2,FALSE)</f>
        <v>New York</v>
      </c>
      <c r="E774" s="7" t="str">
        <f>VLOOKUP(Table1[[#This Row],[Order No]],'State and cust type'!$A$3:$C$1039,3,FALSE)</f>
        <v>Corporate</v>
      </c>
      <c r="F774" s="7" t="str">
        <f>VLOOKUP(Table1[[#This Row],[Order No]],'Account, order priority and cat'!$A$2:$B$1038,2,FALSE)</f>
        <v>MARC ARNOLD</v>
      </c>
      <c r="G774" s="7" t="str">
        <f>VLOOKUP(Table1[[#This Row],[Order No]],'Account, order priority and cat'!$A$3:$C$1039,3,FALSE)</f>
        <v>Critical</v>
      </c>
      <c r="H774" s="7" t="str">
        <f>VLOOKUP(Table1[[#This Row],[Order No]],'Account, order priority and cat'!$A$3:$D$1039,4,FALSE)</f>
        <v>Office Supplies</v>
      </c>
      <c r="I774" s="12" t="str">
        <f>VLOOKUP(Table1[[#This Row],[Order No]],'Cost and price details'!$A$2:$F$1038,Table!$I$3,FALSE)</f>
        <v>Regular Air</v>
      </c>
      <c r="J774" s="13">
        <f>VLOOKUP(Table1[[#This Row],[Order No]],'Cost and price details'!$A$2:$F$1038,Table!$J$3,FALSE)</f>
        <v>42364</v>
      </c>
      <c r="K774" s="12">
        <f>VLOOKUP(Table1[[#This Row],[Order No]],'Cost and price details'!$A$2:$F$1038,Table!$K$3,FALSE)</f>
        <v>4.9060000000000006</v>
      </c>
      <c r="L774" s="12">
        <f>VLOOKUP(Table1[[#This Row],[Order No]],'Cost and price details'!$A$2:$F$1038,Table!$L$3,FALSE)</f>
        <v>11.979000000000001</v>
      </c>
      <c r="M774" s="14">
        <f>(Table1[[#This Row],[Retail Price]]-Table1[[#This Row],[Cost Price]])/Table1[[#This Row],[Cost Price]]</f>
        <v>1.4417040358744393</v>
      </c>
      <c r="N774" s="14">
        <f>VLOOKUP(Table1[[#This Row],[Retail Price]],'Tax and discount slab'!$A$17:$B$27,2,TRUE)</f>
        <v>0.1</v>
      </c>
      <c r="O774" s="7">
        <f>(1+Table1[[#This Row],[Tax]])*Table1[[#This Row],[Retail Price]]</f>
        <v>13.176900000000002</v>
      </c>
      <c r="P774" s="7" t="e">
        <f>VLOOKUP(Table1[[#This Row],[Order No]],'QTY &amp; shipping cost'!A770:B1806,2,FALSE)</f>
        <v>#N/A</v>
      </c>
      <c r="Q774" s="7" t="e">
        <f>(Table1[[#This Row],[Price including tax]]*Table1[[#This Row],[Order Quantity]])</f>
        <v>#N/A</v>
      </c>
      <c r="R774" s="14">
        <f>VLOOKUP(Table1[[#This Row],[Retail Price]],'Tax and discount slab'!$D$17:$E$27,2,TRUE)</f>
        <v>7.0000000000000007E-2</v>
      </c>
      <c r="S774" s="7" t="e">
        <f>Table1[[#This Row],[Sub Total]]*Table1[[#This Row],[Discount %]]</f>
        <v>#N/A</v>
      </c>
      <c r="T774" s="7">
        <f>VLOOKUP(Table1[[#This Row],[Order No]],'QTY &amp; shipping cost'!$A$2:$C$1038,3,FALSE)</f>
        <v>4.55</v>
      </c>
      <c r="U774" s="18" t="e">
        <f>(Table1[[#This Row],[Sub Total]]+Table1[[#This Row],[Shipping Cost]])-Table1[[#This Row],[Discount $]]</f>
        <v>#N/A</v>
      </c>
    </row>
    <row r="775" spans="1:21" x14ac:dyDescent="0.2">
      <c r="A775" s="17" t="s">
        <v>1285</v>
      </c>
      <c r="B775" s="6">
        <f>VLOOKUP($A775,'Order date customer name'!$A$3:$B$1039,2,FALSE)</f>
        <v>42358</v>
      </c>
      <c r="C775" s="7" t="str">
        <f>VLOOKUP(Table1[[#This Row],[Order No]],'Order date customer name'!$A$2:$C$1038,3,FALSE)</f>
        <v>JEFFREY MENDEZ</v>
      </c>
      <c r="D775" s="7" t="str">
        <f>VLOOKUP(Table1[[#This Row],[Order No]],'State and cust type'!$A$2:$B$1038,2,FALSE)</f>
        <v>New York</v>
      </c>
      <c r="E775" s="7" t="str">
        <f>VLOOKUP(Table1[[#This Row],[Order No]],'State and cust type'!$A$3:$C$1039,3,FALSE)</f>
        <v>Home Office</v>
      </c>
      <c r="F775" s="7" t="str">
        <f>VLOOKUP(Table1[[#This Row],[Order No]],'Account, order priority and cat'!$A$2:$B$1038,2,FALSE)</f>
        <v>EDWIN AGUILAR</v>
      </c>
      <c r="G775" s="7" t="str">
        <f>VLOOKUP(Table1[[#This Row],[Order No]],'Account, order priority and cat'!$A$3:$C$1039,3,FALSE)</f>
        <v>Not Specified</v>
      </c>
      <c r="H775" s="7" t="str">
        <f>VLOOKUP(Table1[[#This Row],[Order No]],'Account, order priority and cat'!$A$3:$D$1039,4,FALSE)</f>
        <v>Technology</v>
      </c>
      <c r="I775" s="12" t="str">
        <f>VLOOKUP(Table1[[#This Row],[Order No]],'Cost and price details'!$A$2:$F$1038,Table!$I$3,FALSE)</f>
        <v>Regular Air</v>
      </c>
      <c r="J775" s="13">
        <f>VLOOKUP(Table1[[#This Row],[Order No]],'Cost and price details'!$A$2:$F$1038,Table!$J$3,FALSE)</f>
        <v>42367</v>
      </c>
      <c r="K775" s="12">
        <f>VLOOKUP(Table1[[#This Row],[Order No]],'Cost and price details'!$A$2:$F$1038,Table!$K$3,FALSE)</f>
        <v>21.758000000000003</v>
      </c>
      <c r="L775" s="12">
        <f>VLOOKUP(Table1[[#This Row],[Order No]],'Cost and price details'!$A$2:$F$1038,Table!$L$3,FALSE)</f>
        <v>50.589000000000006</v>
      </c>
      <c r="M775" s="14">
        <f>(Table1[[#This Row],[Retail Price]]-Table1[[#This Row],[Cost Price]])/Table1[[#This Row],[Cost Price]]</f>
        <v>1.3250758341759352</v>
      </c>
      <c r="N775" s="14">
        <f>VLOOKUP(Table1[[#This Row],[Retail Price]],'Tax and discount slab'!$A$17:$B$27,2,TRUE)</f>
        <v>0.24</v>
      </c>
      <c r="O775" s="7">
        <f>(1+Table1[[#This Row],[Tax]])*Table1[[#This Row],[Retail Price]]</f>
        <v>62.730360000000005</v>
      </c>
      <c r="P775" s="7" t="e">
        <f>VLOOKUP(Table1[[#This Row],[Order No]],'QTY &amp; shipping cost'!A771:B1807,2,FALSE)</f>
        <v>#N/A</v>
      </c>
      <c r="Q775" s="7" t="e">
        <f>(Table1[[#This Row],[Price including tax]]*Table1[[#This Row],[Order Quantity]])</f>
        <v>#N/A</v>
      </c>
      <c r="R775" s="14">
        <f>VLOOKUP(Table1[[#This Row],[Retail Price]],'Tax and discount slab'!$D$17:$E$27,2,TRUE)</f>
        <v>0.27</v>
      </c>
      <c r="S775" s="7" t="e">
        <f>Table1[[#This Row],[Sub Total]]*Table1[[#This Row],[Discount %]]</f>
        <v>#N/A</v>
      </c>
      <c r="T775" s="7">
        <f>VLOOKUP(Table1[[#This Row],[Order No]],'QTY &amp; shipping cost'!$A$2:$C$1038,3,FALSE)</f>
        <v>5.04</v>
      </c>
      <c r="U775" s="18" t="e">
        <f>(Table1[[#This Row],[Sub Total]]+Table1[[#This Row],[Shipping Cost]])-Table1[[#This Row],[Discount $]]</f>
        <v>#N/A</v>
      </c>
    </row>
    <row r="776" spans="1:21" x14ac:dyDescent="0.2">
      <c r="A776" s="17" t="s">
        <v>1286</v>
      </c>
      <c r="B776" s="6">
        <f>VLOOKUP($A776,'Order date customer name'!$A$3:$B$1039,2,FALSE)</f>
        <v>42360</v>
      </c>
      <c r="C776" s="7" t="str">
        <f>VLOOKUP(Table1[[#This Row],[Order No]],'Order date customer name'!$A$2:$C$1038,3,FALSE)</f>
        <v>MELVIN MORGAN</v>
      </c>
      <c r="D776" s="7" t="str">
        <f>VLOOKUP(Table1[[#This Row],[Order No]],'State and cust type'!$A$2:$B$1038,2,FALSE)</f>
        <v>New York</v>
      </c>
      <c r="E776" s="7" t="str">
        <f>VLOOKUP(Table1[[#This Row],[Order No]],'State and cust type'!$A$3:$C$1039,3,FALSE)</f>
        <v>Corporate</v>
      </c>
      <c r="F776" s="7" t="str">
        <f>VLOOKUP(Table1[[#This Row],[Order No]],'Account, order priority and cat'!$A$2:$B$1038,2,FALSE)</f>
        <v>TONY PERRY</v>
      </c>
      <c r="G776" s="7" t="str">
        <f>VLOOKUP(Table1[[#This Row],[Order No]],'Account, order priority and cat'!$A$3:$C$1039,3,FALSE)</f>
        <v>Critical</v>
      </c>
      <c r="H776" s="7" t="str">
        <f>VLOOKUP(Table1[[#This Row],[Order No]],'Account, order priority and cat'!$A$3:$D$1039,4,FALSE)</f>
        <v>Office Supplies</v>
      </c>
      <c r="I776" s="12" t="str">
        <f>VLOOKUP(Table1[[#This Row],[Order No]],'Cost and price details'!$A$2:$F$1038,Table!$I$3,FALSE)</f>
        <v>Regular Air</v>
      </c>
      <c r="J776" s="13">
        <f>VLOOKUP(Table1[[#This Row],[Order No]],'Cost and price details'!$A$2:$F$1038,Table!$J$3,FALSE)</f>
        <v>42369</v>
      </c>
      <c r="K776" s="12">
        <f>VLOOKUP(Table1[[#This Row],[Order No]],'Cost and price details'!$A$2:$F$1038,Table!$K$3,FALSE)</f>
        <v>1.298</v>
      </c>
      <c r="L776" s="12">
        <f>VLOOKUP(Table1[[#This Row],[Order No]],'Cost and price details'!$A$2:$F$1038,Table!$L$3,FALSE)</f>
        <v>2.0680000000000001</v>
      </c>
      <c r="M776" s="14">
        <f>(Table1[[#This Row],[Retail Price]]-Table1[[#This Row],[Cost Price]])/Table1[[#This Row],[Cost Price]]</f>
        <v>0.59322033898305082</v>
      </c>
      <c r="N776" s="14">
        <f>VLOOKUP(Table1[[#This Row],[Retail Price]],'Tax and discount slab'!$A$17:$B$27,2,TRUE)</f>
        <v>0.05</v>
      </c>
      <c r="O776" s="7">
        <f>(1+Table1[[#This Row],[Tax]])*Table1[[#This Row],[Retail Price]]</f>
        <v>2.1714000000000002</v>
      </c>
      <c r="P776" s="7" t="e">
        <f>VLOOKUP(Table1[[#This Row],[Order No]],'QTY &amp; shipping cost'!A772:B1808,2,FALSE)</f>
        <v>#N/A</v>
      </c>
      <c r="Q776" s="7" t="e">
        <f>(Table1[[#This Row],[Price including tax]]*Table1[[#This Row],[Order Quantity]])</f>
        <v>#N/A</v>
      </c>
      <c r="R776" s="14">
        <f>VLOOKUP(Table1[[#This Row],[Retail Price]],'Tax and discount slab'!$D$17:$E$27,2,TRUE)</f>
        <v>0.02</v>
      </c>
      <c r="S776" s="7" t="e">
        <f>Table1[[#This Row],[Sub Total]]*Table1[[#This Row],[Discount %]]</f>
        <v>#N/A</v>
      </c>
      <c r="T776" s="7">
        <f>VLOOKUP(Table1[[#This Row],[Order No]],'QTY &amp; shipping cost'!$A$2:$C$1038,3,FALSE)</f>
        <v>1.54</v>
      </c>
      <c r="U776" s="18" t="e">
        <f>(Table1[[#This Row],[Sub Total]]+Table1[[#This Row],[Shipping Cost]])-Table1[[#This Row],[Discount $]]</f>
        <v>#N/A</v>
      </c>
    </row>
    <row r="777" spans="1:21" x14ac:dyDescent="0.2">
      <c r="A777" s="17" t="s">
        <v>1287</v>
      </c>
      <c r="B777" s="6">
        <f>VLOOKUP($A777,'Order date customer name'!$A$3:$B$1039,2,FALSE)</f>
        <v>42361</v>
      </c>
      <c r="C777" s="7" t="str">
        <f>VLOOKUP(Table1[[#This Row],[Order No]],'Order date customer name'!$A$2:$C$1038,3,FALSE)</f>
        <v>THOMAS ARNOLD</v>
      </c>
      <c r="D777" s="7" t="str">
        <f>VLOOKUP(Table1[[#This Row],[Order No]],'State and cust type'!$A$2:$B$1038,2,FALSE)</f>
        <v>New York</v>
      </c>
      <c r="E777" s="7" t="str">
        <f>VLOOKUP(Table1[[#This Row],[Order No]],'State and cust type'!$A$3:$C$1039,3,FALSE)</f>
        <v>Corporate</v>
      </c>
      <c r="F777" s="7" t="str">
        <f>VLOOKUP(Table1[[#This Row],[Order No]],'Account, order priority and cat'!$A$2:$B$1038,2,FALSE)</f>
        <v>BOBBY CHAVEZ</v>
      </c>
      <c r="G777" s="7" t="str">
        <f>VLOOKUP(Table1[[#This Row],[Order No]],'Account, order priority and cat'!$A$3:$C$1039,3,FALSE)</f>
        <v>Low</v>
      </c>
      <c r="H777" s="7" t="str">
        <f>VLOOKUP(Table1[[#This Row],[Order No]],'Account, order priority and cat'!$A$3:$D$1039,4,FALSE)</f>
        <v>Technology</v>
      </c>
      <c r="I777" s="12" t="str">
        <f>VLOOKUP(Table1[[#This Row],[Order No]],'Cost and price details'!$A$2:$F$1038,Table!$I$3,FALSE)</f>
        <v>Regular Air</v>
      </c>
      <c r="J777" s="13">
        <f>VLOOKUP(Table1[[#This Row],[Order No]],'Cost and price details'!$A$2:$F$1038,Table!$J$3,FALSE)</f>
        <v>42375</v>
      </c>
      <c r="K777" s="12">
        <f>VLOOKUP(Table1[[#This Row],[Order No]],'Cost and price details'!$A$2:$F$1038,Table!$K$3,FALSE)</f>
        <v>415.78900000000004</v>
      </c>
      <c r="L777" s="12">
        <f>VLOOKUP(Table1[[#This Row],[Order No]],'Cost and price details'!$A$2:$F$1038,Table!$L$3,FALSE)</f>
        <v>659.98900000000003</v>
      </c>
      <c r="M777" s="14">
        <f>(Table1[[#This Row],[Retail Price]]-Table1[[#This Row],[Cost Price]])/Table1[[#This Row],[Cost Price]]</f>
        <v>0.58731712479166109</v>
      </c>
      <c r="N777" s="14">
        <f>VLOOKUP(Table1[[#This Row],[Retail Price]],'Tax and discount slab'!$A$17:$B$27,2,TRUE)</f>
        <v>0.32000000000000006</v>
      </c>
      <c r="O777" s="7">
        <f>(1+Table1[[#This Row],[Tax]])*Table1[[#This Row],[Retail Price]]</f>
        <v>871.1854800000001</v>
      </c>
      <c r="P777" s="7">
        <f>VLOOKUP(Table1[[#This Row],[Order No]],'QTY &amp; shipping cost'!A773:B1809,2,FALSE)</f>
        <v>19</v>
      </c>
      <c r="Q777" s="7">
        <f>(Table1[[#This Row],[Price including tax]]*Table1[[#This Row],[Order Quantity]])</f>
        <v>16552.524120000002</v>
      </c>
      <c r="R777" s="14">
        <f>VLOOKUP(Table1[[#This Row],[Retail Price]],'Tax and discount slab'!$D$17:$E$27,2,TRUE)</f>
        <v>0.47</v>
      </c>
      <c r="S777" s="7">
        <f>Table1[[#This Row],[Sub Total]]*Table1[[#This Row],[Discount %]]</f>
        <v>7779.6863364000001</v>
      </c>
      <c r="T777" s="7">
        <f>VLOOKUP(Table1[[#This Row],[Order No]],'QTY &amp; shipping cost'!$A$2:$C$1038,3,FALSE)</f>
        <v>24.54</v>
      </c>
      <c r="U777" s="18">
        <f>(Table1[[#This Row],[Sub Total]]+Table1[[#This Row],[Shipping Cost]])-Table1[[#This Row],[Discount $]]</f>
        <v>8797.3777836000027</v>
      </c>
    </row>
    <row r="778" spans="1:21" x14ac:dyDescent="0.2">
      <c r="A778" s="17" t="s">
        <v>1288</v>
      </c>
      <c r="B778" s="6">
        <f>VLOOKUP($A778,'Order date customer name'!$A$3:$B$1039,2,FALSE)</f>
        <v>42361</v>
      </c>
      <c r="C778" s="7" t="str">
        <f>VLOOKUP(Table1[[#This Row],[Order No]],'Order date customer name'!$A$2:$C$1038,3,FALSE)</f>
        <v>HARRY JOHNSTON</v>
      </c>
      <c r="D778" s="7" t="str">
        <f>VLOOKUP(Table1[[#This Row],[Order No]],'State and cust type'!$A$2:$B$1038,2,FALSE)</f>
        <v>New York</v>
      </c>
      <c r="E778" s="7" t="str">
        <f>VLOOKUP(Table1[[#This Row],[Order No]],'State and cust type'!$A$3:$C$1039,3,FALSE)</f>
        <v>Corporate</v>
      </c>
      <c r="F778" s="7" t="str">
        <f>VLOOKUP(Table1[[#This Row],[Order No]],'Account, order priority and cat'!$A$2:$B$1038,2,FALSE)</f>
        <v>GREG BLACK</v>
      </c>
      <c r="G778" s="7" t="str">
        <f>VLOOKUP(Table1[[#This Row],[Order No]],'Account, order priority and cat'!$A$3:$C$1039,3,FALSE)</f>
        <v>High</v>
      </c>
      <c r="H778" s="7" t="str">
        <f>VLOOKUP(Table1[[#This Row],[Order No]],'Account, order priority and cat'!$A$3:$D$1039,4,FALSE)</f>
        <v>Office Supplies</v>
      </c>
      <c r="I778" s="12" t="str">
        <f>VLOOKUP(Table1[[#This Row],[Order No]],'Cost and price details'!$A$2:$F$1038,Table!$I$3,FALSE)</f>
        <v>Regular Air</v>
      </c>
      <c r="J778" s="13">
        <f>VLOOKUP(Table1[[#This Row],[Order No]],'Cost and price details'!$A$2:$F$1038,Table!$J$3,FALSE)</f>
        <v>42369</v>
      </c>
      <c r="K778" s="12">
        <f>VLOOKUP(Table1[[#This Row],[Order No]],'Cost and price details'!$A$2:$F$1038,Table!$K$3,FALSE)</f>
        <v>1.1990000000000003</v>
      </c>
      <c r="L778" s="12">
        <f>VLOOKUP(Table1[[#This Row],[Order No]],'Cost and price details'!$A$2:$F$1038,Table!$L$3,FALSE)</f>
        <v>1.8480000000000001</v>
      </c>
      <c r="M778" s="14">
        <f>(Table1[[#This Row],[Retail Price]]-Table1[[#This Row],[Cost Price]])/Table1[[#This Row],[Cost Price]]</f>
        <v>0.54128440366972452</v>
      </c>
      <c r="N778" s="14">
        <f>VLOOKUP(Table1[[#This Row],[Retail Price]],'Tax and discount slab'!$A$17:$B$27,2,TRUE)</f>
        <v>0.05</v>
      </c>
      <c r="O778" s="7">
        <f>(1+Table1[[#This Row],[Tax]])*Table1[[#This Row],[Retail Price]]</f>
        <v>1.9404000000000001</v>
      </c>
      <c r="P778" s="7">
        <f>VLOOKUP(Table1[[#This Row],[Order No]],'QTY &amp; shipping cost'!A774:B1810,2,FALSE)</f>
        <v>26</v>
      </c>
      <c r="Q778" s="7">
        <f>(Table1[[#This Row],[Price including tax]]*Table1[[#This Row],[Order Quantity]])</f>
        <v>50.450400000000002</v>
      </c>
      <c r="R778" s="14">
        <f>VLOOKUP(Table1[[#This Row],[Retail Price]],'Tax and discount slab'!$D$17:$E$27,2,TRUE)</f>
        <v>0.02</v>
      </c>
      <c r="S778" s="7">
        <f>Table1[[#This Row],[Sub Total]]*Table1[[#This Row],[Discount %]]</f>
        <v>1.0090080000000001</v>
      </c>
      <c r="T778" s="7">
        <f>VLOOKUP(Table1[[#This Row],[Order No]],'QTY &amp; shipping cost'!$A$2:$C$1038,3,FALSE)</f>
        <v>1.05</v>
      </c>
      <c r="U778" s="18">
        <f>(Table1[[#This Row],[Sub Total]]+Table1[[#This Row],[Shipping Cost]])-Table1[[#This Row],[Discount $]]</f>
        <v>50.491391999999998</v>
      </c>
    </row>
    <row r="779" spans="1:21" x14ac:dyDescent="0.2">
      <c r="A779" s="17" t="s">
        <v>1289</v>
      </c>
      <c r="B779" s="6">
        <f>VLOOKUP($A779,'Order date customer name'!$A$3:$B$1039,2,FALSE)</f>
        <v>42364</v>
      </c>
      <c r="C779" s="7" t="str">
        <f>VLOOKUP(Table1[[#This Row],[Order No]],'Order date customer name'!$A$2:$C$1038,3,FALSE)</f>
        <v>CHRISTOPHER LOPEZ</v>
      </c>
      <c r="D779" s="7" t="str">
        <f>VLOOKUP(Table1[[#This Row],[Order No]],'State and cust type'!$A$2:$B$1038,2,FALSE)</f>
        <v>Illinois</v>
      </c>
      <c r="E779" s="7" t="str">
        <f>VLOOKUP(Table1[[#This Row],[Order No]],'State and cust type'!$A$3:$C$1039,3,FALSE)</f>
        <v>Home Office</v>
      </c>
      <c r="F779" s="7" t="str">
        <f>VLOOKUP(Table1[[#This Row],[Order No]],'Account, order priority and cat'!$A$2:$B$1038,2,FALSE)</f>
        <v>COREY MILLS</v>
      </c>
      <c r="G779" s="7" t="str">
        <f>VLOOKUP(Table1[[#This Row],[Order No]],'Account, order priority and cat'!$A$3:$C$1039,3,FALSE)</f>
        <v>High</v>
      </c>
      <c r="H779" s="7" t="str">
        <f>VLOOKUP(Table1[[#This Row],[Order No]],'Account, order priority and cat'!$A$3:$D$1039,4,FALSE)</f>
        <v>Technology</v>
      </c>
      <c r="I779" s="12" t="str">
        <f>VLOOKUP(Table1[[#This Row],[Order No]],'Cost and price details'!$A$2:$F$1038,Table!$I$3,FALSE)</f>
        <v>Regular Air</v>
      </c>
      <c r="J779" s="13">
        <f>VLOOKUP(Table1[[#This Row],[Order No]],'Cost and price details'!$A$2:$F$1038,Table!$J$3,FALSE)</f>
        <v>42372</v>
      </c>
      <c r="K779" s="12">
        <f>VLOOKUP(Table1[[#This Row],[Order No]],'Cost and price details'!$A$2:$F$1038,Table!$K$3,FALSE)</f>
        <v>9.7020000000000017</v>
      </c>
      <c r="L779" s="12">
        <f>VLOOKUP(Table1[[#This Row],[Order No]],'Cost and price details'!$A$2:$F$1038,Table!$L$3,FALSE)</f>
        <v>23.088999999999999</v>
      </c>
      <c r="M779" s="14">
        <f>(Table1[[#This Row],[Retail Price]]-Table1[[#This Row],[Cost Price]])/Table1[[#This Row],[Cost Price]]</f>
        <v>1.3798185941043077</v>
      </c>
      <c r="N779" s="14">
        <f>VLOOKUP(Table1[[#This Row],[Retail Price]],'Tax and discount slab'!$A$17:$B$27,2,TRUE)</f>
        <v>0.15000000000000002</v>
      </c>
      <c r="O779" s="7">
        <f>(1+Table1[[#This Row],[Tax]])*Table1[[#This Row],[Retail Price]]</f>
        <v>26.552349999999997</v>
      </c>
      <c r="P779" s="7" t="e">
        <f>VLOOKUP(Table1[[#This Row],[Order No]],'QTY &amp; shipping cost'!A775:B1811,2,FALSE)</f>
        <v>#N/A</v>
      </c>
      <c r="Q779" s="7" t="e">
        <f>(Table1[[#This Row],[Price including tax]]*Table1[[#This Row],[Order Quantity]])</f>
        <v>#N/A</v>
      </c>
      <c r="R779" s="14">
        <f>VLOOKUP(Table1[[#This Row],[Retail Price]],'Tax and discount slab'!$D$17:$E$27,2,TRUE)</f>
        <v>0.12000000000000001</v>
      </c>
      <c r="S779" s="7" t="e">
        <f>Table1[[#This Row],[Sub Total]]*Table1[[#This Row],[Discount %]]</f>
        <v>#N/A</v>
      </c>
      <c r="T779" s="7">
        <f>VLOOKUP(Table1[[#This Row],[Order No]],'QTY &amp; shipping cost'!$A$2:$C$1038,3,FALSE)</f>
        <v>4.8599999999999994</v>
      </c>
      <c r="U779" s="18" t="e">
        <f>(Table1[[#This Row],[Sub Total]]+Table1[[#This Row],[Shipping Cost]])-Table1[[#This Row],[Discount $]]</f>
        <v>#N/A</v>
      </c>
    </row>
    <row r="780" spans="1:21" x14ac:dyDescent="0.2">
      <c r="A780" s="17" t="s">
        <v>1291</v>
      </c>
      <c r="B780" s="6">
        <f>VLOOKUP($A780,'Order date customer name'!$A$3:$B$1039,2,FALSE)</f>
        <v>42364</v>
      </c>
      <c r="C780" s="7" t="str">
        <f>VLOOKUP(Table1[[#This Row],[Order No]],'Order date customer name'!$A$2:$C$1038,3,FALSE)</f>
        <v>TODD KELLY</v>
      </c>
      <c r="D780" s="7" t="str">
        <f>VLOOKUP(Table1[[#This Row],[Order No]],'State and cust type'!$A$2:$B$1038,2,FALSE)</f>
        <v>New York</v>
      </c>
      <c r="E780" s="7" t="str">
        <f>VLOOKUP(Table1[[#This Row],[Order No]],'State and cust type'!$A$3:$C$1039,3,FALSE)</f>
        <v>Small Business</v>
      </c>
      <c r="F780" s="7" t="str">
        <f>VLOOKUP(Table1[[#This Row],[Order No]],'Account, order priority and cat'!$A$2:$B$1038,2,FALSE)</f>
        <v>GREG BLACK</v>
      </c>
      <c r="G780" s="7" t="str">
        <f>VLOOKUP(Table1[[#This Row],[Order No]],'Account, order priority and cat'!$A$3:$C$1039,3,FALSE)</f>
        <v>Critical</v>
      </c>
      <c r="H780" s="7" t="str">
        <f>VLOOKUP(Table1[[#This Row],[Order No]],'Account, order priority and cat'!$A$3:$D$1039,4,FALSE)</f>
        <v>Office Supplies</v>
      </c>
      <c r="I780" s="12" t="str">
        <f>VLOOKUP(Table1[[#This Row],[Order No]],'Cost and price details'!$A$2:$F$1038,Table!$I$3,FALSE)</f>
        <v>Regular Air</v>
      </c>
      <c r="J780" s="13">
        <f>VLOOKUP(Table1[[#This Row],[Order No]],'Cost and price details'!$A$2:$F$1038,Table!$J$3,FALSE)</f>
        <v>42373</v>
      </c>
      <c r="K780" s="12">
        <f>VLOOKUP(Table1[[#This Row],[Order No]],'Cost and price details'!$A$2:$F$1038,Table!$K$3,FALSE)</f>
        <v>1.298</v>
      </c>
      <c r="L780" s="12">
        <f>VLOOKUP(Table1[[#This Row],[Order No]],'Cost and price details'!$A$2:$F$1038,Table!$L$3,FALSE)</f>
        <v>2.0680000000000001</v>
      </c>
      <c r="M780" s="14">
        <f>(Table1[[#This Row],[Retail Price]]-Table1[[#This Row],[Cost Price]])/Table1[[#This Row],[Cost Price]]</f>
        <v>0.59322033898305082</v>
      </c>
      <c r="N780" s="14">
        <f>VLOOKUP(Table1[[#This Row],[Retail Price]],'Tax and discount slab'!$A$17:$B$27,2,TRUE)</f>
        <v>0.05</v>
      </c>
      <c r="O780" s="7">
        <f>(1+Table1[[#This Row],[Tax]])*Table1[[#This Row],[Retail Price]]</f>
        <v>2.1714000000000002</v>
      </c>
      <c r="P780" s="7" t="e">
        <f>VLOOKUP(Table1[[#This Row],[Order No]],'QTY &amp; shipping cost'!A776:B1812,2,FALSE)</f>
        <v>#N/A</v>
      </c>
      <c r="Q780" s="7" t="e">
        <f>(Table1[[#This Row],[Price including tax]]*Table1[[#This Row],[Order Quantity]])</f>
        <v>#N/A</v>
      </c>
      <c r="R780" s="14">
        <f>VLOOKUP(Table1[[#This Row],[Retail Price]],'Tax and discount slab'!$D$17:$E$27,2,TRUE)</f>
        <v>0.02</v>
      </c>
      <c r="S780" s="7" t="e">
        <f>Table1[[#This Row],[Sub Total]]*Table1[[#This Row],[Discount %]]</f>
        <v>#N/A</v>
      </c>
      <c r="T780" s="7">
        <f>VLOOKUP(Table1[[#This Row],[Order No]],'QTY &amp; shipping cost'!$A$2:$C$1038,3,FALSE)</f>
        <v>1.54</v>
      </c>
      <c r="U780" s="18" t="e">
        <f>(Table1[[#This Row],[Sub Total]]+Table1[[#This Row],[Shipping Cost]])-Table1[[#This Row],[Discount $]]</f>
        <v>#N/A</v>
      </c>
    </row>
    <row r="781" spans="1:21" x14ac:dyDescent="0.2">
      <c r="A781" s="17" t="s">
        <v>1292</v>
      </c>
      <c r="B781" s="6">
        <f>VLOOKUP($A781,'Order date customer name'!$A$3:$B$1039,2,FALSE)</f>
        <v>42364</v>
      </c>
      <c r="C781" s="7" t="str">
        <f>VLOOKUP(Table1[[#This Row],[Order No]],'Order date customer name'!$A$2:$C$1038,3,FALSE)</f>
        <v>GLENN PETERS</v>
      </c>
      <c r="D781" s="7" t="str">
        <f>VLOOKUP(Table1[[#This Row],[Order No]],'State and cust type'!$A$2:$B$1038,2,FALSE)</f>
        <v>New York</v>
      </c>
      <c r="E781" s="7" t="str">
        <f>VLOOKUP(Table1[[#This Row],[Order No]],'State and cust type'!$A$3:$C$1039,3,FALSE)</f>
        <v>Corporate</v>
      </c>
      <c r="F781" s="7" t="str">
        <f>VLOOKUP(Table1[[#This Row],[Order No]],'Account, order priority and cat'!$A$2:$B$1038,2,FALSE)</f>
        <v>WILLIE STEWART</v>
      </c>
      <c r="G781" s="7" t="str">
        <f>VLOOKUP(Table1[[#This Row],[Order No]],'Account, order priority and cat'!$A$3:$C$1039,3,FALSE)</f>
        <v>Low</v>
      </c>
      <c r="H781" s="7" t="str">
        <f>VLOOKUP(Table1[[#This Row],[Order No]],'Account, order priority and cat'!$A$3:$D$1039,4,FALSE)</f>
        <v>Office Supplies</v>
      </c>
      <c r="I781" s="12" t="str">
        <f>VLOOKUP(Table1[[#This Row],[Order No]],'Cost and price details'!$A$2:$F$1038,Table!$I$3,FALSE)</f>
        <v>Express Air</v>
      </c>
      <c r="J781" s="13">
        <f>VLOOKUP(Table1[[#This Row],[Order No]],'Cost and price details'!$A$2:$F$1038,Table!$J$3,FALSE)</f>
        <v>42378</v>
      </c>
      <c r="K781" s="12">
        <f>VLOOKUP(Table1[[#This Row],[Order No]],'Cost and price details'!$A$2:$F$1038,Table!$K$3,FALSE)</f>
        <v>18.480000000000004</v>
      </c>
      <c r="L781" s="12">
        <f>VLOOKUP(Table1[[#This Row],[Order No]],'Cost and price details'!$A$2:$F$1038,Table!$L$3,FALSE)</f>
        <v>45.067</v>
      </c>
      <c r="M781" s="14">
        <f>(Table1[[#This Row],[Retail Price]]-Table1[[#This Row],[Cost Price]])/Table1[[#This Row],[Cost Price]]</f>
        <v>1.4386904761904757</v>
      </c>
      <c r="N781" s="14">
        <f>VLOOKUP(Table1[[#This Row],[Retail Price]],'Tax and discount slab'!$A$17:$B$27,2,TRUE)</f>
        <v>0.22</v>
      </c>
      <c r="O781" s="7">
        <f>(1+Table1[[#This Row],[Tax]])*Table1[[#This Row],[Retail Price]]</f>
        <v>54.981740000000002</v>
      </c>
      <c r="P781" s="7" t="e">
        <f>VLOOKUP(Table1[[#This Row],[Order No]],'QTY &amp; shipping cost'!A777:B1813,2,FALSE)</f>
        <v>#N/A</v>
      </c>
      <c r="Q781" s="7" t="e">
        <f>(Table1[[#This Row],[Price including tax]]*Table1[[#This Row],[Order Quantity]])</f>
        <v>#N/A</v>
      </c>
      <c r="R781" s="14">
        <f>VLOOKUP(Table1[[#This Row],[Retail Price]],'Tax and discount slab'!$D$17:$E$27,2,TRUE)</f>
        <v>0.22000000000000003</v>
      </c>
      <c r="S781" s="7" t="e">
        <f>Table1[[#This Row],[Sub Total]]*Table1[[#This Row],[Discount %]]</f>
        <v>#N/A</v>
      </c>
      <c r="T781" s="7">
        <f>VLOOKUP(Table1[[#This Row],[Order No]],'QTY &amp; shipping cost'!$A$2:$C$1038,3,FALSE)</f>
        <v>9.0400000000000009</v>
      </c>
      <c r="U781" s="18" t="e">
        <f>(Table1[[#This Row],[Sub Total]]+Table1[[#This Row],[Shipping Cost]])-Table1[[#This Row],[Discount $]]</f>
        <v>#N/A</v>
      </c>
    </row>
    <row r="782" spans="1:21" x14ac:dyDescent="0.2">
      <c r="A782" s="17" t="s">
        <v>1293</v>
      </c>
      <c r="B782" s="6">
        <f>VLOOKUP($A782,'Order date customer name'!$A$3:$B$1039,2,FALSE)</f>
        <v>42369</v>
      </c>
      <c r="C782" s="7" t="str">
        <f>VLOOKUP(Table1[[#This Row],[Order No]],'Order date customer name'!$A$2:$C$1038,3,FALSE)</f>
        <v>RUSSELL SANTOS</v>
      </c>
      <c r="D782" s="7" t="str">
        <f>VLOOKUP(Table1[[#This Row],[Order No]],'State and cust type'!$A$2:$B$1038,2,FALSE)</f>
        <v>New York</v>
      </c>
      <c r="E782" s="7" t="str">
        <f>VLOOKUP(Table1[[#This Row],[Order No]],'State and cust type'!$A$3:$C$1039,3,FALSE)</f>
        <v>Corporate</v>
      </c>
      <c r="F782" s="7" t="str">
        <f>VLOOKUP(Table1[[#This Row],[Order No]],'Account, order priority and cat'!$A$2:$B$1038,2,FALSE)</f>
        <v>EDDIE MURRAY</v>
      </c>
      <c r="G782" s="7" t="str">
        <f>VLOOKUP(Table1[[#This Row],[Order No]],'Account, order priority and cat'!$A$3:$C$1039,3,FALSE)</f>
        <v>Not Specified</v>
      </c>
      <c r="H782" s="7" t="str">
        <f>VLOOKUP(Table1[[#This Row],[Order No]],'Account, order priority and cat'!$A$3:$D$1039,4,FALSE)</f>
        <v>Technology</v>
      </c>
      <c r="I782" s="12" t="str">
        <f>VLOOKUP(Table1[[#This Row],[Order No]],'Cost and price details'!$A$2:$F$1038,Table!$I$3,FALSE)</f>
        <v>Regular Air</v>
      </c>
      <c r="J782" s="13">
        <f>VLOOKUP(Table1[[#This Row],[Order No]],'Cost and price details'!$A$2:$F$1038,Table!$J$3,FALSE)</f>
        <v>42377</v>
      </c>
      <c r="K782" s="12">
        <f>VLOOKUP(Table1[[#This Row],[Order No]],'Cost and price details'!$A$2:$F$1038,Table!$K$3,FALSE)</f>
        <v>16.170000000000002</v>
      </c>
      <c r="L782" s="12">
        <f>VLOOKUP(Table1[[#This Row],[Order No]],'Cost and price details'!$A$2:$F$1038,Table!$L$3,FALSE)</f>
        <v>32.989000000000004</v>
      </c>
      <c r="M782" s="14">
        <f>(Table1[[#This Row],[Retail Price]]-Table1[[#This Row],[Cost Price]])/Table1[[#This Row],[Cost Price]]</f>
        <v>1.0401360544217688</v>
      </c>
      <c r="N782" s="14">
        <f>VLOOKUP(Table1[[#This Row],[Retail Price]],'Tax and discount slab'!$A$17:$B$27,2,TRUE)</f>
        <v>0.2</v>
      </c>
      <c r="O782" s="7">
        <f>(1+Table1[[#This Row],[Tax]])*Table1[[#This Row],[Retail Price]]</f>
        <v>39.586800000000004</v>
      </c>
      <c r="P782" s="7">
        <f>VLOOKUP(Table1[[#This Row],[Order No]],'QTY &amp; shipping cost'!A778:B1814,2,FALSE)</f>
        <v>16</v>
      </c>
      <c r="Q782" s="7">
        <f>(Table1[[#This Row],[Price including tax]]*Table1[[#This Row],[Order Quantity]])</f>
        <v>633.38880000000006</v>
      </c>
      <c r="R782" s="14">
        <f>VLOOKUP(Table1[[#This Row],[Retail Price]],'Tax and discount slab'!$D$17:$E$27,2,TRUE)</f>
        <v>0.17</v>
      </c>
      <c r="S782" s="7">
        <f>Table1[[#This Row],[Sub Total]]*Table1[[#This Row],[Discount %]]</f>
        <v>107.67609600000002</v>
      </c>
      <c r="T782" s="7">
        <f>VLOOKUP(Table1[[#This Row],[Order No]],'QTY &amp; shipping cost'!$A$2:$C$1038,3,FALSE)</f>
        <v>5.55</v>
      </c>
      <c r="U782" s="18">
        <f>(Table1[[#This Row],[Sub Total]]+Table1[[#This Row],[Shipping Cost]])-Table1[[#This Row],[Discount $]]</f>
        <v>531.26270399999999</v>
      </c>
    </row>
    <row r="783" spans="1:21" x14ac:dyDescent="0.2">
      <c r="A783" s="17" t="s">
        <v>1295</v>
      </c>
      <c r="B783" s="6">
        <f>VLOOKUP($A783,'Order date customer name'!$A$3:$B$1039,2,FALSE)</f>
        <v>42376</v>
      </c>
      <c r="C783" s="7" t="str">
        <f>VLOOKUP(Table1[[#This Row],[Order No]],'Order date customer name'!$A$2:$C$1038,3,FALSE)</f>
        <v>CLAUDE DANIELS</v>
      </c>
      <c r="D783" s="7" t="str">
        <f>VLOOKUP(Table1[[#This Row],[Order No]],'State and cust type'!$A$2:$B$1038,2,FALSE)</f>
        <v>New York</v>
      </c>
      <c r="E783" s="7" t="str">
        <f>VLOOKUP(Table1[[#This Row],[Order No]],'State and cust type'!$A$3:$C$1039,3,FALSE)</f>
        <v>Home Office</v>
      </c>
      <c r="F783" s="7" t="str">
        <f>VLOOKUP(Table1[[#This Row],[Order No]],'Account, order priority and cat'!$A$2:$B$1038,2,FALSE)</f>
        <v>MARC ARNOLD</v>
      </c>
      <c r="G783" s="7" t="str">
        <f>VLOOKUP(Table1[[#This Row],[Order No]],'Account, order priority and cat'!$A$3:$C$1039,3,FALSE)</f>
        <v>High</v>
      </c>
      <c r="H783" s="7" t="str">
        <f>VLOOKUP(Table1[[#This Row],[Order No]],'Account, order priority and cat'!$A$3:$D$1039,4,FALSE)</f>
        <v>Office Supplies</v>
      </c>
      <c r="I783" s="12" t="str">
        <f>VLOOKUP(Table1[[#This Row],[Order No]],'Cost and price details'!$A$2:$F$1038,Table!$I$3,FALSE)</f>
        <v>Regular Air</v>
      </c>
      <c r="J783" s="13">
        <f>VLOOKUP(Table1[[#This Row],[Order No]],'Cost and price details'!$A$2:$F$1038,Table!$J$3,FALSE)</f>
        <v>42385</v>
      </c>
      <c r="K783" s="12">
        <f>VLOOKUP(Table1[[#This Row],[Order No]],'Cost and price details'!$A$2:$F$1038,Table!$K$3,FALSE)</f>
        <v>3.8170000000000006</v>
      </c>
      <c r="L783" s="12">
        <f>VLOOKUP(Table1[[#This Row],[Order No]],'Cost and price details'!$A$2:$F$1038,Table!$L$3,FALSE)</f>
        <v>7.3479999999999999</v>
      </c>
      <c r="M783" s="14">
        <f>(Table1[[#This Row],[Retail Price]]-Table1[[#This Row],[Cost Price]])/Table1[[#This Row],[Cost Price]]</f>
        <v>0.92507204610950977</v>
      </c>
      <c r="N783" s="14">
        <f>VLOOKUP(Table1[[#This Row],[Retail Price]],'Tax and discount slab'!$A$17:$B$27,2,TRUE)</f>
        <v>0.05</v>
      </c>
      <c r="O783" s="7">
        <f>(1+Table1[[#This Row],[Tax]])*Table1[[#This Row],[Retail Price]]</f>
        <v>7.7153999999999998</v>
      </c>
      <c r="P783" s="7" t="e">
        <f>VLOOKUP(Table1[[#This Row],[Order No]],'QTY &amp; shipping cost'!A779:B1815,2,FALSE)</f>
        <v>#N/A</v>
      </c>
      <c r="Q783" s="7" t="e">
        <f>(Table1[[#This Row],[Price including tax]]*Table1[[#This Row],[Order Quantity]])</f>
        <v>#N/A</v>
      </c>
      <c r="R783" s="14">
        <f>VLOOKUP(Table1[[#This Row],[Retail Price]],'Tax and discount slab'!$D$17:$E$27,2,TRUE)</f>
        <v>0.02</v>
      </c>
      <c r="S783" s="7" t="e">
        <f>Table1[[#This Row],[Sub Total]]*Table1[[#This Row],[Discount %]]</f>
        <v>#N/A</v>
      </c>
      <c r="T783" s="7">
        <f>VLOOKUP(Table1[[#This Row],[Order No]],'QTY &amp; shipping cost'!$A$2:$C$1038,3,FALSE)</f>
        <v>1.55</v>
      </c>
      <c r="U783" s="18" t="e">
        <f>(Table1[[#This Row],[Sub Total]]+Table1[[#This Row],[Shipping Cost]])-Table1[[#This Row],[Discount $]]</f>
        <v>#N/A</v>
      </c>
    </row>
    <row r="784" spans="1:21" x14ac:dyDescent="0.2">
      <c r="A784" s="17" t="s">
        <v>1296</v>
      </c>
      <c r="B784" s="6">
        <f>VLOOKUP($A784,'Order date customer name'!$A$3:$B$1039,2,FALSE)</f>
        <v>42379</v>
      </c>
      <c r="C784" s="7" t="str">
        <f>VLOOKUP(Table1[[#This Row],[Order No]],'Order date customer name'!$A$2:$C$1038,3,FALSE)</f>
        <v>CHRIS OWENS</v>
      </c>
      <c r="D784" s="7" t="str">
        <f>VLOOKUP(Table1[[#This Row],[Order No]],'State and cust type'!$A$2:$B$1038,2,FALSE)</f>
        <v>New York</v>
      </c>
      <c r="E784" s="7" t="str">
        <f>VLOOKUP(Table1[[#This Row],[Order No]],'State and cust type'!$A$3:$C$1039,3,FALSE)</f>
        <v>Home Office</v>
      </c>
      <c r="F784" s="7" t="str">
        <f>VLOOKUP(Table1[[#This Row],[Order No]],'Account, order priority and cat'!$A$2:$B$1038,2,FALSE)</f>
        <v>CLAUDE WILLIS</v>
      </c>
      <c r="G784" s="7" t="str">
        <f>VLOOKUP(Table1[[#This Row],[Order No]],'Account, order priority and cat'!$A$3:$C$1039,3,FALSE)</f>
        <v>High</v>
      </c>
      <c r="H784" s="7" t="str">
        <f>VLOOKUP(Table1[[#This Row],[Order No]],'Account, order priority and cat'!$A$3:$D$1039,4,FALSE)</f>
        <v>Office Supplies</v>
      </c>
      <c r="I784" s="12" t="str">
        <f>VLOOKUP(Table1[[#This Row],[Order No]],'Cost and price details'!$A$2:$F$1038,Table!$I$3,FALSE)</f>
        <v>Regular Air</v>
      </c>
      <c r="J784" s="13">
        <f>VLOOKUP(Table1[[#This Row],[Order No]],'Cost and price details'!$A$2:$F$1038,Table!$J$3,FALSE)</f>
        <v>42388</v>
      </c>
      <c r="K784" s="12">
        <f>VLOOKUP(Table1[[#This Row],[Order No]],'Cost and price details'!$A$2:$F$1038,Table!$K$3,FALSE)</f>
        <v>15.004000000000001</v>
      </c>
      <c r="L784" s="12">
        <f>VLOOKUP(Table1[[#This Row],[Order No]],'Cost and price details'!$A$2:$F$1038,Table!$L$3,FALSE)</f>
        <v>23.078000000000003</v>
      </c>
      <c r="M784" s="14">
        <f>(Table1[[#This Row],[Retail Price]]-Table1[[#This Row],[Cost Price]])/Table1[[#This Row],[Cost Price]]</f>
        <v>0.5381231671554253</v>
      </c>
      <c r="N784" s="14">
        <f>VLOOKUP(Table1[[#This Row],[Retail Price]],'Tax and discount slab'!$A$17:$B$27,2,TRUE)</f>
        <v>0.15000000000000002</v>
      </c>
      <c r="O784" s="7">
        <f>(1+Table1[[#This Row],[Tax]])*Table1[[#This Row],[Retail Price]]</f>
        <v>26.5397</v>
      </c>
      <c r="P784" s="7" t="e">
        <f>VLOOKUP(Table1[[#This Row],[Order No]],'QTY &amp; shipping cost'!A780:B1816,2,FALSE)</f>
        <v>#N/A</v>
      </c>
      <c r="Q784" s="7" t="e">
        <f>(Table1[[#This Row],[Price including tax]]*Table1[[#This Row],[Order Quantity]])</f>
        <v>#N/A</v>
      </c>
      <c r="R784" s="14">
        <f>VLOOKUP(Table1[[#This Row],[Retail Price]],'Tax and discount slab'!$D$17:$E$27,2,TRUE)</f>
        <v>0.12000000000000001</v>
      </c>
      <c r="S784" s="7" t="e">
        <f>Table1[[#This Row],[Sub Total]]*Table1[[#This Row],[Discount %]]</f>
        <v>#N/A</v>
      </c>
      <c r="T784" s="7">
        <f>VLOOKUP(Table1[[#This Row],[Order No]],'QTY &amp; shipping cost'!$A$2:$C$1038,3,FALSE)</f>
        <v>1.54</v>
      </c>
      <c r="U784" s="18" t="e">
        <f>(Table1[[#This Row],[Sub Total]]+Table1[[#This Row],[Shipping Cost]])-Table1[[#This Row],[Discount $]]</f>
        <v>#N/A</v>
      </c>
    </row>
    <row r="785" spans="1:21" x14ac:dyDescent="0.2">
      <c r="A785" s="17" t="s">
        <v>1297</v>
      </c>
      <c r="B785" s="6">
        <f>VLOOKUP($A785,'Order date customer name'!$A$3:$B$1039,2,FALSE)</f>
        <v>42384</v>
      </c>
      <c r="C785" s="7" t="str">
        <f>VLOOKUP(Table1[[#This Row],[Order No]],'Order date customer name'!$A$2:$C$1038,3,FALSE)</f>
        <v>CURTIS LOPEZ</v>
      </c>
      <c r="D785" s="7" t="str">
        <f>VLOOKUP(Table1[[#This Row],[Order No]],'State and cust type'!$A$2:$B$1038,2,FALSE)</f>
        <v>New York</v>
      </c>
      <c r="E785" s="7" t="str">
        <f>VLOOKUP(Table1[[#This Row],[Order No]],'State and cust type'!$A$3:$C$1039,3,FALSE)</f>
        <v>Consumer</v>
      </c>
      <c r="F785" s="7" t="str">
        <f>VLOOKUP(Table1[[#This Row],[Order No]],'Account, order priority and cat'!$A$2:$B$1038,2,FALSE)</f>
        <v>BRYAN JENKINS</v>
      </c>
      <c r="G785" s="7" t="str">
        <f>VLOOKUP(Table1[[#This Row],[Order No]],'Account, order priority and cat'!$A$3:$C$1039,3,FALSE)</f>
        <v>Medium</v>
      </c>
      <c r="H785" s="7" t="str">
        <f>VLOOKUP(Table1[[#This Row],[Order No]],'Account, order priority and cat'!$A$3:$D$1039,4,FALSE)</f>
        <v>Technology</v>
      </c>
      <c r="I785" s="12" t="str">
        <f>VLOOKUP(Table1[[#This Row],[Order No]],'Cost and price details'!$A$2:$F$1038,Table!$I$3,FALSE)</f>
        <v>Regular Air</v>
      </c>
      <c r="J785" s="13">
        <f>VLOOKUP(Table1[[#This Row],[Order No]],'Cost and price details'!$A$2:$F$1038,Table!$J$3,FALSE)</f>
        <v>42391</v>
      </c>
      <c r="K785" s="12">
        <f>VLOOKUP(Table1[[#This Row],[Order No]],'Cost and price details'!$A$2:$F$1038,Table!$K$3,FALSE)</f>
        <v>2.0570000000000004</v>
      </c>
      <c r="L785" s="12">
        <f>VLOOKUP(Table1[[#This Row],[Order No]],'Cost and price details'!$A$2:$F$1038,Table!$L$3,FALSE)</f>
        <v>8.9320000000000004</v>
      </c>
      <c r="M785" s="14">
        <f>(Table1[[#This Row],[Retail Price]]-Table1[[#This Row],[Cost Price]])/Table1[[#This Row],[Cost Price]]</f>
        <v>3.3422459893048124</v>
      </c>
      <c r="N785" s="14">
        <f>VLOOKUP(Table1[[#This Row],[Retail Price]],'Tax and discount slab'!$A$17:$B$27,2,TRUE)</f>
        <v>0.05</v>
      </c>
      <c r="O785" s="7">
        <f>(1+Table1[[#This Row],[Tax]])*Table1[[#This Row],[Retail Price]]</f>
        <v>9.3786000000000005</v>
      </c>
      <c r="P785" s="7">
        <f>VLOOKUP(Table1[[#This Row],[Order No]],'QTY &amp; shipping cost'!A781:B1817,2,FALSE)</f>
        <v>38</v>
      </c>
      <c r="Q785" s="7">
        <f>(Table1[[#This Row],[Price including tax]]*Table1[[#This Row],[Order Quantity]])</f>
        <v>356.38679999999999</v>
      </c>
      <c r="R785" s="14">
        <f>VLOOKUP(Table1[[#This Row],[Retail Price]],'Tax and discount slab'!$D$17:$E$27,2,TRUE)</f>
        <v>0.02</v>
      </c>
      <c r="S785" s="7">
        <f>Table1[[#This Row],[Sub Total]]*Table1[[#This Row],[Discount %]]</f>
        <v>7.1277359999999996</v>
      </c>
      <c r="T785" s="7">
        <f>VLOOKUP(Table1[[#This Row],[Order No]],'QTY &amp; shipping cost'!$A$2:$C$1038,3,FALSE)</f>
        <v>2.88</v>
      </c>
      <c r="U785" s="18">
        <f>(Table1[[#This Row],[Sub Total]]+Table1[[#This Row],[Shipping Cost]])-Table1[[#This Row],[Discount $]]</f>
        <v>352.13906399999996</v>
      </c>
    </row>
    <row r="786" spans="1:21" x14ac:dyDescent="0.2">
      <c r="A786" s="17" t="s">
        <v>1298</v>
      </c>
      <c r="B786" s="6">
        <f>VLOOKUP($A786,'Order date customer name'!$A$3:$B$1039,2,FALSE)</f>
        <v>42384</v>
      </c>
      <c r="C786" s="7" t="str">
        <f>VLOOKUP(Table1[[#This Row],[Order No]],'Order date customer name'!$A$2:$C$1038,3,FALSE)</f>
        <v>JARED MYERS</v>
      </c>
      <c r="D786" s="7" t="str">
        <f>VLOOKUP(Table1[[#This Row],[Order No]],'State and cust type'!$A$2:$B$1038,2,FALSE)</f>
        <v>New York</v>
      </c>
      <c r="E786" s="7" t="str">
        <f>VLOOKUP(Table1[[#This Row],[Order No]],'State and cust type'!$A$3:$C$1039,3,FALSE)</f>
        <v>Home Office</v>
      </c>
      <c r="F786" s="7" t="str">
        <f>VLOOKUP(Table1[[#This Row],[Order No]],'Account, order priority and cat'!$A$2:$B$1038,2,FALSE)</f>
        <v>GREG BLACK</v>
      </c>
      <c r="G786" s="7" t="str">
        <f>VLOOKUP(Table1[[#This Row],[Order No]],'Account, order priority and cat'!$A$3:$C$1039,3,FALSE)</f>
        <v>Medium</v>
      </c>
      <c r="H786" s="7" t="str">
        <f>VLOOKUP(Table1[[#This Row],[Order No]],'Account, order priority and cat'!$A$3:$D$1039,4,FALSE)</f>
        <v>Office Supplies</v>
      </c>
      <c r="I786" s="12" t="str">
        <f>VLOOKUP(Table1[[#This Row],[Order No]],'Cost and price details'!$A$2:$F$1038,Table!$I$3,FALSE)</f>
        <v>Regular Air</v>
      </c>
      <c r="J786" s="13">
        <f>VLOOKUP(Table1[[#This Row],[Order No]],'Cost and price details'!$A$2:$F$1038,Table!$J$3,FALSE)</f>
        <v>42393</v>
      </c>
      <c r="K786" s="12">
        <f>VLOOKUP(Table1[[#This Row],[Order No]],'Cost and price details'!$A$2:$F$1038,Table!$K$3,FALSE)</f>
        <v>5.2690000000000001</v>
      </c>
      <c r="L786" s="12">
        <f>VLOOKUP(Table1[[#This Row],[Order No]],'Cost and price details'!$A$2:$F$1038,Table!$L$3,FALSE)</f>
        <v>13.167000000000002</v>
      </c>
      <c r="M786" s="14">
        <f>(Table1[[#This Row],[Retail Price]]-Table1[[#This Row],[Cost Price]])/Table1[[#This Row],[Cost Price]]</f>
        <v>1.4989561586638833</v>
      </c>
      <c r="N786" s="14">
        <f>VLOOKUP(Table1[[#This Row],[Retail Price]],'Tax and discount slab'!$A$17:$B$27,2,TRUE)</f>
        <v>0.1</v>
      </c>
      <c r="O786" s="7">
        <f>(1+Table1[[#This Row],[Tax]])*Table1[[#This Row],[Retail Price]]</f>
        <v>14.483700000000002</v>
      </c>
      <c r="P786" s="7" t="e">
        <f>VLOOKUP(Table1[[#This Row],[Order No]],'QTY &amp; shipping cost'!A782:B1818,2,FALSE)</f>
        <v>#N/A</v>
      </c>
      <c r="Q786" s="7" t="e">
        <f>(Table1[[#This Row],[Price including tax]]*Table1[[#This Row],[Order Quantity]])</f>
        <v>#N/A</v>
      </c>
      <c r="R786" s="14">
        <f>VLOOKUP(Table1[[#This Row],[Retail Price]],'Tax and discount slab'!$D$17:$E$27,2,TRUE)</f>
        <v>7.0000000000000007E-2</v>
      </c>
      <c r="S786" s="7" t="e">
        <f>Table1[[#This Row],[Sub Total]]*Table1[[#This Row],[Discount %]]</f>
        <v>#N/A</v>
      </c>
      <c r="T786" s="7">
        <f>VLOOKUP(Table1[[#This Row],[Order No]],'QTY &amp; shipping cost'!$A$2:$C$1038,3,FALSE)</f>
        <v>5.8599999999999994</v>
      </c>
      <c r="U786" s="18" t="e">
        <f>(Table1[[#This Row],[Sub Total]]+Table1[[#This Row],[Shipping Cost]])-Table1[[#This Row],[Discount $]]</f>
        <v>#N/A</v>
      </c>
    </row>
    <row r="787" spans="1:21" x14ac:dyDescent="0.2">
      <c r="A787" s="17" t="s">
        <v>1299</v>
      </c>
      <c r="B787" s="6">
        <f>VLOOKUP($A787,'Order date customer name'!$A$3:$B$1039,2,FALSE)</f>
        <v>42385</v>
      </c>
      <c r="C787" s="7" t="str">
        <f>VLOOKUP(Table1[[#This Row],[Order No]],'Order date customer name'!$A$2:$C$1038,3,FALSE)</f>
        <v>TIM GOMEZ</v>
      </c>
      <c r="D787" s="7" t="str">
        <f>VLOOKUP(Table1[[#This Row],[Order No]],'State and cust type'!$A$2:$B$1038,2,FALSE)</f>
        <v>New York</v>
      </c>
      <c r="E787" s="7" t="str">
        <f>VLOOKUP(Table1[[#This Row],[Order No]],'State and cust type'!$A$3:$C$1039,3,FALSE)</f>
        <v>Home Office</v>
      </c>
      <c r="F787" s="7" t="str">
        <f>VLOOKUP(Table1[[#This Row],[Order No]],'Account, order priority and cat'!$A$2:$B$1038,2,FALSE)</f>
        <v>ROY COOK</v>
      </c>
      <c r="G787" s="7" t="str">
        <f>VLOOKUP(Table1[[#This Row],[Order No]],'Account, order priority and cat'!$A$3:$C$1039,3,FALSE)</f>
        <v>Not Specified</v>
      </c>
      <c r="H787" s="7" t="str">
        <f>VLOOKUP(Table1[[#This Row],[Order No]],'Account, order priority and cat'!$A$3:$D$1039,4,FALSE)</f>
        <v>Technology</v>
      </c>
      <c r="I787" s="12" t="str">
        <f>VLOOKUP(Table1[[#This Row],[Order No]],'Cost and price details'!$A$2:$F$1038,Table!$I$3,FALSE)</f>
        <v>Regular Air</v>
      </c>
      <c r="J787" s="13">
        <f>VLOOKUP(Table1[[#This Row],[Order No]],'Cost and price details'!$A$2:$F$1038,Table!$J$3,FALSE)</f>
        <v>42394</v>
      </c>
      <c r="K787" s="12">
        <f>VLOOKUP(Table1[[#This Row],[Order No]],'Cost and price details'!$A$2:$F$1038,Table!$K$3,FALSE)</f>
        <v>9.1410000000000018</v>
      </c>
      <c r="L787" s="12">
        <f>VLOOKUP(Table1[[#This Row],[Order No]],'Cost and price details'!$A$2:$F$1038,Table!$L$3,FALSE)</f>
        <v>17.578000000000003</v>
      </c>
      <c r="M787" s="14">
        <f>(Table1[[#This Row],[Retail Price]]-Table1[[#This Row],[Cost Price]])/Table1[[#This Row],[Cost Price]]</f>
        <v>0.92298435619735253</v>
      </c>
      <c r="N787" s="14">
        <f>VLOOKUP(Table1[[#This Row],[Retail Price]],'Tax and discount slab'!$A$17:$B$27,2,TRUE)</f>
        <v>0.1</v>
      </c>
      <c r="O787" s="7">
        <f>(1+Table1[[#This Row],[Tax]])*Table1[[#This Row],[Retail Price]]</f>
        <v>19.335800000000006</v>
      </c>
      <c r="P787" s="7">
        <f>VLOOKUP(Table1[[#This Row],[Order No]],'QTY &amp; shipping cost'!A783:B1819,2,FALSE)</f>
        <v>6</v>
      </c>
      <c r="Q787" s="7">
        <f>(Table1[[#This Row],[Price including tax]]*Table1[[#This Row],[Order Quantity]])</f>
        <v>116.01480000000004</v>
      </c>
      <c r="R787" s="14">
        <f>VLOOKUP(Table1[[#This Row],[Retail Price]],'Tax and discount slab'!$D$17:$E$27,2,TRUE)</f>
        <v>7.0000000000000007E-2</v>
      </c>
      <c r="S787" s="7">
        <f>Table1[[#This Row],[Sub Total]]*Table1[[#This Row],[Discount %]]</f>
        <v>8.1210360000000037</v>
      </c>
      <c r="T787" s="7">
        <f>VLOOKUP(Table1[[#This Row],[Order No]],'QTY &amp; shipping cost'!$A$2:$C$1038,3,FALSE)</f>
        <v>6.55</v>
      </c>
      <c r="U787" s="18">
        <f>(Table1[[#This Row],[Sub Total]]+Table1[[#This Row],[Shipping Cost]])-Table1[[#This Row],[Discount $]]</f>
        <v>114.44376400000003</v>
      </c>
    </row>
    <row r="788" spans="1:21" x14ac:dyDescent="0.2">
      <c r="A788" s="17" t="s">
        <v>1300</v>
      </c>
      <c r="B788" s="6">
        <f>VLOOKUP($A788,'Order date customer name'!$A$3:$B$1039,2,FALSE)</f>
        <v>42386</v>
      </c>
      <c r="C788" s="7" t="str">
        <f>VLOOKUP(Table1[[#This Row],[Order No]],'Order date customer name'!$A$2:$C$1038,3,FALSE)</f>
        <v>WAYNE TORRES</v>
      </c>
      <c r="D788" s="7" t="str">
        <f>VLOOKUP(Table1[[#This Row],[Order No]],'State and cust type'!$A$2:$B$1038,2,FALSE)</f>
        <v>New York</v>
      </c>
      <c r="E788" s="7" t="str">
        <f>VLOOKUP(Table1[[#This Row],[Order No]],'State and cust type'!$A$3:$C$1039,3,FALSE)</f>
        <v>Corporate</v>
      </c>
      <c r="F788" s="7" t="str">
        <f>VLOOKUP(Table1[[#This Row],[Order No]],'Account, order priority and cat'!$A$2:$B$1038,2,FALSE)</f>
        <v>TONY PERRY</v>
      </c>
      <c r="G788" s="7" t="str">
        <f>VLOOKUP(Table1[[#This Row],[Order No]],'Account, order priority and cat'!$A$3:$C$1039,3,FALSE)</f>
        <v>High</v>
      </c>
      <c r="H788" s="7" t="str">
        <f>VLOOKUP(Table1[[#This Row],[Order No]],'Account, order priority and cat'!$A$3:$D$1039,4,FALSE)</f>
        <v>Office Supplies</v>
      </c>
      <c r="I788" s="12" t="str">
        <f>VLOOKUP(Table1[[#This Row],[Order No]],'Cost and price details'!$A$2:$F$1038,Table!$I$3,FALSE)</f>
        <v>Regular Air</v>
      </c>
      <c r="J788" s="13">
        <f>VLOOKUP(Table1[[#This Row],[Order No]],'Cost and price details'!$A$2:$F$1038,Table!$J$3,FALSE)</f>
        <v>42393</v>
      </c>
      <c r="K788" s="12">
        <f>VLOOKUP(Table1[[#This Row],[Order No]],'Cost and price details'!$A$2:$F$1038,Table!$K$3,FALSE)</f>
        <v>4.9060000000000006</v>
      </c>
      <c r="L788" s="12">
        <f>VLOOKUP(Table1[[#This Row],[Order No]],'Cost and price details'!$A$2:$F$1038,Table!$L$3,FALSE)</f>
        <v>11.979000000000001</v>
      </c>
      <c r="M788" s="14">
        <f>(Table1[[#This Row],[Retail Price]]-Table1[[#This Row],[Cost Price]])/Table1[[#This Row],[Cost Price]]</f>
        <v>1.4417040358744393</v>
      </c>
      <c r="N788" s="14">
        <f>VLOOKUP(Table1[[#This Row],[Retail Price]],'Tax and discount slab'!$A$17:$B$27,2,TRUE)</f>
        <v>0.1</v>
      </c>
      <c r="O788" s="7">
        <f>(1+Table1[[#This Row],[Tax]])*Table1[[#This Row],[Retail Price]]</f>
        <v>13.176900000000002</v>
      </c>
      <c r="P788" s="7" t="e">
        <f>VLOOKUP(Table1[[#This Row],[Order No]],'QTY &amp; shipping cost'!A784:B1820,2,FALSE)</f>
        <v>#N/A</v>
      </c>
      <c r="Q788" s="7" t="e">
        <f>(Table1[[#This Row],[Price including tax]]*Table1[[#This Row],[Order Quantity]])</f>
        <v>#N/A</v>
      </c>
      <c r="R788" s="14">
        <f>VLOOKUP(Table1[[#This Row],[Retail Price]],'Tax and discount slab'!$D$17:$E$27,2,TRUE)</f>
        <v>7.0000000000000007E-2</v>
      </c>
      <c r="S788" s="7" t="e">
        <f>Table1[[#This Row],[Sub Total]]*Table1[[#This Row],[Discount %]]</f>
        <v>#N/A</v>
      </c>
      <c r="T788" s="7">
        <f>VLOOKUP(Table1[[#This Row],[Order No]],'QTY &amp; shipping cost'!$A$2:$C$1038,3,FALSE)</f>
        <v>4.55</v>
      </c>
      <c r="U788" s="18" t="e">
        <f>(Table1[[#This Row],[Sub Total]]+Table1[[#This Row],[Shipping Cost]])-Table1[[#This Row],[Discount $]]</f>
        <v>#N/A</v>
      </c>
    </row>
    <row r="789" spans="1:21" x14ac:dyDescent="0.2">
      <c r="A789" s="17" t="s">
        <v>1301</v>
      </c>
      <c r="B789" s="6">
        <f>VLOOKUP($A789,'Order date customer name'!$A$3:$B$1039,2,FALSE)</f>
        <v>42386</v>
      </c>
      <c r="C789" s="7" t="str">
        <f>VLOOKUP(Table1[[#This Row],[Order No]],'Order date customer name'!$A$2:$C$1038,3,FALSE)</f>
        <v>ALEXANDER WILSON</v>
      </c>
      <c r="D789" s="7" t="str">
        <f>VLOOKUP(Table1[[#This Row],[Order No]],'State and cust type'!$A$2:$B$1038,2,FALSE)</f>
        <v>New York</v>
      </c>
      <c r="E789" s="7" t="str">
        <f>VLOOKUP(Table1[[#This Row],[Order No]],'State and cust type'!$A$3:$C$1039,3,FALSE)</f>
        <v>Consumer</v>
      </c>
      <c r="F789" s="7" t="str">
        <f>VLOOKUP(Table1[[#This Row],[Order No]],'Account, order priority and cat'!$A$2:$B$1038,2,FALSE)</f>
        <v>MARC ARNOLD</v>
      </c>
      <c r="G789" s="7" t="str">
        <f>VLOOKUP(Table1[[#This Row],[Order No]],'Account, order priority and cat'!$A$3:$C$1039,3,FALSE)</f>
        <v>Critical</v>
      </c>
      <c r="H789" s="7" t="str">
        <f>VLOOKUP(Table1[[#This Row],[Order No]],'Account, order priority and cat'!$A$3:$D$1039,4,FALSE)</f>
        <v>Office Supplies</v>
      </c>
      <c r="I789" s="12" t="str">
        <f>VLOOKUP(Table1[[#This Row],[Order No]],'Cost and price details'!$A$2:$F$1038,Table!$I$3,FALSE)</f>
        <v>Regular Air</v>
      </c>
      <c r="J789" s="13">
        <f>VLOOKUP(Table1[[#This Row],[Order No]],'Cost and price details'!$A$2:$F$1038,Table!$J$3,FALSE)</f>
        <v>42393</v>
      </c>
      <c r="K789" s="12">
        <f>VLOOKUP(Table1[[#This Row],[Order No]],'Cost and price details'!$A$2:$F$1038,Table!$K$3,FALSE)</f>
        <v>1.034</v>
      </c>
      <c r="L789" s="12">
        <f>VLOOKUP(Table1[[#This Row],[Order No]],'Cost and price details'!$A$2:$F$1038,Table!$L$3,FALSE)</f>
        <v>2.2880000000000003</v>
      </c>
      <c r="M789" s="14">
        <f>(Table1[[#This Row],[Retail Price]]-Table1[[#This Row],[Cost Price]])/Table1[[#This Row],[Cost Price]]</f>
        <v>1.2127659574468086</v>
      </c>
      <c r="N789" s="14">
        <f>VLOOKUP(Table1[[#This Row],[Retail Price]],'Tax and discount slab'!$A$17:$B$27,2,TRUE)</f>
        <v>0.05</v>
      </c>
      <c r="O789" s="7">
        <f>(1+Table1[[#This Row],[Tax]])*Table1[[#This Row],[Retail Price]]</f>
        <v>2.4024000000000005</v>
      </c>
      <c r="P789" s="7" t="e">
        <f>VLOOKUP(Table1[[#This Row],[Order No]],'QTY &amp; shipping cost'!A785:B1821,2,FALSE)</f>
        <v>#N/A</v>
      </c>
      <c r="Q789" s="7" t="e">
        <f>(Table1[[#This Row],[Price including tax]]*Table1[[#This Row],[Order Quantity]])</f>
        <v>#N/A</v>
      </c>
      <c r="R789" s="14">
        <f>VLOOKUP(Table1[[#This Row],[Retail Price]],'Tax and discount slab'!$D$17:$E$27,2,TRUE)</f>
        <v>0.02</v>
      </c>
      <c r="S789" s="7" t="e">
        <f>Table1[[#This Row],[Sub Total]]*Table1[[#This Row],[Discount %]]</f>
        <v>#N/A</v>
      </c>
      <c r="T789" s="7">
        <f>VLOOKUP(Table1[[#This Row],[Order No]],'QTY &amp; shipping cost'!$A$2:$C$1038,3,FALSE)</f>
        <v>2.61</v>
      </c>
      <c r="U789" s="18" t="e">
        <f>(Table1[[#This Row],[Sub Total]]+Table1[[#This Row],[Shipping Cost]])-Table1[[#This Row],[Discount $]]</f>
        <v>#N/A</v>
      </c>
    </row>
    <row r="790" spans="1:21" x14ac:dyDescent="0.2">
      <c r="A790" s="17" t="s">
        <v>1303</v>
      </c>
      <c r="B790" s="6">
        <f>VLOOKUP($A790,'Order date customer name'!$A$3:$B$1039,2,FALSE)</f>
        <v>42386</v>
      </c>
      <c r="C790" s="7" t="str">
        <f>VLOOKUP(Table1[[#This Row],[Order No]],'Order date customer name'!$A$2:$C$1038,3,FALSE)</f>
        <v>JOHN ELLIOTT</v>
      </c>
      <c r="D790" s="7" t="str">
        <f>VLOOKUP(Table1[[#This Row],[Order No]],'State and cust type'!$A$2:$B$1038,2,FALSE)</f>
        <v>New York</v>
      </c>
      <c r="E790" s="7" t="str">
        <f>VLOOKUP(Table1[[#This Row],[Order No]],'State and cust type'!$A$3:$C$1039,3,FALSE)</f>
        <v>Corporate</v>
      </c>
      <c r="F790" s="7" t="str">
        <f>VLOOKUP(Table1[[#This Row],[Order No]],'Account, order priority and cat'!$A$2:$B$1038,2,FALSE)</f>
        <v>GREG BLACK</v>
      </c>
      <c r="G790" s="7" t="str">
        <f>VLOOKUP(Table1[[#This Row],[Order No]],'Account, order priority and cat'!$A$3:$C$1039,3,FALSE)</f>
        <v>Critical</v>
      </c>
      <c r="H790" s="7" t="str">
        <f>VLOOKUP(Table1[[#This Row],[Order No]],'Account, order priority and cat'!$A$3:$D$1039,4,FALSE)</f>
        <v>Technology</v>
      </c>
      <c r="I790" s="12" t="str">
        <f>VLOOKUP(Table1[[#This Row],[Order No]],'Cost and price details'!$A$2:$F$1038,Table!$I$3,FALSE)</f>
        <v>Regular Air</v>
      </c>
      <c r="J790" s="13">
        <f>VLOOKUP(Table1[[#This Row],[Order No]],'Cost and price details'!$A$2:$F$1038,Table!$J$3,FALSE)</f>
        <v>42393</v>
      </c>
      <c r="K790" s="12">
        <f>VLOOKUP(Table1[[#This Row],[Order No]],'Cost and price details'!$A$2:$F$1038,Table!$K$3,FALSE)</f>
        <v>172.15</v>
      </c>
      <c r="L790" s="12">
        <f>VLOOKUP(Table1[[#This Row],[Order No]],'Cost and price details'!$A$2:$F$1038,Table!$L$3,FALSE)</f>
        <v>331.06700000000006</v>
      </c>
      <c r="M790" s="14">
        <f>(Table1[[#This Row],[Retail Price]]-Table1[[#This Row],[Cost Price]])/Table1[[#This Row],[Cost Price]]</f>
        <v>0.92313099041533575</v>
      </c>
      <c r="N790" s="14">
        <f>VLOOKUP(Table1[[#This Row],[Retail Price]],'Tax and discount slab'!$A$17:$B$27,2,TRUE)</f>
        <v>0.32000000000000006</v>
      </c>
      <c r="O790" s="7">
        <f>(1+Table1[[#This Row],[Tax]])*Table1[[#This Row],[Retail Price]]</f>
        <v>437.00844000000012</v>
      </c>
      <c r="P790" s="7" t="e">
        <f>VLOOKUP(Table1[[#This Row],[Order No]],'QTY &amp; shipping cost'!A786:B1822,2,FALSE)</f>
        <v>#N/A</v>
      </c>
      <c r="Q790" s="7" t="e">
        <f>(Table1[[#This Row],[Price including tax]]*Table1[[#This Row],[Order Quantity]])</f>
        <v>#N/A</v>
      </c>
      <c r="R790" s="14">
        <f>VLOOKUP(Table1[[#This Row],[Retail Price]],'Tax and discount slab'!$D$17:$E$27,2,TRUE)</f>
        <v>0.47</v>
      </c>
      <c r="S790" s="7" t="e">
        <f>Table1[[#This Row],[Sub Total]]*Table1[[#This Row],[Discount %]]</f>
        <v>#N/A</v>
      </c>
      <c r="T790" s="7">
        <f>VLOOKUP(Table1[[#This Row],[Order No]],'QTY &amp; shipping cost'!$A$2:$C$1038,3,FALSE)</f>
        <v>7.2299999999999995</v>
      </c>
      <c r="U790" s="18" t="e">
        <f>(Table1[[#This Row],[Sub Total]]+Table1[[#This Row],[Shipping Cost]])-Table1[[#This Row],[Discount $]]</f>
        <v>#N/A</v>
      </c>
    </row>
    <row r="791" spans="1:21" x14ac:dyDescent="0.2">
      <c r="A791" s="17" t="s">
        <v>1304</v>
      </c>
      <c r="B791" s="6">
        <f>VLOOKUP($A791,'Order date customer name'!$A$3:$B$1039,2,FALSE)</f>
        <v>42391</v>
      </c>
      <c r="C791" s="7" t="str">
        <f>VLOOKUP(Table1[[#This Row],[Order No]],'Order date customer name'!$A$2:$C$1038,3,FALSE)</f>
        <v>MIKE SCHMIDT</v>
      </c>
      <c r="D791" s="7" t="str">
        <f>VLOOKUP(Table1[[#This Row],[Order No]],'State and cust type'!$A$2:$B$1038,2,FALSE)</f>
        <v>New York</v>
      </c>
      <c r="E791" s="7" t="str">
        <f>VLOOKUP(Table1[[#This Row],[Order No]],'State and cust type'!$A$3:$C$1039,3,FALSE)</f>
        <v>Home Office</v>
      </c>
      <c r="F791" s="7" t="str">
        <f>VLOOKUP(Table1[[#This Row],[Order No]],'Account, order priority and cat'!$A$2:$B$1038,2,FALSE)</f>
        <v>EDDIE MURRAY</v>
      </c>
      <c r="G791" s="7" t="str">
        <f>VLOOKUP(Table1[[#This Row],[Order No]],'Account, order priority and cat'!$A$3:$C$1039,3,FALSE)</f>
        <v>Critical</v>
      </c>
      <c r="H791" s="7" t="str">
        <f>VLOOKUP(Table1[[#This Row],[Order No]],'Account, order priority and cat'!$A$3:$D$1039,4,FALSE)</f>
        <v>Office Supplies</v>
      </c>
      <c r="I791" s="12" t="str">
        <f>VLOOKUP(Table1[[#This Row],[Order No]],'Cost and price details'!$A$2:$F$1038,Table!$I$3,FALSE)</f>
        <v>Regular Air</v>
      </c>
      <c r="J791" s="13">
        <f>VLOOKUP(Table1[[#This Row],[Order No]],'Cost and price details'!$A$2:$F$1038,Table!$J$3,FALSE)</f>
        <v>42399</v>
      </c>
      <c r="K791" s="12">
        <f>VLOOKUP(Table1[[#This Row],[Order No]],'Cost and price details'!$A$2:$F$1038,Table!$K$3,FALSE)</f>
        <v>5.7090000000000005</v>
      </c>
      <c r="L791" s="12">
        <f>VLOOKUP(Table1[[#This Row],[Order No]],'Cost and price details'!$A$2:$F$1038,Table!$L$3,FALSE)</f>
        <v>14.278000000000002</v>
      </c>
      <c r="M791" s="14">
        <f>(Table1[[#This Row],[Retail Price]]-Table1[[#This Row],[Cost Price]])/Table1[[#This Row],[Cost Price]]</f>
        <v>1.5009633911368019</v>
      </c>
      <c r="N791" s="14">
        <f>VLOOKUP(Table1[[#This Row],[Retail Price]],'Tax and discount slab'!$A$17:$B$27,2,TRUE)</f>
        <v>0.1</v>
      </c>
      <c r="O791" s="7">
        <f>(1+Table1[[#This Row],[Tax]])*Table1[[#This Row],[Retail Price]]</f>
        <v>15.705800000000004</v>
      </c>
      <c r="P791" s="7" t="e">
        <f>VLOOKUP(Table1[[#This Row],[Order No]],'QTY &amp; shipping cost'!A787:B1823,2,FALSE)</f>
        <v>#N/A</v>
      </c>
      <c r="Q791" s="7" t="e">
        <f>(Table1[[#This Row],[Price including tax]]*Table1[[#This Row],[Order Quantity]])</f>
        <v>#N/A</v>
      </c>
      <c r="R791" s="14">
        <f>VLOOKUP(Table1[[#This Row],[Retail Price]],'Tax and discount slab'!$D$17:$E$27,2,TRUE)</f>
        <v>7.0000000000000007E-2</v>
      </c>
      <c r="S791" s="7" t="e">
        <f>Table1[[#This Row],[Sub Total]]*Table1[[#This Row],[Discount %]]</f>
        <v>#N/A</v>
      </c>
      <c r="T791" s="7">
        <f>VLOOKUP(Table1[[#This Row],[Order No]],'QTY &amp; shipping cost'!$A$2:$C$1038,3,FALSE)</f>
        <v>3.19</v>
      </c>
      <c r="U791" s="18" t="e">
        <f>(Table1[[#This Row],[Sub Total]]+Table1[[#This Row],[Shipping Cost]])-Table1[[#This Row],[Discount $]]</f>
        <v>#N/A</v>
      </c>
    </row>
    <row r="792" spans="1:21" x14ac:dyDescent="0.2">
      <c r="A792" s="17" t="s">
        <v>1306</v>
      </c>
      <c r="B792" s="6">
        <f>VLOOKUP($A792,'Order date customer name'!$A$3:$B$1039,2,FALSE)</f>
        <v>42393</v>
      </c>
      <c r="C792" s="7" t="str">
        <f>VLOOKUP(Table1[[#This Row],[Order No]],'Order date customer name'!$A$2:$C$1038,3,FALSE)</f>
        <v>GREG SALAZAR</v>
      </c>
      <c r="D792" s="7" t="str">
        <f>VLOOKUP(Table1[[#This Row],[Order No]],'State and cust type'!$A$2:$B$1038,2,FALSE)</f>
        <v>New York</v>
      </c>
      <c r="E792" s="7" t="str">
        <f>VLOOKUP(Table1[[#This Row],[Order No]],'State and cust type'!$A$3:$C$1039,3,FALSE)</f>
        <v>Corporate</v>
      </c>
      <c r="F792" s="7" t="str">
        <f>VLOOKUP(Table1[[#This Row],[Order No]],'Account, order priority and cat'!$A$2:$B$1038,2,FALSE)</f>
        <v>GREG BLACK</v>
      </c>
      <c r="G792" s="7" t="str">
        <f>VLOOKUP(Table1[[#This Row],[Order No]],'Account, order priority and cat'!$A$3:$C$1039,3,FALSE)</f>
        <v>High</v>
      </c>
      <c r="H792" s="7" t="str">
        <f>VLOOKUP(Table1[[#This Row],[Order No]],'Account, order priority and cat'!$A$3:$D$1039,4,FALSE)</f>
        <v>Office Supplies</v>
      </c>
      <c r="I792" s="12" t="str">
        <f>VLOOKUP(Table1[[#This Row],[Order No]],'Cost and price details'!$A$2:$F$1038,Table!$I$3,FALSE)</f>
        <v>Express Air</v>
      </c>
      <c r="J792" s="13">
        <f>VLOOKUP(Table1[[#This Row],[Order No]],'Cost and price details'!$A$2:$F$1038,Table!$J$3,FALSE)</f>
        <v>42402</v>
      </c>
      <c r="K792" s="12">
        <f>VLOOKUP(Table1[[#This Row],[Order No]],'Cost and price details'!$A$2:$F$1038,Table!$K$3,FALSE)</f>
        <v>2.6510000000000002</v>
      </c>
      <c r="L792" s="12">
        <f>VLOOKUP(Table1[[#This Row],[Order No]],'Cost and price details'!$A$2:$F$1038,Table!$L$3,FALSE)</f>
        <v>4.0810000000000004</v>
      </c>
      <c r="M792" s="14">
        <f>(Table1[[#This Row],[Retail Price]]-Table1[[#This Row],[Cost Price]])/Table1[[#This Row],[Cost Price]]</f>
        <v>0.53941908713692943</v>
      </c>
      <c r="N792" s="14">
        <f>VLOOKUP(Table1[[#This Row],[Retail Price]],'Tax and discount slab'!$A$17:$B$27,2,TRUE)</f>
        <v>0.05</v>
      </c>
      <c r="O792" s="7">
        <f>(1+Table1[[#This Row],[Tax]])*Table1[[#This Row],[Retail Price]]</f>
        <v>4.2850500000000009</v>
      </c>
      <c r="P792" s="7" t="e">
        <f>VLOOKUP(Table1[[#This Row],[Order No]],'QTY &amp; shipping cost'!A788:B1824,2,FALSE)</f>
        <v>#N/A</v>
      </c>
      <c r="Q792" s="7" t="e">
        <f>(Table1[[#This Row],[Price including tax]]*Table1[[#This Row],[Order Quantity]])</f>
        <v>#N/A</v>
      </c>
      <c r="R792" s="14">
        <f>VLOOKUP(Table1[[#This Row],[Retail Price]],'Tax and discount slab'!$D$17:$E$27,2,TRUE)</f>
        <v>0.02</v>
      </c>
      <c r="S792" s="7" t="e">
        <f>Table1[[#This Row],[Sub Total]]*Table1[[#This Row],[Discount %]]</f>
        <v>#N/A</v>
      </c>
      <c r="T792" s="7">
        <f>VLOOKUP(Table1[[#This Row],[Order No]],'QTY &amp; shipping cost'!$A$2:$C$1038,3,FALSE)</f>
        <v>1.98</v>
      </c>
      <c r="U792" s="18" t="e">
        <f>(Table1[[#This Row],[Sub Total]]+Table1[[#This Row],[Shipping Cost]])-Table1[[#This Row],[Discount $]]</f>
        <v>#N/A</v>
      </c>
    </row>
    <row r="793" spans="1:21" x14ac:dyDescent="0.2">
      <c r="A793" s="17" t="s">
        <v>1307</v>
      </c>
      <c r="B793" s="6">
        <f>VLOOKUP($A793,'Order date customer name'!$A$3:$B$1039,2,FALSE)</f>
        <v>42395</v>
      </c>
      <c r="C793" s="7" t="str">
        <f>VLOOKUP(Table1[[#This Row],[Order No]],'Order date customer name'!$A$2:$C$1038,3,FALSE)</f>
        <v>LEON JOHNSTON</v>
      </c>
      <c r="D793" s="7" t="str">
        <f>VLOOKUP(Table1[[#This Row],[Order No]],'State and cust type'!$A$2:$B$1038,2,FALSE)</f>
        <v>New York</v>
      </c>
      <c r="E793" s="7" t="str">
        <f>VLOOKUP(Table1[[#This Row],[Order No]],'State and cust type'!$A$3:$C$1039,3,FALSE)</f>
        <v>Home Office</v>
      </c>
      <c r="F793" s="7" t="str">
        <f>VLOOKUP(Table1[[#This Row],[Order No]],'Account, order priority and cat'!$A$2:$B$1038,2,FALSE)</f>
        <v>ROY COOK</v>
      </c>
      <c r="G793" s="7" t="str">
        <f>VLOOKUP(Table1[[#This Row],[Order No]],'Account, order priority and cat'!$A$3:$C$1039,3,FALSE)</f>
        <v>Medium</v>
      </c>
      <c r="H793" s="7" t="str">
        <f>VLOOKUP(Table1[[#This Row],[Order No]],'Account, order priority and cat'!$A$3:$D$1039,4,FALSE)</f>
        <v>Technology</v>
      </c>
      <c r="I793" s="12" t="str">
        <f>VLOOKUP(Table1[[#This Row],[Order No]],'Cost and price details'!$A$2:$F$1038,Table!$I$3,FALSE)</f>
        <v>Regular Air</v>
      </c>
      <c r="J793" s="13">
        <f>VLOOKUP(Table1[[#This Row],[Order No]],'Cost and price details'!$A$2:$F$1038,Table!$J$3,FALSE)</f>
        <v>42403</v>
      </c>
      <c r="K793" s="12">
        <f>VLOOKUP(Table1[[#This Row],[Order No]],'Cost and price details'!$A$2:$F$1038,Table!$K$3,FALSE)</f>
        <v>43.604000000000006</v>
      </c>
      <c r="L793" s="12">
        <f>VLOOKUP(Table1[[#This Row],[Order No]],'Cost and price details'!$A$2:$F$1038,Table!$L$3,FALSE)</f>
        <v>167.72800000000001</v>
      </c>
      <c r="M793" s="14">
        <f>(Table1[[#This Row],[Retail Price]]-Table1[[#This Row],[Cost Price]])/Table1[[#This Row],[Cost Price]]</f>
        <v>2.8466195761856703</v>
      </c>
      <c r="N793" s="14">
        <f>VLOOKUP(Table1[[#This Row],[Retail Price]],'Tax and discount slab'!$A$17:$B$27,2,TRUE)</f>
        <v>0.32000000000000006</v>
      </c>
      <c r="O793" s="7">
        <f>(1+Table1[[#This Row],[Tax]])*Table1[[#This Row],[Retail Price]]</f>
        <v>221.40096000000003</v>
      </c>
      <c r="P793" s="7">
        <f>VLOOKUP(Table1[[#This Row],[Order No]],'QTY &amp; shipping cost'!A789:B1825,2,FALSE)</f>
        <v>29</v>
      </c>
      <c r="Q793" s="7">
        <f>(Table1[[#This Row],[Price including tax]]*Table1[[#This Row],[Order Quantity]])</f>
        <v>6420.627840000001</v>
      </c>
      <c r="R793" s="14">
        <f>VLOOKUP(Table1[[#This Row],[Retail Price]],'Tax and discount slab'!$D$17:$E$27,2,TRUE)</f>
        <v>0.47</v>
      </c>
      <c r="S793" s="7">
        <f>Table1[[#This Row],[Sub Total]]*Table1[[#This Row],[Discount %]]</f>
        <v>3017.6950848000001</v>
      </c>
      <c r="T793" s="7">
        <f>VLOOKUP(Table1[[#This Row],[Order No]],'QTY &amp; shipping cost'!$A$2:$C$1038,3,FALSE)</f>
        <v>6.55</v>
      </c>
      <c r="U793" s="18">
        <f>(Table1[[#This Row],[Sub Total]]+Table1[[#This Row],[Shipping Cost]])-Table1[[#This Row],[Discount $]]</f>
        <v>3409.4827552000011</v>
      </c>
    </row>
    <row r="794" spans="1:21" x14ac:dyDescent="0.2">
      <c r="A794" s="17" t="s">
        <v>1309</v>
      </c>
      <c r="B794" s="6">
        <f>VLOOKUP($A794,'Order date customer name'!$A$3:$B$1039,2,FALSE)</f>
        <v>42395</v>
      </c>
      <c r="C794" s="7" t="str">
        <f>VLOOKUP(Table1[[#This Row],[Order No]],'Order date customer name'!$A$2:$C$1038,3,FALSE)</f>
        <v>VICTOR FORD</v>
      </c>
      <c r="D794" s="7" t="str">
        <f>VLOOKUP(Table1[[#This Row],[Order No]],'State and cust type'!$A$2:$B$1038,2,FALSE)</f>
        <v>New York</v>
      </c>
      <c r="E794" s="7" t="str">
        <f>VLOOKUP(Table1[[#This Row],[Order No]],'State and cust type'!$A$3:$C$1039,3,FALSE)</f>
        <v>Home Office</v>
      </c>
      <c r="F794" s="7" t="str">
        <f>VLOOKUP(Table1[[#This Row],[Order No]],'Account, order priority and cat'!$A$2:$B$1038,2,FALSE)</f>
        <v>WILLIE STEWART</v>
      </c>
      <c r="G794" s="7" t="str">
        <f>VLOOKUP(Table1[[#This Row],[Order No]],'Account, order priority and cat'!$A$3:$C$1039,3,FALSE)</f>
        <v>Critical</v>
      </c>
      <c r="H794" s="7" t="str">
        <f>VLOOKUP(Table1[[#This Row],[Order No]],'Account, order priority and cat'!$A$3:$D$1039,4,FALSE)</f>
        <v>Office Supplies</v>
      </c>
      <c r="I794" s="12" t="str">
        <f>VLOOKUP(Table1[[#This Row],[Order No]],'Cost and price details'!$A$2:$F$1038,Table!$I$3,FALSE)</f>
        <v>Regular Air</v>
      </c>
      <c r="J794" s="13">
        <f>VLOOKUP(Table1[[#This Row],[Order No]],'Cost and price details'!$A$2:$F$1038,Table!$J$3,FALSE)</f>
        <v>42404</v>
      </c>
      <c r="K794" s="12">
        <f>VLOOKUP(Table1[[#This Row],[Order No]],'Cost and price details'!$A$2:$F$1038,Table!$K$3,FALSE)</f>
        <v>2.8490000000000002</v>
      </c>
      <c r="L794" s="12">
        <f>VLOOKUP(Table1[[#This Row],[Order No]],'Cost and price details'!$A$2:$F$1038,Table!$L$3,FALSE)</f>
        <v>4.3780000000000001</v>
      </c>
      <c r="M794" s="14">
        <f>(Table1[[#This Row],[Retail Price]]-Table1[[#This Row],[Cost Price]])/Table1[[#This Row],[Cost Price]]</f>
        <v>0.53667953667953661</v>
      </c>
      <c r="N794" s="14">
        <f>VLOOKUP(Table1[[#This Row],[Retail Price]],'Tax and discount slab'!$A$17:$B$27,2,TRUE)</f>
        <v>0.05</v>
      </c>
      <c r="O794" s="7">
        <f>(1+Table1[[#This Row],[Tax]])*Table1[[#This Row],[Retail Price]]</f>
        <v>4.5969000000000007</v>
      </c>
      <c r="P794" s="7">
        <f>VLOOKUP(Table1[[#This Row],[Order No]],'QTY &amp; shipping cost'!A790:B1826,2,FALSE)</f>
        <v>43</v>
      </c>
      <c r="Q794" s="7">
        <f>(Table1[[#This Row],[Price including tax]]*Table1[[#This Row],[Order Quantity]])</f>
        <v>197.66670000000002</v>
      </c>
      <c r="R794" s="14">
        <f>VLOOKUP(Table1[[#This Row],[Retail Price]],'Tax and discount slab'!$D$17:$E$27,2,TRUE)</f>
        <v>0.02</v>
      </c>
      <c r="S794" s="7">
        <f>Table1[[#This Row],[Sub Total]]*Table1[[#This Row],[Discount %]]</f>
        <v>3.9533340000000003</v>
      </c>
      <c r="T794" s="7">
        <f>VLOOKUP(Table1[[#This Row],[Order No]],'QTY &amp; shipping cost'!$A$2:$C$1038,3,FALSE)</f>
        <v>3.02</v>
      </c>
      <c r="U794" s="18">
        <f>(Table1[[#This Row],[Sub Total]]+Table1[[#This Row],[Shipping Cost]])-Table1[[#This Row],[Discount $]]</f>
        <v>196.73336600000002</v>
      </c>
    </row>
    <row r="795" spans="1:21" x14ac:dyDescent="0.2">
      <c r="A795" s="17" t="s">
        <v>1311</v>
      </c>
      <c r="B795" s="6">
        <f>VLOOKUP($A795,'Order date customer name'!$A$3:$B$1039,2,FALSE)</f>
        <v>42396</v>
      </c>
      <c r="C795" s="7" t="str">
        <f>VLOOKUP(Table1[[#This Row],[Order No]],'Order date customer name'!$A$2:$C$1038,3,FALSE)</f>
        <v>HARVEY WILLIAMS</v>
      </c>
      <c r="D795" s="7" t="str">
        <f>VLOOKUP(Table1[[#This Row],[Order No]],'State and cust type'!$A$2:$B$1038,2,FALSE)</f>
        <v>New York</v>
      </c>
      <c r="E795" s="7" t="str">
        <f>VLOOKUP(Table1[[#This Row],[Order No]],'State and cust type'!$A$3:$C$1039,3,FALSE)</f>
        <v>Home Office</v>
      </c>
      <c r="F795" s="7" t="str">
        <f>VLOOKUP(Table1[[#This Row],[Order No]],'Account, order priority and cat'!$A$2:$B$1038,2,FALSE)</f>
        <v>CLAUDE WILLIS</v>
      </c>
      <c r="G795" s="7" t="str">
        <f>VLOOKUP(Table1[[#This Row],[Order No]],'Account, order priority and cat'!$A$3:$C$1039,3,FALSE)</f>
        <v>Not Specified</v>
      </c>
      <c r="H795" s="7" t="str">
        <f>VLOOKUP(Table1[[#This Row],[Order No]],'Account, order priority and cat'!$A$3:$D$1039,4,FALSE)</f>
        <v>Office Supplies</v>
      </c>
      <c r="I795" s="12" t="str">
        <f>VLOOKUP(Table1[[#This Row],[Order No]],'Cost and price details'!$A$2:$F$1038,Table!$I$3,FALSE)</f>
        <v>Regular Air</v>
      </c>
      <c r="J795" s="13">
        <f>VLOOKUP(Table1[[#This Row],[Order No]],'Cost and price details'!$A$2:$F$1038,Table!$J$3,FALSE)</f>
        <v>42405</v>
      </c>
      <c r="K795" s="12">
        <f>VLOOKUP(Table1[[#This Row],[Order No]],'Cost and price details'!$A$2:$F$1038,Table!$K$3,FALSE)</f>
        <v>1.6830000000000003</v>
      </c>
      <c r="L795" s="12">
        <f>VLOOKUP(Table1[[#This Row],[Order No]],'Cost and price details'!$A$2:$F$1038,Table!$L$3,FALSE)</f>
        <v>3.0579999999999998</v>
      </c>
      <c r="M795" s="14">
        <f>(Table1[[#This Row],[Retail Price]]-Table1[[#This Row],[Cost Price]])/Table1[[#This Row],[Cost Price]]</f>
        <v>0.81699346405228723</v>
      </c>
      <c r="N795" s="14">
        <f>VLOOKUP(Table1[[#This Row],[Retail Price]],'Tax and discount slab'!$A$17:$B$27,2,TRUE)</f>
        <v>0.05</v>
      </c>
      <c r="O795" s="7">
        <f>(1+Table1[[#This Row],[Tax]])*Table1[[#This Row],[Retail Price]]</f>
        <v>3.2109000000000001</v>
      </c>
      <c r="P795" s="7" t="e">
        <f>VLOOKUP(Table1[[#This Row],[Order No]],'QTY &amp; shipping cost'!A791:B1827,2,FALSE)</f>
        <v>#N/A</v>
      </c>
      <c r="Q795" s="7" t="e">
        <f>(Table1[[#This Row],[Price including tax]]*Table1[[#This Row],[Order Quantity]])</f>
        <v>#N/A</v>
      </c>
      <c r="R795" s="14">
        <f>VLOOKUP(Table1[[#This Row],[Retail Price]],'Tax and discount slab'!$D$17:$E$27,2,TRUE)</f>
        <v>0.02</v>
      </c>
      <c r="S795" s="7" t="e">
        <f>Table1[[#This Row],[Sub Total]]*Table1[[#This Row],[Discount %]]</f>
        <v>#N/A</v>
      </c>
      <c r="T795" s="7">
        <f>VLOOKUP(Table1[[#This Row],[Order No]],'QTY &amp; shipping cost'!$A$2:$C$1038,3,FALSE)</f>
        <v>1.3900000000000001</v>
      </c>
      <c r="U795" s="18" t="e">
        <f>(Table1[[#This Row],[Sub Total]]+Table1[[#This Row],[Shipping Cost]])-Table1[[#This Row],[Discount $]]</f>
        <v>#N/A</v>
      </c>
    </row>
    <row r="796" spans="1:21" x14ac:dyDescent="0.2">
      <c r="A796" s="17" t="s">
        <v>1312</v>
      </c>
      <c r="B796" s="6">
        <f>VLOOKUP($A796,'Order date customer name'!$A$3:$B$1039,2,FALSE)</f>
        <v>42399</v>
      </c>
      <c r="C796" s="7" t="str">
        <f>VLOOKUP(Table1[[#This Row],[Order No]],'Order date customer name'!$A$2:$C$1038,3,FALSE)</f>
        <v>LEE GEORGE</v>
      </c>
      <c r="D796" s="7" t="str">
        <f>VLOOKUP(Table1[[#This Row],[Order No]],'State and cust type'!$A$2:$B$1038,2,FALSE)</f>
        <v>Illinois</v>
      </c>
      <c r="E796" s="7" t="str">
        <f>VLOOKUP(Table1[[#This Row],[Order No]],'State and cust type'!$A$3:$C$1039,3,FALSE)</f>
        <v>Consumer</v>
      </c>
      <c r="F796" s="7" t="str">
        <f>VLOOKUP(Table1[[#This Row],[Order No]],'Account, order priority and cat'!$A$2:$B$1038,2,FALSE)</f>
        <v>MANUEL BARNES</v>
      </c>
      <c r="G796" s="7" t="str">
        <f>VLOOKUP(Table1[[#This Row],[Order No]],'Account, order priority and cat'!$A$3:$C$1039,3,FALSE)</f>
        <v>High</v>
      </c>
      <c r="H796" s="7" t="str">
        <f>VLOOKUP(Table1[[#This Row],[Order No]],'Account, order priority and cat'!$A$3:$D$1039,4,FALSE)</f>
        <v>Office Supplies</v>
      </c>
      <c r="I796" s="12" t="str">
        <f>VLOOKUP(Table1[[#This Row],[Order No]],'Cost and price details'!$A$2:$F$1038,Table!$I$3,FALSE)</f>
        <v>Regular Air</v>
      </c>
      <c r="J796" s="13">
        <f>VLOOKUP(Table1[[#This Row],[Order No]],'Cost and price details'!$A$2:$F$1038,Table!$J$3,FALSE)</f>
        <v>42407</v>
      </c>
      <c r="K796" s="12">
        <f>VLOOKUP(Table1[[#This Row],[Order No]],'Cost and price details'!$A$2:$F$1038,Table!$K$3,FALSE)</f>
        <v>1.3089999999999999</v>
      </c>
      <c r="L796" s="12">
        <f>VLOOKUP(Table1[[#This Row],[Order No]],'Cost and price details'!$A$2:$F$1038,Table!$L$3,FALSE)</f>
        <v>2.1779999999999999</v>
      </c>
      <c r="M796" s="14">
        <f>(Table1[[#This Row],[Retail Price]]-Table1[[#This Row],[Cost Price]])/Table1[[#This Row],[Cost Price]]</f>
        <v>0.66386554621848737</v>
      </c>
      <c r="N796" s="14">
        <f>VLOOKUP(Table1[[#This Row],[Retail Price]],'Tax and discount slab'!$A$17:$B$27,2,TRUE)</f>
        <v>0.05</v>
      </c>
      <c r="O796" s="7">
        <f>(1+Table1[[#This Row],[Tax]])*Table1[[#This Row],[Retail Price]]</f>
        <v>2.2869000000000002</v>
      </c>
      <c r="P796" s="7" t="e">
        <f>VLOOKUP(Table1[[#This Row],[Order No]],'QTY &amp; shipping cost'!A792:B1828,2,FALSE)</f>
        <v>#N/A</v>
      </c>
      <c r="Q796" s="7" t="e">
        <f>(Table1[[#This Row],[Price including tax]]*Table1[[#This Row],[Order Quantity]])</f>
        <v>#N/A</v>
      </c>
      <c r="R796" s="14">
        <f>VLOOKUP(Table1[[#This Row],[Retail Price]],'Tax and discount slab'!$D$17:$E$27,2,TRUE)</f>
        <v>0.02</v>
      </c>
      <c r="S796" s="7" t="e">
        <f>Table1[[#This Row],[Sub Total]]*Table1[[#This Row],[Discount %]]</f>
        <v>#N/A</v>
      </c>
      <c r="T796" s="7">
        <f>VLOOKUP(Table1[[#This Row],[Order No]],'QTY &amp; shipping cost'!$A$2:$C$1038,3,FALSE)</f>
        <v>4.8199999999999994</v>
      </c>
      <c r="U796" s="18" t="e">
        <f>(Table1[[#This Row],[Sub Total]]+Table1[[#This Row],[Shipping Cost]])-Table1[[#This Row],[Discount $]]</f>
        <v>#N/A</v>
      </c>
    </row>
    <row r="797" spans="1:21" x14ac:dyDescent="0.2">
      <c r="A797" s="17" t="s">
        <v>1314</v>
      </c>
      <c r="B797" s="6">
        <f>VLOOKUP($A797,'Order date customer name'!$A$3:$B$1039,2,FALSE)</f>
        <v>42401</v>
      </c>
      <c r="C797" s="7" t="str">
        <f>VLOOKUP(Table1[[#This Row],[Order No]],'Order date customer name'!$A$2:$C$1038,3,FALSE)</f>
        <v>DUSTIN KING</v>
      </c>
      <c r="D797" s="7" t="str">
        <f>VLOOKUP(Table1[[#This Row],[Order No]],'State and cust type'!$A$2:$B$1038,2,FALSE)</f>
        <v>Illinois</v>
      </c>
      <c r="E797" s="7" t="str">
        <f>VLOOKUP(Table1[[#This Row],[Order No]],'State and cust type'!$A$3:$C$1039,3,FALSE)</f>
        <v>Small Business</v>
      </c>
      <c r="F797" s="7" t="str">
        <f>VLOOKUP(Table1[[#This Row],[Order No]],'Account, order priority and cat'!$A$2:$B$1038,2,FALSE)</f>
        <v>COREY MILLS</v>
      </c>
      <c r="G797" s="7" t="str">
        <f>VLOOKUP(Table1[[#This Row],[Order No]],'Account, order priority and cat'!$A$3:$C$1039,3,FALSE)</f>
        <v>Low</v>
      </c>
      <c r="H797" s="7" t="str">
        <f>VLOOKUP(Table1[[#This Row],[Order No]],'Account, order priority and cat'!$A$3:$D$1039,4,FALSE)</f>
        <v>Office Supplies</v>
      </c>
      <c r="I797" s="12" t="str">
        <f>VLOOKUP(Table1[[#This Row],[Order No]],'Cost and price details'!$A$2:$F$1038,Table!$I$3,FALSE)</f>
        <v>Regular Air</v>
      </c>
      <c r="J797" s="13">
        <f>VLOOKUP(Table1[[#This Row],[Order No]],'Cost and price details'!$A$2:$F$1038,Table!$J$3,FALSE)</f>
        <v>42410</v>
      </c>
      <c r="K797" s="12">
        <f>VLOOKUP(Table1[[#This Row],[Order No]],'Cost and price details'!$A$2:$F$1038,Table!$K$3,FALSE)</f>
        <v>4.3450000000000006</v>
      </c>
      <c r="L797" s="12">
        <f>VLOOKUP(Table1[[#This Row],[Order No]],'Cost and price details'!$A$2:$F$1038,Table!$L$3,FALSE)</f>
        <v>6.6880000000000006</v>
      </c>
      <c r="M797" s="14">
        <f>(Table1[[#This Row],[Retail Price]]-Table1[[#This Row],[Cost Price]])/Table1[[#This Row],[Cost Price]]</f>
        <v>0.5392405063291138</v>
      </c>
      <c r="N797" s="14">
        <f>VLOOKUP(Table1[[#This Row],[Retail Price]],'Tax and discount slab'!$A$17:$B$27,2,TRUE)</f>
        <v>0.05</v>
      </c>
      <c r="O797" s="7">
        <f>(1+Table1[[#This Row],[Tax]])*Table1[[#This Row],[Retail Price]]</f>
        <v>7.0224000000000011</v>
      </c>
      <c r="P797" s="7" t="e">
        <f>VLOOKUP(Table1[[#This Row],[Order No]],'QTY &amp; shipping cost'!A793:B1829,2,FALSE)</f>
        <v>#N/A</v>
      </c>
      <c r="Q797" s="7" t="e">
        <f>(Table1[[#This Row],[Price including tax]]*Table1[[#This Row],[Order Quantity]])</f>
        <v>#N/A</v>
      </c>
      <c r="R797" s="14">
        <f>VLOOKUP(Table1[[#This Row],[Retail Price]],'Tax and discount slab'!$D$17:$E$27,2,TRUE)</f>
        <v>0.02</v>
      </c>
      <c r="S797" s="7" t="e">
        <f>Table1[[#This Row],[Sub Total]]*Table1[[#This Row],[Discount %]]</f>
        <v>#N/A</v>
      </c>
      <c r="T797" s="7">
        <f>VLOOKUP(Table1[[#This Row],[Order No]],'QTY &amp; shipping cost'!$A$2:$C$1038,3,FALSE)</f>
        <v>1.87</v>
      </c>
      <c r="U797" s="18" t="e">
        <f>(Table1[[#This Row],[Sub Total]]+Table1[[#This Row],[Shipping Cost]])-Table1[[#This Row],[Discount $]]</f>
        <v>#N/A</v>
      </c>
    </row>
    <row r="798" spans="1:21" x14ac:dyDescent="0.2">
      <c r="A798" s="17" t="s">
        <v>1315</v>
      </c>
      <c r="B798" s="6">
        <f>VLOOKUP($A798,'Order date customer name'!$A$3:$B$1039,2,FALSE)</f>
        <v>42402</v>
      </c>
      <c r="C798" s="7" t="str">
        <f>VLOOKUP(Table1[[#This Row],[Order No]],'Order date customer name'!$A$2:$C$1038,3,FALSE)</f>
        <v>MARVIN SILVA</v>
      </c>
      <c r="D798" s="7" t="str">
        <f>VLOOKUP(Table1[[#This Row],[Order No]],'State and cust type'!$A$2:$B$1038,2,FALSE)</f>
        <v>New York</v>
      </c>
      <c r="E798" s="7" t="str">
        <f>VLOOKUP(Table1[[#This Row],[Order No]],'State and cust type'!$A$3:$C$1039,3,FALSE)</f>
        <v>Small Business</v>
      </c>
      <c r="F798" s="7" t="str">
        <f>VLOOKUP(Table1[[#This Row],[Order No]],'Account, order priority and cat'!$A$2:$B$1038,2,FALSE)</f>
        <v>TONY PERRY</v>
      </c>
      <c r="G798" s="7" t="str">
        <f>VLOOKUP(Table1[[#This Row],[Order No]],'Account, order priority and cat'!$A$3:$C$1039,3,FALSE)</f>
        <v>Not Specified</v>
      </c>
      <c r="H798" s="7" t="str">
        <f>VLOOKUP(Table1[[#This Row],[Order No]],'Account, order priority and cat'!$A$3:$D$1039,4,FALSE)</f>
        <v>Office Supplies</v>
      </c>
      <c r="I798" s="12" t="str">
        <f>VLOOKUP(Table1[[#This Row],[Order No]],'Cost and price details'!$A$2:$F$1038,Table!$I$3,FALSE)</f>
        <v>Express Air</v>
      </c>
      <c r="J798" s="13">
        <f>VLOOKUP(Table1[[#This Row],[Order No]],'Cost and price details'!$A$2:$F$1038,Table!$J$3,FALSE)</f>
        <v>42410</v>
      </c>
      <c r="K798" s="12">
        <f>VLOOKUP(Table1[[#This Row],[Order No]],'Cost and price details'!$A$2:$F$1038,Table!$K$3,FALSE)</f>
        <v>18.480000000000004</v>
      </c>
      <c r="L798" s="12">
        <f>VLOOKUP(Table1[[#This Row],[Order No]],'Cost and price details'!$A$2:$F$1038,Table!$L$3,FALSE)</f>
        <v>45.067</v>
      </c>
      <c r="M798" s="14">
        <f>(Table1[[#This Row],[Retail Price]]-Table1[[#This Row],[Cost Price]])/Table1[[#This Row],[Cost Price]]</f>
        <v>1.4386904761904757</v>
      </c>
      <c r="N798" s="14">
        <f>VLOOKUP(Table1[[#This Row],[Retail Price]],'Tax and discount slab'!$A$17:$B$27,2,TRUE)</f>
        <v>0.22</v>
      </c>
      <c r="O798" s="7">
        <f>(1+Table1[[#This Row],[Tax]])*Table1[[#This Row],[Retail Price]]</f>
        <v>54.981740000000002</v>
      </c>
      <c r="P798" s="7">
        <f>VLOOKUP(Table1[[#This Row],[Order No]],'QTY &amp; shipping cost'!A794:B1830,2,FALSE)</f>
        <v>51</v>
      </c>
      <c r="Q798" s="7">
        <f>(Table1[[#This Row],[Price including tax]]*Table1[[#This Row],[Order Quantity]])</f>
        <v>2804.0687400000002</v>
      </c>
      <c r="R798" s="14">
        <f>VLOOKUP(Table1[[#This Row],[Retail Price]],'Tax and discount slab'!$D$17:$E$27,2,TRUE)</f>
        <v>0.22000000000000003</v>
      </c>
      <c r="S798" s="7">
        <f>Table1[[#This Row],[Sub Total]]*Table1[[#This Row],[Discount %]]</f>
        <v>616.89512280000008</v>
      </c>
      <c r="T798" s="7">
        <f>VLOOKUP(Table1[[#This Row],[Order No]],'QTY &amp; shipping cost'!$A$2:$C$1038,3,FALSE)</f>
        <v>9.0400000000000009</v>
      </c>
      <c r="U798" s="18">
        <f>(Table1[[#This Row],[Sub Total]]+Table1[[#This Row],[Shipping Cost]])-Table1[[#This Row],[Discount $]]</f>
        <v>2196.2136172</v>
      </c>
    </row>
    <row r="799" spans="1:21" x14ac:dyDescent="0.2">
      <c r="A799" s="17" t="s">
        <v>1316</v>
      </c>
      <c r="B799" s="6">
        <f>VLOOKUP($A799,'Order date customer name'!$A$3:$B$1039,2,FALSE)</f>
        <v>42406</v>
      </c>
      <c r="C799" s="7" t="str">
        <f>VLOOKUP(Table1[[#This Row],[Order No]],'Order date customer name'!$A$2:$C$1038,3,FALSE)</f>
        <v>RAUL REYNOLDS</v>
      </c>
      <c r="D799" s="7" t="str">
        <f>VLOOKUP(Table1[[#This Row],[Order No]],'State and cust type'!$A$2:$B$1038,2,FALSE)</f>
        <v>Illinois</v>
      </c>
      <c r="E799" s="7" t="str">
        <f>VLOOKUP(Table1[[#This Row],[Order No]],'State and cust type'!$A$3:$C$1039,3,FALSE)</f>
        <v>Home Office</v>
      </c>
      <c r="F799" s="7" t="str">
        <f>VLOOKUP(Table1[[#This Row],[Order No]],'Account, order priority and cat'!$A$2:$B$1038,2,FALSE)</f>
        <v>COREY MILLS</v>
      </c>
      <c r="G799" s="7" t="str">
        <f>VLOOKUP(Table1[[#This Row],[Order No]],'Account, order priority and cat'!$A$3:$C$1039,3,FALSE)</f>
        <v>Medium</v>
      </c>
      <c r="H799" s="7" t="str">
        <f>VLOOKUP(Table1[[#This Row],[Order No]],'Account, order priority and cat'!$A$3:$D$1039,4,FALSE)</f>
        <v>Office Supplies</v>
      </c>
      <c r="I799" s="12" t="str">
        <f>VLOOKUP(Table1[[#This Row],[Order No]],'Cost and price details'!$A$2:$F$1038,Table!$I$3,FALSE)</f>
        <v>Regular Air</v>
      </c>
      <c r="J799" s="13">
        <f>VLOOKUP(Table1[[#This Row],[Order No]],'Cost and price details'!$A$2:$F$1038,Table!$J$3,FALSE)</f>
        <v>42414</v>
      </c>
      <c r="K799" s="12">
        <f>VLOOKUP(Table1[[#This Row],[Order No]],'Cost and price details'!$A$2:$F$1038,Table!$K$3,FALSE)</f>
        <v>23.716000000000001</v>
      </c>
      <c r="L799" s="12">
        <f>VLOOKUP(Table1[[#This Row],[Order No]],'Cost and price details'!$A$2:$F$1038,Table!$L$3,FALSE)</f>
        <v>40.204999999999998</v>
      </c>
      <c r="M799" s="14">
        <f>(Table1[[#This Row],[Retail Price]]-Table1[[#This Row],[Cost Price]])/Table1[[#This Row],[Cost Price]]</f>
        <v>0.695269016697588</v>
      </c>
      <c r="N799" s="14">
        <f>VLOOKUP(Table1[[#This Row],[Retail Price]],'Tax and discount slab'!$A$17:$B$27,2,TRUE)</f>
        <v>0.22</v>
      </c>
      <c r="O799" s="7">
        <f>(1+Table1[[#This Row],[Tax]])*Table1[[#This Row],[Retail Price]]</f>
        <v>49.050099999999993</v>
      </c>
      <c r="P799" s="7" t="e">
        <f>VLOOKUP(Table1[[#This Row],[Order No]],'QTY &amp; shipping cost'!A795:B1831,2,FALSE)</f>
        <v>#N/A</v>
      </c>
      <c r="Q799" s="7" t="e">
        <f>(Table1[[#This Row],[Price including tax]]*Table1[[#This Row],[Order Quantity]])</f>
        <v>#N/A</v>
      </c>
      <c r="R799" s="14">
        <f>VLOOKUP(Table1[[#This Row],[Retail Price]],'Tax and discount slab'!$D$17:$E$27,2,TRUE)</f>
        <v>0.22000000000000003</v>
      </c>
      <c r="S799" s="7" t="e">
        <f>Table1[[#This Row],[Sub Total]]*Table1[[#This Row],[Discount %]]</f>
        <v>#N/A</v>
      </c>
      <c r="T799" s="7">
        <f>VLOOKUP(Table1[[#This Row],[Order No]],'QTY &amp; shipping cost'!$A$2:$C$1038,3,FALSE)</f>
        <v>13.940000000000001</v>
      </c>
      <c r="U799" s="18" t="e">
        <f>(Table1[[#This Row],[Sub Total]]+Table1[[#This Row],[Shipping Cost]])-Table1[[#This Row],[Discount $]]</f>
        <v>#N/A</v>
      </c>
    </row>
    <row r="800" spans="1:21" x14ac:dyDescent="0.2">
      <c r="A800" s="17" t="s">
        <v>1317</v>
      </c>
      <c r="B800" s="6">
        <f>VLOOKUP($A800,'Order date customer name'!$A$3:$B$1039,2,FALSE)</f>
        <v>42407</v>
      </c>
      <c r="C800" s="7" t="str">
        <f>VLOOKUP(Table1[[#This Row],[Order No]],'Order date customer name'!$A$2:$C$1038,3,FALSE)</f>
        <v>BRYAN LAWRENCE</v>
      </c>
      <c r="D800" s="7" t="str">
        <f>VLOOKUP(Table1[[#This Row],[Order No]],'State and cust type'!$A$2:$B$1038,2,FALSE)</f>
        <v>New York</v>
      </c>
      <c r="E800" s="7" t="str">
        <f>VLOOKUP(Table1[[#This Row],[Order No]],'State and cust type'!$A$3:$C$1039,3,FALSE)</f>
        <v>Corporate</v>
      </c>
      <c r="F800" s="7" t="str">
        <f>VLOOKUP(Table1[[#This Row],[Order No]],'Account, order priority and cat'!$A$2:$B$1038,2,FALSE)</f>
        <v>MARC ARNOLD</v>
      </c>
      <c r="G800" s="7" t="str">
        <f>VLOOKUP(Table1[[#This Row],[Order No]],'Account, order priority and cat'!$A$3:$C$1039,3,FALSE)</f>
        <v>Low</v>
      </c>
      <c r="H800" s="7" t="str">
        <f>VLOOKUP(Table1[[#This Row],[Order No]],'Account, order priority and cat'!$A$3:$D$1039,4,FALSE)</f>
        <v>Office Supplies</v>
      </c>
      <c r="I800" s="12" t="str">
        <f>VLOOKUP(Table1[[#This Row],[Order No]],'Cost and price details'!$A$2:$F$1038,Table!$I$3,FALSE)</f>
        <v>Regular Air</v>
      </c>
      <c r="J800" s="13">
        <f>VLOOKUP(Table1[[#This Row],[Order No]],'Cost and price details'!$A$2:$F$1038,Table!$J$3,FALSE)</f>
        <v>42419</v>
      </c>
      <c r="K800" s="12">
        <f>VLOOKUP(Table1[[#This Row],[Order No]],'Cost and price details'!$A$2:$F$1038,Table!$K$3,FALSE)</f>
        <v>2.8490000000000002</v>
      </c>
      <c r="L800" s="12">
        <f>VLOOKUP(Table1[[#This Row],[Order No]],'Cost and price details'!$A$2:$F$1038,Table!$L$3,FALSE)</f>
        <v>4.3780000000000001</v>
      </c>
      <c r="M800" s="14">
        <f>(Table1[[#This Row],[Retail Price]]-Table1[[#This Row],[Cost Price]])/Table1[[#This Row],[Cost Price]]</f>
        <v>0.53667953667953661</v>
      </c>
      <c r="N800" s="14">
        <f>VLOOKUP(Table1[[#This Row],[Retail Price]],'Tax and discount slab'!$A$17:$B$27,2,TRUE)</f>
        <v>0.05</v>
      </c>
      <c r="O800" s="7">
        <f>(1+Table1[[#This Row],[Tax]])*Table1[[#This Row],[Retail Price]]</f>
        <v>4.5969000000000007</v>
      </c>
      <c r="P800" s="7" t="e">
        <f>VLOOKUP(Table1[[#This Row],[Order No]],'QTY &amp; shipping cost'!A796:B1832,2,FALSE)</f>
        <v>#N/A</v>
      </c>
      <c r="Q800" s="7" t="e">
        <f>(Table1[[#This Row],[Price including tax]]*Table1[[#This Row],[Order Quantity]])</f>
        <v>#N/A</v>
      </c>
      <c r="R800" s="14">
        <f>VLOOKUP(Table1[[#This Row],[Retail Price]],'Tax and discount slab'!$D$17:$E$27,2,TRUE)</f>
        <v>0.02</v>
      </c>
      <c r="S800" s="7" t="e">
        <f>Table1[[#This Row],[Sub Total]]*Table1[[#This Row],[Discount %]]</f>
        <v>#N/A</v>
      </c>
      <c r="T800" s="7">
        <f>VLOOKUP(Table1[[#This Row],[Order No]],'QTY &amp; shipping cost'!$A$2:$C$1038,3,FALSE)</f>
        <v>3.02</v>
      </c>
      <c r="U800" s="18" t="e">
        <f>(Table1[[#This Row],[Sub Total]]+Table1[[#This Row],[Shipping Cost]])-Table1[[#This Row],[Discount $]]</f>
        <v>#N/A</v>
      </c>
    </row>
    <row r="801" spans="1:21" x14ac:dyDescent="0.2">
      <c r="A801" s="17" t="s">
        <v>1318</v>
      </c>
      <c r="B801" s="6">
        <f>VLOOKUP($A801,'Order date customer name'!$A$3:$B$1039,2,FALSE)</f>
        <v>42408</v>
      </c>
      <c r="C801" s="7" t="str">
        <f>VLOOKUP(Table1[[#This Row],[Order No]],'Order date customer name'!$A$2:$C$1038,3,FALSE)</f>
        <v>BRYAN LAWRENCE</v>
      </c>
      <c r="D801" s="7" t="str">
        <f>VLOOKUP(Table1[[#This Row],[Order No]],'State and cust type'!$A$2:$B$1038,2,FALSE)</f>
        <v>New York</v>
      </c>
      <c r="E801" s="7" t="str">
        <f>VLOOKUP(Table1[[#This Row],[Order No]],'State and cust type'!$A$3:$C$1039,3,FALSE)</f>
        <v>Corporate</v>
      </c>
      <c r="F801" s="7" t="str">
        <f>VLOOKUP(Table1[[#This Row],[Order No]],'Account, order priority and cat'!$A$2:$B$1038,2,FALSE)</f>
        <v>MARC ARNOLD</v>
      </c>
      <c r="G801" s="7" t="str">
        <f>VLOOKUP(Table1[[#This Row],[Order No]],'Account, order priority and cat'!$A$3:$C$1039,3,FALSE)</f>
        <v>Medium</v>
      </c>
      <c r="H801" s="7" t="str">
        <f>VLOOKUP(Table1[[#This Row],[Order No]],'Account, order priority and cat'!$A$3:$D$1039,4,FALSE)</f>
        <v>Office Supplies</v>
      </c>
      <c r="I801" s="12" t="str">
        <f>VLOOKUP(Table1[[#This Row],[Order No]],'Cost and price details'!$A$2:$F$1038,Table!$I$3,FALSE)</f>
        <v>Regular Air</v>
      </c>
      <c r="J801" s="13">
        <f>VLOOKUP(Table1[[#This Row],[Order No]],'Cost and price details'!$A$2:$F$1038,Table!$J$3,FALSE)</f>
        <v>42416</v>
      </c>
      <c r="K801" s="12">
        <f>VLOOKUP(Table1[[#This Row],[Order No]],'Cost and price details'!$A$2:$F$1038,Table!$K$3,FALSE)</f>
        <v>12.221</v>
      </c>
      <c r="L801" s="12">
        <f>VLOOKUP(Table1[[#This Row],[Order No]],'Cost and price details'!$A$2:$F$1038,Table!$L$3,FALSE)</f>
        <v>21.824000000000002</v>
      </c>
      <c r="M801" s="14">
        <f>(Table1[[#This Row],[Retail Price]]-Table1[[#This Row],[Cost Price]])/Table1[[#This Row],[Cost Price]]</f>
        <v>0.78577857785778593</v>
      </c>
      <c r="N801" s="14">
        <f>VLOOKUP(Table1[[#This Row],[Retail Price]],'Tax and discount slab'!$A$17:$B$27,2,TRUE)</f>
        <v>0.15000000000000002</v>
      </c>
      <c r="O801" s="7">
        <f>(1+Table1[[#This Row],[Tax]])*Table1[[#This Row],[Retail Price]]</f>
        <v>25.0976</v>
      </c>
      <c r="P801" s="7" t="e">
        <f>VLOOKUP(Table1[[#This Row],[Order No]],'QTY &amp; shipping cost'!A797:B1833,2,FALSE)</f>
        <v>#N/A</v>
      </c>
      <c r="Q801" s="7" t="e">
        <f>(Table1[[#This Row],[Price including tax]]*Table1[[#This Row],[Order Quantity]])</f>
        <v>#N/A</v>
      </c>
      <c r="R801" s="14">
        <f>VLOOKUP(Table1[[#This Row],[Retail Price]],'Tax and discount slab'!$D$17:$E$27,2,TRUE)</f>
        <v>0.12000000000000001</v>
      </c>
      <c r="S801" s="7" t="e">
        <f>Table1[[#This Row],[Sub Total]]*Table1[[#This Row],[Discount %]]</f>
        <v>#N/A</v>
      </c>
      <c r="T801" s="7">
        <f>VLOOKUP(Table1[[#This Row],[Order No]],'QTY &amp; shipping cost'!$A$2:$C$1038,3,FALSE)</f>
        <v>4.1499999999999995</v>
      </c>
      <c r="U801" s="18" t="e">
        <f>(Table1[[#This Row],[Sub Total]]+Table1[[#This Row],[Shipping Cost]])-Table1[[#This Row],[Discount $]]</f>
        <v>#N/A</v>
      </c>
    </row>
    <row r="802" spans="1:21" x14ac:dyDescent="0.2">
      <c r="A802" s="17" t="s">
        <v>1319</v>
      </c>
      <c r="B802" s="6">
        <f>VLOOKUP($A802,'Order date customer name'!$A$3:$B$1039,2,FALSE)</f>
        <v>42409</v>
      </c>
      <c r="C802" s="7" t="str">
        <f>VLOOKUP(Table1[[#This Row],[Order No]],'Order date customer name'!$A$2:$C$1038,3,FALSE)</f>
        <v>NICHOLAS ORTIZ</v>
      </c>
      <c r="D802" s="7" t="str">
        <f>VLOOKUP(Table1[[#This Row],[Order No]],'State and cust type'!$A$2:$B$1038,2,FALSE)</f>
        <v>New York</v>
      </c>
      <c r="E802" s="7" t="str">
        <f>VLOOKUP(Table1[[#This Row],[Order No]],'State and cust type'!$A$3:$C$1039,3,FALSE)</f>
        <v>Consumer</v>
      </c>
      <c r="F802" s="7" t="str">
        <f>VLOOKUP(Table1[[#This Row],[Order No]],'Account, order priority and cat'!$A$2:$B$1038,2,FALSE)</f>
        <v>CLAUDE WILLIS</v>
      </c>
      <c r="G802" s="7" t="str">
        <f>VLOOKUP(Table1[[#This Row],[Order No]],'Account, order priority and cat'!$A$3:$C$1039,3,FALSE)</f>
        <v>Medium</v>
      </c>
      <c r="H802" s="7" t="str">
        <f>VLOOKUP(Table1[[#This Row],[Order No]],'Account, order priority and cat'!$A$3:$D$1039,4,FALSE)</f>
        <v>Technology</v>
      </c>
      <c r="I802" s="12" t="str">
        <f>VLOOKUP(Table1[[#This Row],[Order No]],'Cost and price details'!$A$2:$F$1038,Table!$I$3,FALSE)</f>
        <v>Regular Air</v>
      </c>
      <c r="J802" s="13">
        <f>VLOOKUP(Table1[[#This Row],[Order No]],'Cost and price details'!$A$2:$F$1038,Table!$J$3,FALSE)</f>
        <v>42418</v>
      </c>
      <c r="K802" s="12">
        <f>VLOOKUP(Table1[[#This Row],[Order No]],'Cost and price details'!$A$2:$F$1038,Table!$K$3,FALSE)</f>
        <v>45.408000000000008</v>
      </c>
      <c r="L802" s="12">
        <f>VLOOKUP(Table1[[#This Row],[Order No]],'Cost and price details'!$A$2:$F$1038,Table!$L$3,FALSE)</f>
        <v>105.589</v>
      </c>
      <c r="M802" s="14">
        <f>(Table1[[#This Row],[Retail Price]]-Table1[[#This Row],[Cost Price]])/Table1[[#This Row],[Cost Price]]</f>
        <v>1.3253391472868212</v>
      </c>
      <c r="N802" s="14">
        <f>VLOOKUP(Table1[[#This Row],[Retail Price]],'Tax and discount slab'!$A$17:$B$27,2,TRUE)</f>
        <v>0.32000000000000006</v>
      </c>
      <c r="O802" s="7">
        <f>(1+Table1[[#This Row],[Tax]])*Table1[[#This Row],[Retail Price]]</f>
        <v>139.37747999999999</v>
      </c>
      <c r="P802" s="7">
        <f>VLOOKUP(Table1[[#This Row],[Order No]],'QTY &amp; shipping cost'!A798:B1834,2,FALSE)</f>
        <v>16</v>
      </c>
      <c r="Q802" s="7">
        <f>(Table1[[#This Row],[Price including tax]]*Table1[[#This Row],[Order Quantity]])</f>
        <v>2230.0396799999999</v>
      </c>
      <c r="R802" s="14">
        <f>VLOOKUP(Table1[[#This Row],[Retail Price]],'Tax and discount slab'!$D$17:$E$27,2,TRUE)</f>
        <v>0.47</v>
      </c>
      <c r="S802" s="7">
        <f>Table1[[#This Row],[Sub Total]]*Table1[[#This Row],[Discount %]]</f>
        <v>1048.1186495999998</v>
      </c>
      <c r="T802" s="7">
        <f>VLOOKUP(Table1[[#This Row],[Order No]],'QTY &amp; shipping cost'!$A$2:$C$1038,3,FALSE)</f>
        <v>9.0400000000000009</v>
      </c>
      <c r="U802" s="18">
        <f>(Table1[[#This Row],[Sub Total]]+Table1[[#This Row],[Shipping Cost]])-Table1[[#This Row],[Discount $]]</f>
        <v>1190.9610304</v>
      </c>
    </row>
    <row r="803" spans="1:21" x14ac:dyDescent="0.2">
      <c r="A803" s="17" t="s">
        <v>1320</v>
      </c>
      <c r="B803" s="6">
        <f>VLOOKUP($A803,'Order date customer name'!$A$3:$B$1039,2,FALSE)</f>
        <v>42409</v>
      </c>
      <c r="C803" s="7" t="str">
        <f>VLOOKUP(Table1[[#This Row],[Order No]],'Order date customer name'!$A$2:$C$1038,3,FALSE)</f>
        <v>ELMER COLEMAN</v>
      </c>
      <c r="D803" s="7" t="str">
        <f>VLOOKUP(Table1[[#This Row],[Order No]],'State and cust type'!$A$2:$B$1038,2,FALSE)</f>
        <v>New York</v>
      </c>
      <c r="E803" s="7" t="str">
        <f>VLOOKUP(Table1[[#This Row],[Order No]],'State and cust type'!$A$3:$C$1039,3,FALSE)</f>
        <v>Home Office</v>
      </c>
      <c r="F803" s="7" t="str">
        <f>VLOOKUP(Table1[[#This Row],[Order No]],'Account, order priority and cat'!$A$2:$B$1038,2,FALSE)</f>
        <v>BRYAN JENKINS</v>
      </c>
      <c r="G803" s="7" t="str">
        <f>VLOOKUP(Table1[[#This Row],[Order No]],'Account, order priority and cat'!$A$3:$C$1039,3,FALSE)</f>
        <v>Low</v>
      </c>
      <c r="H803" s="7" t="str">
        <f>VLOOKUP(Table1[[#This Row],[Order No]],'Account, order priority and cat'!$A$3:$D$1039,4,FALSE)</f>
        <v>Office Supplies</v>
      </c>
      <c r="I803" s="12" t="str">
        <f>VLOOKUP(Table1[[#This Row],[Order No]],'Cost and price details'!$A$2:$F$1038,Table!$I$3,FALSE)</f>
        <v>Regular Air</v>
      </c>
      <c r="J803" s="13">
        <f>VLOOKUP(Table1[[#This Row],[Order No]],'Cost and price details'!$A$2:$F$1038,Table!$J$3,FALSE)</f>
        <v>42425</v>
      </c>
      <c r="K803" s="12">
        <f>VLOOKUP(Table1[[#This Row],[Order No]],'Cost and price details'!$A$2:$F$1038,Table!$K$3,FALSE)</f>
        <v>109.32900000000001</v>
      </c>
      <c r="L803" s="12">
        <f>VLOOKUP(Table1[[#This Row],[Order No]],'Cost and price details'!$A$2:$F$1038,Table!$L$3,FALSE)</f>
        <v>179.22300000000001</v>
      </c>
      <c r="M803" s="14">
        <f>(Table1[[#This Row],[Retail Price]]-Table1[[#This Row],[Cost Price]])/Table1[[#This Row],[Cost Price]]</f>
        <v>0.63929972834289162</v>
      </c>
      <c r="N803" s="14">
        <f>VLOOKUP(Table1[[#This Row],[Retail Price]],'Tax and discount slab'!$A$17:$B$27,2,TRUE)</f>
        <v>0.32000000000000006</v>
      </c>
      <c r="O803" s="7">
        <f>(1+Table1[[#This Row],[Tax]])*Table1[[#This Row],[Retail Price]]</f>
        <v>236.57436000000004</v>
      </c>
      <c r="P803" s="7" t="e">
        <f>VLOOKUP(Table1[[#This Row],[Order No]],'QTY &amp; shipping cost'!A799:B1835,2,FALSE)</f>
        <v>#N/A</v>
      </c>
      <c r="Q803" s="7" t="e">
        <f>(Table1[[#This Row],[Price including tax]]*Table1[[#This Row],[Order Quantity]])</f>
        <v>#N/A</v>
      </c>
      <c r="R803" s="14">
        <f>VLOOKUP(Table1[[#This Row],[Retail Price]],'Tax and discount slab'!$D$17:$E$27,2,TRUE)</f>
        <v>0.47</v>
      </c>
      <c r="S803" s="7" t="e">
        <f>Table1[[#This Row],[Sub Total]]*Table1[[#This Row],[Discount %]]</f>
        <v>#N/A</v>
      </c>
      <c r="T803" s="7">
        <f>VLOOKUP(Table1[[#This Row],[Order No]],'QTY &amp; shipping cost'!$A$2:$C$1038,3,FALSE)</f>
        <v>20.04</v>
      </c>
      <c r="U803" s="18" t="e">
        <f>(Table1[[#This Row],[Sub Total]]+Table1[[#This Row],[Shipping Cost]])-Table1[[#This Row],[Discount $]]</f>
        <v>#N/A</v>
      </c>
    </row>
    <row r="804" spans="1:21" x14ac:dyDescent="0.2">
      <c r="A804" s="17" t="s">
        <v>1321</v>
      </c>
      <c r="B804" s="6">
        <f>VLOOKUP($A804,'Order date customer name'!$A$3:$B$1039,2,FALSE)</f>
        <v>42411</v>
      </c>
      <c r="C804" s="7" t="str">
        <f>VLOOKUP(Table1[[#This Row],[Order No]],'Order date customer name'!$A$2:$C$1038,3,FALSE)</f>
        <v>GABRIEL WAGNER</v>
      </c>
      <c r="D804" s="7" t="str">
        <f>VLOOKUP(Table1[[#This Row],[Order No]],'State and cust type'!$A$2:$B$1038,2,FALSE)</f>
        <v>New York</v>
      </c>
      <c r="E804" s="7" t="str">
        <f>VLOOKUP(Table1[[#This Row],[Order No]],'State and cust type'!$A$3:$C$1039,3,FALSE)</f>
        <v>Consumer</v>
      </c>
      <c r="F804" s="7" t="str">
        <f>VLOOKUP(Table1[[#This Row],[Order No]],'Account, order priority and cat'!$A$2:$B$1038,2,FALSE)</f>
        <v>BOBBY CHAVEZ</v>
      </c>
      <c r="G804" s="7" t="str">
        <f>VLOOKUP(Table1[[#This Row],[Order No]],'Account, order priority and cat'!$A$3:$C$1039,3,FALSE)</f>
        <v>High</v>
      </c>
      <c r="H804" s="7" t="str">
        <f>VLOOKUP(Table1[[#This Row],[Order No]],'Account, order priority and cat'!$A$3:$D$1039,4,FALSE)</f>
        <v>Furniture</v>
      </c>
      <c r="I804" s="12" t="str">
        <f>VLOOKUP(Table1[[#This Row],[Order No]],'Cost and price details'!$A$2:$F$1038,Table!$I$3,FALSE)</f>
        <v>Regular Air</v>
      </c>
      <c r="J804" s="13">
        <f>VLOOKUP(Table1[[#This Row],[Order No]],'Cost and price details'!$A$2:$F$1038,Table!$J$3,FALSE)</f>
        <v>42419</v>
      </c>
      <c r="K804" s="12">
        <f>VLOOKUP(Table1[[#This Row],[Order No]],'Cost and price details'!$A$2:$F$1038,Table!$K$3,FALSE)</f>
        <v>6.0500000000000007</v>
      </c>
      <c r="L804" s="12">
        <f>VLOOKUP(Table1[[#This Row],[Order No]],'Cost and price details'!$A$2:$F$1038,Table!$L$3,FALSE)</f>
        <v>13.442000000000002</v>
      </c>
      <c r="M804" s="14">
        <f>(Table1[[#This Row],[Retail Price]]-Table1[[#This Row],[Cost Price]])/Table1[[#This Row],[Cost Price]]</f>
        <v>1.2218181818181819</v>
      </c>
      <c r="N804" s="14">
        <f>VLOOKUP(Table1[[#This Row],[Retail Price]],'Tax and discount slab'!$A$17:$B$27,2,TRUE)</f>
        <v>0.1</v>
      </c>
      <c r="O804" s="7">
        <f>(1+Table1[[#This Row],[Tax]])*Table1[[#This Row],[Retail Price]]</f>
        <v>14.786200000000003</v>
      </c>
      <c r="P804" s="7" t="e">
        <f>VLOOKUP(Table1[[#This Row],[Order No]],'QTY &amp; shipping cost'!A800:B1836,2,FALSE)</f>
        <v>#N/A</v>
      </c>
      <c r="Q804" s="7" t="e">
        <f>(Table1[[#This Row],[Price including tax]]*Table1[[#This Row],[Order Quantity]])</f>
        <v>#N/A</v>
      </c>
      <c r="R804" s="14">
        <f>VLOOKUP(Table1[[#This Row],[Retail Price]],'Tax and discount slab'!$D$17:$E$27,2,TRUE)</f>
        <v>7.0000000000000007E-2</v>
      </c>
      <c r="S804" s="7" t="e">
        <f>Table1[[#This Row],[Sub Total]]*Table1[[#This Row],[Discount %]]</f>
        <v>#N/A</v>
      </c>
      <c r="T804" s="7">
        <f>VLOOKUP(Table1[[#This Row],[Order No]],'QTY &amp; shipping cost'!$A$2:$C$1038,3,FALSE)</f>
        <v>2.9</v>
      </c>
      <c r="U804" s="18" t="e">
        <f>(Table1[[#This Row],[Sub Total]]+Table1[[#This Row],[Shipping Cost]])-Table1[[#This Row],[Discount $]]</f>
        <v>#N/A</v>
      </c>
    </row>
    <row r="805" spans="1:21" x14ac:dyDescent="0.2">
      <c r="A805" s="17" t="s">
        <v>1322</v>
      </c>
      <c r="B805" s="6">
        <f>VLOOKUP($A805,'Order date customer name'!$A$3:$B$1039,2,FALSE)</f>
        <v>42411</v>
      </c>
      <c r="C805" s="7" t="str">
        <f>VLOOKUP(Table1[[#This Row],[Order No]],'Order date customer name'!$A$2:$C$1038,3,FALSE)</f>
        <v>FRANKLIN FOSTER</v>
      </c>
      <c r="D805" s="7" t="str">
        <f>VLOOKUP(Table1[[#This Row],[Order No]],'State and cust type'!$A$2:$B$1038,2,FALSE)</f>
        <v>New York</v>
      </c>
      <c r="E805" s="7" t="str">
        <f>VLOOKUP(Table1[[#This Row],[Order No]],'State and cust type'!$A$3:$C$1039,3,FALSE)</f>
        <v>Corporate</v>
      </c>
      <c r="F805" s="7" t="str">
        <f>VLOOKUP(Table1[[#This Row],[Order No]],'Account, order priority and cat'!$A$2:$B$1038,2,FALSE)</f>
        <v>BRYAN JENKINS</v>
      </c>
      <c r="G805" s="7" t="str">
        <f>VLOOKUP(Table1[[#This Row],[Order No]],'Account, order priority and cat'!$A$3:$C$1039,3,FALSE)</f>
        <v>High</v>
      </c>
      <c r="H805" s="7" t="str">
        <f>VLOOKUP(Table1[[#This Row],[Order No]],'Account, order priority and cat'!$A$3:$D$1039,4,FALSE)</f>
        <v>Office Supplies</v>
      </c>
      <c r="I805" s="12" t="str">
        <f>VLOOKUP(Table1[[#This Row],[Order No]],'Cost and price details'!$A$2:$F$1038,Table!$I$3,FALSE)</f>
        <v>Express Air</v>
      </c>
      <c r="J805" s="13">
        <f>VLOOKUP(Table1[[#This Row],[Order No]],'Cost and price details'!$A$2:$F$1038,Table!$J$3,FALSE)</f>
        <v>42421</v>
      </c>
      <c r="K805" s="12">
        <f>VLOOKUP(Table1[[#This Row],[Order No]],'Cost and price details'!$A$2:$F$1038,Table!$K$3,FALSE)</f>
        <v>4.6090000000000009</v>
      </c>
      <c r="L805" s="12">
        <f>VLOOKUP(Table1[[#This Row],[Order No]],'Cost and price details'!$A$2:$F$1038,Table!$L$3,FALSE)</f>
        <v>11.253000000000002</v>
      </c>
      <c r="M805" s="14">
        <f>(Table1[[#This Row],[Retail Price]]-Table1[[#This Row],[Cost Price]])/Table1[[#This Row],[Cost Price]]</f>
        <v>1.4415274463007159</v>
      </c>
      <c r="N805" s="14">
        <f>VLOOKUP(Table1[[#This Row],[Retail Price]],'Tax and discount slab'!$A$17:$B$27,2,TRUE)</f>
        <v>0.1</v>
      </c>
      <c r="O805" s="7">
        <f>(1+Table1[[#This Row],[Tax]])*Table1[[#This Row],[Retail Price]]</f>
        <v>12.378300000000003</v>
      </c>
      <c r="P805" s="7" t="e">
        <f>VLOOKUP(Table1[[#This Row],[Order No]],'QTY &amp; shipping cost'!A801:B1837,2,FALSE)</f>
        <v>#N/A</v>
      </c>
      <c r="Q805" s="7" t="e">
        <f>(Table1[[#This Row],[Price including tax]]*Table1[[#This Row],[Order Quantity]])</f>
        <v>#N/A</v>
      </c>
      <c r="R805" s="14">
        <f>VLOOKUP(Table1[[#This Row],[Retail Price]],'Tax and discount slab'!$D$17:$E$27,2,TRUE)</f>
        <v>7.0000000000000007E-2</v>
      </c>
      <c r="S805" s="7" t="e">
        <f>Table1[[#This Row],[Sub Total]]*Table1[[#This Row],[Discount %]]</f>
        <v>#N/A</v>
      </c>
      <c r="T805" s="7">
        <f>VLOOKUP(Table1[[#This Row],[Order No]],'QTY &amp; shipping cost'!$A$2:$C$1038,3,FALSE)</f>
        <v>4.7299999999999995</v>
      </c>
      <c r="U805" s="18" t="e">
        <f>(Table1[[#This Row],[Sub Total]]+Table1[[#This Row],[Shipping Cost]])-Table1[[#This Row],[Discount $]]</f>
        <v>#N/A</v>
      </c>
    </row>
    <row r="806" spans="1:21" x14ac:dyDescent="0.2">
      <c r="A806" s="17" t="s">
        <v>1324</v>
      </c>
      <c r="B806" s="6">
        <f>VLOOKUP($A806,'Order date customer name'!$A$3:$B$1039,2,FALSE)</f>
        <v>42411</v>
      </c>
      <c r="C806" s="7" t="str">
        <f>VLOOKUP(Table1[[#This Row],[Order No]],'Order date customer name'!$A$2:$C$1038,3,FALSE)</f>
        <v>HARVEY ALVAREZ</v>
      </c>
      <c r="D806" s="7" t="str">
        <f>VLOOKUP(Table1[[#This Row],[Order No]],'State and cust type'!$A$2:$B$1038,2,FALSE)</f>
        <v>Illinois</v>
      </c>
      <c r="E806" s="7" t="str">
        <f>VLOOKUP(Table1[[#This Row],[Order No]],'State and cust type'!$A$3:$C$1039,3,FALSE)</f>
        <v>Consumer</v>
      </c>
      <c r="F806" s="7" t="str">
        <f>VLOOKUP(Table1[[#This Row],[Order No]],'Account, order priority and cat'!$A$2:$B$1038,2,FALSE)</f>
        <v>MANUEL BARNES</v>
      </c>
      <c r="G806" s="7" t="str">
        <f>VLOOKUP(Table1[[#This Row],[Order No]],'Account, order priority and cat'!$A$3:$C$1039,3,FALSE)</f>
        <v>High</v>
      </c>
      <c r="H806" s="7" t="str">
        <f>VLOOKUP(Table1[[#This Row],[Order No]],'Account, order priority and cat'!$A$3:$D$1039,4,FALSE)</f>
        <v>Office Supplies</v>
      </c>
      <c r="I806" s="12" t="str">
        <f>VLOOKUP(Table1[[#This Row],[Order No]],'Cost and price details'!$A$2:$F$1038,Table!$I$3,FALSE)</f>
        <v>Regular Air</v>
      </c>
      <c r="J806" s="13">
        <f>VLOOKUP(Table1[[#This Row],[Order No]],'Cost and price details'!$A$2:$F$1038,Table!$J$3,FALSE)</f>
        <v>42421</v>
      </c>
      <c r="K806" s="12">
        <f>VLOOKUP(Table1[[#This Row],[Order No]],'Cost and price details'!$A$2:$F$1038,Table!$K$3,FALSE)</f>
        <v>3.19</v>
      </c>
      <c r="L806" s="12">
        <f>VLOOKUP(Table1[[#This Row],[Order No]],'Cost and price details'!$A$2:$F$1038,Table!$L$3,FALSE)</f>
        <v>5.2359999999999998</v>
      </c>
      <c r="M806" s="14">
        <f>(Table1[[#This Row],[Retail Price]]-Table1[[#This Row],[Cost Price]])/Table1[[#This Row],[Cost Price]]</f>
        <v>0.64137931034482754</v>
      </c>
      <c r="N806" s="14">
        <f>VLOOKUP(Table1[[#This Row],[Retail Price]],'Tax and discount slab'!$A$17:$B$27,2,TRUE)</f>
        <v>0.05</v>
      </c>
      <c r="O806" s="7">
        <f>(1+Table1[[#This Row],[Tax]])*Table1[[#This Row],[Retail Price]]</f>
        <v>5.4977999999999998</v>
      </c>
      <c r="P806" s="7" t="e">
        <f>VLOOKUP(Table1[[#This Row],[Order No]],'QTY &amp; shipping cost'!A802:B1838,2,FALSE)</f>
        <v>#N/A</v>
      </c>
      <c r="Q806" s="7" t="e">
        <f>(Table1[[#This Row],[Price including tax]]*Table1[[#This Row],[Order Quantity]])</f>
        <v>#N/A</v>
      </c>
      <c r="R806" s="14">
        <f>VLOOKUP(Table1[[#This Row],[Retail Price]],'Tax and discount slab'!$D$17:$E$27,2,TRUE)</f>
        <v>0.02</v>
      </c>
      <c r="S806" s="7" t="e">
        <f>Table1[[#This Row],[Sub Total]]*Table1[[#This Row],[Discount %]]</f>
        <v>#N/A</v>
      </c>
      <c r="T806" s="7">
        <f>VLOOKUP(Table1[[#This Row],[Order No]],'QTY &amp; shipping cost'!$A$2:$C$1038,3,FALSE)</f>
        <v>0.93</v>
      </c>
      <c r="U806" s="18" t="e">
        <f>(Table1[[#This Row],[Sub Total]]+Table1[[#This Row],[Shipping Cost]])-Table1[[#This Row],[Discount $]]</f>
        <v>#N/A</v>
      </c>
    </row>
    <row r="807" spans="1:21" x14ac:dyDescent="0.2">
      <c r="A807" s="17" t="s">
        <v>1325</v>
      </c>
      <c r="B807" s="6">
        <f>VLOOKUP($A807,'Order date customer name'!$A$3:$B$1039,2,FALSE)</f>
        <v>42414</v>
      </c>
      <c r="C807" s="7" t="str">
        <f>VLOOKUP(Table1[[#This Row],[Order No]],'Order date customer name'!$A$2:$C$1038,3,FALSE)</f>
        <v>EDWARD DAVIS</v>
      </c>
      <c r="D807" s="7" t="str">
        <f>VLOOKUP(Table1[[#This Row],[Order No]],'State and cust type'!$A$2:$B$1038,2,FALSE)</f>
        <v>New York</v>
      </c>
      <c r="E807" s="7" t="str">
        <f>VLOOKUP(Table1[[#This Row],[Order No]],'State and cust type'!$A$3:$C$1039,3,FALSE)</f>
        <v>Small Business</v>
      </c>
      <c r="F807" s="7" t="str">
        <f>VLOOKUP(Table1[[#This Row],[Order No]],'Account, order priority and cat'!$A$2:$B$1038,2,FALSE)</f>
        <v>WILLIE STEWART</v>
      </c>
      <c r="G807" s="7" t="str">
        <f>VLOOKUP(Table1[[#This Row],[Order No]],'Account, order priority and cat'!$A$3:$C$1039,3,FALSE)</f>
        <v>Not Specified</v>
      </c>
      <c r="H807" s="7" t="str">
        <f>VLOOKUP(Table1[[#This Row],[Order No]],'Account, order priority and cat'!$A$3:$D$1039,4,FALSE)</f>
        <v>Office Supplies</v>
      </c>
      <c r="I807" s="12" t="str">
        <f>VLOOKUP(Table1[[#This Row],[Order No]],'Cost and price details'!$A$2:$F$1038,Table!$I$3,FALSE)</f>
        <v>Regular Air</v>
      </c>
      <c r="J807" s="13">
        <f>VLOOKUP(Table1[[#This Row],[Order No]],'Cost and price details'!$A$2:$F$1038,Table!$J$3,FALSE)</f>
        <v>42422</v>
      </c>
      <c r="K807" s="12">
        <f>VLOOKUP(Table1[[#This Row],[Order No]],'Cost and price details'!$A$2:$F$1038,Table!$K$3,FALSE)</f>
        <v>4.9830000000000005</v>
      </c>
      <c r="L807" s="12">
        <f>VLOOKUP(Table1[[#This Row],[Order No]],'Cost and price details'!$A$2:$F$1038,Table!$L$3,FALSE)</f>
        <v>8.0300000000000011</v>
      </c>
      <c r="M807" s="14">
        <f>(Table1[[#This Row],[Retail Price]]-Table1[[#This Row],[Cost Price]])/Table1[[#This Row],[Cost Price]]</f>
        <v>0.61147902869757176</v>
      </c>
      <c r="N807" s="14">
        <f>VLOOKUP(Table1[[#This Row],[Retail Price]],'Tax and discount slab'!$A$17:$B$27,2,TRUE)</f>
        <v>0.05</v>
      </c>
      <c r="O807" s="7">
        <f>(1+Table1[[#This Row],[Tax]])*Table1[[#This Row],[Retail Price]]</f>
        <v>8.4315000000000015</v>
      </c>
      <c r="P807" s="7" t="e">
        <f>VLOOKUP(Table1[[#This Row],[Order No]],'QTY &amp; shipping cost'!A803:B1839,2,FALSE)</f>
        <v>#N/A</v>
      </c>
      <c r="Q807" s="7" t="e">
        <f>(Table1[[#This Row],[Price including tax]]*Table1[[#This Row],[Order Quantity]])</f>
        <v>#N/A</v>
      </c>
      <c r="R807" s="14">
        <f>VLOOKUP(Table1[[#This Row],[Retail Price]],'Tax and discount slab'!$D$17:$E$27,2,TRUE)</f>
        <v>0.02</v>
      </c>
      <c r="S807" s="7" t="e">
        <f>Table1[[#This Row],[Sub Total]]*Table1[[#This Row],[Discount %]]</f>
        <v>#N/A</v>
      </c>
      <c r="T807" s="7">
        <f>VLOOKUP(Table1[[#This Row],[Order No]],'QTY &amp; shipping cost'!$A$2:$C$1038,3,FALSE)</f>
        <v>7.77</v>
      </c>
      <c r="U807" s="18" t="e">
        <f>(Table1[[#This Row],[Sub Total]]+Table1[[#This Row],[Shipping Cost]])-Table1[[#This Row],[Discount $]]</f>
        <v>#N/A</v>
      </c>
    </row>
    <row r="808" spans="1:21" x14ac:dyDescent="0.2">
      <c r="A808" s="17" t="s">
        <v>1326</v>
      </c>
      <c r="B808" s="6">
        <f>VLOOKUP($A808,'Order date customer name'!$A$3:$B$1039,2,FALSE)</f>
        <v>42414</v>
      </c>
      <c r="C808" s="7" t="str">
        <f>VLOOKUP(Table1[[#This Row],[Order No]],'Order date customer name'!$A$2:$C$1038,3,FALSE)</f>
        <v>DUSTIN RICHARDSON</v>
      </c>
      <c r="D808" s="7" t="str">
        <f>VLOOKUP(Table1[[#This Row],[Order No]],'State and cust type'!$A$2:$B$1038,2,FALSE)</f>
        <v>New York</v>
      </c>
      <c r="E808" s="7" t="str">
        <f>VLOOKUP(Table1[[#This Row],[Order No]],'State and cust type'!$A$3:$C$1039,3,FALSE)</f>
        <v>Corporate</v>
      </c>
      <c r="F808" s="7" t="str">
        <f>VLOOKUP(Table1[[#This Row],[Order No]],'Account, order priority and cat'!$A$2:$B$1038,2,FALSE)</f>
        <v>BRYAN JENKINS</v>
      </c>
      <c r="G808" s="7" t="str">
        <f>VLOOKUP(Table1[[#This Row],[Order No]],'Account, order priority and cat'!$A$3:$C$1039,3,FALSE)</f>
        <v>Low</v>
      </c>
      <c r="H808" s="7" t="str">
        <f>VLOOKUP(Table1[[#This Row],[Order No]],'Account, order priority and cat'!$A$3:$D$1039,4,FALSE)</f>
        <v>Office Supplies</v>
      </c>
      <c r="I808" s="12" t="str">
        <f>VLOOKUP(Table1[[#This Row],[Order No]],'Cost and price details'!$A$2:$F$1038,Table!$I$3,FALSE)</f>
        <v>Regular Air</v>
      </c>
      <c r="J808" s="13">
        <f>VLOOKUP(Table1[[#This Row],[Order No]],'Cost and price details'!$A$2:$F$1038,Table!$J$3,FALSE)</f>
        <v>42426</v>
      </c>
      <c r="K808" s="12">
        <f>VLOOKUP(Table1[[#This Row],[Order No]],'Cost and price details'!$A$2:$F$1038,Table!$K$3,FALSE)</f>
        <v>2.8490000000000002</v>
      </c>
      <c r="L808" s="12">
        <f>VLOOKUP(Table1[[#This Row],[Order No]],'Cost and price details'!$A$2:$F$1038,Table!$L$3,FALSE)</f>
        <v>4.3780000000000001</v>
      </c>
      <c r="M808" s="14">
        <f>(Table1[[#This Row],[Retail Price]]-Table1[[#This Row],[Cost Price]])/Table1[[#This Row],[Cost Price]]</f>
        <v>0.53667953667953661</v>
      </c>
      <c r="N808" s="14">
        <f>VLOOKUP(Table1[[#This Row],[Retail Price]],'Tax and discount slab'!$A$17:$B$27,2,TRUE)</f>
        <v>0.05</v>
      </c>
      <c r="O808" s="7">
        <f>(1+Table1[[#This Row],[Tax]])*Table1[[#This Row],[Retail Price]]</f>
        <v>4.5969000000000007</v>
      </c>
      <c r="P808" s="7">
        <f>VLOOKUP(Table1[[#This Row],[Order No]],'QTY &amp; shipping cost'!A804:B1840,2,FALSE)</f>
        <v>13</v>
      </c>
      <c r="Q808" s="7">
        <f>(Table1[[#This Row],[Price including tax]]*Table1[[#This Row],[Order Quantity]])</f>
        <v>59.759700000000009</v>
      </c>
      <c r="R808" s="14">
        <f>VLOOKUP(Table1[[#This Row],[Retail Price]],'Tax and discount slab'!$D$17:$E$27,2,TRUE)</f>
        <v>0.02</v>
      </c>
      <c r="S808" s="7">
        <f>Table1[[#This Row],[Sub Total]]*Table1[[#This Row],[Discount %]]</f>
        <v>1.1951940000000003</v>
      </c>
      <c r="T808" s="7">
        <f>VLOOKUP(Table1[[#This Row],[Order No]],'QTY &amp; shipping cost'!$A$2:$C$1038,3,FALSE)</f>
        <v>3.02</v>
      </c>
      <c r="U808" s="18">
        <f>(Table1[[#This Row],[Sub Total]]+Table1[[#This Row],[Shipping Cost]])-Table1[[#This Row],[Discount $]]</f>
        <v>61.584506000000012</v>
      </c>
    </row>
    <row r="809" spans="1:21" x14ac:dyDescent="0.2">
      <c r="A809" s="17" t="s">
        <v>1328</v>
      </c>
      <c r="B809" s="6">
        <f>VLOOKUP($A809,'Order date customer name'!$A$3:$B$1039,2,FALSE)</f>
        <v>42415</v>
      </c>
      <c r="C809" s="7" t="str">
        <f>VLOOKUP(Table1[[#This Row],[Order No]],'Order date customer name'!$A$2:$C$1038,3,FALSE)</f>
        <v>DARRELL HUNTER</v>
      </c>
      <c r="D809" s="7" t="str">
        <f>VLOOKUP(Table1[[#This Row],[Order No]],'State and cust type'!$A$2:$B$1038,2,FALSE)</f>
        <v>Illinois</v>
      </c>
      <c r="E809" s="7" t="str">
        <f>VLOOKUP(Table1[[#This Row],[Order No]],'State and cust type'!$A$3:$C$1039,3,FALSE)</f>
        <v>Home Office</v>
      </c>
      <c r="F809" s="7" t="str">
        <f>VLOOKUP(Table1[[#This Row],[Order No]],'Account, order priority and cat'!$A$2:$B$1038,2,FALSE)</f>
        <v>COREY MILLS</v>
      </c>
      <c r="G809" s="7" t="str">
        <f>VLOOKUP(Table1[[#This Row],[Order No]],'Account, order priority and cat'!$A$3:$C$1039,3,FALSE)</f>
        <v>Not Specified</v>
      </c>
      <c r="H809" s="7" t="str">
        <f>VLOOKUP(Table1[[#This Row],[Order No]],'Account, order priority and cat'!$A$3:$D$1039,4,FALSE)</f>
        <v>Office Supplies</v>
      </c>
      <c r="I809" s="12" t="str">
        <f>VLOOKUP(Table1[[#This Row],[Order No]],'Cost and price details'!$A$2:$F$1038,Table!$I$3,FALSE)</f>
        <v>Regular Air</v>
      </c>
      <c r="J809" s="13">
        <f>VLOOKUP(Table1[[#This Row],[Order No]],'Cost and price details'!$A$2:$F$1038,Table!$J$3,FALSE)</f>
        <v>42423</v>
      </c>
      <c r="K809" s="12">
        <f>VLOOKUP(Table1[[#This Row],[Order No]],'Cost and price details'!$A$2:$F$1038,Table!$K$3,FALSE)</f>
        <v>1.7600000000000002</v>
      </c>
      <c r="L809" s="12">
        <f>VLOOKUP(Table1[[#This Row],[Order No]],'Cost and price details'!$A$2:$F$1038,Table!$L$3,FALSE)</f>
        <v>2.8820000000000006</v>
      </c>
      <c r="M809" s="14">
        <f>(Table1[[#This Row],[Retail Price]]-Table1[[#This Row],[Cost Price]])/Table1[[#This Row],[Cost Price]]</f>
        <v>0.63750000000000007</v>
      </c>
      <c r="N809" s="14">
        <f>VLOOKUP(Table1[[#This Row],[Retail Price]],'Tax and discount slab'!$A$17:$B$27,2,TRUE)</f>
        <v>0.05</v>
      </c>
      <c r="O809" s="7">
        <f>(1+Table1[[#This Row],[Tax]])*Table1[[#This Row],[Retail Price]]</f>
        <v>3.0261000000000009</v>
      </c>
      <c r="P809" s="7" t="e">
        <f>VLOOKUP(Table1[[#This Row],[Order No]],'QTY &amp; shipping cost'!A805:B1841,2,FALSE)</f>
        <v>#N/A</v>
      </c>
      <c r="Q809" s="7" t="e">
        <f>(Table1[[#This Row],[Price including tax]]*Table1[[#This Row],[Order Quantity]])</f>
        <v>#N/A</v>
      </c>
      <c r="R809" s="14">
        <f>VLOOKUP(Table1[[#This Row],[Retail Price]],'Tax and discount slab'!$D$17:$E$27,2,TRUE)</f>
        <v>0.02</v>
      </c>
      <c r="S809" s="7" t="e">
        <f>Table1[[#This Row],[Sub Total]]*Table1[[#This Row],[Discount %]]</f>
        <v>#N/A</v>
      </c>
      <c r="T809" s="7">
        <f>VLOOKUP(Table1[[#This Row],[Order No]],'QTY &amp; shipping cost'!$A$2:$C$1038,3,FALSE)</f>
        <v>0.85000000000000009</v>
      </c>
      <c r="U809" s="18" t="e">
        <f>(Table1[[#This Row],[Sub Total]]+Table1[[#This Row],[Shipping Cost]])-Table1[[#This Row],[Discount $]]</f>
        <v>#N/A</v>
      </c>
    </row>
    <row r="810" spans="1:21" x14ac:dyDescent="0.2">
      <c r="A810" s="17" t="s">
        <v>1329</v>
      </c>
      <c r="B810" s="6">
        <f>VLOOKUP($A810,'Order date customer name'!$A$3:$B$1039,2,FALSE)</f>
        <v>42418</v>
      </c>
      <c r="C810" s="7" t="str">
        <f>VLOOKUP(Table1[[#This Row],[Order No]],'Order date customer name'!$A$2:$C$1038,3,FALSE)</f>
        <v>STANLEY ROBERTSON</v>
      </c>
      <c r="D810" s="7" t="str">
        <f>VLOOKUP(Table1[[#This Row],[Order No]],'State and cust type'!$A$2:$B$1038,2,FALSE)</f>
        <v>Illinois</v>
      </c>
      <c r="E810" s="7" t="str">
        <f>VLOOKUP(Table1[[#This Row],[Order No]],'State and cust type'!$A$3:$C$1039,3,FALSE)</f>
        <v>Corporate</v>
      </c>
      <c r="F810" s="7" t="str">
        <f>VLOOKUP(Table1[[#This Row],[Order No]],'Account, order priority and cat'!$A$2:$B$1038,2,FALSE)</f>
        <v>COREY MILLS</v>
      </c>
      <c r="G810" s="7" t="str">
        <f>VLOOKUP(Table1[[#This Row],[Order No]],'Account, order priority and cat'!$A$3:$C$1039,3,FALSE)</f>
        <v>Critical</v>
      </c>
      <c r="H810" s="7" t="str">
        <f>VLOOKUP(Table1[[#This Row],[Order No]],'Account, order priority and cat'!$A$3:$D$1039,4,FALSE)</f>
        <v>Technology</v>
      </c>
      <c r="I810" s="12" t="str">
        <f>VLOOKUP(Table1[[#This Row],[Order No]],'Cost and price details'!$A$2:$F$1038,Table!$I$3,FALSE)</f>
        <v>Regular Air</v>
      </c>
      <c r="J810" s="13">
        <f>VLOOKUP(Table1[[#This Row],[Order No]],'Cost and price details'!$A$2:$F$1038,Table!$J$3,FALSE)</f>
        <v>42427</v>
      </c>
      <c r="K810" s="12">
        <f>VLOOKUP(Table1[[#This Row],[Order No]],'Cost and price details'!$A$2:$F$1038,Table!$K$3,FALSE)</f>
        <v>16.170000000000002</v>
      </c>
      <c r="L810" s="12">
        <f>VLOOKUP(Table1[[#This Row],[Order No]],'Cost and price details'!$A$2:$F$1038,Table!$L$3,FALSE)</f>
        <v>32.989000000000004</v>
      </c>
      <c r="M810" s="14">
        <f>(Table1[[#This Row],[Retail Price]]-Table1[[#This Row],[Cost Price]])/Table1[[#This Row],[Cost Price]]</f>
        <v>1.0401360544217688</v>
      </c>
      <c r="N810" s="14">
        <f>VLOOKUP(Table1[[#This Row],[Retail Price]],'Tax and discount slab'!$A$17:$B$27,2,TRUE)</f>
        <v>0.2</v>
      </c>
      <c r="O810" s="7">
        <f>(1+Table1[[#This Row],[Tax]])*Table1[[#This Row],[Retail Price]]</f>
        <v>39.586800000000004</v>
      </c>
      <c r="P810" s="7" t="e">
        <f>VLOOKUP(Table1[[#This Row],[Order No]],'QTY &amp; shipping cost'!A806:B1842,2,FALSE)</f>
        <v>#N/A</v>
      </c>
      <c r="Q810" s="7" t="e">
        <f>(Table1[[#This Row],[Price including tax]]*Table1[[#This Row],[Order Quantity]])</f>
        <v>#N/A</v>
      </c>
      <c r="R810" s="14">
        <f>VLOOKUP(Table1[[#This Row],[Retail Price]],'Tax and discount slab'!$D$17:$E$27,2,TRUE)</f>
        <v>0.17</v>
      </c>
      <c r="S810" s="7" t="e">
        <f>Table1[[#This Row],[Sub Total]]*Table1[[#This Row],[Discount %]]</f>
        <v>#N/A</v>
      </c>
      <c r="T810" s="7">
        <f>VLOOKUP(Table1[[#This Row],[Order No]],'QTY &amp; shipping cost'!$A$2:$C$1038,3,FALSE)</f>
        <v>5.55</v>
      </c>
      <c r="U810" s="18" t="e">
        <f>(Table1[[#This Row],[Sub Total]]+Table1[[#This Row],[Shipping Cost]])-Table1[[#This Row],[Discount $]]</f>
        <v>#N/A</v>
      </c>
    </row>
    <row r="811" spans="1:21" x14ac:dyDescent="0.2">
      <c r="A811" s="17" t="s">
        <v>1330</v>
      </c>
      <c r="B811" s="6">
        <f>VLOOKUP($A811,'Order date customer name'!$A$3:$B$1039,2,FALSE)</f>
        <v>42420</v>
      </c>
      <c r="C811" s="7" t="str">
        <f>VLOOKUP(Table1[[#This Row],[Order No]],'Order date customer name'!$A$2:$C$1038,3,FALSE)</f>
        <v>ZACHARY KENNEDY</v>
      </c>
      <c r="D811" s="7" t="str">
        <f>VLOOKUP(Table1[[#This Row],[Order No]],'State and cust type'!$A$2:$B$1038,2,FALSE)</f>
        <v>New York</v>
      </c>
      <c r="E811" s="7" t="str">
        <f>VLOOKUP(Table1[[#This Row],[Order No]],'State and cust type'!$A$3:$C$1039,3,FALSE)</f>
        <v>Small Business</v>
      </c>
      <c r="F811" s="7" t="str">
        <f>VLOOKUP(Table1[[#This Row],[Order No]],'Account, order priority and cat'!$A$2:$B$1038,2,FALSE)</f>
        <v>BRYAN JENKINS</v>
      </c>
      <c r="G811" s="7" t="str">
        <f>VLOOKUP(Table1[[#This Row],[Order No]],'Account, order priority and cat'!$A$3:$C$1039,3,FALSE)</f>
        <v>Not Specified</v>
      </c>
      <c r="H811" s="7" t="str">
        <f>VLOOKUP(Table1[[#This Row],[Order No]],'Account, order priority and cat'!$A$3:$D$1039,4,FALSE)</f>
        <v>Technology</v>
      </c>
      <c r="I811" s="12" t="str">
        <f>VLOOKUP(Table1[[#This Row],[Order No]],'Cost and price details'!$A$2:$F$1038,Table!$I$3,FALSE)</f>
        <v>Delivery Truck</v>
      </c>
      <c r="J811" s="13">
        <f>VLOOKUP(Table1[[#This Row],[Order No]],'Cost and price details'!$A$2:$F$1038,Table!$J$3,FALSE)</f>
        <v>42428</v>
      </c>
      <c r="K811" s="12">
        <f>VLOOKUP(Table1[[#This Row],[Order No]],'Cost and price details'!$A$2:$F$1038,Table!$K$3,FALSE)</f>
        <v>306.88900000000001</v>
      </c>
      <c r="L811" s="12">
        <f>VLOOKUP(Table1[[#This Row],[Order No]],'Cost and price details'!$A$2:$F$1038,Table!$L$3,FALSE)</f>
        <v>494.98900000000003</v>
      </c>
      <c r="M811" s="14">
        <f>(Table1[[#This Row],[Retail Price]]-Table1[[#This Row],[Cost Price]])/Table1[[#This Row],[Cost Price]]</f>
        <v>0.61292519445141413</v>
      </c>
      <c r="N811" s="14">
        <f>VLOOKUP(Table1[[#This Row],[Retail Price]],'Tax and discount slab'!$A$17:$B$27,2,TRUE)</f>
        <v>0.32000000000000006</v>
      </c>
      <c r="O811" s="7">
        <f>(1+Table1[[#This Row],[Tax]])*Table1[[#This Row],[Retail Price]]</f>
        <v>653.38548000000003</v>
      </c>
      <c r="P811" s="7" t="e">
        <f>VLOOKUP(Table1[[#This Row],[Order No]],'QTY &amp; shipping cost'!A807:B1843,2,FALSE)</f>
        <v>#N/A</v>
      </c>
      <c r="Q811" s="7" t="e">
        <f>(Table1[[#This Row],[Price including tax]]*Table1[[#This Row],[Order Quantity]])</f>
        <v>#N/A</v>
      </c>
      <c r="R811" s="14">
        <f>VLOOKUP(Table1[[#This Row],[Retail Price]],'Tax and discount slab'!$D$17:$E$27,2,TRUE)</f>
        <v>0.47</v>
      </c>
      <c r="S811" s="7" t="e">
        <f>Table1[[#This Row],[Sub Total]]*Table1[[#This Row],[Discount %]]</f>
        <v>#N/A</v>
      </c>
      <c r="T811" s="7">
        <f>VLOOKUP(Table1[[#This Row],[Order No]],'QTY &amp; shipping cost'!$A$2:$C$1038,3,FALSE)</f>
        <v>49.05</v>
      </c>
      <c r="U811" s="18" t="e">
        <f>(Table1[[#This Row],[Sub Total]]+Table1[[#This Row],[Shipping Cost]])-Table1[[#This Row],[Discount $]]</f>
        <v>#N/A</v>
      </c>
    </row>
    <row r="812" spans="1:21" x14ac:dyDescent="0.2">
      <c r="A812" s="17" t="s">
        <v>1332</v>
      </c>
      <c r="B812" s="6">
        <f>VLOOKUP($A812,'Order date customer name'!$A$3:$B$1039,2,FALSE)</f>
        <v>42421</v>
      </c>
      <c r="C812" s="7" t="str">
        <f>VLOOKUP(Table1[[#This Row],[Order No]],'Order date customer name'!$A$2:$C$1038,3,FALSE)</f>
        <v>ROLAND WILLIAMS</v>
      </c>
      <c r="D812" s="7" t="str">
        <f>VLOOKUP(Table1[[#This Row],[Order No]],'State and cust type'!$A$2:$B$1038,2,FALSE)</f>
        <v>New York</v>
      </c>
      <c r="E812" s="7" t="str">
        <f>VLOOKUP(Table1[[#This Row],[Order No]],'State and cust type'!$A$3:$C$1039,3,FALSE)</f>
        <v>Small Business</v>
      </c>
      <c r="F812" s="7" t="str">
        <f>VLOOKUP(Table1[[#This Row],[Order No]],'Account, order priority and cat'!$A$2:$B$1038,2,FALSE)</f>
        <v>MARC ARNOLD</v>
      </c>
      <c r="G812" s="7" t="str">
        <f>VLOOKUP(Table1[[#This Row],[Order No]],'Account, order priority and cat'!$A$3:$C$1039,3,FALSE)</f>
        <v>Medium</v>
      </c>
      <c r="H812" s="7" t="str">
        <f>VLOOKUP(Table1[[#This Row],[Order No]],'Account, order priority and cat'!$A$3:$D$1039,4,FALSE)</f>
        <v>Office Supplies</v>
      </c>
      <c r="I812" s="12" t="str">
        <f>VLOOKUP(Table1[[#This Row],[Order No]],'Cost and price details'!$A$2:$F$1038,Table!$I$3,FALSE)</f>
        <v>Regular Air</v>
      </c>
      <c r="J812" s="13">
        <f>VLOOKUP(Table1[[#This Row],[Order No]],'Cost and price details'!$A$2:$F$1038,Table!$J$3,FALSE)</f>
        <v>42429</v>
      </c>
      <c r="K812" s="12">
        <f>VLOOKUP(Table1[[#This Row],[Order No]],'Cost and price details'!$A$2:$F$1038,Table!$K$3,FALSE)</f>
        <v>24.167000000000002</v>
      </c>
      <c r="L812" s="12">
        <f>VLOOKUP(Table1[[#This Row],[Order No]],'Cost and price details'!$A$2:$F$1038,Table!$L$3,FALSE)</f>
        <v>38.984000000000002</v>
      </c>
      <c r="M812" s="14">
        <f>(Table1[[#This Row],[Retail Price]]-Table1[[#This Row],[Cost Price]])/Table1[[#This Row],[Cost Price]]</f>
        <v>0.61310878470641783</v>
      </c>
      <c r="N812" s="14">
        <f>VLOOKUP(Table1[[#This Row],[Retail Price]],'Tax and discount slab'!$A$17:$B$27,2,TRUE)</f>
        <v>0.2</v>
      </c>
      <c r="O812" s="7">
        <f>(1+Table1[[#This Row],[Tax]])*Table1[[#This Row],[Retail Price]]</f>
        <v>46.780799999999999</v>
      </c>
      <c r="P812" s="7">
        <f>VLOOKUP(Table1[[#This Row],[Order No]],'QTY &amp; shipping cost'!A808:B1844,2,FALSE)</f>
        <v>50</v>
      </c>
      <c r="Q812" s="7">
        <f>(Table1[[#This Row],[Price including tax]]*Table1[[#This Row],[Order Quantity]])</f>
        <v>2339.04</v>
      </c>
      <c r="R812" s="14">
        <f>VLOOKUP(Table1[[#This Row],[Retail Price]],'Tax and discount slab'!$D$17:$E$27,2,TRUE)</f>
        <v>0.17</v>
      </c>
      <c r="S812" s="7">
        <f>Table1[[#This Row],[Sub Total]]*Table1[[#This Row],[Discount %]]</f>
        <v>397.63680000000005</v>
      </c>
      <c r="T812" s="7">
        <f>VLOOKUP(Table1[[#This Row],[Order No]],'QTY &amp; shipping cost'!$A$2:$C$1038,3,FALSE)</f>
        <v>4.97</v>
      </c>
      <c r="U812" s="18">
        <f>(Table1[[#This Row],[Sub Total]]+Table1[[#This Row],[Shipping Cost]])-Table1[[#This Row],[Discount $]]</f>
        <v>1946.3731999999998</v>
      </c>
    </row>
    <row r="813" spans="1:21" x14ac:dyDescent="0.2">
      <c r="A813" s="17" t="s">
        <v>1334</v>
      </c>
      <c r="B813" s="6">
        <f>VLOOKUP($A813,'Order date customer name'!$A$3:$B$1039,2,FALSE)</f>
        <v>42424</v>
      </c>
      <c r="C813" s="7" t="str">
        <f>VLOOKUP(Table1[[#This Row],[Order No]],'Order date customer name'!$A$2:$C$1038,3,FALSE)</f>
        <v>CLYDE ROSE</v>
      </c>
      <c r="D813" s="7" t="str">
        <f>VLOOKUP(Table1[[#This Row],[Order No]],'State and cust type'!$A$2:$B$1038,2,FALSE)</f>
        <v>New York</v>
      </c>
      <c r="E813" s="7" t="str">
        <f>VLOOKUP(Table1[[#This Row],[Order No]],'State and cust type'!$A$3:$C$1039,3,FALSE)</f>
        <v>Consumer</v>
      </c>
      <c r="F813" s="7" t="str">
        <f>VLOOKUP(Table1[[#This Row],[Order No]],'Account, order priority and cat'!$A$2:$B$1038,2,FALSE)</f>
        <v>TONY PERRY</v>
      </c>
      <c r="G813" s="7" t="str">
        <f>VLOOKUP(Table1[[#This Row],[Order No]],'Account, order priority and cat'!$A$3:$C$1039,3,FALSE)</f>
        <v>Low</v>
      </c>
      <c r="H813" s="7" t="str">
        <f>VLOOKUP(Table1[[#This Row],[Order No]],'Account, order priority and cat'!$A$3:$D$1039,4,FALSE)</f>
        <v>Office Supplies</v>
      </c>
      <c r="I813" s="12" t="str">
        <f>VLOOKUP(Table1[[#This Row],[Order No]],'Cost and price details'!$A$2:$F$1038,Table!$I$3,FALSE)</f>
        <v>Regular Air</v>
      </c>
      <c r="J813" s="13">
        <f>VLOOKUP(Table1[[#This Row],[Order No]],'Cost and price details'!$A$2:$F$1038,Table!$J$3,FALSE)</f>
        <v>42438</v>
      </c>
      <c r="K813" s="12">
        <f>VLOOKUP(Table1[[#This Row],[Order No]],'Cost and price details'!$A$2:$F$1038,Table!$K$3,FALSE)</f>
        <v>3.278</v>
      </c>
      <c r="L813" s="12">
        <f>VLOOKUP(Table1[[#This Row],[Order No]],'Cost and price details'!$A$2:$F$1038,Table!$L$3,FALSE)</f>
        <v>6.4240000000000004</v>
      </c>
      <c r="M813" s="14">
        <f>(Table1[[#This Row],[Retail Price]]-Table1[[#This Row],[Cost Price]])/Table1[[#This Row],[Cost Price]]</f>
        <v>0.95973154362416113</v>
      </c>
      <c r="N813" s="14">
        <f>VLOOKUP(Table1[[#This Row],[Retail Price]],'Tax and discount slab'!$A$17:$B$27,2,TRUE)</f>
        <v>0.05</v>
      </c>
      <c r="O813" s="7">
        <f>(1+Table1[[#This Row],[Tax]])*Table1[[#This Row],[Retail Price]]</f>
        <v>6.7452000000000005</v>
      </c>
      <c r="P813" s="7" t="e">
        <f>VLOOKUP(Table1[[#This Row],[Order No]],'QTY &amp; shipping cost'!A809:B1845,2,FALSE)</f>
        <v>#N/A</v>
      </c>
      <c r="Q813" s="7" t="e">
        <f>(Table1[[#This Row],[Price including tax]]*Table1[[#This Row],[Order Quantity]])</f>
        <v>#N/A</v>
      </c>
      <c r="R813" s="14">
        <f>VLOOKUP(Table1[[#This Row],[Retail Price]],'Tax and discount slab'!$D$17:$E$27,2,TRUE)</f>
        <v>0.02</v>
      </c>
      <c r="S813" s="7" t="e">
        <f>Table1[[#This Row],[Sub Total]]*Table1[[#This Row],[Discount %]]</f>
        <v>#N/A</v>
      </c>
      <c r="T813" s="7">
        <f>VLOOKUP(Table1[[#This Row],[Order No]],'QTY &amp; shipping cost'!$A$2:$C$1038,3,FALSE)</f>
        <v>0.88</v>
      </c>
      <c r="U813" s="18" t="e">
        <f>(Table1[[#This Row],[Sub Total]]+Table1[[#This Row],[Shipping Cost]])-Table1[[#This Row],[Discount $]]</f>
        <v>#N/A</v>
      </c>
    </row>
    <row r="814" spans="1:21" x14ac:dyDescent="0.2">
      <c r="A814" s="17" t="s">
        <v>1335</v>
      </c>
      <c r="B814" s="6">
        <f>VLOOKUP($A814,'Order date customer name'!$A$3:$B$1039,2,FALSE)</f>
        <v>42427</v>
      </c>
      <c r="C814" s="7" t="str">
        <f>VLOOKUP(Table1[[#This Row],[Order No]],'Order date customer name'!$A$2:$C$1038,3,FALSE)</f>
        <v>JIMMY HARRIS</v>
      </c>
      <c r="D814" s="7" t="str">
        <f>VLOOKUP(Table1[[#This Row],[Order No]],'State and cust type'!$A$2:$B$1038,2,FALSE)</f>
        <v>New York</v>
      </c>
      <c r="E814" s="7" t="str">
        <f>VLOOKUP(Table1[[#This Row],[Order No]],'State and cust type'!$A$3:$C$1039,3,FALSE)</f>
        <v>Small Business</v>
      </c>
      <c r="F814" s="7" t="str">
        <f>VLOOKUP(Table1[[#This Row],[Order No]],'Account, order priority and cat'!$A$2:$B$1038,2,FALSE)</f>
        <v>TONY PERRY</v>
      </c>
      <c r="G814" s="7" t="str">
        <f>VLOOKUP(Table1[[#This Row],[Order No]],'Account, order priority and cat'!$A$3:$C$1039,3,FALSE)</f>
        <v>Medium</v>
      </c>
      <c r="H814" s="7" t="str">
        <f>VLOOKUP(Table1[[#This Row],[Order No]],'Account, order priority and cat'!$A$3:$D$1039,4,FALSE)</f>
        <v>Office Supplies</v>
      </c>
      <c r="I814" s="12" t="str">
        <f>VLOOKUP(Table1[[#This Row],[Order No]],'Cost and price details'!$A$2:$F$1038,Table!$I$3,FALSE)</f>
        <v>Regular Air</v>
      </c>
      <c r="J814" s="13">
        <f>VLOOKUP(Table1[[#This Row],[Order No]],'Cost and price details'!$A$2:$F$1038,Table!$J$3,FALSE)</f>
        <v>42434</v>
      </c>
      <c r="K814" s="12">
        <f>VLOOKUP(Table1[[#This Row],[Order No]],'Cost and price details'!$A$2:$F$1038,Table!$K$3,FALSE)</f>
        <v>59.719000000000001</v>
      </c>
      <c r="L814" s="12">
        <f>VLOOKUP(Table1[[#This Row],[Order No]],'Cost and price details'!$A$2:$F$1038,Table!$L$3,FALSE)</f>
        <v>99.528000000000006</v>
      </c>
      <c r="M814" s="14">
        <f>(Table1[[#This Row],[Retail Price]]-Table1[[#This Row],[Cost Price]])/Table1[[#This Row],[Cost Price]]</f>
        <v>0.66660526800515751</v>
      </c>
      <c r="N814" s="14">
        <f>VLOOKUP(Table1[[#This Row],[Retail Price]],'Tax and discount slab'!$A$17:$B$27,2,TRUE)</f>
        <v>0.30000000000000004</v>
      </c>
      <c r="O814" s="7">
        <f>(1+Table1[[#This Row],[Tax]])*Table1[[#This Row],[Retail Price]]</f>
        <v>129.38640000000001</v>
      </c>
      <c r="P814" s="7" t="e">
        <f>VLOOKUP(Table1[[#This Row],[Order No]],'QTY &amp; shipping cost'!A810:B1846,2,FALSE)</f>
        <v>#N/A</v>
      </c>
      <c r="Q814" s="7" t="e">
        <f>(Table1[[#This Row],[Price including tax]]*Table1[[#This Row],[Order Quantity]])</f>
        <v>#N/A</v>
      </c>
      <c r="R814" s="14">
        <f>VLOOKUP(Table1[[#This Row],[Retail Price]],'Tax and discount slab'!$D$17:$E$27,2,TRUE)</f>
        <v>0.42</v>
      </c>
      <c r="S814" s="7" t="e">
        <f>Table1[[#This Row],[Sub Total]]*Table1[[#This Row],[Discount %]]</f>
        <v>#N/A</v>
      </c>
      <c r="T814" s="7">
        <f>VLOOKUP(Table1[[#This Row],[Order No]],'QTY &amp; shipping cost'!$A$2:$C$1038,3,FALSE)</f>
        <v>20.04</v>
      </c>
      <c r="U814" s="18" t="e">
        <f>(Table1[[#This Row],[Sub Total]]+Table1[[#This Row],[Shipping Cost]])-Table1[[#This Row],[Discount $]]</f>
        <v>#N/A</v>
      </c>
    </row>
    <row r="815" spans="1:21" x14ac:dyDescent="0.2">
      <c r="A815" s="17" t="s">
        <v>1336</v>
      </c>
      <c r="B815" s="6">
        <f>VLOOKUP($A815,'Order date customer name'!$A$3:$B$1039,2,FALSE)</f>
        <v>42432</v>
      </c>
      <c r="C815" s="7" t="str">
        <f>VLOOKUP(Table1[[#This Row],[Order No]],'Order date customer name'!$A$2:$C$1038,3,FALSE)</f>
        <v>TOM GRIFFIN</v>
      </c>
      <c r="D815" s="7" t="str">
        <f>VLOOKUP(Table1[[#This Row],[Order No]],'State and cust type'!$A$2:$B$1038,2,FALSE)</f>
        <v>New York</v>
      </c>
      <c r="E815" s="7" t="str">
        <f>VLOOKUP(Table1[[#This Row],[Order No]],'State and cust type'!$A$3:$C$1039,3,FALSE)</f>
        <v>Home Office</v>
      </c>
      <c r="F815" s="7" t="str">
        <f>VLOOKUP(Table1[[#This Row],[Order No]],'Account, order priority and cat'!$A$2:$B$1038,2,FALSE)</f>
        <v>ROY COOK</v>
      </c>
      <c r="G815" s="7" t="str">
        <f>VLOOKUP(Table1[[#This Row],[Order No]],'Account, order priority and cat'!$A$3:$C$1039,3,FALSE)</f>
        <v>Low</v>
      </c>
      <c r="H815" s="7" t="str">
        <f>VLOOKUP(Table1[[#This Row],[Order No]],'Account, order priority and cat'!$A$3:$D$1039,4,FALSE)</f>
        <v>Office Supplies</v>
      </c>
      <c r="I815" s="12" t="str">
        <f>VLOOKUP(Table1[[#This Row],[Order No]],'Cost and price details'!$A$2:$F$1038,Table!$I$3,FALSE)</f>
        <v>Regular Air</v>
      </c>
      <c r="J815" s="13">
        <f>VLOOKUP(Table1[[#This Row],[Order No]],'Cost and price details'!$A$2:$F$1038,Table!$J$3,FALSE)</f>
        <v>42443</v>
      </c>
      <c r="K815" s="12">
        <f>VLOOKUP(Table1[[#This Row],[Order No]],'Cost and price details'!$A$2:$F$1038,Table!$K$3,FALSE)</f>
        <v>1.0230000000000001</v>
      </c>
      <c r="L815" s="12">
        <f>VLOOKUP(Table1[[#This Row],[Order No]],'Cost and price details'!$A$2:$F$1038,Table!$L$3,FALSE)</f>
        <v>1.7600000000000002</v>
      </c>
      <c r="M815" s="14">
        <f>(Table1[[#This Row],[Retail Price]]-Table1[[#This Row],[Cost Price]])/Table1[[#This Row],[Cost Price]]</f>
        <v>0.72043010752688175</v>
      </c>
      <c r="N815" s="14">
        <f>VLOOKUP(Table1[[#This Row],[Retail Price]],'Tax and discount slab'!$A$17:$B$27,2,TRUE)</f>
        <v>0.05</v>
      </c>
      <c r="O815" s="7">
        <f>(1+Table1[[#This Row],[Tax]])*Table1[[#This Row],[Retail Price]]</f>
        <v>1.8480000000000003</v>
      </c>
      <c r="P815" s="7">
        <f>VLOOKUP(Table1[[#This Row],[Order No]],'QTY &amp; shipping cost'!A811:B1847,2,FALSE)</f>
        <v>45</v>
      </c>
      <c r="Q815" s="7">
        <f>(Table1[[#This Row],[Price including tax]]*Table1[[#This Row],[Order Quantity]])</f>
        <v>83.160000000000011</v>
      </c>
      <c r="R815" s="14">
        <f>VLOOKUP(Table1[[#This Row],[Retail Price]],'Tax and discount slab'!$D$17:$E$27,2,TRUE)</f>
        <v>0.02</v>
      </c>
      <c r="S815" s="7">
        <f>Table1[[#This Row],[Sub Total]]*Table1[[#This Row],[Discount %]]</f>
        <v>1.6632000000000002</v>
      </c>
      <c r="T815" s="7">
        <f>VLOOKUP(Table1[[#This Row],[Order No]],'QTY &amp; shipping cost'!$A$2:$C$1038,3,FALSE)</f>
        <v>1.34</v>
      </c>
      <c r="U815" s="18">
        <f>(Table1[[#This Row],[Sub Total]]+Table1[[#This Row],[Shipping Cost]])-Table1[[#This Row],[Discount $]]</f>
        <v>82.836800000000011</v>
      </c>
    </row>
    <row r="816" spans="1:21" x14ac:dyDescent="0.2">
      <c r="A816" s="17" t="s">
        <v>1338</v>
      </c>
      <c r="B816" s="6">
        <f>VLOOKUP($A816,'Order date customer name'!$A$3:$B$1039,2,FALSE)</f>
        <v>42433</v>
      </c>
      <c r="C816" s="7" t="str">
        <f>VLOOKUP(Table1[[#This Row],[Order No]],'Order date customer name'!$A$2:$C$1038,3,FALSE)</f>
        <v>LLOYD LEWIS</v>
      </c>
      <c r="D816" s="7" t="str">
        <f>VLOOKUP(Table1[[#This Row],[Order No]],'State and cust type'!$A$2:$B$1038,2,FALSE)</f>
        <v>New York</v>
      </c>
      <c r="E816" s="7" t="str">
        <f>VLOOKUP(Table1[[#This Row],[Order No]],'State and cust type'!$A$3:$C$1039,3,FALSE)</f>
        <v>Small Business</v>
      </c>
      <c r="F816" s="7" t="str">
        <f>VLOOKUP(Table1[[#This Row],[Order No]],'Account, order priority and cat'!$A$2:$B$1038,2,FALSE)</f>
        <v>GREG BLACK</v>
      </c>
      <c r="G816" s="7" t="str">
        <f>VLOOKUP(Table1[[#This Row],[Order No]],'Account, order priority and cat'!$A$3:$C$1039,3,FALSE)</f>
        <v>Low</v>
      </c>
      <c r="H816" s="7" t="str">
        <f>VLOOKUP(Table1[[#This Row],[Order No]],'Account, order priority and cat'!$A$3:$D$1039,4,FALSE)</f>
        <v>Technology</v>
      </c>
      <c r="I816" s="12" t="str">
        <f>VLOOKUP(Table1[[#This Row],[Order No]],'Cost and price details'!$A$2:$F$1038,Table!$I$3,FALSE)</f>
        <v>Regular Air</v>
      </c>
      <c r="J816" s="13">
        <f>VLOOKUP(Table1[[#This Row],[Order No]],'Cost and price details'!$A$2:$F$1038,Table!$J$3,FALSE)</f>
        <v>42445</v>
      </c>
      <c r="K816" s="12">
        <f>VLOOKUP(Table1[[#This Row],[Order No]],'Cost and price details'!$A$2:$F$1038,Table!$K$3,FALSE)</f>
        <v>45.408000000000008</v>
      </c>
      <c r="L816" s="12">
        <f>VLOOKUP(Table1[[#This Row],[Order No]],'Cost and price details'!$A$2:$F$1038,Table!$L$3,FALSE)</f>
        <v>105.589</v>
      </c>
      <c r="M816" s="14">
        <f>(Table1[[#This Row],[Retail Price]]-Table1[[#This Row],[Cost Price]])/Table1[[#This Row],[Cost Price]]</f>
        <v>1.3253391472868212</v>
      </c>
      <c r="N816" s="14">
        <f>VLOOKUP(Table1[[#This Row],[Retail Price]],'Tax and discount slab'!$A$17:$B$27,2,TRUE)</f>
        <v>0.32000000000000006</v>
      </c>
      <c r="O816" s="7">
        <f>(1+Table1[[#This Row],[Tax]])*Table1[[#This Row],[Retail Price]]</f>
        <v>139.37747999999999</v>
      </c>
      <c r="P816" s="7" t="e">
        <f>VLOOKUP(Table1[[#This Row],[Order No]],'QTY &amp; shipping cost'!A812:B1848,2,FALSE)</f>
        <v>#N/A</v>
      </c>
      <c r="Q816" s="7" t="e">
        <f>(Table1[[#This Row],[Price including tax]]*Table1[[#This Row],[Order Quantity]])</f>
        <v>#N/A</v>
      </c>
      <c r="R816" s="14">
        <f>VLOOKUP(Table1[[#This Row],[Retail Price]],'Tax and discount slab'!$D$17:$E$27,2,TRUE)</f>
        <v>0.47</v>
      </c>
      <c r="S816" s="7" t="e">
        <f>Table1[[#This Row],[Sub Total]]*Table1[[#This Row],[Discount %]]</f>
        <v>#N/A</v>
      </c>
      <c r="T816" s="7">
        <f>VLOOKUP(Table1[[#This Row],[Order No]],'QTY &amp; shipping cost'!$A$2:$C$1038,3,FALSE)</f>
        <v>9.0400000000000009</v>
      </c>
      <c r="U816" s="18" t="e">
        <f>(Table1[[#This Row],[Sub Total]]+Table1[[#This Row],[Shipping Cost]])-Table1[[#This Row],[Discount $]]</f>
        <v>#N/A</v>
      </c>
    </row>
    <row r="817" spans="1:21" x14ac:dyDescent="0.2">
      <c r="A817" s="17" t="s">
        <v>1339</v>
      </c>
      <c r="B817" s="6">
        <f>VLOOKUP($A817,'Order date customer name'!$A$3:$B$1039,2,FALSE)</f>
        <v>42433</v>
      </c>
      <c r="C817" s="7" t="str">
        <f>VLOOKUP(Table1[[#This Row],[Order No]],'Order date customer name'!$A$2:$C$1038,3,FALSE)</f>
        <v>JEROME WHITE</v>
      </c>
      <c r="D817" s="7" t="str">
        <f>VLOOKUP(Table1[[#This Row],[Order No]],'State and cust type'!$A$2:$B$1038,2,FALSE)</f>
        <v>New York</v>
      </c>
      <c r="E817" s="7" t="str">
        <f>VLOOKUP(Table1[[#This Row],[Order No]],'State and cust type'!$A$3:$C$1039,3,FALSE)</f>
        <v>Corporate</v>
      </c>
      <c r="F817" s="7" t="str">
        <f>VLOOKUP(Table1[[#This Row],[Order No]],'Account, order priority and cat'!$A$2:$B$1038,2,FALSE)</f>
        <v>EDDIE MURRAY</v>
      </c>
      <c r="G817" s="7" t="str">
        <f>VLOOKUP(Table1[[#This Row],[Order No]],'Account, order priority and cat'!$A$3:$C$1039,3,FALSE)</f>
        <v>Not Specified</v>
      </c>
      <c r="H817" s="7" t="str">
        <f>VLOOKUP(Table1[[#This Row],[Order No]],'Account, order priority and cat'!$A$3:$D$1039,4,FALSE)</f>
        <v>Office Supplies</v>
      </c>
      <c r="I817" s="12" t="str">
        <f>VLOOKUP(Table1[[#This Row],[Order No]],'Cost and price details'!$A$2:$F$1038,Table!$I$3,FALSE)</f>
        <v>Express Air</v>
      </c>
      <c r="J817" s="13">
        <f>VLOOKUP(Table1[[#This Row],[Order No]],'Cost and price details'!$A$2:$F$1038,Table!$J$3,FALSE)</f>
        <v>42441</v>
      </c>
      <c r="K817" s="12">
        <f>VLOOKUP(Table1[[#This Row],[Order No]],'Cost and price details'!$A$2:$F$1038,Table!$K$3,FALSE)</f>
        <v>4.3890000000000002</v>
      </c>
      <c r="L817" s="12">
        <f>VLOOKUP(Table1[[#This Row],[Order No]],'Cost and price details'!$A$2:$F$1038,Table!$L$3,FALSE)</f>
        <v>6.8530000000000006</v>
      </c>
      <c r="M817" s="14">
        <f>(Table1[[#This Row],[Retail Price]]-Table1[[#This Row],[Cost Price]])/Table1[[#This Row],[Cost Price]]</f>
        <v>0.5614035087719299</v>
      </c>
      <c r="N817" s="14">
        <f>VLOOKUP(Table1[[#This Row],[Retail Price]],'Tax and discount slab'!$A$17:$B$27,2,TRUE)</f>
        <v>0.05</v>
      </c>
      <c r="O817" s="7">
        <f>(1+Table1[[#This Row],[Tax]])*Table1[[#This Row],[Retail Price]]</f>
        <v>7.1956500000000005</v>
      </c>
      <c r="P817" s="7" t="e">
        <f>VLOOKUP(Table1[[#This Row],[Order No]],'QTY &amp; shipping cost'!A813:B1849,2,FALSE)</f>
        <v>#N/A</v>
      </c>
      <c r="Q817" s="7" t="e">
        <f>(Table1[[#This Row],[Price including tax]]*Table1[[#This Row],[Order Quantity]])</f>
        <v>#N/A</v>
      </c>
      <c r="R817" s="14">
        <f>VLOOKUP(Table1[[#This Row],[Retail Price]],'Tax and discount slab'!$D$17:$E$27,2,TRUE)</f>
        <v>0.02</v>
      </c>
      <c r="S817" s="7" t="e">
        <f>Table1[[#This Row],[Sub Total]]*Table1[[#This Row],[Discount %]]</f>
        <v>#N/A</v>
      </c>
      <c r="T817" s="7">
        <f>VLOOKUP(Table1[[#This Row],[Order No]],'QTY &amp; shipping cost'!$A$2:$C$1038,3,FALSE)</f>
        <v>7.02</v>
      </c>
      <c r="U817" s="18" t="e">
        <f>(Table1[[#This Row],[Sub Total]]+Table1[[#This Row],[Shipping Cost]])-Table1[[#This Row],[Discount $]]</f>
        <v>#N/A</v>
      </c>
    </row>
    <row r="818" spans="1:21" x14ac:dyDescent="0.2">
      <c r="A818" s="17" t="s">
        <v>1341</v>
      </c>
      <c r="B818" s="6">
        <f>VLOOKUP($A818,'Order date customer name'!$A$3:$B$1039,2,FALSE)</f>
        <v>42434</v>
      </c>
      <c r="C818" s="7" t="str">
        <f>VLOOKUP(Table1[[#This Row],[Order No]],'Order date customer name'!$A$2:$C$1038,3,FALSE)</f>
        <v>BRETT PARKER</v>
      </c>
      <c r="D818" s="7" t="str">
        <f>VLOOKUP(Table1[[#This Row],[Order No]],'State and cust type'!$A$2:$B$1038,2,FALSE)</f>
        <v>New York</v>
      </c>
      <c r="E818" s="7" t="str">
        <f>VLOOKUP(Table1[[#This Row],[Order No]],'State and cust type'!$A$3:$C$1039,3,FALSE)</f>
        <v>Home Office</v>
      </c>
      <c r="F818" s="7" t="str">
        <f>VLOOKUP(Table1[[#This Row],[Order No]],'Account, order priority and cat'!$A$2:$B$1038,2,FALSE)</f>
        <v>BRYAN JENKINS</v>
      </c>
      <c r="G818" s="7" t="str">
        <f>VLOOKUP(Table1[[#This Row],[Order No]],'Account, order priority and cat'!$A$3:$C$1039,3,FALSE)</f>
        <v>Medium</v>
      </c>
      <c r="H818" s="7" t="str">
        <f>VLOOKUP(Table1[[#This Row],[Order No]],'Account, order priority and cat'!$A$3:$D$1039,4,FALSE)</f>
        <v>Office Supplies</v>
      </c>
      <c r="I818" s="12" t="str">
        <f>VLOOKUP(Table1[[#This Row],[Order No]],'Cost and price details'!$A$2:$F$1038,Table!$I$3,FALSE)</f>
        <v>Regular Air</v>
      </c>
      <c r="J818" s="13">
        <f>VLOOKUP(Table1[[#This Row],[Order No]],'Cost and price details'!$A$2:$F$1038,Table!$J$3,FALSE)</f>
        <v>42442</v>
      </c>
      <c r="K818" s="12">
        <f>VLOOKUP(Table1[[#This Row],[Order No]],'Cost and price details'!$A$2:$F$1038,Table!$K$3,FALSE)</f>
        <v>18.480000000000004</v>
      </c>
      <c r="L818" s="12">
        <f>VLOOKUP(Table1[[#This Row],[Order No]],'Cost and price details'!$A$2:$F$1038,Table!$L$3,FALSE)</f>
        <v>45.067</v>
      </c>
      <c r="M818" s="14">
        <f>(Table1[[#This Row],[Retail Price]]-Table1[[#This Row],[Cost Price]])/Table1[[#This Row],[Cost Price]]</f>
        <v>1.4386904761904757</v>
      </c>
      <c r="N818" s="14">
        <f>VLOOKUP(Table1[[#This Row],[Retail Price]],'Tax and discount slab'!$A$17:$B$27,2,TRUE)</f>
        <v>0.22</v>
      </c>
      <c r="O818" s="7">
        <f>(1+Table1[[#This Row],[Tax]])*Table1[[#This Row],[Retail Price]]</f>
        <v>54.981740000000002</v>
      </c>
      <c r="P818" s="7">
        <f>VLOOKUP(Table1[[#This Row],[Order No]],'QTY &amp; shipping cost'!A814:B1850,2,FALSE)</f>
        <v>16</v>
      </c>
      <c r="Q818" s="7">
        <f>(Table1[[#This Row],[Price including tax]]*Table1[[#This Row],[Order Quantity]])</f>
        <v>879.70784000000003</v>
      </c>
      <c r="R818" s="14">
        <f>VLOOKUP(Table1[[#This Row],[Retail Price]],'Tax and discount slab'!$D$17:$E$27,2,TRUE)</f>
        <v>0.22000000000000003</v>
      </c>
      <c r="S818" s="7">
        <f>Table1[[#This Row],[Sub Total]]*Table1[[#This Row],[Discount %]]</f>
        <v>193.53572480000003</v>
      </c>
      <c r="T818" s="7">
        <f>VLOOKUP(Table1[[#This Row],[Order No]],'QTY &amp; shipping cost'!$A$2:$C$1038,3,FALSE)</f>
        <v>9.0400000000000009</v>
      </c>
      <c r="U818" s="18">
        <f>(Table1[[#This Row],[Sub Total]]+Table1[[#This Row],[Shipping Cost]])-Table1[[#This Row],[Discount $]]</f>
        <v>695.21211519999997</v>
      </c>
    </row>
    <row r="819" spans="1:21" x14ac:dyDescent="0.2">
      <c r="A819" s="17" t="s">
        <v>1342</v>
      </c>
      <c r="B819" s="6">
        <f>VLOOKUP($A819,'Order date customer name'!$A$3:$B$1039,2,FALSE)</f>
        <v>42436</v>
      </c>
      <c r="C819" s="7" t="str">
        <f>VLOOKUP(Table1[[#This Row],[Order No]],'Order date customer name'!$A$2:$C$1038,3,FALSE)</f>
        <v>HOWARD FOX</v>
      </c>
      <c r="D819" s="7" t="str">
        <f>VLOOKUP(Table1[[#This Row],[Order No]],'State and cust type'!$A$2:$B$1038,2,FALSE)</f>
        <v>Illinois</v>
      </c>
      <c r="E819" s="7" t="str">
        <f>VLOOKUP(Table1[[#This Row],[Order No]],'State and cust type'!$A$3:$C$1039,3,FALSE)</f>
        <v>Corporate</v>
      </c>
      <c r="F819" s="7" t="str">
        <f>VLOOKUP(Table1[[#This Row],[Order No]],'Account, order priority and cat'!$A$2:$B$1038,2,FALSE)</f>
        <v>COREY MILLS</v>
      </c>
      <c r="G819" s="7" t="str">
        <f>VLOOKUP(Table1[[#This Row],[Order No]],'Account, order priority and cat'!$A$3:$C$1039,3,FALSE)</f>
        <v>Medium</v>
      </c>
      <c r="H819" s="7" t="str">
        <f>VLOOKUP(Table1[[#This Row],[Order No]],'Account, order priority and cat'!$A$3:$D$1039,4,FALSE)</f>
        <v>Technology</v>
      </c>
      <c r="I819" s="12" t="str">
        <f>VLOOKUP(Table1[[#This Row],[Order No]],'Cost and price details'!$A$2:$F$1038,Table!$I$3,FALSE)</f>
        <v>Regular Air</v>
      </c>
      <c r="J819" s="13">
        <f>VLOOKUP(Table1[[#This Row],[Order No]],'Cost and price details'!$A$2:$F$1038,Table!$J$3,FALSE)</f>
        <v>42444</v>
      </c>
      <c r="K819" s="12">
        <f>VLOOKUP(Table1[[#This Row],[Order No]],'Cost and price details'!$A$2:$F$1038,Table!$K$3,FALSE)</f>
        <v>7.0289999999999999</v>
      </c>
      <c r="L819" s="12">
        <f>VLOOKUP(Table1[[#This Row],[Order No]],'Cost and price details'!$A$2:$F$1038,Table!$L$3,FALSE)</f>
        <v>21.978000000000002</v>
      </c>
      <c r="M819" s="14">
        <f>(Table1[[#This Row],[Retail Price]]-Table1[[#This Row],[Cost Price]])/Table1[[#This Row],[Cost Price]]</f>
        <v>2.126760563380282</v>
      </c>
      <c r="N819" s="14">
        <f>VLOOKUP(Table1[[#This Row],[Retail Price]],'Tax and discount slab'!$A$17:$B$27,2,TRUE)</f>
        <v>0.15000000000000002</v>
      </c>
      <c r="O819" s="7">
        <f>(1+Table1[[#This Row],[Tax]])*Table1[[#This Row],[Retail Price]]</f>
        <v>25.274699999999999</v>
      </c>
      <c r="P819" s="7">
        <f>VLOOKUP(Table1[[#This Row],[Order No]],'QTY &amp; shipping cost'!A815:B1851,2,FALSE)</f>
        <v>41</v>
      </c>
      <c r="Q819" s="7">
        <f>(Table1[[#This Row],[Price including tax]]*Table1[[#This Row],[Order Quantity]])</f>
        <v>1036.2627</v>
      </c>
      <c r="R819" s="14">
        <f>VLOOKUP(Table1[[#This Row],[Retail Price]],'Tax and discount slab'!$D$17:$E$27,2,TRUE)</f>
        <v>0.12000000000000001</v>
      </c>
      <c r="S819" s="7">
        <f>Table1[[#This Row],[Sub Total]]*Table1[[#This Row],[Discount %]]</f>
        <v>124.35152400000001</v>
      </c>
      <c r="T819" s="7">
        <f>VLOOKUP(Table1[[#This Row],[Order No]],'QTY &amp; shipping cost'!$A$2:$C$1038,3,FALSE)</f>
        <v>4.05</v>
      </c>
      <c r="U819" s="18">
        <f>(Table1[[#This Row],[Sub Total]]+Table1[[#This Row],[Shipping Cost]])-Table1[[#This Row],[Discount $]]</f>
        <v>915.96117599999991</v>
      </c>
    </row>
    <row r="820" spans="1:21" x14ac:dyDescent="0.2">
      <c r="A820" s="17" t="s">
        <v>1344</v>
      </c>
      <c r="B820" s="6">
        <f>VLOOKUP($A820,'Order date customer name'!$A$3:$B$1039,2,FALSE)</f>
        <v>42438</v>
      </c>
      <c r="C820" s="7" t="str">
        <f>VLOOKUP(Table1[[#This Row],[Order No]],'Order date customer name'!$A$2:$C$1038,3,FALSE)</f>
        <v>HOWARD ROGERS</v>
      </c>
      <c r="D820" s="7" t="str">
        <f>VLOOKUP(Table1[[#This Row],[Order No]],'State and cust type'!$A$2:$B$1038,2,FALSE)</f>
        <v>New York</v>
      </c>
      <c r="E820" s="7" t="str">
        <f>VLOOKUP(Table1[[#This Row],[Order No]],'State and cust type'!$A$3:$C$1039,3,FALSE)</f>
        <v>Small Business</v>
      </c>
      <c r="F820" s="7" t="str">
        <f>VLOOKUP(Table1[[#This Row],[Order No]],'Account, order priority and cat'!$A$2:$B$1038,2,FALSE)</f>
        <v>ROY COOK</v>
      </c>
      <c r="G820" s="7" t="str">
        <f>VLOOKUP(Table1[[#This Row],[Order No]],'Account, order priority and cat'!$A$3:$C$1039,3,FALSE)</f>
        <v>Medium</v>
      </c>
      <c r="H820" s="7" t="str">
        <f>VLOOKUP(Table1[[#This Row],[Order No]],'Account, order priority and cat'!$A$3:$D$1039,4,FALSE)</f>
        <v>Office Supplies</v>
      </c>
      <c r="I820" s="12" t="str">
        <f>VLOOKUP(Table1[[#This Row],[Order No]],'Cost and price details'!$A$2:$F$1038,Table!$I$3,FALSE)</f>
        <v>Regular Air</v>
      </c>
      <c r="J820" s="13">
        <f>VLOOKUP(Table1[[#This Row],[Order No]],'Cost and price details'!$A$2:$F$1038,Table!$J$3,FALSE)</f>
        <v>42447</v>
      </c>
      <c r="K820" s="12">
        <f>VLOOKUP(Table1[[#This Row],[Order No]],'Cost and price details'!$A$2:$F$1038,Table!$K$3,FALSE)</f>
        <v>16.445</v>
      </c>
      <c r="L820" s="12">
        <f>VLOOKUP(Table1[[#This Row],[Order No]],'Cost and price details'!$A$2:$F$1038,Table!$L$3,FALSE)</f>
        <v>38.236000000000004</v>
      </c>
      <c r="M820" s="14">
        <f>(Table1[[#This Row],[Retail Price]]-Table1[[#This Row],[Cost Price]])/Table1[[#This Row],[Cost Price]]</f>
        <v>1.3250836120401339</v>
      </c>
      <c r="N820" s="14">
        <f>VLOOKUP(Table1[[#This Row],[Retail Price]],'Tax and discount slab'!$A$17:$B$27,2,TRUE)</f>
        <v>0.2</v>
      </c>
      <c r="O820" s="7">
        <f>(1+Table1[[#This Row],[Tax]])*Table1[[#This Row],[Retail Price]]</f>
        <v>45.883200000000002</v>
      </c>
      <c r="P820" s="7" t="e">
        <f>VLOOKUP(Table1[[#This Row],[Order No]],'QTY &amp; shipping cost'!A816:B1852,2,FALSE)</f>
        <v>#N/A</v>
      </c>
      <c r="Q820" s="7" t="e">
        <f>(Table1[[#This Row],[Price including tax]]*Table1[[#This Row],[Order Quantity]])</f>
        <v>#N/A</v>
      </c>
      <c r="R820" s="14">
        <f>VLOOKUP(Table1[[#This Row],[Retail Price]],'Tax and discount slab'!$D$17:$E$27,2,TRUE)</f>
        <v>0.17</v>
      </c>
      <c r="S820" s="7" t="e">
        <f>Table1[[#This Row],[Sub Total]]*Table1[[#This Row],[Discount %]]</f>
        <v>#N/A</v>
      </c>
      <c r="T820" s="7">
        <f>VLOOKUP(Table1[[#This Row],[Order No]],'QTY &amp; shipping cost'!$A$2:$C$1038,3,FALSE)</f>
        <v>8.2700000000000014</v>
      </c>
      <c r="U820" s="18" t="e">
        <f>(Table1[[#This Row],[Sub Total]]+Table1[[#This Row],[Shipping Cost]])-Table1[[#This Row],[Discount $]]</f>
        <v>#N/A</v>
      </c>
    </row>
    <row r="821" spans="1:21" x14ac:dyDescent="0.2">
      <c r="A821" s="17" t="s">
        <v>1345</v>
      </c>
      <c r="B821" s="6">
        <f>VLOOKUP($A821,'Order date customer name'!$A$3:$B$1039,2,FALSE)</f>
        <v>42439</v>
      </c>
      <c r="C821" s="7" t="str">
        <f>VLOOKUP(Table1[[#This Row],[Order No]],'Order date customer name'!$A$2:$C$1038,3,FALSE)</f>
        <v>RUBEN DANIELS</v>
      </c>
      <c r="D821" s="7" t="str">
        <f>VLOOKUP(Table1[[#This Row],[Order No]],'State and cust type'!$A$2:$B$1038,2,FALSE)</f>
        <v>New York</v>
      </c>
      <c r="E821" s="7" t="str">
        <f>VLOOKUP(Table1[[#This Row],[Order No]],'State and cust type'!$A$3:$C$1039,3,FALSE)</f>
        <v>Home Office</v>
      </c>
      <c r="F821" s="7" t="str">
        <f>VLOOKUP(Table1[[#This Row],[Order No]],'Account, order priority and cat'!$A$2:$B$1038,2,FALSE)</f>
        <v>GREG BLACK</v>
      </c>
      <c r="G821" s="7" t="str">
        <f>VLOOKUP(Table1[[#This Row],[Order No]],'Account, order priority and cat'!$A$3:$C$1039,3,FALSE)</f>
        <v>Medium</v>
      </c>
      <c r="H821" s="7" t="str">
        <f>VLOOKUP(Table1[[#This Row],[Order No]],'Account, order priority and cat'!$A$3:$D$1039,4,FALSE)</f>
        <v>Office Supplies</v>
      </c>
      <c r="I821" s="12" t="str">
        <f>VLOOKUP(Table1[[#This Row],[Order No]],'Cost and price details'!$A$2:$F$1038,Table!$I$3,FALSE)</f>
        <v>Regular Air</v>
      </c>
      <c r="J821" s="13">
        <f>VLOOKUP(Table1[[#This Row],[Order No]],'Cost and price details'!$A$2:$F$1038,Table!$J$3,FALSE)</f>
        <v>42446</v>
      </c>
      <c r="K821" s="12">
        <f>VLOOKUP(Table1[[#This Row],[Order No]],'Cost and price details'!$A$2:$F$1038,Table!$K$3,FALSE)</f>
        <v>1.034</v>
      </c>
      <c r="L821" s="12">
        <f>VLOOKUP(Table1[[#This Row],[Order No]],'Cost and price details'!$A$2:$F$1038,Table!$L$3,FALSE)</f>
        <v>2.0680000000000001</v>
      </c>
      <c r="M821" s="14">
        <f>(Table1[[#This Row],[Retail Price]]-Table1[[#This Row],[Cost Price]])/Table1[[#This Row],[Cost Price]]</f>
        <v>1</v>
      </c>
      <c r="N821" s="14">
        <f>VLOOKUP(Table1[[#This Row],[Retail Price]],'Tax and discount slab'!$A$17:$B$27,2,TRUE)</f>
        <v>0.05</v>
      </c>
      <c r="O821" s="7">
        <f>(1+Table1[[#This Row],[Tax]])*Table1[[#This Row],[Retail Price]]</f>
        <v>2.1714000000000002</v>
      </c>
      <c r="P821" s="7" t="e">
        <f>VLOOKUP(Table1[[#This Row],[Order No]],'QTY &amp; shipping cost'!A817:B1853,2,FALSE)</f>
        <v>#N/A</v>
      </c>
      <c r="Q821" s="7" t="e">
        <f>(Table1[[#This Row],[Price including tax]]*Table1[[#This Row],[Order Quantity]])</f>
        <v>#N/A</v>
      </c>
      <c r="R821" s="14">
        <f>VLOOKUP(Table1[[#This Row],[Retail Price]],'Tax and discount slab'!$D$17:$E$27,2,TRUE)</f>
        <v>0.02</v>
      </c>
      <c r="S821" s="7" t="e">
        <f>Table1[[#This Row],[Sub Total]]*Table1[[#This Row],[Discount %]]</f>
        <v>#N/A</v>
      </c>
      <c r="T821" s="7">
        <f>VLOOKUP(Table1[[#This Row],[Order No]],'QTY &amp; shipping cost'!$A$2:$C$1038,3,FALSE)</f>
        <v>0.84000000000000008</v>
      </c>
      <c r="U821" s="18" t="e">
        <f>(Table1[[#This Row],[Sub Total]]+Table1[[#This Row],[Shipping Cost]])-Table1[[#This Row],[Discount $]]</f>
        <v>#N/A</v>
      </c>
    </row>
    <row r="822" spans="1:21" x14ac:dyDescent="0.2">
      <c r="A822" s="17" t="s">
        <v>1346</v>
      </c>
      <c r="B822" s="6">
        <f>VLOOKUP($A822,'Order date customer name'!$A$3:$B$1039,2,FALSE)</f>
        <v>42439</v>
      </c>
      <c r="C822" s="7" t="str">
        <f>VLOOKUP(Table1[[#This Row],[Order No]],'Order date customer name'!$A$2:$C$1038,3,FALSE)</f>
        <v>TONY COLLINS</v>
      </c>
      <c r="D822" s="7" t="str">
        <f>VLOOKUP(Table1[[#This Row],[Order No]],'State and cust type'!$A$2:$B$1038,2,FALSE)</f>
        <v>New York</v>
      </c>
      <c r="E822" s="7" t="str">
        <f>VLOOKUP(Table1[[#This Row],[Order No]],'State and cust type'!$A$3:$C$1039,3,FALSE)</f>
        <v>Corporate</v>
      </c>
      <c r="F822" s="7" t="str">
        <f>VLOOKUP(Table1[[#This Row],[Order No]],'Account, order priority and cat'!$A$2:$B$1038,2,FALSE)</f>
        <v>TONY PERRY</v>
      </c>
      <c r="G822" s="7" t="str">
        <f>VLOOKUP(Table1[[#This Row],[Order No]],'Account, order priority and cat'!$A$3:$C$1039,3,FALSE)</f>
        <v>Low</v>
      </c>
      <c r="H822" s="7" t="str">
        <f>VLOOKUP(Table1[[#This Row],[Order No]],'Account, order priority and cat'!$A$3:$D$1039,4,FALSE)</f>
        <v>Office Supplies</v>
      </c>
      <c r="I822" s="12" t="str">
        <f>VLOOKUP(Table1[[#This Row],[Order No]],'Cost and price details'!$A$2:$F$1038,Table!$I$3,FALSE)</f>
        <v>Regular Air</v>
      </c>
      <c r="J822" s="13">
        <f>VLOOKUP(Table1[[#This Row],[Order No]],'Cost and price details'!$A$2:$F$1038,Table!$J$3,FALSE)</f>
        <v>42451</v>
      </c>
      <c r="K822" s="12">
        <f>VLOOKUP(Table1[[#This Row],[Order No]],'Cost and price details'!$A$2:$F$1038,Table!$K$3,FALSE)</f>
        <v>1.0230000000000001</v>
      </c>
      <c r="L822" s="12">
        <f>VLOOKUP(Table1[[#This Row],[Order No]],'Cost and price details'!$A$2:$F$1038,Table!$L$3,FALSE)</f>
        <v>1.7600000000000002</v>
      </c>
      <c r="M822" s="14">
        <f>(Table1[[#This Row],[Retail Price]]-Table1[[#This Row],[Cost Price]])/Table1[[#This Row],[Cost Price]]</f>
        <v>0.72043010752688175</v>
      </c>
      <c r="N822" s="14">
        <f>VLOOKUP(Table1[[#This Row],[Retail Price]],'Tax and discount slab'!$A$17:$B$27,2,TRUE)</f>
        <v>0.05</v>
      </c>
      <c r="O822" s="7">
        <f>(1+Table1[[#This Row],[Tax]])*Table1[[#This Row],[Retail Price]]</f>
        <v>1.8480000000000003</v>
      </c>
      <c r="P822" s="7" t="e">
        <f>VLOOKUP(Table1[[#This Row],[Order No]],'QTY &amp; shipping cost'!A818:B1854,2,FALSE)</f>
        <v>#N/A</v>
      </c>
      <c r="Q822" s="7" t="e">
        <f>(Table1[[#This Row],[Price including tax]]*Table1[[#This Row],[Order Quantity]])</f>
        <v>#N/A</v>
      </c>
      <c r="R822" s="14">
        <f>VLOOKUP(Table1[[#This Row],[Retail Price]],'Tax and discount slab'!$D$17:$E$27,2,TRUE)</f>
        <v>0.02</v>
      </c>
      <c r="S822" s="7" t="e">
        <f>Table1[[#This Row],[Sub Total]]*Table1[[#This Row],[Discount %]]</f>
        <v>#N/A</v>
      </c>
      <c r="T822" s="7">
        <f>VLOOKUP(Table1[[#This Row],[Order No]],'QTY &amp; shipping cost'!$A$2:$C$1038,3,FALSE)</f>
        <v>1.34</v>
      </c>
      <c r="U822" s="18" t="e">
        <f>(Table1[[#This Row],[Sub Total]]+Table1[[#This Row],[Shipping Cost]])-Table1[[#This Row],[Discount $]]</f>
        <v>#N/A</v>
      </c>
    </row>
    <row r="823" spans="1:21" x14ac:dyDescent="0.2">
      <c r="A823" s="17" t="s">
        <v>1347</v>
      </c>
      <c r="B823" s="6">
        <f>VLOOKUP($A823,'Order date customer name'!$A$3:$B$1039,2,FALSE)</f>
        <v>42441</v>
      </c>
      <c r="C823" s="7" t="str">
        <f>VLOOKUP(Table1[[#This Row],[Order No]],'Order date customer name'!$A$2:$C$1038,3,FALSE)</f>
        <v>RODNEY WILSON</v>
      </c>
      <c r="D823" s="7" t="str">
        <f>VLOOKUP(Table1[[#This Row],[Order No]],'State and cust type'!$A$2:$B$1038,2,FALSE)</f>
        <v>New York</v>
      </c>
      <c r="E823" s="7" t="str">
        <f>VLOOKUP(Table1[[#This Row],[Order No]],'State and cust type'!$A$3:$C$1039,3,FALSE)</f>
        <v>Home Office</v>
      </c>
      <c r="F823" s="7" t="str">
        <f>VLOOKUP(Table1[[#This Row],[Order No]],'Account, order priority and cat'!$A$2:$B$1038,2,FALSE)</f>
        <v>TONY PERRY</v>
      </c>
      <c r="G823" s="7" t="str">
        <f>VLOOKUP(Table1[[#This Row],[Order No]],'Account, order priority and cat'!$A$3:$C$1039,3,FALSE)</f>
        <v>Low</v>
      </c>
      <c r="H823" s="7" t="str">
        <f>VLOOKUP(Table1[[#This Row],[Order No]],'Account, order priority and cat'!$A$3:$D$1039,4,FALSE)</f>
        <v>Office Supplies</v>
      </c>
      <c r="I823" s="12" t="str">
        <f>VLOOKUP(Table1[[#This Row],[Order No]],'Cost and price details'!$A$2:$F$1038,Table!$I$3,FALSE)</f>
        <v>Regular Air</v>
      </c>
      <c r="J823" s="13">
        <f>VLOOKUP(Table1[[#This Row],[Order No]],'Cost and price details'!$A$2:$F$1038,Table!$J$3,FALSE)</f>
        <v>42452</v>
      </c>
      <c r="K823" s="12">
        <f>VLOOKUP(Table1[[#This Row],[Order No]],'Cost and price details'!$A$2:$F$1038,Table!$K$3,FALSE)</f>
        <v>13.629000000000001</v>
      </c>
      <c r="L823" s="12">
        <f>VLOOKUP(Table1[[#This Row],[Order No]],'Cost and price details'!$A$2:$F$1038,Table!$L$3,FALSE)</f>
        <v>21.978000000000002</v>
      </c>
      <c r="M823" s="14">
        <f>(Table1[[#This Row],[Retail Price]]-Table1[[#This Row],[Cost Price]])/Table1[[#This Row],[Cost Price]]</f>
        <v>0.61259079903147695</v>
      </c>
      <c r="N823" s="14">
        <f>VLOOKUP(Table1[[#This Row],[Retail Price]],'Tax and discount slab'!$A$17:$B$27,2,TRUE)</f>
        <v>0.15000000000000002</v>
      </c>
      <c r="O823" s="7">
        <f>(1+Table1[[#This Row],[Tax]])*Table1[[#This Row],[Retail Price]]</f>
        <v>25.274699999999999</v>
      </c>
      <c r="P823" s="7" t="e">
        <f>VLOOKUP(Table1[[#This Row],[Order No]],'QTY &amp; shipping cost'!A819:B1855,2,FALSE)</f>
        <v>#N/A</v>
      </c>
      <c r="Q823" s="7" t="e">
        <f>(Table1[[#This Row],[Price including tax]]*Table1[[#This Row],[Order Quantity]])</f>
        <v>#N/A</v>
      </c>
      <c r="R823" s="14">
        <f>VLOOKUP(Table1[[#This Row],[Retail Price]],'Tax and discount slab'!$D$17:$E$27,2,TRUE)</f>
        <v>0.12000000000000001</v>
      </c>
      <c r="S823" s="7" t="e">
        <f>Table1[[#This Row],[Sub Total]]*Table1[[#This Row],[Discount %]]</f>
        <v>#N/A</v>
      </c>
      <c r="T823" s="7">
        <f>VLOOKUP(Table1[[#This Row],[Order No]],'QTY &amp; shipping cost'!$A$2:$C$1038,3,FALSE)</f>
        <v>5.8199999999999994</v>
      </c>
      <c r="U823" s="18" t="e">
        <f>(Table1[[#This Row],[Sub Total]]+Table1[[#This Row],[Shipping Cost]])-Table1[[#This Row],[Discount $]]</f>
        <v>#N/A</v>
      </c>
    </row>
    <row r="824" spans="1:21" x14ac:dyDescent="0.2">
      <c r="A824" s="17" t="s">
        <v>1349</v>
      </c>
      <c r="B824" s="6">
        <f>VLOOKUP($A824,'Order date customer name'!$A$3:$B$1039,2,FALSE)</f>
        <v>42444</v>
      </c>
      <c r="C824" s="7" t="str">
        <f>VLOOKUP(Table1[[#This Row],[Order No]],'Order date customer name'!$A$2:$C$1038,3,FALSE)</f>
        <v>CORY HOWARD</v>
      </c>
      <c r="D824" s="7" t="str">
        <f>VLOOKUP(Table1[[#This Row],[Order No]],'State and cust type'!$A$2:$B$1038,2,FALSE)</f>
        <v>New York</v>
      </c>
      <c r="E824" s="7" t="str">
        <f>VLOOKUP(Table1[[#This Row],[Order No]],'State and cust type'!$A$3:$C$1039,3,FALSE)</f>
        <v>Corporate</v>
      </c>
      <c r="F824" s="7" t="str">
        <f>VLOOKUP(Table1[[#This Row],[Order No]],'Account, order priority and cat'!$A$2:$B$1038,2,FALSE)</f>
        <v>CLAUDE WILLIS</v>
      </c>
      <c r="G824" s="7" t="str">
        <f>VLOOKUP(Table1[[#This Row],[Order No]],'Account, order priority and cat'!$A$3:$C$1039,3,FALSE)</f>
        <v>Critical</v>
      </c>
      <c r="H824" s="7" t="str">
        <f>VLOOKUP(Table1[[#This Row],[Order No]],'Account, order priority and cat'!$A$3:$D$1039,4,FALSE)</f>
        <v>Office Supplies</v>
      </c>
      <c r="I824" s="12" t="str">
        <f>VLOOKUP(Table1[[#This Row],[Order No]],'Cost and price details'!$A$2:$F$1038,Table!$I$3,FALSE)</f>
        <v>Regular Air</v>
      </c>
      <c r="J824" s="13">
        <f>VLOOKUP(Table1[[#This Row],[Order No]],'Cost and price details'!$A$2:$F$1038,Table!$J$3,FALSE)</f>
        <v>42454</v>
      </c>
      <c r="K824" s="12">
        <f>VLOOKUP(Table1[[#This Row],[Order No]],'Cost and price details'!$A$2:$F$1038,Table!$K$3,FALSE)</f>
        <v>0.26400000000000001</v>
      </c>
      <c r="L824" s="12">
        <f>VLOOKUP(Table1[[#This Row],[Order No]],'Cost and price details'!$A$2:$F$1038,Table!$L$3,FALSE)</f>
        <v>1.3860000000000001</v>
      </c>
      <c r="M824" s="14">
        <f>(Table1[[#This Row],[Retail Price]]-Table1[[#This Row],[Cost Price]])/Table1[[#This Row],[Cost Price]]</f>
        <v>4.25</v>
      </c>
      <c r="N824" s="14">
        <f>VLOOKUP(Table1[[#This Row],[Retail Price]],'Tax and discount slab'!$A$17:$B$27,2,TRUE)</f>
        <v>0.05</v>
      </c>
      <c r="O824" s="7">
        <f>(1+Table1[[#This Row],[Tax]])*Table1[[#This Row],[Retail Price]]</f>
        <v>1.4553000000000003</v>
      </c>
      <c r="P824" s="7" t="e">
        <f>VLOOKUP(Table1[[#This Row],[Order No]],'QTY &amp; shipping cost'!A820:B1856,2,FALSE)</f>
        <v>#N/A</v>
      </c>
      <c r="Q824" s="7" t="e">
        <f>(Table1[[#This Row],[Price including tax]]*Table1[[#This Row],[Order Quantity]])</f>
        <v>#N/A</v>
      </c>
      <c r="R824" s="14">
        <f>VLOOKUP(Table1[[#This Row],[Retail Price]],'Tax and discount slab'!$D$17:$E$27,2,TRUE)</f>
        <v>0.02</v>
      </c>
      <c r="S824" s="7" t="e">
        <f>Table1[[#This Row],[Sub Total]]*Table1[[#This Row],[Discount %]]</f>
        <v>#N/A</v>
      </c>
      <c r="T824" s="7">
        <f>VLOOKUP(Table1[[#This Row],[Order No]],'QTY &amp; shipping cost'!$A$2:$C$1038,3,FALSE)</f>
        <v>0.75</v>
      </c>
      <c r="U824" s="18" t="e">
        <f>(Table1[[#This Row],[Sub Total]]+Table1[[#This Row],[Shipping Cost]])-Table1[[#This Row],[Discount $]]</f>
        <v>#N/A</v>
      </c>
    </row>
    <row r="825" spans="1:21" x14ac:dyDescent="0.2">
      <c r="A825" s="17" t="s">
        <v>1350</v>
      </c>
      <c r="B825" s="6">
        <f>VLOOKUP($A825,'Order date customer name'!$A$3:$B$1039,2,FALSE)</f>
        <v>42444</v>
      </c>
      <c r="C825" s="7" t="str">
        <f>VLOOKUP(Table1[[#This Row],[Order No]],'Order date customer name'!$A$2:$C$1038,3,FALSE)</f>
        <v>HAROLD HUNTER</v>
      </c>
      <c r="D825" s="7" t="str">
        <f>VLOOKUP(Table1[[#This Row],[Order No]],'State and cust type'!$A$2:$B$1038,2,FALSE)</f>
        <v>Illinois</v>
      </c>
      <c r="E825" s="7" t="str">
        <f>VLOOKUP(Table1[[#This Row],[Order No]],'State and cust type'!$A$3:$C$1039,3,FALSE)</f>
        <v>Small Business</v>
      </c>
      <c r="F825" s="7" t="str">
        <f>VLOOKUP(Table1[[#This Row],[Order No]],'Account, order priority and cat'!$A$2:$B$1038,2,FALSE)</f>
        <v>COREY MILLS</v>
      </c>
      <c r="G825" s="7" t="str">
        <f>VLOOKUP(Table1[[#This Row],[Order No]],'Account, order priority and cat'!$A$3:$C$1039,3,FALSE)</f>
        <v>Medium</v>
      </c>
      <c r="H825" s="7" t="str">
        <f>VLOOKUP(Table1[[#This Row],[Order No]],'Account, order priority and cat'!$A$3:$D$1039,4,FALSE)</f>
        <v>Technology</v>
      </c>
      <c r="I825" s="12" t="str">
        <f>VLOOKUP(Table1[[#This Row],[Order No]],'Cost and price details'!$A$2:$F$1038,Table!$I$3,FALSE)</f>
        <v>Express Air</v>
      </c>
      <c r="J825" s="13">
        <f>VLOOKUP(Table1[[#This Row],[Order No]],'Cost and price details'!$A$2:$F$1038,Table!$J$3,FALSE)</f>
        <v>42452</v>
      </c>
      <c r="K825" s="12">
        <f>VLOOKUP(Table1[[#This Row],[Order No]],'Cost and price details'!$A$2:$F$1038,Table!$K$3,FALSE)</f>
        <v>2.0570000000000004</v>
      </c>
      <c r="L825" s="12">
        <f>VLOOKUP(Table1[[#This Row],[Order No]],'Cost and price details'!$A$2:$F$1038,Table!$L$3,FALSE)</f>
        <v>8.9320000000000004</v>
      </c>
      <c r="M825" s="14">
        <f>(Table1[[#This Row],[Retail Price]]-Table1[[#This Row],[Cost Price]])/Table1[[#This Row],[Cost Price]]</f>
        <v>3.3422459893048124</v>
      </c>
      <c r="N825" s="14">
        <f>VLOOKUP(Table1[[#This Row],[Retail Price]],'Tax and discount slab'!$A$17:$B$27,2,TRUE)</f>
        <v>0.05</v>
      </c>
      <c r="O825" s="7">
        <f>(1+Table1[[#This Row],[Tax]])*Table1[[#This Row],[Retail Price]]</f>
        <v>9.3786000000000005</v>
      </c>
      <c r="P825" s="7">
        <f>VLOOKUP(Table1[[#This Row],[Order No]],'QTY &amp; shipping cost'!A821:B1857,2,FALSE)</f>
        <v>39</v>
      </c>
      <c r="Q825" s="7">
        <f>(Table1[[#This Row],[Price including tax]]*Table1[[#This Row],[Order Quantity]])</f>
        <v>365.7654</v>
      </c>
      <c r="R825" s="14">
        <f>VLOOKUP(Table1[[#This Row],[Retail Price]],'Tax and discount slab'!$D$17:$E$27,2,TRUE)</f>
        <v>0.02</v>
      </c>
      <c r="S825" s="7">
        <f>Table1[[#This Row],[Sub Total]]*Table1[[#This Row],[Discount %]]</f>
        <v>7.3153079999999999</v>
      </c>
      <c r="T825" s="7">
        <f>VLOOKUP(Table1[[#This Row],[Order No]],'QTY &amp; shipping cost'!$A$2:$C$1038,3,FALSE)</f>
        <v>2.88</v>
      </c>
      <c r="U825" s="18">
        <f>(Table1[[#This Row],[Sub Total]]+Table1[[#This Row],[Shipping Cost]])-Table1[[#This Row],[Discount $]]</f>
        <v>361.33009199999998</v>
      </c>
    </row>
    <row r="826" spans="1:21" x14ac:dyDescent="0.2">
      <c r="A826" s="17" t="s">
        <v>1352</v>
      </c>
      <c r="B826" s="6">
        <f>VLOOKUP($A826,'Order date customer name'!$A$3:$B$1039,2,FALSE)</f>
        <v>42445</v>
      </c>
      <c r="C826" s="7" t="str">
        <f>VLOOKUP(Table1[[#This Row],[Order No]],'Order date customer name'!$A$2:$C$1038,3,FALSE)</f>
        <v>JEROME WHITE</v>
      </c>
      <c r="D826" s="7" t="str">
        <f>VLOOKUP(Table1[[#This Row],[Order No]],'State and cust type'!$A$2:$B$1038,2,FALSE)</f>
        <v>New York</v>
      </c>
      <c r="E826" s="7" t="str">
        <f>VLOOKUP(Table1[[#This Row],[Order No]],'State and cust type'!$A$3:$C$1039,3,FALSE)</f>
        <v>Corporate</v>
      </c>
      <c r="F826" s="7" t="str">
        <f>VLOOKUP(Table1[[#This Row],[Order No]],'Account, order priority and cat'!$A$2:$B$1038,2,FALSE)</f>
        <v>EDDIE MURRAY</v>
      </c>
      <c r="G826" s="7" t="str">
        <f>VLOOKUP(Table1[[#This Row],[Order No]],'Account, order priority and cat'!$A$3:$C$1039,3,FALSE)</f>
        <v>Low</v>
      </c>
      <c r="H826" s="7" t="str">
        <f>VLOOKUP(Table1[[#This Row],[Order No]],'Account, order priority and cat'!$A$3:$D$1039,4,FALSE)</f>
        <v>Office Supplies</v>
      </c>
      <c r="I826" s="12" t="str">
        <f>VLOOKUP(Table1[[#This Row],[Order No]],'Cost and price details'!$A$2:$F$1038,Table!$I$3,FALSE)</f>
        <v>Regular Air</v>
      </c>
      <c r="J826" s="13">
        <f>VLOOKUP(Table1[[#This Row],[Order No]],'Cost and price details'!$A$2:$F$1038,Table!$J$3,FALSE)</f>
        <v>42457</v>
      </c>
      <c r="K826" s="12">
        <f>VLOOKUP(Table1[[#This Row],[Order No]],'Cost and price details'!$A$2:$F$1038,Table!$K$3,FALSE)</f>
        <v>2.0240000000000005</v>
      </c>
      <c r="L826" s="12">
        <f>VLOOKUP(Table1[[#This Row],[Order No]],'Cost and price details'!$A$2:$F$1038,Table!$L$3,FALSE)</f>
        <v>3.1680000000000001</v>
      </c>
      <c r="M826" s="14">
        <f>(Table1[[#This Row],[Retail Price]]-Table1[[#This Row],[Cost Price]])/Table1[[#This Row],[Cost Price]]</f>
        <v>0.56521739130434756</v>
      </c>
      <c r="N826" s="14">
        <f>VLOOKUP(Table1[[#This Row],[Retail Price]],'Tax and discount slab'!$A$17:$B$27,2,TRUE)</f>
        <v>0.05</v>
      </c>
      <c r="O826" s="7">
        <f>(1+Table1[[#This Row],[Tax]])*Table1[[#This Row],[Retail Price]]</f>
        <v>3.3264000000000005</v>
      </c>
      <c r="P826" s="7">
        <f>VLOOKUP(Table1[[#This Row],[Order No]],'QTY &amp; shipping cost'!A822:B1858,2,FALSE)</f>
        <v>20</v>
      </c>
      <c r="Q826" s="7">
        <f>(Table1[[#This Row],[Price including tax]]*Table1[[#This Row],[Order Quantity]])</f>
        <v>66.528000000000006</v>
      </c>
      <c r="R826" s="14">
        <f>VLOOKUP(Table1[[#This Row],[Retail Price]],'Tax and discount slab'!$D$17:$E$27,2,TRUE)</f>
        <v>0.02</v>
      </c>
      <c r="S826" s="7">
        <f>Table1[[#This Row],[Sub Total]]*Table1[[#This Row],[Discount %]]</f>
        <v>1.3305600000000002</v>
      </c>
      <c r="T826" s="7">
        <f>VLOOKUP(Table1[[#This Row],[Order No]],'QTY &amp; shipping cost'!$A$2:$C$1038,3,FALSE)</f>
        <v>5.38</v>
      </c>
      <c r="U826" s="18">
        <f>(Table1[[#This Row],[Sub Total]]+Table1[[#This Row],[Shipping Cost]])-Table1[[#This Row],[Discount $]]</f>
        <v>70.577439999999996</v>
      </c>
    </row>
    <row r="827" spans="1:21" x14ac:dyDescent="0.2">
      <c r="A827" s="17" t="s">
        <v>1353</v>
      </c>
      <c r="B827" s="6">
        <f>VLOOKUP($A827,'Order date customer name'!$A$3:$B$1039,2,FALSE)</f>
        <v>42445</v>
      </c>
      <c r="C827" s="7" t="str">
        <f>VLOOKUP(Table1[[#This Row],[Order No]],'Order date customer name'!$A$2:$C$1038,3,FALSE)</f>
        <v>STANLEY ALVARADO</v>
      </c>
      <c r="D827" s="7" t="str">
        <f>VLOOKUP(Table1[[#This Row],[Order No]],'State and cust type'!$A$2:$B$1038,2,FALSE)</f>
        <v>Illinois</v>
      </c>
      <c r="E827" s="7" t="str">
        <f>VLOOKUP(Table1[[#This Row],[Order No]],'State and cust type'!$A$3:$C$1039,3,FALSE)</f>
        <v>Home Office</v>
      </c>
      <c r="F827" s="7" t="str">
        <f>VLOOKUP(Table1[[#This Row],[Order No]],'Account, order priority and cat'!$A$2:$B$1038,2,FALSE)</f>
        <v>COREY MILLS</v>
      </c>
      <c r="G827" s="7" t="str">
        <f>VLOOKUP(Table1[[#This Row],[Order No]],'Account, order priority and cat'!$A$3:$C$1039,3,FALSE)</f>
        <v>High</v>
      </c>
      <c r="H827" s="7" t="str">
        <f>VLOOKUP(Table1[[#This Row],[Order No]],'Account, order priority and cat'!$A$3:$D$1039,4,FALSE)</f>
        <v>Office Supplies</v>
      </c>
      <c r="I827" s="12" t="str">
        <f>VLOOKUP(Table1[[#This Row],[Order No]],'Cost and price details'!$A$2:$F$1038,Table!$I$3,FALSE)</f>
        <v>Regular Air</v>
      </c>
      <c r="J827" s="13">
        <f>VLOOKUP(Table1[[#This Row],[Order No]],'Cost and price details'!$A$2:$F$1038,Table!$J$3,FALSE)</f>
        <v>42452</v>
      </c>
      <c r="K827" s="12">
        <f>VLOOKUP(Table1[[#This Row],[Order No]],'Cost and price details'!$A$2:$F$1038,Table!$K$3,FALSE)</f>
        <v>4.125</v>
      </c>
      <c r="L827" s="12">
        <f>VLOOKUP(Table1[[#This Row],[Order No]],'Cost and price details'!$A$2:$F$1038,Table!$L$3,FALSE)</f>
        <v>7.7880000000000011</v>
      </c>
      <c r="M827" s="14">
        <f>(Table1[[#This Row],[Retail Price]]-Table1[[#This Row],[Cost Price]])/Table1[[#This Row],[Cost Price]]</f>
        <v>0.88800000000000023</v>
      </c>
      <c r="N827" s="14">
        <f>VLOOKUP(Table1[[#This Row],[Retail Price]],'Tax and discount slab'!$A$17:$B$27,2,TRUE)</f>
        <v>0.05</v>
      </c>
      <c r="O827" s="7">
        <f>(1+Table1[[#This Row],[Tax]])*Table1[[#This Row],[Retail Price]]</f>
        <v>8.1774000000000022</v>
      </c>
      <c r="P827" s="7" t="e">
        <f>VLOOKUP(Table1[[#This Row],[Order No]],'QTY &amp; shipping cost'!A823:B1859,2,FALSE)</f>
        <v>#N/A</v>
      </c>
      <c r="Q827" s="7" t="e">
        <f>(Table1[[#This Row],[Price including tax]]*Table1[[#This Row],[Order Quantity]])</f>
        <v>#N/A</v>
      </c>
      <c r="R827" s="14">
        <f>VLOOKUP(Table1[[#This Row],[Retail Price]],'Tax and discount slab'!$D$17:$E$27,2,TRUE)</f>
        <v>0.02</v>
      </c>
      <c r="S827" s="7" t="e">
        <f>Table1[[#This Row],[Sub Total]]*Table1[[#This Row],[Discount %]]</f>
        <v>#N/A</v>
      </c>
      <c r="T827" s="7">
        <f>VLOOKUP(Table1[[#This Row],[Order No]],'QTY &amp; shipping cost'!$A$2:$C$1038,3,FALSE)</f>
        <v>2.4</v>
      </c>
      <c r="U827" s="18" t="e">
        <f>(Table1[[#This Row],[Sub Total]]+Table1[[#This Row],[Shipping Cost]])-Table1[[#This Row],[Discount $]]</f>
        <v>#N/A</v>
      </c>
    </row>
    <row r="828" spans="1:21" x14ac:dyDescent="0.2">
      <c r="A828" s="17" t="s">
        <v>1355</v>
      </c>
      <c r="B828" s="6">
        <f>VLOOKUP($A828,'Order date customer name'!$A$3:$B$1039,2,FALSE)</f>
        <v>42447</v>
      </c>
      <c r="C828" s="7" t="str">
        <f>VLOOKUP(Table1[[#This Row],[Order No]],'Order date customer name'!$A$2:$C$1038,3,FALSE)</f>
        <v>CHARLES KIM</v>
      </c>
      <c r="D828" s="7" t="str">
        <f>VLOOKUP(Table1[[#This Row],[Order No]],'State and cust type'!$A$2:$B$1038,2,FALSE)</f>
        <v>New York</v>
      </c>
      <c r="E828" s="7" t="str">
        <f>VLOOKUP(Table1[[#This Row],[Order No]],'State and cust type'!$A$3:$C$1039,3,FALSE)</f>
        <v>Corporate</v>
      </c>
      <c r="F828" s="7" t="str">
        <f>VLOOKUP(Table1[[#This Row],[Order No]],'Account, order priority and cat'!$A$2:$B$1038,2,FALSE)</f>
        <v>BOBBY CHAVEZ</v>
      </c>
      <c r="G828" s="7" t="str">
        <f>VLOOKUP(Table1[[#This Row],[Order No]],'Account, order priority and cat'!$A$3:$C$1039,3,FALSE)</f>
        <v>Not Specified</v>
      </c>
      <c r="H828" s="7" t="str">
        <f>VLOOKUP(Table1[[#This Row],[Order No]],'Account, order priority and cat'!$A$3:$D$1039,4,FALSE)</f>
        <v>Office Supplies</v>
      </c>
      <c r="I828" s="12" t="str">
        <f>VLOOKUP(Table1[[#This Row],[Order No]],'Cost and price details'!$A$2:$F$1038,Table!$I$3,FALSE)</f>
        <v>Regular Air</v>
      </c>
      <c r="J828" s="13">
        <f>VLOOKUP(Table1[[#This Row],[Order No]],'Cost and price details'!$A$2:$F$1038,Table!$J$3,FALSE)</f>
        <v>42456</v>
      </c>
      <c r="K828" s="12">
        <f>VLOOKUP(Table1[[#This Row],[Order No]],'Cost and price details'!$A$2:$F$1038,Table!$K$3,FALSE)</f>
        <v>3.19</v>
      </c>
      <c r="L828" s="12">
        <f>VLOOKUP(Table1[[#This Row],[Order No]],'Cost and price details'!$A$2:$F$1038,Table!$L$3,FALSE)</f>
        <v>5.2359999999999998</v>
      </c>
      <c r="M828" s="14">
        <f>(Table1[[#This Row],[Retail Price]]-Table1[[#This Row],[Cost Price]])/Table1[[#This Row],[Cost Price]]</f>
        <v>0.64137931034482754</v>
      </c>
      <c r="N828" s="14">
        <f>VLOOKUP(Table1[[#This Row],[Retail Price]],'Tax and discount slab'!$A$17:$B$27,2,TRUE)</f>
        <v>0.05</v>
      </c>
      <c r="O828" s="7">
        <f>(1+Table1[[#This Row],[Tax]])*Table1[[#This Row],[Retail Price]]</f>
        <v>5.4977999999999998</v>
      </c>
      <c r="P828" s="7" t="e">
        <f>VLOOKUP(Table1[[#This Row],[Order No]],'QTY &amp; shipping cost'!A824:B1860,2,FALSE)</f>
        <v>#N/A</v>
      </c>
      <c r="Q828" s="7" t="e">
        <f>(Table1[[#This Row],[Price including tax]]*Table1[[#This Row],[Order Quantity]])</f>
        <v>#N/A</v>
      </c>
      <c r="R828" s="14">
        <f>VLOOKUP(Table1[[#This Row],[Retail Price]],'Tax and discount slab'!$D$17:$E$27,2,TRUE)</f>
        <v>0.02</v>
      </c>
      <c r="S828" s="7" t="e">
        <f>Table1[[#This Row],[Sub Total]]*Table1[[#This Row],[Discount %]]</f>
        <v>#N/A</v>
      </c>
      <c r="T828" s="7">
        <f>VLOOKUP(Table1[[#This Row],[Order No]],'QTY &amp; shipping cost'!$A$2:$C$1038,3,FALSE)</f>
        <v>0.93</v>
      </c>
      <c r="U828" s="18" t="e">
        <f>(Table1[[#This Row],[Sub Total]]+Table1[[#This Row],[Shipping Cost]])-Table1[[#This Row],[Discount $]]</f>
        <v>#N/A</v>
      </c>
    </row>
    <row r="829" spans="1:21" x14ac:dyDescent="0.2">
      <c r="A829" s="17" t="s">
        <v>1357</v>
      </c>
      <c r="B829" s="6">
        <f>VLOOKUP($A829,'Order date customer name'!$A$3:$B$1039,2,FALSE)</f>
        <v>42448</v>
      </c>
      <c r="C829" s="7" t="str">
        <f>VLOOKUP(Table1[[#This Row],[Order No]],'Order date customer name'!$A$2:$C$1038,3,FALSE)</f>
        <v>CHAD BAKER</v>
      </c>
      <c r="D829" s="7" t="str">
        <f>VLOOKUP(Table1[[#This Row],[Order No]],'State and cust type'!$A$2:$B$1038,2,FALSE)</f>
        <v>Illinois</v>
      </c>
      <c r="E829" s="7" t="str">
        <f>VLOOKUP(Table1[[#This Row],[Order No]],'State and cust type'!$A$3:$C$1039,3,FALSE)</f>
        <v>Corporate</v>
      </c>
      <c r="F829" s="7" t="str">
        <f>VLOOKUP(Table1[[#This Row],[Order No]],'Account, order priority and cat'!$A$2:$B$1038,2,FALSE)</f>
        <v>MANUEL BARNES</v>
      </c>
      <c r="G829" s="7" t="str">
        <f>VLOOKUP(Table1[[#This Row],[Order No]],'Account, order priority and cat'!$A$3:$C$1039,3,FALSE)</f>
        <v>Medium</v>
      </c>
      <c r="H829" s="7" t="str">
        <f>VLOOKUP(Table1[[#This Row],[Order No]],'Account, order priority and cat'!$A$3:$D$1039,4,FALSE)</f>
        <v>Technology</v>
      </c>
      <c r="I829" s="12" t="str">
        <f>VLOOKUP(Table1[[#This Row],[Order No]],'Cost and price details'!$A$2:$F$1038,Table!$I$3,FALSE)</f>
        <v>Regular Air</v>
      </c>
      <c r="J829" s="13">
        <f>VLOOKUP(Table1[[#This Row],[Order No]],'Cost and price details'!$A$2:$F$1038,Table!$J$3,FALSE)</f>
        <v>42456</v>
      </c>
      <c r="K829" s="12">
        <f>VLOOKUP(Table1[[#This Row],[Order No]],'Cost and price details'!$A$2:$F$1038,Table!$K$3,FALSE)</f>
        <v>9.7020000000000017</v>
      </c>
      <c r="L829" s="12">
        <f>VLOOKUP(Table1[[#This Row],[Order No]],'Cost and price details'!$A$2:$F$1038,Table!$L$3,FALSE)</f>
        <v>23.088999999999999</v>
      </c>
      <c r="M829" s="14">
        <f>(Table1[[#This Row],[Retail Price]]-Table1[[#This Row],[Cost Price]])/Table1[[#This Row],[Cost Price]]</f>
        <v>1.3798185941043077</v>
      </c>
      <c r="N829" s="14">
        <f>VLOOKUP(Table1[[#This Row],[Retail Price]],'Tax and discount slab'!$A$17:$B$27,2,TRUE)</f>
        <v>0.15000000000000002</v>
      </c>
      <c r="O829" s="7">
        <f>(1+Table1[[#This Row],[Tax]])*Table1[[#This Row],[Retail Price]]</f>
        <v>26.552349999999997</v>
      </c>
      <c r="P829" s="7" t="e">
        <f>VLOOKUP(Table1[[#This Row],[Order No]],'QTY &amp; shipping cost'!A825:B1861,2,FALSE)</f>
        <v>#N/A</v>
      </c>
      <c r="Q829" s="7" t="e">
        <f>(Table1[[#This Row],[Price including tax]]*Table1[[#This Row],[Order Quantity]])</f>
        <v>#N/A</v>
      </c>
      <c r="R829" s="14">
        <f>VLOOKUP(Table1[[#This Row],[Retail Price]],'Tax and discount slab'!$D$17:$E$27,2,TRUE)</f>
        <v>0.12000000000000001</v>
      </c>
      <c r="S829" s="7" t="e">
        <f>Table1[[#This Row],[Sub Total]]*Table1[[#This Row],[Discount %]]</f>
        <v>#N/A</v>
      </c>
      <c r="T829" s="7">
        <f>VLOOKUP(Table1[[#This Row],[Order No]],'QTY &amp; shipping cost'!$A$2:$C$1038,3,FALSE)</f>
        <v>4.8599999999999994</v>
      </c>
      <c r="U829" s="18" t="e">
        <f>(Table1[[#This Row],[Sub Total]]+Table1[[#This Row],[Shipping Cost]])-Table1[[#This Row],[Discount $]]</f>
        <v>#N/A</v>
      </c>
    </row>
    <row r="830" spans="1:21" x14ac:dyDescent="0.2">
      <c r="A830" s="17" t="s">
        <v>1359</v>
      </c>
      <c r="B830" s="6">
        <f>VLOOKUP($A830,'Order date customer name'!$A$3:$B$1039,2,FALSE)</f>
        <v>42452</v>
      </c>
      <c r="C830" s="7" t="str">
        <f>VLOOKUP(Table1[[#This Row],[Order No]],'Order date customer name'!$A$2:$C$1038,3,FALSE)</f>
        <v>LEO WALKER</v>
      </c>
      <c r="D830" s="7" t="str">
        <f>VLOOKUP(Table1[[#This Row],[Order No]],'State and cust type'!$A$2:$B$1038,2,FALSE)</f>
        <v>Illinois</v>
      </c>
      <c r="E830" s="7" t="str">
        <f>VLOOKUP(Table1[[#This Row],[Order No]],'State and cust type'!$A$3:$C$1039,3,FALSE)</f>
        <v>Corporate</v>
      </c>
      <c r="F830" s="7" t="str">
        <f>VLOOKUP(Table1[[#This Row],[Order No]],'Account, order priority and cat'!$A$2:$B$1038,2,FALSE)</f>
        <v>MANUEL BARNES</v>
      </c>
      <c r="G830" s="7" t="str">
        <f>VLOOKUP(Table1[[#This Row],[Order No]],'Account, order priority and cat'!$A$3:$C$1039,3,FALSE)</f>
        <v>Not Specified</v>
      </c>
      <c r="H830" s="7" t="str">
        <f>VLOOKUP(Table1[[#This Row],[Order No]],'Account, order priority and cat'!$A$3:$D$1039,4,FALSE)</f>
        <v>Office Supplies</v>
      </c>
      <c r="I830" s="12" t="str">
        <f>VLOOKUP(Table1[[#This Row],[Order No]],'Cost and price details'!$A$2:$F$1038,Table!$I$3,FALSE)</f>
        <v>Regular Air</v>
      </c>
      <c r="J830" s="13">
        <f>VLOOKUP(Table1[[#This Row],[Order No]],'Cost and price details'!$A$2:$F$1038,Table!$J$3,FALSE)</f>
        <v>42459</v>
      </c>
      <c r="K830" s="12">
        <f>VLOOKUP(Table1[[#This Row],[Order No]],'Cost and price details'!$A$2:$F$1038,Table!$K$3,FALSE)</f>
        <v>2.5410000000000004</v>
      </c>
      <c r="L830" s="12">
        <f>VLOOKUP(Table1[[#This Row],[Order No]],'Cost and price details'!$A$2:$F$1038,Table!$L$3,FALSE)</f>
        <v>4.1580000000000004</v>
      </c>
      <c r="M830" s="14">
        <f>(Table1[[#This Row],[Retail Price]]-Table1[[#This Row],[Cost Price]])/Table1[[#This Row],[Cost Price]]</f>
        <v>0.63636363636363624</v>
      </c>
      <c r="N830" s="14">
        <f>VLOOKUP(Table1[[#This Row],[Retail Price]],'Tax and discount slab'!$A$17:$B$27,2,TRUE)</f>
        <v>0.05</v>
      </c>
      <c r="O830" s="7">
        <f>(1+Table1[[#This Row],[Tax]])*Table1[[#This Row],[Retail Price]]</f>
        <v>4.3659000000000008</v>
      </c>
      <c r="P830" s="7" t="e">
        <f>VLOOKUP(Table1[[#This Row],[Order No]],'QTY &amp; shipping cost'!A826:B1862,2,FALSE)</f>
        <v>#N/A</v>
      </c>
      <c r="Q830" s="7" t="e">
        <f>(Table1[[#This Row],[Price including tax]]*Table1[[#This Row],[Order Quantity]])</f>
        <v>#N/A</v>
      </c>
      <c r="R830" s="14">
        <f>VLOOKUP(Table1[[#This Row],[Retail Price]],'Tax and discount slab'!$D$17:$E$27,2,TRUE)</f>
        <v>0.02</v>
      </c>
      <c r="S830" s="7" t="e">
        <f>Table1[[#This Row],[Sub Total]]*Table1[[#This Row],[Discount %]]</f>
        <v>#N/A</v>
      </c>
      <c r="T830" s="7">
        <f>VLOOKUP(Table1[[#This Row],[Order No]],'QTY &amp; shipping cost'!$A$2:$C$1038,3,FALSE)</f>
        <v>0.76</v>
      </c>
      <c r="U830" s="18" t="e">
        <f>(Table1[[#This Row],[Sub Total]]+Table1[[#This Row],[Shipping Cost]])-Table1[[#This Row],[Discount $]]</f>
        <v>#N/A</v>
      </c>
    </row>
    <row r="831" spans="1:21" x14ac:dyDescent="0.2">
      <c r="A831" s="17" t="s">
        <v>1360</v>
      </c>
      <c r="B831" s="6">
        <f>VLOOKUP($A831,'Order date customer name'!$A$3:$B$1039,2,FALSE)</f>
        <v>42453</v>
      </c>
      <c r="C831" s="7" t="str">
        <f>VLOOKUP(Table1[[#This Row],[Order No]],'Order date customer name'!$A$2:$C$1038,3,FALSE)</f>
        <v>JASON MCDONALD</v>
      </c>
      <c r="D831" s="7" t="str">
        <f>VLOOKUP(Table1[[#This Row],[Order No]],'State and cust type'!$A$2:$B$1038,2,FALSE)</f>
        <v>New York</v>
      </c>
      <c r="E831" s="7" t="str">
        <f>VLOOKUP(Table1[[#This Row],[Order No]],'State and cust type'!$A$3:$C$1039,3,FALSE)</f>
        <v>Corporate</v>
      </c>
      <c r="F831" s="7" t="str">
        <f>VLOOKUP(Table1[[#This Row],[Order No]],'Account, order priority and cat'!$A$2:$B$1038,2,FALSE)</f>
        <v>TONY PERRY</v>
      </c>
      <c r="G831" s="7" t="str">
        <f>VLOOKUP(Table1[[#This Row],[Order No]],'Account, order priority and cat'!$A$3:$C$1039,3,FALSE)</f>
        <v>Low</v>
      </c>
      <c r="H831" s="7" t="str">
        <f>VLOOKUP(Table1[[#This Row],[Order No]],'Account, order priority and cat'!$A$3:$D$1039,4,FALSE)</f>
        <v>Office Supplies</v>
      </c>
      <c r="I831" s="12" t="str">
        <f>VLOOKUP(Table1[[#This Row],[Order No]],'Cost and price details'!$A$2:$F$1038,Table!$I$3,FALSE)</f>
        <v>Regular Air</v>
      </c>
      <c r="J831" s="13">
        <f>VLOOKUP(Table1[[#This Row],[Order No]],'Cost and price details'!$A$2:$F$1038,Table!$J$3,FALSE)</f>
        <v>42462</v>
      </c>
      <c r="K831" s="12">
        <f>VLOOKUP(Table1[[#This Row],[Order No]],'Cost and price details'!$A$2:$F$1038,Table!$K$3,FALSE)</f>
        <v>2.75</v>
      </c>
      <c r="L831" s="12">
        <f>VLOOKUP(Table1[[#This Row],[Order No]],'Cost and price details'!$A$2:$F$1038,Table!$L$3,FALSE)</f>
        <v>6.2480000000000002</v>
      </c>
      <c r="M831" s="14">
        <f>(Table1[[#This Row],[Retail Price]]-Table1[[#This Row],[Cost Price]])/Table1[[#This Row],[Cost Price]]</f>
        <v>1.272</v>
      </c>
      <c r="N831" s="14">
        <f>VLOOKUP(Table1[[#This Row],[Retail Price]],'Tax and discount slab'!$A$17:$B$27,2,TRUE)</f>
        <v>0.05</v>
      </c>
      <c r="O831" s="7">
        <f>(1+Table1[[#This Row],[Tax]])*Table1[[#This Row],[Retail Price]]</f>
        <v>6.5604000000000005</v>
      </c>
      <c r="P831" s="7" t="e">
        <f>VLOOKUP(Table1[[#This Row],[Order No]],'QTY &amp; shipping cost'!A827:B1863,2,FALSE)</f>
        <v>#N/A</v>
      </c>
      <c r="Q831" s="7" t="e">
        <f>(Table1[[#This Row],[Price including tax]]*Table1[[#This Row],[Order Quantity]])</f>
        <v>#N/A</v>
      </c>
      <c r="R831" s="14">
        <f>VLOOKUP(Table1[[#This Row],[Retail Price]],'Tax and discount slab'!$D$17:$E$27,2,TRUE)</f>
        <v>0.02</v>
      </c>
      <c r="S831" s="7" t="e">
        <f>Table1[[#This Row],[Sub Total]]*Table1[[#This Row],[Discount %]]</f>
        <v>#N/A</v>
      </c>
      <c r="T831" s="7">
        <f>VLOOKUP(Table1[[#This Row],[Order No]],'QTY &amp; shipping cost'!$A$2:$C$1038,3,FALSE)</f>
        <v>3.65</v>
      </c>
      <c r="U831" s="18" t="e">
        <f>(Table1[[#This Row],[Sub Total]]+Table1[[#This Row],[Shipping Cost]])-Table1[[#This Row],[Discount $]]</f>
        <v>#N/A</v>
      </c>
    </row>
    <row r="832" spans="1:21" x14ac:dyDescent="0.2">
      <c r="A832" s="17" t="s">
        <v>1362</v>
      </c>
      <c r="B832" s="6">
        <f>VLOOKUP($A832,'Order date customer name'!$A$3:$B$1039,2,FALSE)</f>
        <v>42453</v>
      </c>
      <c r="C832" s="7" t="str">
        <f>VLOOKUP(Table1[[#This Row],[Order No]],'Order date customer name'!$A$2:$C$1038,3,FALSE)</f>
        <v>MARVIN SILVA</v>
      </c>
      <c r="D832" s="7" t="str">
        <f>VLOOKUP(Table1[[#This Row],[Order No]],'State and cust type'!$A$2:$B$1038,2,FALSE)</f>
        <v>New York</v>
      </c>
      <c r="E832" s="7" t="str">
        <f>VLOOKUP(Table1[[#This Row],[Order No]],'State and cust type'!$A$3:$C$1039,3,FALSE)</f>
        <v>Small Business</v>
      </c>
      <c r="F832" s="7" t="str">
        <f>VLOOKUP(Table1[[#This Row],[Order No]],'Account, order priority and cat'!$A$2:$B$1038,2,FALSE)</f>
        <v>TONY PERRY</v>
      </c>
      <c r="G832" s="7" t="str">
        <f>VLOOKUP(Table1[[#This Row],[Order No]],'Account, order priority and cat'!$A$3:$C$1039,3,FALSE)</f>
        <v>Critical</v>
      </c>
      <c r="H832" s="7" t="str">
        <f>VLOOKUP(Table1[[#This Row],[Order No]],'Account, order priority and cat'!$A$3:$D$1039,4,FALSE)</f>
        <v>Office Supplies</v>
      </c>
      <c r="I832" s="12" t="str">
        <f>VLOOKUP(Table1[[#This Row],[Order No]],'Cost and price details'!$A$2:$F$1038,Table!$I$3,FALSE)</f>
        <v>Regular Air</v>
      </c>
      <c r="J832" s="13">
        <f>VLOOKUP(Table1[[#This Row],[Order No]],'Cost and price details'!$A$2:$F$1038,Table!$J$3,FALSE)</f>
        <v>42462</v>
      </c>
      <c r="K832" s="12">
        <f>VLOOKUP(Table1[[#This Row],[Order No]],'Cost and price details'!$A$2:$F$1038,Table!$K$3,FALSE)</f>
        <v>1.7490000000000003</v>
      </c>
      <c r="L832" s="12">
        <f>VLOOKUP(Table1[[#This Row],[Order No]],'Cost and price details'!$A$2:$F$1038,Table!$L$3,FALSE)</f>
        <v>2.871</v>
      </c>
      <c r="M832" s="14">
        <f>(Table1[[#This Row],[Retail Price]]-Table1[[#This Row],[Cost Price]])/Table1[[#This Row],[Cost Price]]</f>
        <v>0.64150943396226379</v>
      </c>
      <c r="N832" s="14">
        <f>VLOOKUP(Table1[[#This Row],[Retail Price]],'Tax and discount slab'!$A$17:$B$27,2,TRUE)</f>
        <v>0.05</v>
      </c>
      <c r="O832" s="7">
        <f>(1+Table1[[#This Row],[Tax]])*Table1[[#This Row],[Retail Price]]</f>
        <v>3.0145500000000003</v>
      </c>
      <c r="P832" s="7">
        <f>VLOOKUP(Table1[[#This Row],[Order No]],'QTY &amp; shipping cost'!A828:B1864,2,FALSE)</f>
        <v>10</v>
      </c>
      <c r="Q832" s="7">
        <f>(Table1[[#This Row],[Price including tax]]*Table1[[#This Row],[Order Quantity]])</f>
        <v>30.145500000000002</v>
      </c>
      <c r="R832" s="14">
        <f>VLOOKUP(Table1[[#This Row],[Retail Price]],'Tax and discount slab'!$D$17:$E$27,2,TRUE)</f>
        <v>0.02</v>
      </c>
      <c r="S832" s="7">
        <f>Table1[[#This Row],[Sub Total]]*Table1[[#This Row],[Discount %]]</f>
        <v>0.60291000000000006</v>
      </c>
      <c r="T832" s="7">
        <f>VLOOKUP(Table1[[#This Row],[Order No]],'QTY &amp; shipping cost'!$A$2:$C$1038,3,FALSE)</f>
        <v>0.55000000000000004</v>
      </c>
      <c r="U832" s="18">
        <f>(Table1[[#This Row],[Sub Total]]+Table1[[#This Row],[Shipping Cost]])-Table1[[#This Row],[Discount $]]</f>
        <v>30.092590000000001</v>
      </c>
    </row>
    <row r="833" spans="1:21" x14ac:dyDescent="0.2">
      <c r="A833" s="17" t="s">
        <v>1363</v>
      </c>
      <c r="B833" s="6">
        <f>VLOOKUP($A833,'Order date customer name'!$A$3:$B$1039,2,FALSE)</f>
        <v>42454</v>
      </c>
      <c r="C833" s="7" t="str">
        <f>VLOOKUP(Table1[[#This Row],[Order No]],'Order date customer name'!$A$2:$C$1038,3,FALSE)</f>
        <v>JONATHAN WASHINGTON</v>
      </c>
      <c r="D833" s="7" t="str">
        <f>VLOOKUP(Table1[[#This Row],[Order No]],'State and cust type'!$A$2:$B$1038,2,FALSE)</f>
        <v>Illinois</v>
      </c>
      <c r="E833" s="7" t="str">
        <f>VLOOKUP(Table1[[#This Row],[Order No]],'State and cust type'!$A$3:$C$1039,3,FALSE)</f>
        <v>Consumer</v>
      </c>
      <c r="F833" s="7" t="str">
        <f>VLOOKUP(Table1[[#This Row],[Order No]],'Account, order priority and cat'!$A$2:$B$1038,2,FALSE)</f>
        <v>CLAUDE WILLIS</v>
      </c>
      <c r="G833" s="7" t="str">
        <f>VLOOKUP(Table1[[#This Row],[Order No]],'Account, order priority and cat'!$A$3:$C$1039,3,FALSE)</f>
        <v>High</v>
      </c>
      <c r="H833" s="7" t="str">
        <f>VLOOKUP(Table1[[#This Row],[Order No]],'Account, order priority and cat'!$A$3:$D$1039,4,FALSE)</f>
        <v>Technology</v>
      </c>
      <c r="I833" s="12" t="str">
        <f>VLOOKUP(Table1[[#This Row],[Order No]],'Cost and price details'!$A$2:$F$1038,Table!$I$3,FALSE)</f>
        <v>Regular Air</v>
      </c>
      <c r="J833" s="13">
        <f>VLOOKUP(Table1[[#This Row],[Order No]],'Cost and price details'!$A$2:$F$1038,Table!$J$3,FALSE)</f>
        <v>42462</v>
      </c>
      <c r="K833" s="12">
        <f>VLOOKUP(Table1[[#This Row],[Order No]],'Cost and price details'!$A$2:$F$1038,Table!$K$3,FALSE)</f>
        <v>237.60000000000002</v>
      </c>
      <c r="L833" s="12">
        <f>VLOOKUP(Table1[[#This Row],[Order No]],'Cost and price details'!$A$2:$F$1038,Table!$L$3,FALSE)</f>
        <v>494.98900000000003</v>
      </c>
      <c r="M833" s="14">
        <f>(Table1[[#This Row],[Retail Price]]-Table1[[#This Row],[Cost Price]])/Table1[[#This Row],[Cost Price]]</f>
        <v>1.0832870370370369</v>
      </c>
      <c r="N833" s="14">
        <f>VLOOKUP(Table1[[#This Row],[Retail Price]],'Tax and discount slab'!$A$17:$B$27,2,TRUE)</f>
        <v>0.32000000000000006</v>
      </c>
      <c r="O833" s="7">
        <f>(1+Table1[[#This Row],[Tax]])*Table1[[#This Row],[Retail Price]]</f>
        <v>653.38548000000003</v>
      </c>
      <c r="P833" s="7">
        <f>VLOOKUP(Table1[[#This Row],[Order No]],'QTY &amp; shipping cost'!A829:B1865,2,FALSE)</f>
        <v>51</v>
      </c>
      <c r="Q833" s="7">
        <f>(Table1[[#This Row],[Price including tax]]*Table1[[#This Row],[Order Quantity]])</f>
        <v>33322.659480000002</v>
      </c>
      <c r="R833" s="14">
        <f>VLOOKUP(Table1[[#This Row],[Retail Price]],'Tax and discount slab'!$D$17:$E$27,2,TRUE)</f>
        <v>0.47</v>
      </c>
      <c r="S833" s="7">
        <f>Table1[[#This Row],[Sub Total]]*Table1[[#This Row],[Discount %]]</f>
        <v>15661.6499556</v>
      </c>
      <c r="T833" s="7">
        <f>VLOOKUP(Table1[[#This Row],[Order No]],'QTY &amp; shipping cost'!$A$2:$C$1038,3,FALSE)</f>
        <v>24.54</v>
      </c>
      <c r="U833" s="18">
        <f>(Table1[[#This Row],[Sub Total]]+Table1[[#This Row],[Shipping Cost]])-Table1[[#This Row],[Discount $]]</f>
        <v>17685.549524400005</v>
      </c>
    </row>
    <row r="834" spans="1:21" x14ac:dyDescent="0.2">
      <c r="A834" s="17" t="s">
        <v>1364</v>
      </c>
      <c r="B834" s="6">
        <f>VLOOKUP($A834,'Order date customer name'!$A$3:$B$1039,2,FALSE)</f>
        <v>42454</v>
      </c>
      <c r="C834" s="7" t="str">
        <f>VLOOKUP(Table1[[#This Row],[Order No]],'Order date customer name'!$A$2:$C$1038,3,FALSE)</f>
        <v>CLARENCE SANCHEZ</v>
      </c>
      <c r="D834" s="7" t="str">
        <f>VLOOKUP(Table1[[#This Row],[Order No]],'State and cust type'!$A$2:$B$1038,2,FALSE)</f>
        <v>New York</v>
      </c>
      <c r="E834" s="7" t="str">
        <f>VLOOKUP(Table1[[#This Row],[Order No]],'State and cust type'!$A$3:$C$1039,3,FALSE)</f>
        <v>Home Office</v>
      </c>
      <c r="F834" s="7" t="str">
        <f>VLOOKUP(Table1[[#This Row],[Order No]],'Account, order priority and cat'!$A$2:$B$1038,2,FALSE)</f>
        <v>VINCENT JORDAN</v>
      </c>
      <c r="G834" s="7" t="str">
        <f>VLOOKUP(Table1[[#This Row],[Order No]],'Account, order priority and cat'!$A$3:$C$1039,3,FALSE)</f>
        <v>Low</v>
      </c>
      <c r="H834" s="7" t="str">
        <f>VLOOKUP(Table1[[#This Row],[Order No]],'Account, order priority and cat'!$A$3:$D$1039,4,FALSE)</f>
        <v>Technology</v>
      </c>
      <c r="I834" s="12" t="str">
        <f>VLOOKUP(Table1[[#This Row],[Order No]],'Cost and price details'!$A$2:$F$1038,Table!$I$3,FALSE)</f>
        <v>Delivery Truck</v>
      </c>
      <c r="J834" s="13">
        <f>VLOOKUP(Table1[[#This Row],[Order No]],'Cost and price details'!$A$2:$F$1038,Table!$J$3,FALSE)</f>
        <v>42468</v>
      </c>
      <c r="K834" s="12">
        <f>VLOOKUP(Table1[[#This Row],[Order No]],'Cost and price details'!$A$2:$F$1038,Table!$K$3,FALSE)</f>
        <v>82.5</v>
      </c>
      <c r="L834" s="12">
        <f>VLOOKUP(Table1[[#This Row],[Order No]],'Cost and price details'!$A$2:$F$1038,Table!$L$3,FALSE)</f>
        <v>133.06700000000001</v>
      </c>
      <c r="M834" s="14">
        <f>(Table1[[#This Row],[Retail Price]]-Table1[[#This Row],[Cost Price]])/Table1[[#This Row],[Cost Price]]</f>
        <v>0.61293333333333344</v>
      </c>
      <c r="N834" s="14">
        <f>VLOOKUP(Table1[[#This Row],[Retail Price]],'Tax and discount slab'!$A$17:$B$27,2,TRUE)</f>
        <v>0.32000000000000006</v>
      </c>
      <c r="O834" s="7">
        <f>(1+Table1[[#This Row],[Tax]])*Table1[[#This Row],[Retail Price]]</f>
        <v>175.64844000000002</v>
      </c>
      <c r="P834" s="7" t="e">
        <f>VLOOKUP(Table1[[#This Row],[Order No]],'QTY &amp; shipping cost'!A830:B1866,2,FALSE)</f>
        <v>#N/A</v>
      </c>
      <c r="Q834" s="7" t="e">
        <f>(Table1[[#This Row],[Price including tax]]*Table1[[#This Row],[Order Quantity]])</f>
        <v>#N/A</v>
      </c>
      <c r="R834" s="14">
        <f>VLOOKUP(Table1[[#This Row],[Retail Price]],'Tax and discount slab'!$D$17:$E$27,2,TRUE)</f>
        <v>0.47</v>
      </c>
      <c r="S834" s="7" t="e">
        <f>Table1[[#This Row],[Sub Total]]*Table1[[#This Row],[Discount %]]</f>
        <v>#N/A</v>
      </c>
      <c r="T834" s="7">
        <f>VLOOKUP(Table1[[#This Row],[Order No]],'QTY &amp; shipping cost'!$A$2:$C$1038,3,FALSE)</f>
        <v>26.35</v>
      </c>
      <c r="U834" s="18" t="e">
        <f>(Table1[[#This Row],[Sub Total]]+Table1[[#This Row],[Shipping Cost]])-Table1[[#This Row],[Discount $]]</f>
        <v>#N/A</v>
      </c>
    </row>
    <row r="835" spans="1:21" x14ac:dyDescent="0.2">
      <c r="A835" s="17" t="s">
        <v>1366</v>
      </c>
      <c r="B835" s="6">
        <f>VLOOKUP($A835,'Order date customer name'!$A$3:$B$1039,2,FALSE)</f>
        <v>42456</v>
      </c>
      <c r="C835" s="7" t="str">
        <f>VLOOKUP(Table1[[#This Row],[Order No]],'Order date customer name'!$A$2:$C$1038,3,FALSE)</f>
        <v>CRAIG SIMMONS</v>
      </c>
      <c r="D835" s="7" t="str">
        <f>VLOOKUP(Table1[[#This Row],[Order No]],'State and cust type'!$A$2:$B$1038,2,FALSE)</f>
        <v>New York</v>
      </c>
      <c r="E835" s="7" t="str">
        <f>VLOOKUP(Table1[[#This Row],[Order No]],'State and cust type'!$A$3:$C$1039,3,FALSE)</f>
        <v>Corporate</v>
      </c>
      <c r="F835" s="7" t="str">
        <f>VLOOKUP(Table1[[#This Row],[Order No]],'Account, order priority and cat'!$A$2:$B$1038,2,FALSE)</f>
        <v>BOBBY CHAVEZ</v>
      </c>
      <c r="G835" s="7" t="str">
        <f>VLOOKUP(Table1[[#This Row],[Order No]],'Account, order priority and cat'!$A$3:$C$1039,3,FALSE)</f>
        <v>Critical</v>
      </c>
      <c r="H835" s="7" t="str">
        <f>VLOOKUP(Table1[[#This Row],[Order No]],'Account, order priority and cat'!$A$3:$D$1039,4,FALSE)</f>
        <v>Office Supplies</v>
      </c>
      <c r="I835" s="12" t="str">
        <f>VLOOKUP(Table1[[#This Row],[Order No]],'Cost and price details'!$A$2:$F$1038,Table!$I$3,FALSE)</f>
        <v>Regular Air</v>
      </c>
      <c r="J835" s="13">
        <f>VLOOKUP(Table1[[#This Row],[Order No]],'Cost and price details'!$A$2:$F$1038,Table!$J$3,FALSE)</f>
        <v>42464</v>
      </c>
      <c r="K835" s="12">
        <f>VLOOKUP(Table1[[#This Row],[Order No]],'Cost and price details'!$A$2:$F$1038,Table!$K$3,FALSE)</f>
        <v>5.7090000000000005</v>
      </c>
      <c r="L835" s="12">
        <f>VLOOKUP(Table1[[#This Row],[Order No]],'Cost and price details'!$A$2:$F$1038,Table!$L$3,FALSE)</f>
        <v>14.278000000000002</v>
      </c>
      <c r="M835" s="14">
        <f>(Table1[[#This Row],[Retail Price]]-Table1[[#This Row],[Cost Price]])/Table1[[#This Row],[Cost Price]]</f>
        <v>1.5009633911368019</v>
      </c>
      <c r="N835" s="14">
        <f>VLOOKUP(Table1[[#This Row],[Retail Price]],'Tax and discount slab'!$A$17:$B$27,2,TRUE)</f>
        <v>0.1</v>
      </c>
      <c r="O835" s="7">
        <f>(1+Table1[[#This Row],[Tax]])*Table1[[#This Row],[Retail Price]]</f>
        <v>15.705800000000004</v>
      </c>
      <c r="P835" s="7" t="e">
        <f>VLOOKUP(Table1[[#This Row],[Order No]],'QTY &amp; shipping cost'!A831:B1867,2,FALSE)</f>
        <v>#N/A</v>
      </c>
      <c r="Q835" s="7" t="e">
        <f>(Table1[[#This Row],[Price including tax]]*Table1[[#This Row],[Order Quantity]])</f>
        <v>#N/A</v>
      </c>
      <c r="R835" s="14">
        <f>VLOOKUP(Table1[[#This Row],[Retail Price]],'Tax and discount slab'!$D$17:$E$27,2,TRUE)</f>
        <v>7.0000000000000007E-2</v>
      </c>
      <c r="S835" s="7" t="e">
        <f>Table1[[#This Row],[Sub Total]]*Table1[[#This Row],[Discount %]]</f>
        <v>#N/A</v>
      </c>
      <c r="T835" s="7">
        <f>VLOOKUP(Table1[[#This Row],[Order No]],'QTY &amp; shipping cost'!$A$2:$C$1038,3,FALSE)</f>
        <v>3.19</v>
      </c>
      <c r="U835" s="18" t="e">
        <f>(Table1[[#This Row],[Sub Total]]+Table1[[#This Row],[Shipping Cost]])-Table1[[#This Row],[Discount $]]</f>
        <v>#N/A</v>
      </c>
    </row>
    <row r="836" spans="1:21" x14ac:dyDescent="0.2">
      <c r="A836" s="17" t="s">
        <v>1367</v>
      </c>
      <c r="B836" s="6">
        <f>VLOOKUP($A836,'Order date customer name'!$A$3:$B$1039,2,FALSE)</f>
        <v>42456</v>
      </c>
      <c r="C836" s="7" t="str">
        <f>VLOOKUP(Table1[[#This Row],[Order No]],'Order date customer name'!$A$2:$C$1038,3,FALSE)</f>
        <v>JAMIE BENNETT</v>
      </c>
      <c r="D836" s="7" t="str">
        <f>VLOOKUP(Table1[[#This Row],[Order No]],'State and cust type'!$A$2:$B$1038,2,FALSE)</f>
        <v>Illinois</v>
      </c>
      <c r="E836" s="7" t="str">
        <f>VLOOKUP(Table1[[#This Row],[Order No]],'State and cust type'!$A$3:$C$1039,3,FALSE)</f>
        <v>Corporate</v>
      </c>
      <c r="F836" s="7" t="str">
        <f>VLOOKUP(Table1[[#This Row],[Order No]],'Account, order priority and cat'!$A$2:$B$1038,2,FALSE)</f>
        <v>COREY MILLS</v>
      </c>
      <c r="G836" s="7" t="str">
        <f>VLOOKUP(Table1[[#This Row],[Order No]],'Account, order priority and cat'!$A$3:$C$1039,3,FALSE)</f>
        <v>Low</v>
      </c>
      <c r="H836" s="7" t="str">
        <f>VLOOKUP(Table1[[#This Row],[Order No]],'Account, order priority and cat'!$A$3:$D$1039,4,FALSE)</f>
        <v>Office Supplies</v>
      </c>
      <c r="I836" s="12" t="str">
        <f>VLOOKUP(Table1[[#This Row],[Order No]],'Cost and price details'!$A$2:$F$1038,Table!$I$3,FALSE)</f>
        <v>Regular Air</v>
      </c>
      <c r="J836" s="13">
        <f>VLOOKUP(Table1[[#This Row],[Order No]],'Cost and price details'!$A$2:$F$1038,Table!$J$3,FALSE)</f>
        <v>42465</v>
      </c>
      <c r="K836" s="12">
        <f>VLOOKUP(Table1[[#This Row],[Order No]],'Cost and price details'!$A$2:$F$1038,Table!$K$3,FALSE)</f>
        <v>2.1339999999999999</v>
      </c>
      <c r="L836" s="12">
        <f>VLOOKUP(Table1[[#This Row],[Order No]],'Cost and price details'!$A$2:$F$1038,Table!$L$3,FALSE)</f>
        <v>3.3880000000000003</v>
      </c>
      <c r="M836" s="14">
        <f>(Table1[[#This Row],[Retail Price]]-Table1[[#This Row],[Cost Price]])/Table1[[#This Row],[Cost Price]]</f>
        <v>0.58762886597938169</v>
      </c>
      <c r="N836" s="14">
        <f>VLOOKUP(Table1[[#This Row],[Retail Price]],'Tax and discount slab'!$A$17:$B$27,2,TRUE)</f>
        <v>0.05</v>
      </c>
      <c r="O836" s="7">
        <f>(1+Table1[[#This Row],[Tax]])*Table1[[#This Row],[Retail Price]]</f>
        <v>3.5574000000000003</v>
      </c>
      <c r="P836" s="7" t="e">
        <f>VLOOKUP(Table1[[#This Row],[Order No]],'QTY &amp; shipping cost'!A832:B1868,2,FALSE)</f>
        <v>#N/A</v>
      </c>
      <c r="Q836" s="7" t="e">
        <f>(Table1[[#This Row],[Price including tax]]*Table1[[#This Row],[Order Quantity]])</f>
        <v>#N/A</v>
      </c>
      <c r="R836" s="14">
        <f>VLOOKUP(Table1[[#This Row],[Retail Price]],'Tax and discount slab'!$D$17:$E$27,2,TRUE)</f>
        <v>0.02</v>
      </c>
      <c r="S836" s="7" t="e">
        <f>Table1[[#This Row],[Sub Total]]*Table1[[#This Row],[Discount %]]</f>
        <v>#N/A</v>
      </c>
      <c r="T836" s="7">
        <f>VLOOKUP(Table1[[#This Row],[Order No]],'QTY &amp; shipping cost'!$A$2:$C$1038,3,FALSE)</f>
        <v>1.04</v>
      </c>
      <c r="U836" s="18" t="e">
        <f>(Table1[[#This Row],[Sub Total]]+Table1[[#This Row],[Shipping Cost]])-Table1[[#This Row],[Discount $]]</f>
        <v>#N/A</v>
      </c>
    </row>
    <row r="837" spans="1:21" x14ac:dyDescent="0.2">
      <c r="A837" s="17" t="s">
        <v>1369</v>
      </c>
      <c r="B837" s="6">
        <f>VLOOKUP($A837,'Order date customer name'!$A$3:$B$1039,2,FALSE)</f>
        <v>42457</v>
      </c>
      <c r="C837" s="7" t="str">
        <f>VLOOKUP(Table1[[#This Row],[Order No]],'Order date customer name'!$A$2:$C$1038,3,FALSE)</f>
        <v>DARRELL WOOD</v>
      </c>
      <c r="D837" s="7" t="str">
        <f>VLOOKUP(Table1[[#This Row],[Order No]],'State and cust type'!$A$2:$B$1038,2,FALSE)</f>
        <v>New York</v>
      </c>
      <c r="E837" s="7" t="str">
        <f>VLOOKUP(Table1[[#This Row],[Order No]],'State and cust type'!$A$3:$C$1039,3,FALSE)</f>
        <v>Corporate</v>
      </c>
      <c r="F837" s="7" t="str">
        <f>VLOOKUP(Table1[[#This Row],[Order No]],'Account, order priority and cat'!$A$2:$B$1038,2,FALSE)</f>
        <v>GREG BLACK</v>
      </c>
      <c r="G837" s="7" t="str">
        <f>VLOOKUP(Table1[[#This Row],[Order No]],'Account, order priority and cat'!$A$3:$C$1039,3,FALSE)</f>
        <v>Not Specified</v>
      </c>
      <c r="H837" s="7" t="str">
        <f>VLOOKUP(Table1[[#This Row],[Order No]],'Account, order priority and cat'!$A$3:$D$1039,4,FALSE)</f>
        <v>Office Supplies</v>
      </c>
      <c r="I837" s="12" t="str">
        <f>VLOOKUP(Table1[[#This Row],[Order No]],'Cost and price details'!$A$2:$F$1038,Table!$I$3,FALSE)</f>
        <v>Regular Air</v>
      </c>
      <c r="J837" s="13">
        <f>VLOOKUP(Table1[[#This Row],[Order No]],'Cost and price details'!$A$2:$F$1038,Table!$J$3,FALSE)</f>
        <v>42465</v>
      </c>
      <c r="K837" s="12">
        <f>VLOOKUP(Table1[[#This Row],[Order No]],'Cost and price details'!$A$2:$F$1038,Table!$K$3,FALSE)</f>
        <v>1.034</v>
      </c>
      <c r="L837" s="12">
        <f>VLOOKUP(Table1[[#This Row],[Order No]],'Cost and price details'!$A$2:$F$1038,Table!$L$3,FALSE)</f>
        <v>2.2880000000000003</v>
      </c>
      <c r="M837" s="14">
        <f>(Table1[[#This Row],[Retail Price]]-Table1[[#This Row],[Cost Price]])/Table1[[#This Row],[Cost Price]]</f>
        <v>1.2127659574468086</v>
      </c>
      <c r="N837" s="14">
        <f>VLOOKUP(Table1[[#This Row],[Retail Price]],'Tax and discount slab'!$A$17:$B$27,2,TRUE)</f>
        <v>0.05</v>
      </c>
      <c r="O837" s="7">
        <f>(1+Table1[[#This Row],[Tax]])*Table1[[#This Row],[Retail Price]]</f>
        <v>2.4024000000000005</v>
      </c>
      <c r="P837" s="7" t="e">
        <f>VLOOKUP(Table1[[#This Row],[Order No]],'QTY &amp; shipping cost'!A833:B1869,2,FALSE)</f>
        <v>#N/A</v>
      </c>
      <c r="Q837" s="7" t="e">
        <f>(Table1[[#This Row],[Price including tax]]*Table1[[#This Row],[Order Quantity]])</f>
        <v>#N/A</v>
      </c>
      <c r="R837" s="14">
        <f>VLOOKUP(Table1[[#This Row],[Retail Price]],'Tax and discount slab'!$D$17:$E$27,2,TRUE)</f>
        <v>0.02</v>
      </c>
      <c r="S837" s="7" t="e">
        <f>Table1[[#This Row],[Sub Total]]*Table1[[#This Row],[Discount %]]</f>
        <v>#N/A</v>
      </c>
      <c r="T837" s="7">
        <f>VLOOKUP(Table1[[#This Row],[Order No]],'QTY &amp; shipping cost'!$A$2:$C$1038,3,FALSE)</f>
        <v>2.61</v>
      </c>
      <c r="U837" s="18" t="e">
        <f>(Table1[[#This Row],[Sub Total]]+Table1[[#This Row],[Shipping Cost]])-Table1[[#This Row],[Discount $]]</f>
        <v>#N/A</v>
      </c>
    </row>
    <row r="838" spans="1:21" x14ac:dyDescent="0.2">
      <c r="A838" s="17" t="s">
        <v>1371</v>
      </c>
      <c r="B838" s="6">
        <f>VLOOKUP($A838,'Order date customer name'!$A$3:$B$1039,2,FALSE)</f>
        <v>42460</v>
      </c>
      <c r="C838" s="7" t="str">
        <f>VLOOKUP(Table1[[#This Row],[Order No]],'Order date customer name'!$A$2:$C$1038,3,FALSE)</f>
        <v>MIKE JIMENEZ</v>
      </c>
      <c r="D838" s="7" t="str">
        <f>VLOOKUP(Table1[[#This Row],[Order No]],'State and cust type'!$A$2:$B$1038,2,FALSE)</f>
        <v>New York</v>
      </c>
      <c r="E838" s="7" t="str">
        <f>VLOOKUP(Table1[[#This Row],[Order No]],'State and cust type'!$A$3:$C$1039,3,FALSE)</f>
        <v>Corporate</v>
      </c>
      <c r="F838" s="7" t="str">
        <f>VLOOKUP(Table1[[#This Row],[Order No]],'Account, order priority and cat'!$A$2:$B$1038,2,FALSE)</f>
        <v>GREG BLACK</v>
      </c>
      <c r="G838" s="7" t="str">
        <f>VLOOKUP(Table1[[#This Row],[Order No]],'Account, order priority and cat'!$A$3:$C$1039,3,FALSE)</f>
        <v>Low</v>
      </c>
      <c r="H838" s="7" t="str">
        <f>VLOOKUP(Table1[[#This Row],[Order No]],'Account, order priority and cat'!$A$3:$D$1039,4,FALSE)</f>
        <v>Office Supplies</v>
      </c>
      <c r="I838" s="12" t="str">
        <f>VLOOKUP(Table1[[#This Row],[Order No]],'Cost and price details'!$A$2:$F$1038,Table!$I$3,FALSE)</f>
        <v>Regular Air</v>
      </c>
      <c r="J838" s="13">
        <f>VLOOKUP(Table1[[#This Row],[Order No]],'Cost and price details'!$A$2:$F$1038,Table!$J$3,FALSE)</f>
        <v>42475</v>
      </c>
      <c r="K838" s="12">
        <f>VLOOKUP(Table1[[#This Row],[Order No]],'Cost and price details'!$A$2:$F$1038,Table!$K$3,FALSE)</f>
        <v>15.268000000000002</v>
      </c>
      <c r="L838" s="12">
        <f>VLOOKUP(Table1[[#This Row],[Order No]],'Cost and price details'!$A$2:$F$1038,Table!$L$3,FALSE)</f>
        <v>24.618000000000002</v>
      </c>
      <c r="M838" s="14">
        <f>(Table1[[#This Row],[Retail Price]]-Table1[[#This Row],[Cost Price]])/Table1[[#This Row],[Cost Price]]</f>
        <v>0.61239193083573473</v>
      </c>
      <c r="N838" s="14">
        <f>VLOOKUP(Table1[[#This Row],[Retail Price]],'Tax and discount slab'!$A$17:$B$27,2,TRUE)</f>
        <v>0.15000000000000002</v>
      </c>
      <c r="O838" s="7">
        <f>(1+Table1[[#This Row],[Tax]])*Table1[[#This Row],[Retail Price]]</f>
        <v>28.310700000000001</v>
      </c>
      <c r="P838" s="7" t="e">
        <f>VLOOKUP(Table1[[#This Row],[Order No]],'QTY &amp; shipping cost'!A834:B1870,2,FALSE)</f>
        <v>#N/A</v>
      </c>
      <c r="Q838" s="7" t="e">
        <f>(Table1[[#This Row],[Price including tax]]*Table1[[#This Row],[Order Quantity]])</f>
        <v>#N/A</v>
      </c>
      <c r="R838" s="14">
        <f>VLOOKUP(Table1[[#This Row],[Retail Price]],'Tax and discount slab'!$D$17:$E$27,2,TRUE)</f>
        <v>0.12000000000000001</v>
      </c>
      <c r="S838" s="7" t="e">
        <f>Table1[[#This Row],[Sub Total]]*Table1[[#This Row],[Discount %]]</f>
        <v>#N/A</v>
      </c>
      <c r="T838" s="7">
        <f>VLOOKUP(Table1[[#This Row],[Order No]],'QTY &amp; shipping cost'!$A$2:$C$1038,3,FALSE)</f>
        <v>15.15</v>
      </c>
      <c r="U838" s="18" t="e">
        <f>(Table1[[#This Row],[Sub Total]]+Table1[[#This Row],[Shipping Cost]])-Table1[[#This Row],[Discount $]]</f>
        <v>#N/A</v>
      </c>
    </row>
    <row r="839" spans="1:21" x14ac:dyDescent="0.2">
      <c r="A839" s="17" t="s">
        <v>1373</v>
      </c>
      <c r="B839" s="6">
        <f>VLOOKUP($A839,'Order date customer name'!$A$3:$B$1039,2,FALSE)</f>
        <v>42461</v>
      </c>
      <c r="C839" s="7" t="str">
        <f>VLOOKUP(Table1[[#This Row],[Order No]],'Order date customer name'!$A$2:$C$1038,3,FALSE)</f>
        <v>TERRY CUNNINGHAM</v>
      </c>
      <c r="D839" s="7" t="str">
        <f>VLOOKUP(Table1[[#This Row],[Order No]],'State and cust type'!$A$2:$B$1038,2,FALSE)</f>
        <v>New York</v>
      </c>
      <c r="E839" s="7" t="str">
        <f>VLOOKUP(Table1[[#This Row],[Order No]],'State and cust type'!$A$3:$C$1039,3,FALSE)</f>
        <v>Small Business</v>
      </c>
      <c r="F839" s="7" t="str">
        <f>VLOOKUP(Table1[[#This Row],[Order No]],'Account, order priority and cat'!$A$2:$B$1038,2,FALSE)</f>
        <v>GREG BLACK</v>
      </c>
      <c r="G839" s="7" t="str">
        <f>VLOOKUP(Table1[[#This Row],[Order No]],'Account, order priority and cat'!$A$3:$C$1039,3,FALSE)</f>
        <v>Low</v>
      </c>
      <c r="H839" s="7" t="str">
        <f>VLOOKUP(Table1[[#This Row],[Order No]],'Account, order priority and cat'!$A$3:$D$1039,4,FALSE)</f>
        <v>Office Supplies</v>
      </c>
      <c r="I839" s="12" t="str">
        <f>VLOOKUP(Table1[[#This Row],[Order No]],'Cost and price details'!$A$2:$F$1038,Table!$I$3,FALSE)</f>
        <v>Express Air</v>
      </c>
      <c r="J839" s="13">
        <f>VLOOKUP(Table1[[#This Row],[Order No]],'Cost and price details'!$A$2:$F$1038,Table!$J$3,FALSE)</f>
        <v>42468</v>
      </c>
      <c r="K839" s="12">
        <f>VLOOKUP(Table1[[#This Row],[Order No]],'Cost and price details'!$A$2:$F$1038,Table!$K$3,FALSE)</f>
        <v>0.26400000000000001</v>
      </c>
      <c r="L839" s="12">
        <f>VLOOKUP(Table1[[#This Row],[Order No]],'Cost and price details'!$A$2:$F$1038,Table!$L$3,FALSE)</f>
        <v>1.3860000000000001</v>
      </c>
      <c r="M839" s="14">
        <f>(Table1[[#This Row],[Retail Price]]-Table1[[#This Row],[Cost Price]])/Table1[[#This Row],[Cost Price]]</f>
        <v>4.25</v>
      </c>
      <c r="N839" s="14">
        <f>VLOOKUP(Table1[[#This Row],[Retail Price]],'Tax and discount slab'!$A$17:$B$27,2,TRUE)</f>
        <v>0.05</v>
      </c>
      <c r="O839" s="7">
        <f>(1+Table1[[#This Row],[Tax]])*Table1[[#This Row],[Retail Price]]</f>
        <v>1.4553000000000003</v>
      </c>
      <c r="P839" s="7">
        <f>VLOOKUP(Table1[[#This Row],[Order No]],'QTY &amp; shipping cost'!A835:B1871,2,FALSE)</f>
        <v>42</v>
      </c>
      <c r="Q839" s="7">
        <f>(Table1[[#This Row],[Price including tax]]*Table1[[#This Row],[Order Quantity]])</f>
        <v>61.122600000000013</v>
      </c>
      <c r="R839" s="14">
        <f>VLOOKUP(Table1[[#This Row],[Retail Price]],'Tax and discount slab'!$D$17:$E$27,2,TRUE)</f>
        <v>0.02</v>
      </c>
      <c r="S839" s="7">
        <f>Table1[[#This Row],[Sub Total]]*Table1[[#This Row],[Discount %]]</f>
        <v>1.2224520000000003</v>
      </c>
      <c r="T839" s="7">
        <f>VLOOKUP(Table1[[#This Row],[Order No]],'QTY &amp; shipping cost'!$A$2:$C$1038,3,FALSE)</f>
        <v>0.75</v>
      </c>
      <c r="U839" s="18">
        <f>(Table1[[#This Row],[Sub Total]]+Table1[[#This Row],[Shipping Cost]])-Table1[[#This Row],[Discount $]]</f>
        <v>60.650148000000016</v>
      </c>
    </row>
    <row r="840" spans="1:21" x14ac:dyDescent="0.2">
      <c r="A840" s="17" t="s">
        <v>1374</v>
      </c>
      <c r="B840" s="6">
        <f>VLOOKUP($A840,'Order date customer name'!$A$3:$B$1039,2,FALSE)</f>
        <v>42463</v>
      </c>
      <c r="C840" s="7" t="str">
        <f>VLOOKUP(Table1[[#This Row],[Order No]],'Order date customer name'!$A$2:$C$1038,3,FALSE)</f>
        <v>BILLY FLORES</v>
      </c>
      <c r="D840" s="7" t="str">
        <f>VLOOKUP(Table1[[#This Row],[Order No]],'State and cust type'!$A$2:$B$1038,2,FALSE)</f>
        <v>New York</v>
      </c>
      <c r="E840" s="7" t="str">
        <f>VLOOKUP(Table1[[#This Row],[Order No]],'State and cust type'!$A$3:$C$1039,3,FALSE)</f>
        <v>Consumer</v>
      </c>
      <c r="F840" s="7" t="str">
        <f>VLOOKUP(Table1[[#This Row],[Order No]],'Account, order priority and cat'!$A$2:$B$1038,2,FALSE)</f>
        <v>TONY PERRY</v>
      </c>
      <c r="G840" s="7" t="str">
        <f>VLOOKUP(Table1[[#This Row],[Order No]],'Account, order priority and cat'!$A$3:$C$1039,3,FALSE)</f>
        <v>Low</v>
      </c>
      <c r="H840" s="7" t="str">
        <f>VLOOKUP(Table1[[#This Row],[Order No]],'Account, order priority and cat'!$A$3:$D$1039,4,FALSE)</f>
        <v>Office Supplies</v>
      </c>
      <c r="I840" s="12" t="str">
        <f>VLOOKUP(Table1[[#This Row],[Order No]],'Cost and price details'!$A$2:$F$1038,Table!$I$3,FALSE)</f>
        <v>Regular Air</v>
      </c>
      <c r="J840" s="13">
        <f>VLOOKUP(Table1[[#This Row],[Order No]],'Cost and price details'!$A$2:$F$1038,Table!$J$3,FALSE)</f>
        <v>42476</v>
      </c>
      <c r="K840" s="12">
        <f>VLOOKUP(Table1[[#This Row],[Order No]],'Cost and price details'!$A$2:$F$1038,Table!$K$3,FALSE)</f>
        <v>4.51</v>
      </c>
      <c r="L840" s="12">
        <f>VLOOKUP(Table1[[#This Row],[Order No]],'Cost and price details'!$A$2:$F$1038,Table!$L$3,FALSE)</f>
        <v>10.241000000000001</v>
      </c>
      <c r="M840" s="14">
        <f>(Table1[[#This Row],[Retail Price]]-Table1[[#This Row],[Cost Price]])/Table1[[#This Row],[Cost Price]]</f>
        <v>1.2707317073170736</v>
      </c>
      <c r="N840" s="14">
        <f>VLOOKUP(Table1[[#This Row],[Retail Price]],'Tax and discount slab'!$A$17:$B$27,2,TRUE)</f>
        <v>0.1</v>
      </c>
      <c r="O840" s="7">
        <f>(1+Table1[[#This Row],[Tax]])*Table1[[#This Row],[Retail Price]]</f>
        <v>11.265100000000002</v>
      </c>
      <c r="P840" s="7" t="e">
        <f>VLOOKUP(Table1[[#This Row],[Order No]],'QTY &amp; shipping cost'!A836:B1872,2,FALSE)</f>
        <v>#N/A</v>
      </c>
      <c r="Q840" s="7" t="e">
        <f>(Table1[[#This Row],[Price including tax]]*Table1[[#This Row],[Order Quantity]])</f>
        <v>#N/A</v>
      </c>
      <c r="R840" s="14">
        <f>VLOOKUP(Table1[[#This Row],[Retail Price]],'Tax and discount slab'!$D$17:$E$27,2,TRUE)</f>
        <v>7.0000000000000007E-2</v>
      </c>
      <c r="S840" s="7" t="e">
        <f>Table1[[#This Row],[Sub Total]]*Table1[[#This Row],[Discount %]]</f>
        <v>#N/A</v>
      </c>
      <c r="T840" s="7">
        <f>VLOOKUP(Table1[[#This Row],[Order No]],'QTY &amp; shipping cost'!$A$2:$C$1038,3,FALSE)</f>
        <v>4.03</v>
      </c>
      <c r="U840" s="18" t="e">
        <f>(Table1[[#This Row],[Sub Total]]+Table1[[#This Row],[Shipping Cost]])-Table1[[#This Row],[Discount $]]</f>
        <v>#N/A</v>
      </c>
    </row>
    <row r="841" spans="1:21" x14ac:dyDescent="0.2">
      <c r="A841" s="17" t="s">
        <v>1376</v>
      </c>
      <c r="B841" s="6">
        <f>VLOOKUP($A841,'Order date customer name'!$A$3:$B$1039,2,FALSE)</f>
        <v>42464</v>
      </c>
      <c r="C841" s="7" t="str">
        <f>VLOOKUP(Table1[[#This Row],[Order No]],'Order date customer name'!$A$2:$C$1038,3,FALSE)</f>
        <v>SHANE MEDINA</v>
      </c>
      <c r="D841" s="7" t="str">
        <f>VLOOKUP(Table1[[#This Row],[Order No]],'State and cust type'!$A$2:$B$1038,2,FALSE)</f>
        <v>New York</v>
      </c>
      <c r="E841" s="7" t="str">
        <f>VLOOKUP(Table1[[#This Row],[Order No]],'State and cust type'!$A$3:$C$1039,3,FALSE)</f>
        <v>Home Office</v>
      </c>
      <c r="F841" s="7" t="str">
        <f>VLOOKUP(Table1[[#This Row],[Order No]],'Account, order priority and cat'!$A$2:$B$1038,2,FALSE)</f>
        <v>TONY PERRY</v>
      </c>
      <c r="G841" s="7" t="str">
        <f>VLOOKUP(Table1[[#This Row],[Order No]],'Account, order priority and cat'!$A$3:$C$1039,3,FALSE)</f>
        <v>Not Specified</v>
      </c>
      <c r="H841" s="7" t="str">
        <f>VLOOKUP(Table1[[#This Row],[Order No]],'Account, order priority and cat'!$A$3:$D$1039,4,FALSE)</f>
        <v>Office Supplies</v>
      </c>
      <c r="I841" s="12" t="str">
        <f>VLOOKUP(Table1[[#This Row],[Order No]],'Cost and price details'!$A$2:$F$1038,Table!$I$3,FALSE)</f>
        <v>Regular Air</v>
      </c>
      <c r="J841" s="13">
        <f>VLOOKUP(Table1[[#This Row],[Order No]],'Cost and price details'!$A$2:$F$1038,Table!$J$3,FALSE)</f>
        <v>42473</v>
      </c>
      <c r="K841" s="12">
        <f>VLOOKUP(Table1[[#This Row],[Order No]],'Cost and price details'!$A$2:$F$1038,Table!$K$3,FALSE)</f>
        <v>1.6830000000000003</v>
      </c>
      <c r="L841" s="12">
        <f>VLOOKUP(Table1[[#This Row],[Order No]],'Cost and price details'!$A$2:$F$1038,Table!$L$3,FALSE)</f>
        <v>3.0579999999999998</v>
      </c>
      <c r="M841" s="14">
        <f>(Table1[[#This Row],[Retail Price]]-Table1[[#This Row],[Cost Price]])/Table1[[#This Row],[Cost Price]]</f>
        <v>0.81699346405228723</v>
      </c>
      <c r="N841" s="14">
        <f>VLOOKUP(Table1[[#This Row],[Retail Price]],'Tax and discount slab'!$A$17:$B$27,2,TRUE)</f>
        <v>0.05</v>
      </c>
      <c r="O841" s="7">
        <f>(1+Table1[[#This Row],[Tax]])*Table1[[#This Row],[Retail Price]]</f>
        <v>3.2109000000000001</v>
      </c>
      <c r="P841" s="7" t="e">
        <f>VLOOKUP(Table1[[#This Row],[Order No]],'QTY &amp; shipping cost'!A837:B1873,2,FALSE)</f>
        <v>#N/A</v>
      </c>
      <c r="Q841" s="7" t="e">
        <f>(Table1[[#This Row],[Price including tax]]*Table1[[#This Row],[Order Quantity]])</f>
        <v>#N/A</v>
      </c>
      <c r="R841" s="14">
        <f>VLOOKUP(Table1[[#This Row],[Retail Price]],'Tax and discount slab'!$D$17:$E$27,2,TRUE)</f>
        <v>0.02</v>
      </c>
      <c r="S841" s="7" t="e">
        <f>Table1[[#This Row],[Sub Total]]*Table1[[#This Row],[Discount %]]</f>
        <v>#N/A</v>
      </c>
      <c r="T841" s="7">
        <f>VLOOKUP(Table1[[#This Row],[Order No]],'QTY &amp; shipping cost'!$A$2:$C$1038,3,FALSE)</f>
        <v>1.3900000000000001</v>
      </c>
      <c r="U841" s="18" t="e">
        <f>(Table1[[#This Row],[Sub Total]]+Table1[[#This Row],[Shipping Cost]])-Table1[[#This Row],[Discount $]]</f>
        <v>#N/A</v>
      </c>
    </row>
    <row r="842" spans="1:21" x14ac:dyDescent="0.2">
      <c r="A842" s="17" t="s">
        <v>1378</v>
      </c>
      <c r="B842" s="6">
        <f>VLOOKUP($A842,'Order date customer name'!$A$3:$B$1039,2,FALSE)</f>
        <v>42469</v>
      </c>
      <c r="C842" s="7" t="str">
        <f>VLOOKUP(Table1[[#This Row],[Order No]],'Order date customer name'!$A$2:$C$1038,3,FALSE)</f>
        <v>JACOB ROSS</v>
      </c>
      <c r="D842" s="7" t="str">
        <f>VLOOKUP(Table1[[#This Row],[Order No]],'State and cust type'!$A$2:$B$1038,2,FALSE)</f>
        <v>New York</v>
      </c>
      <c r="E842" s="7" t="str">
        <f>VLOOKUP(Table1[[#This Row],[Order No]],'State and cust type'!$A$3:$C$1039,3,FALSE)</f>
        <v>Corporate</v>
      </c>
      <c r="F842" s="7" t="str">
        <f>VLOOKUP(Table1[[#This Row],[Order No]],'Account, order priority and cat'!$A$2:$B$1038,2,FALSE)</f>
        <v>CLAUDE WILLIS</v>
      </c>
      <c r="G842" s="7" t="str">
        <f>VLOOKUP(Table1[[#This Row],[Order No]],'Account, order priority and cat'!$A$3:$C$1039,3,FALSE)</f>
        <v>Not Specified</v>
      </c>
      <c r="H842" s="7" t="str">
        <f>VLOOKUP(Table1[[#This Row],[Order No]],'Account, order priority and cat'!$A$3:$D$1039,4,FALSE)</f>
        <v>Office Supplies</v>
      </c>
      <c r="I842" s="12" t="str">
        <f>VLOOKUP(Table1[[#This Row],[Order No]],'Cost and price details'!$A$2:$F$1038,Table!$I$3,FALSE)</f>
        <v>Regular Air</v>
      </c>
      <c r="J842" s="13">
        <f>VLOOKUP(Table1[[#This Row],[Order No]],'Cost and price details'!$A$2:$F$1038,Table!$J$3,FALSE)</f>
        <v>42478</v>
      </c>
      <c r="K842" s="12">
        <f>VLOOKUP(Table1[[#This Row],[Order No]],'Cost and price details'!$A$2:$F$1038,Table!$K$3,FALSE)</f>
        <v>4.3890000000000002</v>
      </c>
      <c r="L842" s="12">
        <f>VLOOKUP(Table1[[#This Row],[Order No]],'Cost and price details'!$A$2:$F$1038,Table!$L$3,FALSE)</f>
        <v>6.8530000000000006</v>
      </c>
      <c r="M842" s="14">
        <f>(Table1[[#This Row],[Retail Price]]-Table1[[#This Row],[Cost Price]])/Table1[[#This Row],[Cost Price]]</f>
        <v>0.5614035087719299</v>
      </c>
      <c r="N842" s="14">
        <f>VLOOKUP(Table1[[#This Row],[Retail Price]],'Tax and discount slab'!$A$17:$B$27,2,TRUE)</f>
        <v>0.05</v>
      </c>
      <c r="O842" s="7">
        <f>(1+Table1[[#This Row],[Tax]])*Table1[[#This Row],[Retail Price]]</f>
        <v>7.1956500000000005</v>
      </c>
      <c r="P842" s="7" t="e">
        <f>VLOOKUP(Table1[[#This Row],[Order No]],'QTY &amp; shipping cost'!A838:B1874,2,FALSE)</f>
        <v>#N/A</v>
      </c>
      <c r="Q842" s="7" t="e">
        <f>(Table1[[#This Row],[Price including tax]]*Table1[[#This Row],[Order Quantity]])</f>
        <v>#N/A</v>
      </c>
      <c r="R842" s="14">
        <f>VLOOKUP(Table1[[#This Row],[Retail Price]],'Tax and discount slab'!$D$17:$E$27,2,TRUE)</f>
        <v>0.02</v>
      </c>
      <c r="S842" s="7" t="e">
        <f>Table1[[#This Row],[Sub Total]]*Table1[[#This Row],[Discount %]]</f>
        <v>#N/A</v>
      </c>
      <c r="T842" s="7">
        <f>VLOOKUP(Table1[[#This Row],[Order No]],'QTY &amp; shipping cost'!$A$2:$C$1038,3,FALSE)</f>
        <v>7.02</v>
      </c>
      <c r="U842" s="18" t="e">
        <f>(Table1[[#This Row],[Sub Total]]+Table1[[#This Row],[Shipping Cost]])-Table1[[#This Row],[Discount $]]</f>
        <v>#N/A</v>
      </c>
    </row>
    <row r="843" spans="1:21" x14ac:dyDescent="0.2">
      <c r="A843" s="17" t="s">
        <v>1379</v>
      </c>
      <c r="B843" s="6">
        <f>VLOOKUP($A843,'Order date customer name'!$A$3:$B$1039,2,FALSE)</f>
        <v>42469</v>
      </c>
      <c r="C843" s="7" t="str">
        <f>VLOOKUP(Table1[[#This Row],[Order No]],'Order date customer name'!$A$2:$C$1038,3,FALSE)</f>
        <v>LARRY DIAZ</v>
      </c>
      <c r="D843" s="7" t="str">
        <f>VLOOKUP(Table1[[#This Row],[Order No]],'State and cust type'!$A$2:$B$1038,2,FALSE)</f>
        <v>Illinois</v>
      </c>
      <c r="E843" s="7" t="str">
        <f>VLOOKUP(Table1[[#This Row],[Order No]],'State and cust type'!$A$3:$C$1039,3,FALSE)</f>
        <v>Corporate</v>
      </c>
      <c r="F843" s="7" t="str">
        <f>VLOOKUP(Table1[[#This Row],[Order No]],'Account, order priority and cat'!$A$2:$B$1038,2,FALSE)</f>
        <v>MANUEL BARNES</v>
      </c>
      <c r="G843" s="7" t="str">
        <f>VLOOKUP(Table1[[#This Row],[Order No]],'Account, order priority and cat'!$A$3:$C$1039,3,FALSE)</f>
        <v>Critical</v>
      </c>
      <c r="H843" s="7" t="str">
        <f>VLOOKUP(Table1[[#This Row],[Order No]],'Account, order priority and cat'!$A$3:$D$1039,4,FALSE)</f>
        <v>Office Supplies</v>
      </c>
      <c r="I843" s="12" t="str">
        <f>VLOOKUP(Table1[[#This Row],[Order No]],'Cost and price details'!$A$2:$F$1038,Table!$I$3,FALSE)</f>
        <v>Regular Air</v>
      </c>
      <c r="J843" s="13">
        <f>VLOOKUP(Table1[[#This Row],[Order No]],'Cost and price details'!$A$2:$F$1038,Table!$J$3,FALSE)</f>
        <v>42476</v>
      </c>
      <c r="K843" s="12">
        <f>VLOOKUP(Table1[[#This Row],[Order No]],'Cost and price details'!$A$2:$F$1038,Table!$K$3,FALSE)</f>
        <v>1.0120000000000002</v>
      </c>
      <c r="L843" s="12">
        <f>VLOOKUP(Table1[[#This Row],[Order No]],'Cost and price details'!$A$2:$F$1038,Table!$L$3,FALSE)</f>
        <v>1.9910000000000003</v>
      </c>
      <c r="M843" s="14">
        <f>(Table1[[#This Row],[Retail Price]]-Table1[[#This Row],[Cost Price]])/Table1[[#This Row],[Cost Price]]</f>
        <v>0.96739130434782594</v>
      </c>
      <c r="N843" s="14">
        <f>VLOOKUP(Table1[[#This Row],[Retail Price]],'Tax and discount slab'!$A$17:$B$27,2,TRUE)</f>
        <v>0.05</v>
      </c>
      <c r="O843" s="7">
        <f>(1+Table1[[#This Row],[Tax]])*Table1[[#This Row],[Retail Price]]</f>
        <v>2.0905500000000004</v>
      </c>
      <c r="P843" s="7" t="e">
        <f>VLOOKUP(Table1[[#This Row],[Order No]],'QTY &amp; shipping cost'!A839:B1875,2,FALSE)</f>
        <v>#N/A</v>
      </c>
      <c r="Q843" s="7" t="e">
        <f>(Table1[[#This Row],[Price including tax]]*Table1[[#This Row],[Order Quantity]])</f>
        <v>#N/A</v>
      </c>
      <c r="R843" s="14">
        <f>VLOOKUP(Table1[[#This Row],[Retail Price]],'Tax and discount slab'!$D$17:$E$27,2,TRUE)</f>
        <v>0.02</v>
      </c>
      <c r="S843" s="7" t="e">
        <f>Table1[[#This Row],[Sub Total]]*Table1[[#This Row],[Discount %]]</f>
        <v>#N/A</v>
      </c>
      <c r="T843" s="7">
        <f>VLOOKUP(Table1[[#This Row],[Order No]],'QTY &amp; shipping cost'!$A$2:$C$1038,3,FALSE)</f>
        <v>1.61</v>
      </c>
      <c r="U843" s="18" t="e">
        <f>(Table1[[#This Row],[Sub Total]]+Table1[[#This Row],[Shipping Cost]])-Table1[[#This Row],[Discount $]]</f>
        <v>#N/A</v>
      </c>
    </row>
    <row r="844" spans="1:21" x14ac:dyDescent="0.2">
      <c r="A844" s="17" t="s">
        <v>1380</v>
      </c>
      <c r="B844" s="6">
        <f>VLOOKUP($A844,'Order date customer name'!$A$3:$B$1039,2,FALSE)</f>
        <v>42469</v>
      </c>
      <c r="C844" s="7" t="str">
        <f>VLOOKUP(Table1[[#This Row],[Order No]],'Order date customer name'!$A$2:$C$1038,3,FALSE)</f>
        <v>ADRIAN LONG</v>
      </c>
      <c r="D844" s="7" t="str">
        <f>VLOOKUP(Table1[[#This Row],[Order No]],'State and cust type'!$A$2:$B$1038,2,FALSE)</f>
        <v>New York</v>
      </c>
      <c r="E844" s="7" t="str">
        <f>VLOOKUP(Table1[[#This Row],[Order No]],'State and cust type'!$A$3:$C$1039,3,FALSE)</f>
        <v>Home Office</v>
      </c>
      <c r="F844" s="7" t="str">
        <f>VLOOKUP(Table1[[#This Row],[Order No]],'Account, order priority and cat'!$A$2:$B$1038,2,FALSE)</f>
        <v>BRYAN JENKINS</v>
      </c>
      <c r="G844" s="7" t="str">
        <f>VLOOKUP(Table1[[#This Row],[Order No]],'Account, order priority and cat'!$A$3:$C$1039,3,FALSE)</f>
        <v>High</v>
      </c>
      <c r="H844" s="7" t="str">
        <f>VLOOKUP(Table1[[#This Row],[Order No]],'Account, order priority and cat'!$A$3:$D$1039,4,FALSE)</f>
        <v>Office Supplies</v>
      </c>
      <c r="I844" s="12" t="str">
        <f>VLOOKUP(Table1[[#This Row],[Order No]],'Cost and price details'!$A$2:$F$1038,Table!$I$3,FALSE)</f>
        <v>Express Air</v>
      </c>
      <c r="J844" s="13">
        <f>VLOOKUP(Table1[[#This Row],[Order No]],'Cost and price details'!$A$2:$F$1038,Table!$J$3,FALSE)</f>
        <v>42477</v>
      </c>
      <c r="K844" s="12">
        <f>VLOOKUP(Table1[[#This Row],[Order No]],'Cost and price details'!$A$2:$F$1038,Table!$K$3,FALSE)</f>
        <v>2.6290000000000004</v>
      </c>
      <c r="L844" s="12">
        <f>VLOOKUP(Table1[[#This Row],[Order No]],'Cost and price details'!$A$2:$F$1038,Table!$L$3,FALSE)</f>
        <v>4.6859999999999999</v>
      </c>
      <c r="M844" s="14">
        <f>(Table1[[#This Row],[Retail Price]]-Table1[[#This Row],[Cost Price]])/Table1[[#This Row],[Cost Price]]</f>
        <v>0.78242677824267748</v>
      </c>
      <c r="N844" s="14">
        <f>VLOOKUP(Table1[[#This Row],[Retail Price]],'Tax and discount slab'!$A$17:$B$27,2,TRUE)</f>
        <v>0.05</v>
      </c>
      <c r="O844" s="7">
        <f>(1+Table1[[#This Row],[Tax]])*Table1[[#This Row],[Retail Price]]</f>
        <v>4.9203000000000001</v>
      </c>
      <c r="P844" s="7" t="e">
        <f>VLOOKUP(Table1[[#This Row],[Order No]],'QTY &amp; shipping cost'!A840:B1876,2,FALSE)</f>
        <v>#N/A</v>
      </c>
      <c r="Q844" s="7" t="e">
        <f>(Table1[[#This Row],[Price including tax]]*Table1[[#This Row],[Order Quantity]])</f>
        <v>#N/A</v>
      </c>
      <c r="R844" s="14">
        <f>VLOOKUP(Table1[[#This Row],[Retail Price]],'Tax and discount slab'!$D$17:$E$27,2,TRUE)</f>
        <v>0.02</v>
      </c>
      <c r="S844" s="7" t="e">
        <f>Table1[[#This Row],[Sub Total]]*Table1[[#This Row],[Discount %]]</f>
        <v>#N/A</v>
      </c>
      <c r="T844" s="7">
        <f>VLOOKUP(Table1[[#This Row],[Order No]],'QTY &amp; shipping cost'!$A$2:$C$1038,3,FALSE)</f>
        <v>1.25</v>
      </c>
      <c r="U844" s="18" t="e">
        <f>(Table1[[#This Row],[Sub Total]]+Table1[[#This Row],[Shipping Cost]])-Table1[[#This Row],[Discount $]]</f>
        <v>#N/A</v>
      </c>
    </row>
    <row r="845" spans="1:21" x14ac:dyDescent="0.2">
      <c r="A845" s="17" t="s">
        <v>1382</v>
      </c>
      <c r="B845" s="6">
        <f>VLOOKUP($A845,'Order date customer name'!$A$3:$B$1039,2,FALSE)</f>
        <v>42471</v>
      </c>
      <c r="C845" s="7" t="str">
        <f>VLOOKUP(Table1[[#This Row],[Order No]],'Order date customer name'!$A$2:$C$1038,3,FALSE)</f>
        <v>JON STONE</v>
      </c>
      <c r="D845" s="7" t="str">
        <f>VLOOKUP(Table1[[#This Row],[Order No]],'State and cust type'!$A$2:$B$1038,2,FALSE)</f>
        <v>Illinois</v>
      </c>
      <c r="E845" s="7" t="str">
        <f>VLOOKUP(Table1[[#This Row],[Order No]],'State and cust type'!$A$3:$C$1039,3,FALSE)</f>
        <v>Corporate</v>
      </c>
      <c r="F845" s="7" t="str">
        <f>VLOOKUP(Table1[[#This Row],[Order No]],'Account, order priority and cat'!$A$2:$B$1038,2,FALSE)</f>
        <v>MANUEL BARNES</v>
      </c>
      <c r="G845" s="7" t="str">
        <f>VLOOKUP(Table1[[#This Row],[Order No]],'Account, order priority and cat'!$A$3:$C$1039,3,FALSE)</f>
        <v>Critical</v>
      </c>
      <c r="H845" s="7" t="str">
        <f>VLOOKUP(Table1[[#This Row],[Order No]],'Account, order priority and cat'!$A$3:$D$1039,4,FALSE)</f>
        <v>Technology</v>
      </c>
      <c r="I845" s="12" t="str">
        <f>VLOOKUP(Table1[[#This Row],[Order No]],'Cost and price details'!$A$2:$F$1038,Table!$I$3,FALSE)</f>
        <v>Delivery Truck</v>
      </c>
      <c r="J845" s="13">
        <f>VLOOKUP(Table1[[#This Row],[Order No]],'Cost and price details'!$A$2:$F$1038,Table!$J$3,FALSE)</f>
        <v>42480</v>
      </c>
      <c r="K845" s="12">
        <f>VLOOKUP(Table1[[#This Row],[Order No]],'Cost and price details'!$A$2:$F$1038,Table!$K$3,FALSE)</f>
        <v>306.88900000000001</v>
      </c>
      <c r="L845" s="12">
        <f>VLOOKUP(Table1[[#This Row],[Order No]],'Cost and price details'!$A$2:$F$1038,Table!$L$3,FALSE)</f>
        <v>494.98900000000003</v>
      </c>
      <c r="M845" s="14">
        <f>(Table1[[#This Row],[Retail Price]]-Table1[[#This Row],[Cost Price]])/Table1[[#This Row],[Cost Price]]</f>
        <v>0.61292519445141413</v>
      </c>
      <c r="N845" s="14">
        <f>VLOOKUP(Table1[[#This Row],[Retail Price]],'Tax and discount slab'!$A$17:$B$27,2,TRUE)</f>
        <v>0.32000000000000006</v>
      </c>
      <c r="O845" s="7">
        <f>(1+Table1[[#This Row],[Tax]])*Table1[[#This Row],[Retail Price]]</f>
        <v>653.38548000000003</v>
      </c>
      <c r="P845" s="7" t="e">
        <f>VLOOKUP(Table1[[#This Row],[Order No]],'QTY &amp; shipping cost'!A841:B1877,2,FALSE)</f>
        <v>#N/A</v>
      </c>
      <c r="Q845" s="7" t="e">
        <f>(Table1[[#This Row],[Price including tax]]*Table1[[#This Row],[Order Quantity]])</f>
        <v>#N/A</v>
      </c>
      <c r="R845" s="14">
        <f>VLOOKUP(Table1[[#This Row],[Retail Price]],'Tax and discount slab'!$D$17:$E$27,2,TRUE)</f>
        <v>0.47</v>
      </c>
      <c r="S845" s="7" t="e">
        <f>Table1[[#This Row],[Sub Total]]*Table1[[#This Row],[Discount %]]</f>
        <v>#N/A</v>
      </c>
      <c r="T845" s="7">
        <f>VLOOKUP(Table1[[#This Row],[Order No]],'QTY &amp; shipping cost'!$A$2:$C$1038,3,FALSE)</f>
        <v>49.05</v>
      </c>
      <c r="U845" s="18" t="e">
        <f>(Table1[[#This Row],[Sub Total]]+Table1[[#This Row],[Shipping Cost]])-Table1[[#This Row],[Discount $]]</f>
        <v>#N/A</v>
      </c>
    </row>
    <row r="846" spans="1:21" x14ac:dyDescent="0.2">
      <c r="A846" s="17" t="s">
        <v>1383</v>
      </c>
      <c r="B846" s="6">
        <f>VLOOKUP($A846,'Order date customer name'!$A$3:$B$1039,2,FALSE)</f>
        <v>42475</v>
      </c>
      <c r="C846" s="7" t="str">
        <f>VLOOKUP(Table1[[#This Row],[Order No]],'Order date customer name'!$A$2:$C$1038,3,FALSE)</f>
        <v>JESSIE HARRISON</v>
      </c>
      <c r="D846" s="7" t="str">
        <f>VLOOKUP(Table1[[#This Row],[Order No]],'State and cust type'!$A$2:$B$1038,2,FALSE)</f>
        <v>New York</v>
      </c>
      <c r="E846" s="7" t="str">
        <f>VLOOKUP(Table1[[#This Row],[Order No]],'State and cust type'!$A$3:$C$1039,3,FALSE)</f>
        <v>Consumer</v>
      </c>
      <c r="F846" s="7" t="str">
        <f>VLOOKUP(Table1[[#This Row],[Order No]],'Account, order priority and cat'!$A$2:$B$1038,2,FALSE)</f>
        <v>TONY PERRY</v>
      </c>
      <c r="G846" s="7" t="str">
        <f>VLOOKUP(Table1[[#This Row],[Order No]],'Account, order priority and cat'!$A$3:$C$1039,3,FALSE)</f>
        <v>Low</v>
      </c>
      <c r="H846" s="7" t="str">
        <f>VLOOKUP(Table1[[#This Row],[Order No]],'Account, order priority and cat'!$A$3:$D$1039,4,FALSE)</f>
        <v>Office Supplies</v>
      </c>
      <c r="I846" s="12" t="str">
        <f>VLOOKUP(Table1[[#This Row],[Order No]],'Cost and price details'!$A$2:$F$1038,Table!$I$3,FALSE)</f>
        <v>Regular Air</v>
      </c>
      <c r="J846" s="13">
        <f>VLOOKUP(Table1[[#This Row],[Order No]],'Cost and price details'!$A$2:$F$1038,Table!$J$3,FALSE)</f>
        <v>42484</v>
      </c>
      <c r="K846" s="12">
        <f>VLOOKUP(Table1[[#This Row],[Order No]],'Cost and price details'!$A$2:$F$1038,Table!$K$3,FALSE)</f>
        <v>1.1550000000000002</v>
      </c>
      <c r="L846" s="12">
        <f>VLOOKUP(Table1[[#This Row],[Order No]],'Cost and price details'!$A$2:$F$1038,Table!$L$3,FALSE)</f>
        <v>2.145</v>
      </c>
      <c r="M846" s="14">
        <f>(Table1[[#This Row],[Retail Price]]-Table1[[#This Row],[Cost Price]])/Table1[[#This Row],[Cost Price]]</f>
        <v>0.85714285714285676</v>
      </c>
      <c r="N846" s="14">
        <f>VLOOKUP(Table1[[#This Row],[Retail Price]],'Tax and discount slab'!$A$17:$B$27,2,TRUE)</f>
        <v>0.05</v>
      </c>
      <c r="O846" s="7">
        <f>(1+Table1[[#This Row],[Tax]])*Table1[[#This Row],[Retail Price]]</f>
        <v>2.2522500000000001</v>
      </c>
      <c r="P846" s="7">
        <f>VLOOKUP(Table1[[#This Row],[Order No]],'QTY &amp; shipping cost'!A842:B1878,2,FALSE)</f>
        <v>25</v>
      </c>
      <c r="Q846" s="7">
        <f>(Table1[[#This Row],[Price including tax]]*Table1[[#This Row],[Order Quantity]])</f>
        <v>56.306250000000006</v>
      </c>
      <c r="R846" s="14">
        <f>VLOOKUP(Table1[[#This Row],[Retail Price]],'Tax and discount slab'!$D$17:$E$27,2,TRUE)</f>
        <v>0.02</v>
      </c>
      <c r="S846" s="7">
        <f>Table1[[#This Row],[Sub Total]]*Table1[[#This Row],[Discount %]]</f>
        <v>1.126125</v>
      </c>
      <c r="T846" s="7">
        <f>VLOOKUP(Table1[[#This Row],[Order No]],'QTY &amp; shipping cost'!$A$2:$C$1038,3,FALSE)</f>
        <v>1.68</v>
      </c>
      <c r="U846" s="18">
        <f>(Table1[[#This Row],[Sub Total]]+Table1[[#This Row],[Shipping Cost]])-Table1[[#This Row],[Discount $]]</f>
        <v>56.860125000000004</v>
      </c>
    </row>
    <row r="847" spans="1:21" x14ac:dyDescent="0.2">
      <c r="A847" s="17" t="s">
        <v>1384</v>
      </c>
      <c r="B847" s="6">
        <f>VLOOKUP($A847,'Order date customer name'!$A$3:$B$1039,2,FALSE)</f>
        <v>42481</v>
      </c>
      <c r="C847" s="7" t="str">
        <f>VLOOKUP(Table1[[#This Row],[Order No]],'Order date customer name'!$A$2:$C$1038,3,FALSE)</f>
        <v>DERRICK RYAN</v>
      </c>
      <c r="D847" s="7" t="str">
        <f>VLOOKUP(Table1[[#This Row],[Order No]],'State and cust type'!$A$2:$B$1038,2,FALSE)</f>
        <v>New York</v>
      </c>
      <c r="E847" s="7" t="str">
        <f>VLOOKUP(Table1[[#This Row],[Order No]],'State and cust type'!$A$3:$C$1039,3,FALSE)</f>
        <v>Corporate</v>
      </c>
      <c r="F847" s="7" t="str">
        <f>VLOOKUP(Table1[[#This Row],[Order No]],'Account, order priority and cat'!$A$2:$B$1038,2,FALSE)</f>
        <v>GREG BLACK</v>
      </c>
      <c r="G847" s="7" t="str">
        <f>VLOOKUP(Table1[[#This Row],[Order No]],'Account, order priority and cat'!$A$3:$C$1039,3,FALSE)</f>
        <v>Not Specified</v>
      </c>
      <c r="H847" s="7" t="str">
        <f>VLOOKUP(Table1[[#This Row],[Order No]],'Account, order priority and cat'!$A$3:$D$1039,4,FALSE)</f>
        <v>Office Supplies</v>
      </c>
      <c r="I847" s="12" t="str">
        <f>VLOOKUP(Table1[[#This Row],[Order No]],'Cost and price details'!$A$2:$F$1038,Table!$I$3,FALSE)</f>
        <v>Regular Air</v>
      </c>
      <c r="J847" s="13">
        <f>VLOOKUP(Table1[[#This Row],[Order No]],'Cost and price details'!$A$2:$F$1038,Table!$J$3,FALSE)</f>
        <v>42489</v>
      </c>
      <c r="K847" s="12">
        <f>VLOOKUP(Table1[[#This Row],[Order No]],'Cost and price details'!$A$2:$F$1038,Table!$K$3,FALSE)</f>
        <v>0.26400000000000001</v>
      </c>
      <c r="L847" s="12">
        <f>VLOOKUP(Table1[[#This Row],[Order No]],'Cost and price details'!$A$2:$F$1038,Table!$L$3,FALSE)</f>
        <v>1.3860000000000001</v>
      </c>
      <c r="M847" s="14">
        <f>(Table1[[#This Row],[Retail Price]]-Table1[[#This Row],[Cost Price]])/Table1[[#This Row],[Cost Price]]</f>
        <v>4.25</v>
      </c>
      <c r="N847" s="14">
        <f>VLOOKUP(Table1[[#This Row],[Retail Price]],'Tax and discount slab'!$A$17:$B$27,2,TRUE)</f>
        <v>0.05</v>
      </c>
      <c r="O847" s="7">
        <f>(1+Table1[[#This Row],[Tax]])*Table1[[#This Row],[Retail Price]]</f>
        <v>1.4553000000000003</v>
      </c>
      <c r="P847" s="7" t="e">
        <f>VLOOKUP(Table1[[#This Row],[Order No]],'QTY &amp; shipping cost'!A843:B1879,2,FALSE)</f>
        <v>#N/A</v>
      </c>
      <c r="Q847" s="7" t="e">
        <f>(Table1[[#This Row],[Price including tax]]*Table1[[#This Row],[Order Quantity]])</f>
        <v>#N/A</v>
      </c>
      <c r="R847" s="14">
        <f>VLOOKUP(Table1[[#This Row],[Retail Price]],'Tax and discount slab'!$D$17:$E$27,2,TRUE)</f>
        <v>0.02</v>
      </c>
      <c r="S847" s="7" t="e">
        <f>Table1[[#This Row],[Sub Total]]*Table1[[#This Row],[Discount %]]</f>
        <v>#N/A</v>
      </c>
      <c r="T847" s="7">
        <f>VLOOKUP(Table1[[#This Row],[Order No]],'QTY &amp; shipping cost'!$A$2:$C$1038,3,FALSE)</f>
        <v>0.75</v>
      </c>
      <c r="U847" s="18" t="e">
        <f>(Table1[[#This Row],[Sub Total]]+Table1[[#This Row],[Shipping Cost]])-Table1[[#This Row],[Discount $]]</f>
        <v>#N/A</v>
      </c>
    </row>
    <row r="848" spans="1:21" x14ac:dyDescent="0.2">
      <c r="A848" s="17" t="s">
        <v>1385</v>
      </c>
      <c r="B848" s="6">
        <f>VLOOKUP($A848,'Order date customer name'!$A$3:$B$1039,2,FALSE)</f>
        <v>42481</v>
      </c>
      <c r="C848" s="7" t="str">
        <f>VLOOKUP(Table1[[#This Row],[Order No]],'Order date customer name'!$A$2:$C$1038,3,FALSE)</f>
        <v>BRIAN HOWARD</v>
      </c>
      <c r="D848" s="7" t="str">
        <f>VLOOKUP(Table1[[#This Row],[Order No]],'State and cust type'!$A$2:$B$1038,2,FALSE)</f>
        <v>Illinois</v>
      </c>
      <c r="E848" s="7" t="str">
        <f>VLOOKUP(Table1[[#This Row],[Order No]],'State and cust type'!$A$3:$C$1039,3,FALSE)</f>
        <v>Home Office</v>
      </c>
      <c r="F848" s="7" t="str">
        <f>VLOOKUP(Table1[[#This Row],[Order No]],'Account, order priority and cat'!$A$2:$B$1038,2,FALSE)</f>
        <v>COREY MILLS</v>
      </c>
      <c r="G848" s="7" t="str">
        <f>VLOOKUP(Table1[[#This Row],[Order No]],'Account, order priority and cat'!$A$3:$C$1039,3,FALSE)</f>
        <v>Not Specified</v>
      </c>
      <c r="H848" s="7" t="str">
        <f>VLOOKUP(Table1[[#This Row],[Order No]],'Account, order priority and cat'!$A$3:$D$1039,4,FALSE)</f>
        <v>Office Supplies</v>
      </c>
      <c r="I848" s="12" t="str">
        <f>VLOOKUP(Table1[[#This Row],[Order No]],'Cost and price details'!$A$2:$F$1038,Table!$I$3,FALSE)</f>
        <v>Regular Air</v>
      </c>
      <c r="J848" s="13">
        <f>VLOOKUP(Table1[[#This Row],[Order No]],'Cost and price details'!$A$2:$F$1038,Table!$J$3,FALSE)</f>
        <v>42490</v>
      </c>
      <c r="K848" s="12">
        <f>VLOOKUP(Table1[[#This Row],[Order No]],'Cost and price details'!$A$2:$F$1038,Table!$K$3,FALSE)</f>
        <v>23.716000000000001</v>
      </c>
      <c r="L848" s="12">
        <f>VLOOKUP(Table1[[#This Row],[Order No]],'Cost and price details'!$A$2:$F$1038,Table!$L$3,FALSE)</f>
        <v>40.204999999999998</v>
      </c>
      <c r="M848" s="14">
        <f>(Table1[[#This Row],[Retail Price]]-Table1[[#This Row],[Cost Price]])/Table1[[#This Row],[Cost Price]]</f>
        <v>0.695269016697588</v>
      </c>
      <c r="N848" s="14">
        <f>VLOOKUP(Table1[[#This Row],[Retail Price]],'Tax and discount slab'!$A$17:$B$27,2,TRUE)</f>
        <v>0.22</v>
      </c>
      <c r="O848" s="7">
        <f>(1+Table1[[#This Row],[Tax]])*Table1[[#This Row],[Retail Price]]</f>
        <v>49.050099999999993</v>
      </c>
      <c r="P848" s="7">
        <f>VLOOKUP(Table1[[#This Row],[Order No]],'QTY &amp; shipping cost'!A844:B1880,2,FALSE)</f>
        <v>19</v>
      </c>
      <c r="Q848" s="7">
        <f>(Table1[[#This Row],[Price including tax]]*Table1[[#This Row],[Order Quantity]])</f>
        <v>931.95189999999991</v>
      </c>
      <c r="R848" s="14">
        <f>VLOOKUP(Table1[[#This Row],[Retail Price]],'Tax and discount slab'!$D$17:$E$27,2,TRUE)</f>
        <v>0.22000000000000003</v>
      </c>
      <c r="S848" s="7">
        <f>Table1[[#This Row],[Sub Total]]*Table1[[#This Row],[Discount %]]</f>
        <v>205.02941800000002</v>
      </c>
      <c r="T848" s="7">
        <f>VLOOKUP(Table1[[#This Row],[Order No]],'QTY &amp; shipping cost'!$A$2:$C$1038,3,FALSE)</f>
        <v>13.940000000000001</v>
      </c>
      <c r="U848" s="18">
        <f>(Table1[[#This Row],[Sub Total]]+Table1[[#This Row],[Shipping Cost]])-Table1[[#This Row],[Discount $]]</f>
        <v>740.862482</v>
      </c>
    </row>
    <row r="849" spans="1:21" x14ac:dyDescent="0.2">
      <c r="A849" s="17" t="s">
        <v>1387</v>
      </c>
      <c r="B849" s="6">
        <f>VLOOKUP($A849,'Order date customer name'!$A$3:$B$1039,2,FALSE)</f>
        <v>42481</v>
      </c>
      <c r="C849" s="7" t="str">
        <f>VLOOKUP(Table1[[#This Row],[Order No]],'Order date customer name'!$A$2:$C$1038,3,FALSE)</f>
        <v>GLEN STEWART</v>
      </c>
      <c r="D849" s="7" t="str">
        <f>VLOOKUP(Table1[[#This Row],[Order No]],'State and cust type'!$A$2:$B$1038,2,FALSE)</f>
        <v>Illinois</v>
      </c>
      <c r="E849" s="7" t="str">
        <f>VLOOKUP(Table1[[#This Row],[Order No]],'State and cust type'!$A$3:$C$1039,3,FALSE)</f>
        <v>Consumer</v>
      </c>
      <c r="F849" s="7" t="str">
        <f>VLOOKUP(Table1[[#This Row],[Order No]],'Account, order priority and cat'!$A$2:$B$1038,2,FALSE)</f>
        <v>COREY MILLS</v>
      </c>
      <c r="G849" s="7" t="str">
        <f>VLOOKUP(Table1[[#This Row],[Order No]],'Account, order priority and cat'!$A$3:$C$1039,3,FALSE)</f>
        <v>Not Specified</v>
      </c>
      <c r="H849" s="7" t="str">
        <f>VLOOKUP(Table1[[#This Row],[Order No]],'Account, order priority and cat'!$A$3:$D$1039,4,FALSE)</f>
        <v>Office Supplies</v>
      </c>
      <c r="I849" s="12" t="str">
        <f>VLOOKUP(Table1[[#This Row],[Order No]],'Cost and price details'!$A$2:$F$1038,Table!$I$3,FALSE)</f>
        <v>Regular Air</v>
      </c>
      <c r="J849" s="13">
        <f>VLOOKUP(Table1[[#This Row],[Order No]],'Cost and price details'!$A$2:$F$1038,Table!$J$3,FALSE)</f>
        <v>42489</v>
      </c>
      <c r="K849" s="12">
        <f>VLOOKUP(Table1[[#This Row],[Order No]],'Cost and price details'!$A$2:$F$1038,Table!$K$3,FALSE)</f>
        <v>2.0020000000000002</v>
      </c>
      <c r="L849" s="12">
        <f>VLOOKUP(Table1[[#This Row],[Order No]],'Cost and price details'!$A$2:$F$1038,Table!$L$3,FALSE)</f>
        <v>3.278</v>
      </c>
      <c r="M849" s="14">
        <f>(Table1[[#This Row],[Retail Price]]-Table1[[#This Row],[Cost Price]])/Table1[[#This Row],[Cost Price]]</f>
        <v>0.63736263736263721</v>
      </c>
      <c r="N849" s="14">
        <f>VLOOKUP(Table1[[#This Row],[Retail Price]],'Tax and discount slab'!$A$17:$B$27,2,TRUE)</f>
        <v>0.05</v>
      </c>
      <c r="O849" s="7">
        <f>(1+Table1[[#This Row],[Tax]])*Table1[[#This Row],[Retail Price]]</f>
        <v>3.4419</v>
      </c>
      <c r="P849" s="7">
        <f>VLOOKUP(Table1[[#This Row],[Order No]],'QTY &amp; shipping cost'!A845:B1881,2,FALSE)</f>
        <v>34</v>
      </c>
      <c r="Q849" s="7">
        <f>(Table1[[#This Row],[Price including tax]]*Table1[[#This Row],[Order Quantity]])</f>
        <v>117.02459999999999</v>
      </c>
      <c r="R849" s="14">
        <f>VLOOKUP(Table1[[#This Row],[Retail Price]],'Tax and discount slab'!$D$17:$E$27,2,TRUE)</f>
        <v>0.02</v>
      </c>
      <c r="S849" s="7">
        <f>Table1[[#This Row],[Sub Total]]*Table1[[#This Row],[Discount %]]</f>
        <v>2.3404919999999998</v>
      </c>
      <c r="T849" s="7">
        <f>VLOOKUP(Table1[[#This Row],[Order No]],'QTY &amp; shipping cost'!$A$2:$C$1038,3,FALSE)</f>
        <v>1.6300000000000001</v>
      </c>
      <c r="U849" s="18">
        <f>(Table1[[#This Row],[Sub Total]]+Table1[[#This Row],[Shipping Cost]])-Table1[[#This Row],[Discount $]]</f>
        <v>116.31410799999999</v>
      </c>
    </row>
    <row r="850" spans="1:21" x14ac:dyDescent="0.2">
      <c r="A850" s="17" t="s">
        <v>1388</v>
      </c>
      <c r="B850" s="6">
        <f>VLOOKUP($A850,'Order date customer name'!$A$3:$B$1039,2,FALSE)</f>
        <v>42482</v>
      </c>
      <c r="C850" s="7" t="str">
        <f>VLOOKUP(Table1[[#This Row],[Order No]],'Order date customer name'!$A$2:$C$1038,3,FALSE)</f>
        <v>HENRY REED</v>
      </c>
      <c r="D850" s="7" t="str">
        <f>VLOOKUP(Table1[[#This Row],[Order No]],'State and cust type'!$A$2:$B$1038,2,FALSE)</f>
        <v>New York</v>
      </c>
      <c r="E850" s="7" t="str">
        <f>VLOOKUP(Table1[[#This Row],[Order No]],'State and cust type'!$A$3:$C$1039,3,FALSE)</f>
        <v>Home Office</v>
      </c>
      <c r="F850" s="7" t="str">
        <f>VLOOKUP(Table1[[#This Row],[Order No]],'Account, order priority and cat'!$A$2:$B$1038,2,FALSE)</f>
        <v>TONY PERRY</v>
      </c>
      <c r="G850" s="7" t="str">
        <f>VLOOKUP(Table1[[#This Row],[Order No]],'Account, order priority and cat'!$A$3:$C$1039,3,FALSE)</f>
        <v>High</v>
      </c>
      <c r="H850" s="7" t="str">
        <f>VLOOKUP(Table1[[#This Row],[Order No]],'Account, order priority and cat'!$A$3:$D$1039,4,FALSE)</f>
        <v>Office Supplies</v>
      </c>
      <c r="I850" s="12" t="str">
        <f>VLOOKUP(Table1[[#This Row],[Order No]],'Cost and price details'!$A$2:$F$1038,Table!$I$3,FALSE)</f>
        <v>Regular Air</v>
      </c>
      <c r="J850" s="13">
        <f>VLOOKUP(Table1[[#This Row],[Order No]],'Cost and price details'!$A$2:$F$1038,Table!$J$3,FALSE)</f>
        <v>42491</v>
      </c>
      <c r="K850" s="12">
        <f>VLOOKUP(Table1[[#This Row],[Order No]],'Cost and price details'!$A$2:$F$1038,Table!$K$3,FALSE)</f>
        <v>2.3980000000000006</v>
      </c>
      <c r="L850" s="12">
        <f>VLOOKUP(Table1[[#This Row],[Order No]],'Cost and price details'!$A$2:$F$1038,Table!$L$3,FALSE)</f>
        <v>3.8720000000000003</v>
      </c>
      <c r="M850" s="14">
        <f>(Table1[[#This Row],[Retail Price]]-Table1[[#This Row],[Cost Price]])/Table1[[#This Row],[Cost Price]]</f>
        <v>0.61467889908256856</v>
      </c>
      <c r="N850" s="14">
        <f>VLOOKUP(Table1[[#This Row],[Retail Price]],'Tax and discount slab'!$A$17:$B$27,2,TRUE)</f>
        <v>0.05</v>
      </c>
      <c r="O850" s="7">
        <f>(1+Table1[[#This Row],[Tax]])*Table1[[#This Row],[Retail Price]]</f>
        <v>4.0656000000000008</v>
      </c>
      <c r="P850" s="7" t="e">
        <f>VLOOKUP(Table1[[#This Row],[Order No]],'QTY &amp; shipping cost'!A846:B1882,2,FALSE)</f>
        <v>#N/A</v>
      </c>
      <c r="Q850" s="7" t="e">
        <f>(Table1[[#This Row],[Price including tax]]*Table1[[#This Row],[Order Quantity]])</f>
        <v>#N/A</v>
      </c>
      <c r="R850" s="14">
        <f>VLOOKUP(Table1[[#This Row],[Retail Price]],'Tax and discount slab'!$D$17:$E$27,2,TRUE)</f>
        <v>0.02</v>
      </c>
      <c r="S850" s="7" t="e">
        <f>Table1[[#This Row],[Sub Total]]*Table1[[#This Row],[Discount %]]</f>
        <v>#N/A</v>
      </c>
      <c r="T850" s="7">
        <f>VLOOKUP(Table1[[#This Row],[Order No]],'QTY &amp; shipping cost'!$A$2:$C$1038,3,FALSE)</f>
        <v>6.88</v>
      </c>
      <c r="U850" s="18" t="e">
        <f>(Table1[[#This Row],[Sub Total]]+Table1[[#This Row],[Shipping Cost]])-Table1[[#This Row],[Discount $]]</f>
        <v>#N/A</v>
      </c>
    </row>
    <row r="851" spans="1:21" x14ac:dyDescent="0.2">
      <c r="A851" s="17" t="s">
        <v>1390</v>
      </c>
      <c r="B851" s="6">
        <f>VLOOKUP($A851,'Order date customer name'!$A$3:$B$1039,2,FALSE)</f>
        <v>42483</v>
      </c>
      <c r="C851" s="7" t="str">
        <f>VLOOKUP(Table1[[#This Row],[Order No]],'Order date customer name'!$A$2:$C$1038,3,FALSE)</f>
        <v>SAMUEL PHILLIPS</v>
      </c>
      <c r="D851" s="7" t="str">
        <f>VLOOKUP(Table1[[#This Row],[Order No]],'State and cust type'!$A$2:$B$1038,2,FALSE)</f>
        <v>New York</v>
      </c>
      <c r="E851" s="7" t="str">
        <f>VLOOKUP(Table1[[#This Row],[Order No]],'State and cust type'!$A$3:$C$1039,3,FALSE)</f>
        <v>Home Office</v>
      </c>
      <c r="F851" s="7" t="str">
        <f>VLOOKUP(Table1[[#This Row],[Order No]],'Account, order priority and cat'!$A$2:$B$1038,2,FALSE)</f>
        <v>BOBBY CHAVEZ</v>
      </c>
      <c r="G851" s="7" t="str">
        <f>VLOOKUP(Table1[[#This Row],[Order No]],'Account, order priority and cat'!$A$3:$C$1039,3,FALSE)</f>
        <v>Not Specified</v>
      </c>
      <c r="H851" s="7" t="str">
        <f>VLOOKUP(Table1[[#This Row],[Order No]],'Account, order priority and cat'!$A$3:$D$1039,4,FALSE)</f>
        <v>Technology</v>
      </c>
      <c r="I851" s="12" t="str">
        <f>VLOOKUP(Table1[[#This Row],[Order No]],'Cost and price details'!$A$2:$F$1038,Table!$I$3,FALSE)</f>
        <v>Regular Air</v>
      </c>
      <c r="J851" s="13">
        <f>VLOOKUP(Table1[[#This Row],[Order No]],'Cost and price details'!$A$2:$F$1038,Table!$J$3,FALSE)</f>
        <v>42491</v>
      </c>
      <c r="K851" s="12">
        <f>VLOOKUP(Table1[[#This Row],[Order No]],'Cost and price details'!$A$2:$F$1038,Table!$K$3,FALSE)</f>
        <v>9.1410000000000018</v>
      </c>
      <c r="L851" s="12">
        <f>VLOOKUP(Table1[[#This Row],[Order No]],'Cost and price details'!$A$2:$F$1038,Table!$L$3,FALSE)</f>
        <v>17.578000000000003</v>
      </c>
      <c r="M851" s="14">
        <f>(Table1[[#This Row],[Retail Price]]-Table1[[#This Row],[Cost Price]])/Table1[[#This Row],[Cost Price]]</f>
        <v>0.92298435619735253</v>
      </c>
      <c r="N851" s="14">
        <f>VLOOKUP(Table1[[#This Row],[Retail Price]],'Tax and discount slab'!$A$17:$B$27,2,TRUE)</f>
        <v>0.1</v>
      </c>
      <c r="O851" s="7">
        <f>(1+Table1[[#This Row],[Tax]])*Table1[[#This Row],[Retail Price]]</f>
        <v>19.335800000000006</v>
      </c>
      <c r="P851" s="7" t="e">
        <f>VLOOKUP(Table1[[#This Row],[Order No]],'QTY &amp; shipping cost'!A847:B1883,2,FALSE)</f>
        <v>#N/A</v>
      </c>
      <c r="Q851" s="7" t="e">
        <f>(Table1[[#This Row],[Price including tax]]*Table1[[#This Row],[Order Quantity]])</f>
        <v>#N/A</v>
      </c>
      <c r="R851" s="14">
        <f>VLOOKUP(Table1[[#This Row],[Retail Price]],'Tax and discount slab'!$D$17:$E$27,2,TRUE)</f>
        <v>7.0000000000000007E-2</v>
      </c>
      <c r="S851" s="7" t="e">
        <f>Table1[[#This Row],[Sub Total]]*Table1[[#This Row],[Discount %]]</f>
        <v>#N/A</v>
      </c>
      <c r="T851" s="7">
        <f>VLOOKUP(Table1[[#This Row],[Order No]],'QTY &amp; shipping cost'!$A$2:$C$1038,3,FALSE)</f>
        <v>6.55</v>
      </c>
      <c r="U851" s="18" t="e">
        <f>(Table1[[#This Row],[Sub Total]]+Table1[[#This Row],[Shipping Cost]])-Table1[[#This Row],[Discount $]]</f>
        <v>#N/A</v>
      </c>
    </row>
    <row r="852" spans="1:21" x14ac:dyDescent="0.2">
      <c r="A852" s="17" t="s">
        <v>1391</v>
      </c>
      <c r="B852" s="6">
        <f>VLOOKUP($A852,'Order date customer name'!$A$3:$B$1039,2,FALSE)</f>
        <v>42483</v>
      </c>
      <c r="C852" s="7" t="str">
        <f>VLOOKUP(Table1[[#This Row],[Order No]],'Order date customer name'!$A$2:$C$1038,3,FALSE)</f>
        <v>JESSIE WATSON</v>
      </c>
      <c r="D852" s="7" t="str">
        <f>VLOOKUP(Table1[[#This Row],[Order No]],'State and cust type'!$A$2:$B$1038,2,FALSE)</f>
        <v>New York</v>
      </c>
      <c r="E852" s="7" t="str">
        <f>VLOOKUP(Table1[[#This Row],[Order No]],'State and cust type'!$A$3:$C$1039,3,FALSE)</f>
        <v>Consumer</v>
      </c>
      <c r="F852" s="7" t="str">
        <f>VLOOKUP(Table1[[#This Row],[Order No]],'Account, order priority and cat'!$A$2:$B$1038,2,FALSE)</f>
        <v>VINCENT JORDAN</v>
      </c>
      <c r="G852" s="7" t="str">
        <f>VLOOKUP(Table1[[#This Row],[Order No]],'Account, order priority and cat'!$A$3:$C$1039,3,FALSE)</f>
        <v>Medium</v>
      </c>
      <c r="H852" s="7" t="str">
        <f>VLOOKUP(Table1[[#This Row],[Order No]],'Account, order priority and cat'!$A$3:$D$1039,4,FALSE)</f>
        <v>Office Supplies</v>
      </c>
      <c r="I852" s="12" t="str">
        <f>VLOOKUP(Table1[[#This Row],[Order No]],'Cost and price details'!$A$2:$F$1038,Table!$I$3,FALSE)</f>
        <v>Regular Air</v>
      </c>
      <c r="J852" s="13">
        <f>VLOOKUP(Table1[[#This Row],[Order No]],'Cost and price details'!$A$2:$F$1038,Table!$J$3,FALSE)</f>
        <v>42492</v>
      </c>
      <c r="K852" s="12">
        <f>VLOOKUP(Table1[[#This Row],[Order No]],'Cost and price details'!$A$2:$F$1038,Table!$K$3,FALSE)</f>
        <v>3.8280000000000003</v>
      </c>
      <c r="L852" s="12">
        <f>VLOOKUP(Table1[[#This Row],[Order No]],'Cost and price details'!$A$2:$F$1038,Table!$L$3,FALSE)</f>
        <v>5.9729999999999999</v>
      </c>
      <c r="M852" s="14">
        <f>(Table1[[#This Row],[Retail Price]]-Table1[[#This Row],[Cost Price]])/Table1[[#This Row],[Cost Price]]</f>
        <v>0.56034482758620674</v>
      </c>
      <c r="N852" s="14">
        <f>VLOOKUP(Table1[[#This Row],[Retail Price]],'Tax and discount slab'!$A$17:$B$27,2,TRUE)</f>
        <v>0.05</v>
      </c>
      <c r="O852" s="7">
        <f>(1+Table1[[#This Row],[Tax]])*Table1[[#This Row],[Retail Price]]</f>
        <v>6.2716500000000002</v>
      </c>
      <c r="P852" s="7">
        <f>VLOOKUP(Table1[[#This Row],[Order No]],'QTY &amp; shipping cost'!A848:B1884,2,FALSE)</f>
        <v>39</v>
      </c>
      <c r="Q852" s="7">
        <f>(Table1[[#This Row],[Price including tax]]*Table1[[#This Row],[Order Quantity]])</f>
        <v>244.59435000000002</v>
      </c>
      <c r="R852" s="14">
        <f>VLOOKUP(Table1[[#This Row],[Retail Price]],'Tax and discount slab'!$D$17:$E$27,2,TRUE)</f>
        <v>0.02</v>
      </c>
      <c r="S852" s="7">
        <f>Table1[[#This Row],[Sub Total]]*Table1[[#This Row],[Discount %]]</f>
        <v>4.8918870000000005</v>
      </c>
      <c r="T852" s="7">
        <f>VLOOKUP(Table1[[#This Row],[Order No]],'QTY &amp; shipping cost'!$A$2:$C$1038,3,FALSE)</f>
        <v>1</v>
      </c>
      <c r="U852" s="18">
        <f>(Table1[[#This Row],[Sub Total]]+Table1[[#This Row],[Shipping Cost]])-Table1[[#This Row],[Discount $]]</f>
        <v>240.70246300000002</v>
      </c>
    </row>
    <row r="853" spans="1:21" x14ac:dyDescent="0.2">
      <c r="A853" s="17" t="s">
        <v>1393</v>
      </c>
      <c r="B853" s="6">
        <f>VLOOKUP($A853,'Order date customer name'!$A$3:$B$1039,2,FALSE)</f>
        <v>42485</v>
      </c>
      <c r="C853" s="7" t="str">
        <f>VLOOKUP(Table1[[#This Row],[Order No]],'Order date customer name'!$A$2:$C$1038,3,FALSE)</f>
        <v>MARVIN MEYER</v>
      </c>
      <c r="D853" s="7" t="str">
        <f>VLOOKUP(Table1[[#This Row],[Order No]],'State and cust type'!$A$2:$B$1038,2,FALSE)</f>
        <v>Illinois</v>
      </c>
      <c r="E853" s="7" t="str">
        <f>VLOOKUP(Table1[[#This Row],[Order No]],'State and cust type'!$A$3:$C$1039,3,FALSE)</f>
        <v>Consumer</v>
      </c>
      <c r="F853" s="7" t="str">
        <f>VLOOKUP(Table1[[#This Row],[Order No]],'Account, order priority and cat'!$A$2:$B$1038,2,FALSE)</f>
        <v>COREY MILLS</v>
      </c>
      <c r="G853" s="7" t="str">
        <f>VLOOKUP(Table1[[#This Row],[Order No]],'Account, order priority and cat'!$A$3:$C$1039,3,FALSE)</f>
        <v>High</v>
      </c>
      <c r="H853" s="7" t="str">
        <f>VLOOKUP(Table1[[#This Row],[Order No]],'Account, order priority and cat'!$A$3:$D$1039,4,FALSE)</f>
        <v>Office Supplies</v>
      </c>
      <c r="I853" s="12" t="str">
        <f>VLOOKUP(Table1[[#This Row],[Order No]],'Cost and price details'!$A$2:$F$1038,Table!$I$3,FALSE)</f>
        <v>Regular Air</v>
      </c>
      <c r="J853" s="13">
        <f>VLOOKUP(Table1[[#This Row],[Order No]],'Cost and price details'!$A$2:$F$1038,Table!$J$3,FALSE)</f>
        <v>42493</v>
      </c>
      <c r="K853" s="12">
        <f>VLOOKUP(Table1[[#This Row],[Order No]],'Cost and price details'!$A$2:$F$1038,Table!$K$3,FALSE)</f>
        <v>2.4750000000000001</v>
      </c>
      <c r="L853" s="12">
        <f>VLOOKUP(Table1[[#This Row],[Order No]],'Cost and price details'!$A$2:$F$1038,Table!$L$3,FALSE)</f>
        <v>4.0590000000000002</v>
      </c>
      <c r="M853" s="14">
        <f>(Table1[[#This Row],[Retail Price]]-Table1[[#This Row],[Cost Price]])/Table1[[#This Row],[Cost Price]]</f>
        <v>0.64</v>
      </c>
      <c r="N853" s="14">
        <f>VLOOKUP(Table1[[#This Row],[Retail Price]],'Tax and discount slab'!$A$17:$B$27,2,TRUE)</f>
        <v>0.05</v>
      </c>
      <c r="O853" s="7">
        <f>(1+Table1[[#This Row],[Tax]])*Table1[[#This Row],[Retail Price]]</f>
        <v>4.2619500000000006</v>
      </c>
      <c r="P853" s="7" t="e">
        <f>VLOOKUP(Table1[[#This Row],[Order No]],'QTY &amp; shipping cost'!A849:B1885,2,FALSE)</f>
        <v>#N/A</v>
      </c>
      <c r="Q853" s="7" t="e">
        <f>(Table1[[#This Row],[Price including tax]]*Table1[[#This Row],[Order Quantity]])</f>
        <v>#N/A</v>
      </c>
      <c r="R853" s="14">
        <f>VLOOKUP(Table1[[#This Row],[Retail Price]],'Tax and discount slab'!$D$17:$E$27,2,TRUE)</f>
        <v>0.02</v>
      </c>
      <c r="S853" s="7" t="e">
        <f>Table1[[#This Row],[Sub Total]]*Table1[[#This Row],[Discount %]]</f>
        <v>#N/A</v>
      </c>
      <c r="T853" s="7">
        <f>VLOOKUP(Table1[[#This Row],[Order No]],'QTY &amp; shipping cost'!$A$2:$C$1038,3,FALSE)</f>
        <v>2.5499999999999998</v>
      </c>
      <c r="U853" s="18" t="e">
        <f>(Table1[[#This Row],[Sub Total]]+Table1[[#This Row],[Shipping Cost]])-Table1[[#This Row],[Discount $]]</f>
        <v>#N/A</v>
      </c>
    </row>
    <row r="854" spans="1:21" x14ac:dyDescent="0.2">
      <c r="A854" s="17" t="s">
        <v>1395</v>
      </c>
      <c r="B854" s="6">
        <f>VLOOKUP($A854,'Order date customer name'!$A$3:$B$1039,2,FALSE)</f>
        <v>42490</v>
      </c>
      <c r="C854" s="7" t="str">
        <f>VLOOKUP(Table1[[#This Row],[Order No]],'Order date customer name'!$A$2:$C$1038,3,FALSE)</f>
        <v>ADRIAN OWENS</v>
      </c>
      <c r="D854" s="7" t="str">
        <f>VLOOKUP(Table1[[#This Row],[Order No]],'State and cust type'!$A$2:$B$1038,2,FALSE)</f>
        <v>Illinois</v>
      </c>
      <c r="E854" s="7" t="str">
        <f>VLOOKUP(Table1[[#This Row],[Order No]],'State and cust type'!$A$3:$C$1039,3,FALSE)</f>
        <v>Consumer</v>
      </c>
      <c r="F854" s="7" t="str">
        <f>VLOOKUP(Table1[[#This Row],[Order No]],'Account, order priority and cat'!$A$2:$B$1038,2,FALSE)</f>
        <v>MANUEL BARNES</v>
      </c>
      <c r="G854" s="7" t="str">
        <f>VLOOKUP(Table1[[#This Row],[Order No]],'Account, order priority and cat'!$A$3:$C$1039,3,FALSE)</f>
        <v>Not Specified</v>
      </c>
      <c r="H854" s="7" t="str">
        <f>VLOOKUP(Table1[[#This Row],[Order No]],'Account, order priority and cat'!$A$3:$D$1039,4,FALSE)</f>
        <v>Office Supplies</v>
      </c>
      <c r="I854" s="12" t="str">
        <f>VLOOKUP(Table1[[#This Row],[Order No]],'Cost and price details'!$A$2:$F$1038,Table!$I$3,FALSE)</f>
        <v>Regular Air</v>
      </c>
      <c r="J854" s="13">
        <f>VLOOKUP(Table1[[#This Row],[Order No]],'Cost and price details'!$A$2:$F$1038,Table!$J$3,FALSE)</f>
        <v>42498</v>
      </c>
      <c r="K854" s="12">
        <f>VLOOKUP(Table1[[#This Row],[Order No]],'Cost and price details'!$A$2:$F$1038,Table!$K$3,FALSE)</f>
        <v>2.75</v>
      </c>
      <c r="L854" s="12">
        <f>VLOOKUP(Table1[[#This Row],[Order No]],'Cost and price details'!$A$2:$F$1038,Table!$L$3,FALSE)</f>
        <v>6.2480000000000002</v>
      </c>
      <c r="M854" s="14">
        <f>(Table1[[#This Row],[Retail Price]]-Table1[[#This Row],[Cost Price]])/Table1[[#This Row],[Cost Price]]</f>
        <v>1.272</v>
      </c>
      <c r="N854" s="14">
        <f>VLOOKUP(Table1[[#This Row],[Retail Price]],'Tax and discount slab'!$A$17:$B$27,2,TRUE)</f>
        <v>0.05</v>
      </c>
      <c r="O854" s="7">
        <f>(1+Table1[[#This Row],[Tax]])*Table1[[#This Row],[Retail Price]]</f>
        <v>6.5604000000000005</v>
      </c>
      <c r="P854" s="7" t="e">
        <f>VLOOKUP(Table1[[#This Row],[Order No]],'QTY &amp; shipping cost'!A850:B1886,2,FALSE)</f>
        <v>#N/A</v>
      </c>
      <c r="Q854" s="7" t="e">
        <f>(Table1[[#This Row],[Price including tax]]*Table1[[#This Row],[Order Quantity]])</f>
        <v>#N/A</v>
      </c>
      <c r="R854" s="14">
        <f>VLOOKUP(Table1[[#This Row],[Retail Price]],'Tax and discount slab'!$D$17:$E$27,2,TRUE)</f>
        <v>0.02</v>
      </c>
      <c r="S854" s="7" t="e">
        <f>Table1[[#This Row],[Sub Total]]*Table1[[#This Row],[Discount %]]</f>
        <v>#N/A</v>
      </c>
      <c r="T854" s="7">
        <f>VLOOKUP(Table1[[#This Row],[Order No]],'QTY &amp; shipping cost'!$A$2:$C$1038,3,FALSE)</f>
        <v>3.65</v>
      </c>
      <c r="U854" s="18" t="e">
        <f>(Table1[[#This Row],[Sub Total]]+Table1[[#This Row],[Shipping Cost]])-Table1[[#This Row],[Discount $]]</f>
        <v>#N/A</v>
      </c>
    </row>
    <row r="855" spans="1:21" x14ac:dyDescent="0.2">
      <c r="A855" s="17" t="s">
        <v>1396</v>
      </c>
      <c r="B855" s="6">
        <f>VLOOKUP($A855,'Order date customer name'!$A$3:$B$1039,2,FALSE)</f>
        <v>42493</v>
      </c>
      <c r="C855" s="7" t="str">
        <f>VLOOKUP(Table1[[#This Row],[Order No]],'Order date customer name'!$A$2:$C$1038,3,FALSE)</f>
        <v>MARVIN SIMPSON</v>
      </c>
      <c r="D855" s="7" t="str">
        <f>VLOOKUP(Table1[[#This Row],[Order No]],'State and cust type'!$A$2:$B$1038,2,FALSE)</f>
        <v>New York</v>
      </c>
      <c r="E855" s="7" t="str">
        <f>VLOOKUP(Table1[[#This Row],[Order No]],'State and cust type'!$A$3:$C$1039,3,FALSE)</f>
        <v>Home Office</v>
      </c>
      <c r="F855" s="7" t="str">
        <f>VLOOKUP(Table1[[#This Row],[Order No]],'Account, order priority and cat'!$A$2:$B$1038,2,FALSE)</f>
        <v>ROY COOK</v>
      </c>
      <c r="G855" s="7" t="str">
        <f>VLOOKUP(Table1[[#This Row],[Order No]],'Account, order priority and cat'!$A$3:$C$1039,3,FALSE)</f>
        <v>Medium</v>
      </c>
      <c r="H855" s="7" t="str">
        <f>VLOOKUP(Table1[[#This Row],[Order No]],'Account, order priority and cat'!$A$3:$D$1039,4,FALSE)</f>
        <v>Office Supplies</v>
      </c>
      <c r="I855" s="12" t="str">
        <f>VLOOKUP(Table1[[#This Row],[Order No]],'Cost and price details'!$A$2:$F$1038,Table!$I$3,FALSE)</f>
        <v>Regular Air</v>
      </c>
      <c r="J855" s="13">
        <f>VLOOKUP(Table1[[#This Row],[Order No]],'Cost and price details'!$A$2:$F$1038,Table!$J$3,FALSE)</f>
        <v>42502</v>
      </c>
      <c r="K855" s="12">
        <f>VLOOKUP(Table1[[#This Row],[Order No]],'Cost and price details'!$A$2:$F$1038,Table!$K$3,FALSE)</f>
        <v>3.8720000000000003</v>
      </c>
      <c r="L855" s="12">
        <f>VLOOKUP(Table1[[#This Row],[Order No]],'Cost and price details'!$A$2:$F$1038,Table!$L$3,FALSE)</f>
        <v>6.1380000000000008</v>
      </c>
      <c r="M855" s="14">
        <f>(Table1[[#This Row],[Retail Price]]-Table1[[#This Row],[Cost Price]])/Table1[[#This Row],[Cost Price]]</f>
        <v>0.58522727272727282</v>
      </c>
      <c r="N855" s="14">
        <f>VLOOKUP(Table1[[#This Row],[Retail Price]],'Tax and discount slab'!$A$17:$B$27,2,TRUE)</f>
        <v>0.05</v>
      </c>
      <c r="O855" s="7">
        <f>(1+Table1[[#This Row],[Tax]])*Table1[[#This Row],[Retail Price]]</f>
        <v>6.4449000000000014</v>
      </c>
      <c r="P855" s="7" t="e">
        <f>VLOOKUP(Table1[[#This Row],[Order No]],'QTY &amp; shipping cost'!A851:B1887,2,FALSE)</f>
        <v>#N/A</v>
      </c>
      <c r="Q855" s="7" t="e">
        <f>(Table1[[#This Row],[Price including tax]]*Table1[[#This Row],[Order Quantity]])</f>
        <v>#N/A</v>
      </c>
      <c r="R855" s="14">
        <f>VLOOKUP(Table1[[#This Row],[Retail Price]],'Tax and discount slab'!$D$17:$E$27,2,TRUE)</f>
        <v>0.02</v>
      </c>
      <c r="S855" s="7" t="e">
        <f>Table1[[#This Row],[Sub Total]]*Table1[[#This Row],[Discount %]]</f>
        <v>#N/A</v>
      </c>
      <c r="T855" s="7">
        <f>VLOOKUP(Table1[[#This Row],[Order No]],'QTY &amp; shipping cost'!$A$2:$C$1038,3,FALSE)</f>
        <v>3.04</v>
      </c>
      <c r="U855" s="18" t="e">
        <f>(Table1[[#This Row],[Sub Total]]+Table1[[#This Row],[Shipping Cost]])-Table1[[#This Row],[Discount $]]</f>
        <v>#N/A</v>
      </c>
    </row>
    <row r="856" spans="1:21" x14ac:dyDescent="0.2">
      <c r="A856" s="17" t="s">
        <v>1398</v>
      </c>
      <c r="B856" s="6">
        <f>VLOOKUP($A856,'Order date customer name'!$A$3:$B$1039,2,FALSE)</f>
        <v>42496</v>
      </c>
      <c r="C856" s="7" t="str">
        <f>VLOOKUP(Table1[[#This Row],[Order No]],'Order date customer name'!$A$2:$C$1038,3,FALSE)</f>
        <v>KEITH THOMAS</v>
      </c>
      <c r="D856" s="7" t="str">
        <f>VLOOKUP(Table1[[#This Row],[Order No]],'State and cust type'!$A$2:$B$1038,2,FALSE)</f>
        <v>New York</v>
      </c>
      <c r="E856" s="7" t="str">
        <f>VLOOKUP(Table1[[#This Row],[Order No]],'State and cust type'!$A$3:$C$1039,3,FALSE)</f>
        <v>Corporate</v>
      </c>
      <c r="F856" s="7" t="str">
        <f>VLOOKUP(Table1[[#This Row],[Order No]],'Account, order priority and cat'!$A$2:$B$1038,2,FALSE)</f>
        <v>ROY COOK</v>
      </c>
      <c r="G856" s="7" t="str">
        <f>VLOOKUP(Table1[[#This Row],[Order No]],'Account, order priority and cat'!$A$3:$C$1039,3,FALSE)</f>
        <v>Low</v>
      </c>
      <c r="H856" s="7" t="str">
        <f>VLOOKUP(Table1[[#This Row],[Order No]],'Account, order priority and cat'!$A$3:$D$1039,4,FALSE)</f>
        <v>Office Supplies</v>
      </c>
      <c r="I856" s="12" t="str">
        <f>VLOOKUP(Table1[[#This Row],[Order No]],'Cost and price details'!$A$2:$F$1038,Table!$I$3,FALSE)</f>
        <v>Regular Air</v>
      </c>
      <c r="J856" s="13">
        <f>VLOOKUP(Table1[[#This Row],[Order No]],'Cost and price details'!$A$2:$F$1038,Table!$J$3,FALSE)</f>
        <v>42507</v>
      </c>
      <c r="K856" s="12">
        <f>VLOOKUP(Table1[[#This Row],[Order No]],'Cost and price details'!$A$2:$F$1038,Table!$K$3,FALSE)</f>
        <v>2.145</v>
      </c>
      <c r="L856" s="12">
        <f>VLOOKUP(Table1[[#This Row],[Order No]],'Cost and price details'!$A$2:$F$1038,Table!$L$3,FALSE)</f>
        <v>4.3780000000000001</v>
      </c>
      <c r="M856" s="14">
        <f>(Table1[[#This Row],[Retail Price]]-Table1[[#This Row],[Cost Price]])/Table1[[#This Row],[Cost Price]]</f>
        <v>1.0410256410256411</v>
      </c>
      <c r="N856" s="14">
        <f>VLOOKUP(Table1[[#This Row],[Retail Price]],'Tax and discount slab'!$A$17:$B$27,2,TRUE)</f>
        <v>0.05</v>
      </c>
      <c r="O856" s="7">
        <f>(1+Table1[[#This Row],[Tax]])*Table1[[#This Row],[Retail Price]]</f>
        <v>4.5969000000000007</v>
      </c>
      <c r="P856" s="7" t="e">
        <f>VLOOKUP(Table1[[#This Row],[Order No]],'QTY &amp; shipping cost'!A852:B1888,2,FALSE)</f>
        <v>#N/A</v>
      </c>
      <c r="Q856" s="7" t="e">
        <f>(Table1[[#This Row],[Price including tax]]*Table1[[#This Row],[Order Quantity]])</f>
        <v>#N/A</v>
      </c>
      <c r="R856" s="14">
        <f>VLOOKUP(Table1[[#This Row],[Retail Price]],'Tax and discount slab'!$D$17:$E$27,2,TRUE)</f>
        <v>0.02</v>
      </c>
      <c r="S856" s="7" t="e">
        <f>Table1[[#This Row],[Sub Total]]*Table1[[#This Row],[Discount %]]</f>
        <v>#N/A</v>
      </c>
      <c r="T856" s="7">
        <f>VLOOKUP(Table1[[#This Row],[Order No]],'QTY &amp; shipping cost'!$A$2:$C$1038,3,FALSE)</f>
        <v>0.88</v>
      </c>
      <c r="U856" s="18" t="e">
        <f>(Table1[[#This Row],[Sub Total]]+Table1[[#This Row],[Shipping Cost]])-Table1[[#This Row],[Discount $]]</f>
        <v>#N/A</v>
      </c>
    </row>
    <row r="857" spans="1:21" x14ac:dyDescent="0.2">
      <c r="A857" s="17" t="s">
        <v>1399</v>
      </c>
      <c r="B857" s="6">
        <f>VLOOKUP($A857,'Order date customer name'!$A$3:$B$1039,2,FALSE)</f>
        <v>42496</v>
      </c>
      <c r="C857" s="7" t="str">
        <f>VLOOKUP(Table1[[#This Row],[Order No]],'Order date customer name'!$A$2:$C$1038,3,FALSE)</f>
        <v>ROLAND WILLIAMS</v>
      </c>
      <c r="D857" s="7" t="str">
        <f>VLOOKUP(Table1[[#This Row],[Order No]],'State and cust type'!$A$2:$B$1038,2,FALSE)</f>
        <v>New York</v>
      </c>
      <c r="E857" s="7" t="str">
        <f>VLOOKUP(Table1[[#This Row],[Order No]],'State and cust type'!$A$3:$C$1039,3,FALSE)</f>
        <v>Corporate</v>
      </c>
      <c r="F857" s="7" t="str">
        <f>VLOOKUP(Table1[[#This Row],[Order No]],'Account, order priority and cat'!$A$2:$B$1038,2,FALSE)</f>
        <v>MARC ARNOLD</v>
      </c>
      <c r="G857" s="7" t="str">
        <f>VLOOKUP(Table1[[#This Row],[Order No]],'Account, order priority and cat'!$A$3:$C$1039,3,FALSE)</f>
        <v>Low</v>
      </c>
      <c r="H857" s="7" t="str">
        <f>VLOOKUP(Table1[[#This Row],[Order No]],'Account, order priority and cat'!$A$3:$D$1039,4,FALSE)</f>
        <v>Office Supplies</v>
      </c>
      <c r="I857" s="12" t="str">
        <f>VLOOKUP(Table1[[#This Row],[Order No]],'Cost and price details'!$A$2:$F$1038,Table!$I$3,FALSE)</f>
        <v>Regular Air</v>
      </c>
      <c r="J857" s="13">
        <f>VLOOKUP(Table1[[#This Row],[Order No]],'Cost and price details'!$A$2:$F$1038,Table!$J$3,FALSE)</f>
        <v>42503</v>
      </c>
      <c r="K857" s="12">
        <f>VLOOKUP(Table1[[#This Row],[Order No]],'Cost and price details'!$A$2:$F$1038,Table!$K$3,FALSE)</f>
        <v>0.78100000000000003</v>
      </c>
      <c r="L857" s="12">
        <f>VLOOKUP(Table1[[#This Row],[Order No]],'Cost and price details'!$A$2:$F$1038,Table!$L$3,FALSE)</f>
        <v>1.254</v>
      </c>
      <c r="M857" s="14">
        <f>(Table1[[#This Row],[Retail Price]]-Table1[[#This Row],[Cost Price]])/Table1[[#This Row],[Cost Price]]</f>
        <v>0.60563380281690138</v>
      </c>
      <c r="N857" s="14">
        <f>VLOOKUP(Table1[[#This Row],[Retail Price]],'Tax and discount slab'!$A$17:$B$27,2,TRUE)</f>
        <v>0.05</v>
      </c>
      <c r="O857" s="7">
        <f>(1+Table1[[#This Row],[Tax]])*Table1[[#This Row],[Retail Price]]</f>
        <v>1.3167</v>
      </c>
      <c r="P857" s="7">
        <f>VLOOKUP(Table1[[#This Row],[Order No]],'QTY &amp; shipping cost'!A853:B1889,2,FALSE)</f>
        <v>22</v>
      </c>
      <c r="Q857" s="7">
        <f>(Table1[[#This Row],[Price including tax]]*Table1[[#This Row],[Order Quantity]])</f>
        <v>28.967399999999998</v>
      </c>
      <c r="R857" s="14">
        <f>VLOOKUP(Table1[[#This Row],[Retail Price]],'Tax and discount slab'!$D$17:$E$27,2,TRUE)</f>
        <v>0.02</v>
      </c>
      <c r="S857" s="7">
        <f>Table1[[#This Row],[Sub Total]]*Table1[[#This Row],[Discount %]]</f>
        <v>0.57934799999999997</v>
      </c>
      <c r="T857" s="7">
        <f>VLOOKUP(Table1[[#This Row],[Order No]],'QTY &amp; shipping cost'!$A$2:$C$1038,3,FALSE)</f>
        <v>0.75</v>
      </c>
      <c r="U857" s="18">
        <f>(Table1[[#This Row],[Sub Total]]+Table1[[#This Row],[Shipping Cost]])-Table1[[#This Row],[Discount $]]</f>
        <v>29.138051999999998</v>
      </c>
    </row>
    <row r="858" spans="1:21" x14ac:dyDescent="0.2">
      <c r="A858" s="17" t="s">
        <v>1400</v>
      </c>
      <c r="B858" s="6">
        <f>VLOOKUP($A858,'Order date customer name'!$A$3:$B$1039,2,FALSE)</f>
        <v>42497</v>
      </c>
      <c r="C858" s="7" t="str">
        <f>VLOOKUP(Table1[[#This Row],[Order No]],'Order date customer name'!$A$2:$C$1038,3,FALSE)</f>
        <v>LESTER SCOTT</v>
      </c>
      <c r="D858" s="7" t="str">
        <f>VLOOKUP(Table1[[#This Row],[Order No]],'State and cust type'!$A$2:$B$1038,2,FALSE)</f>
        <v>New York</v>
      </c>
      <c r="E858" s="7" t="str">
        <f>VLOOKUP(Table1[[#This Row],[Order No]],'State and cust type'!$A$3:$C$1039,3,FALSE)</f>
        <v>Corporate</v>
      </c>
      <c r="F858" s="7" t="str">
        <f>VLOOKUP(Table1[[#This Row],[Order No]],'Account, order priority and cat'!$A$2:$B$1038,2,FALSE)</f>
        <v>BOBBY CHAVEZ</v>
      </c>
      <c r="G858" s="7" t="str">
        <f>VLOOKUP(Table1[[#This Row],[Order No]],'Account, order priority and cat'!$A$3:$C$1039,3,FALSE)</f>
        <v>High</v>
      </c>
      <c r="H858" s="7" t="str">
        <f>VLOOKUP(Table1[[#This Row],[Order No]],'Account, order priority and cat'!$A$3:$D$1039,4,FALSE)</f>
        <v>Office Supplies</v>
      </c>
      <c r="I858" s="12" t="str">
        <f>VLOOKUP(Table1[[#This Row],[Order No]],'Cost and price details'!$A$2:$F$1038,Table!$I$3,FALSE)</f>
        <v>Regular Air</v>
      </c>
      <c r="J858" s="13">
        <f>VLOOKUP(Table1[[#This Row],[Order No]],'Cost and price details'!$A$2:$F$1038,Table!$J$3,FALSE)</f>
        <v>42506</v>
      </c>
      <c r="K858" s="12">
        <f>VLOOKUP(Table1[[#This Row],[Order No]],'Cost and price details'!$A$2:$F$1038,Table!$K$3,FALSE)</f>
        <v>92.64200000000001</v>
      </c>
      <c r="L858" s="12">
        <f>VLOOKUP(Table1[[#This Row],[Order No]],'Cost and price details'!$A$2:$F$1038,Table!$L$3,FALSE)</f>
        <v>231.60500000000002</v>
      </c>
      <c r="M858" s="14">
        <f>(Table1[[#This Row],[Retail Price]]-Table1[[#This Row],[Cost Price]])/Table1[[#This Row],[Cost Price]]</f>
        <v>1.5</v>
      </c>
      <c r="N858" s="14">
        <f>VLOOKUP(Table1[[#This Row],[Retail Price]],'Tax and discount slab'!$A$17:$B$27,2,TRUE)</f>
        <v>0.32000000000000006</v>
      </c>
      <c r="O858" s="7">
        <f>(1+Table1[[#This Row],[Tax]])*Table1[[#This Row],[Retail Price]]</f>
        <v>305.71860000000004</v>
      </c>
      <c r="P858" s="7" t="e">
        <f>VLOOKUP(Table1[[#This Row],[Order No]],'QTY &amp; shipping cost'!A854:B1890,2,FALSE)</f>
        <v>#N/A</v>
      </c>
      <c r="Q858" s="7" t="e">
        <f>(Table1[[#This Row],[Price including tax]]*Table1[[#This Row],[Order Quantity]])</f>
        <v>#N/A</v>
      </c>
      <c r="R858" s="14">
        <f>VLOOKUP(Table1[[#This Row],[Retail Price]],'Tax and discount slab'!$D$17:$E$27,2,TRUE)</f>
        <v>0.47</v>
      </c>
      <c r="S858" s="7" t="e">
        <f>Table1[[#This Row],[Sub Total]]*Table1[[#This Row],[Discount %]]</f>
        <v>#N/A</v>
      </c>
      <c r="T858" s="7">
        <f>VLOOKUP(Table1[[#This Row],[Order No]],'QTY &amp; shipping cost'!$A$2:$C$1038,3,FALSE)</f>
        <v>10.040000000000001</v>
      </c>
      <c r="U858" s="18" t="e">
        <f>(Table1[[#This Row],[Sub Total]]+Table1[[#This Row],[Shipping Cost]])-Table1[[#This Row],[Discount $]]</f>
        <v>#N/A</v>
      </c>
    </row>
    <row r="859" spans="1:21" x14ac:dyDescent="0.2">
      <c r="A859" s="17" t="s">
        <v>1401</v>
      </c>
      <c r="B859" s="6">
        <f>VLOOKUP($A859,'Order date customer name'!$A$3:$B$1039,2,FALSE)</f>
        <v>42498</v>
      </c>
      <c r="C859" s="7" t="str">
        <f>VLOOKUP(Table1[[#This Row],[Order No]],'Order date customer name'!$A$2:$C$1038,3,FALSE)</f>
        <v>ARNOLD HAWKINS</v>
      </c>
      <c r="D859" s="7" t="str">
        <f>VLOOKUP(Table1[[#This Row],[Order No]],'State and cust type'!$A$2:$B$1038,2,FALSE)</f>
        <v>New York</v>
      </c>
      <c r="E859" s="7" t="str">
        <f>VLOOKUP(Table1[[#This Row],[Order No]],'State and cust type'!$A$3:$C$1039,3,FALSE)</f>
        <v>Corporate</v>
      </c>
      <c r="F859" s="7" t="str">
        <f>VLOOKUP(Table1[[#This Row],[Order No]],'Account, order priority and cat'!$A$2:$B$1038,2,FALSE)</f>
        <v>VINCENT JORDAN</v>
      </c>
      <c r="G859" s="7" t="str">
        <f>VLOOKUP(Table1[[#This Row],[Order No]],'Account, order priority and cat'!$A$3:$C$1039,3,FALSE)</f>
        <v>Not Specified</v>
      </c>
      <c r="H859" s="7" t="str">
        <f>VLOOKUP(Table1[[#This Row],[Order No]],'Account, order priority and cat'!$A$3:$D$1039,4,FALSE)</f>
        <v>Office Supplies</v>
      </c>
      <c r="I859" s="12" t="str">
        <f>VLOOKUP(Table1[[#This Row],[Order No]],'Cost and price details'!$A$2:$F$1038,Table!$I$3,FALSE)</f>
        <v>Regular Air</v>
      </c>
      <c r="J859" s="13">
        <f>VLOOKUP(Table1[[#This Row],[Order No]],'Cost and price details'!$A$2:$F$1038,Table!$J$3,FALSE)</f>
        <v>42507</v>
      </c>
      <c r="K859" s="12">
        <f>VLOOKUP(Table1[[#This Row],[Order No]],'Cost and price details'!$A$2:$F$1038,Table!$K$3,FALSE)</f>
        <v>3.8720000000000003</v>
      </c>
      <c r="L859" s="12">
        <f>VLOOKUP(Table1[[#This Row],[Order No]],'Cost and price details'!$A$2:$F$1038,Table!$L$3,FALSE)</f>
        <v>6.2480000000000002</v>
      </c>
      <c r="M859" s="14">
        <f>(Table1[[#This Row],[Retail Price]]-Table1[[#This Row],[Cost Price]])/Table1[[#This Row],[Cost Price]]</f>
        <v>0.61363636363636354</v>
      </c>
      <c r="N859" s="14">
        <f>VLOOKUP(Table1[[#This Row],[Retail Price]],'Tax and discount slab'!$A$17:$B$27,2,TRUE)</f>
        <v>0.05</v>
      </c>
      <c r="O859" s="7">
        <f>(1+Table1[[#This Row],[Tax]])*Table1[[#This Row],[Retail Price]]</f>
        <v>6.5604000000000005</v>
      </c>
      <c r="P859" s="7" t="e">
        <f>VLOOKUP(Table1[[#This Row],[Order No]],'QTY &amp; shipping cost'!A855:B1891,2,FALSE)</f>
        <v>#N/A</v>
      </c>
      <c r="Q859" s="7" t="e">
        <f>(Table1[[#This Row],[Price including tax]]*Table1[[#This Row],[Order Quantity]])</f>
        <v>#N/A</v>
      </c>
      <c r="R859" s="14">
        <f>VLOOKUP(Table1[[#This Row],[Retail Price]],'Tax and discount slab'!$D$17:$E$27,2,TRUE)</f>
        <v>0.02</v>
      </c>
      <c r="S859" s="7" t="e">
        <f>Table1[[#This Row],[Sub Total]]*Table1[[#This Row],[Discount %]]</f>
        <v>#N/A</v>
      </c>
      <c r="T859" s="7">
        <f>VLOOKUP(Table1[[#This Row],[Order No]],'QTY &amp; shipping cost'!$A$2:$C$1038,3,FALSE)</f>
        <v>1.44</v>
      </c>
      <c r="U859" s="18" t="e">
        <f>(Table1[[#This Row],[Sub Total]]+Table1[[#This Row],[Shipping Cost]])-Table1[[#This Row],[Discount $]]</f>
        <v>#N/A</v>
      </c>
    </row>
    <row r="860" spans="1:21" x14ac:dyDescent="0.2">
      <c r="A860" s="17" t="s">
        <v>1402</v>
      </c>
      <c r="B860" s="6">
        <f>VLOOKUP($A860,'Order date customer name'!$A$3:$B$1039,2,FALSE)</f>
        <v>42500</v>
      </c>
      <c r="C860" s="7" t="str">
        <f>VLOOKUP(Table1[[#This Row],[Order No]],'Order date customer name'!$A$2:$C$1038,3,FALSE)</f>
        <v>CLAUDE MATTHEWS</v>
      </c>
      <c r="D860" s="7" t="str">
        <f>VLOOKUP(Table1[[#This Row],[Order No]],'State and cust type'!$A$2:$B$1038,2,FALSE)</f>
        <v>Illinois</v>
      </c>
      <c r="E860" s="7" t="str">
        <f>VLOOKUP(Table1[[#This Row],[Order No]],'State and cust type'!$A$3:$C$1039,3,FALSE)</f>
        <v>Corporate</v>
      </c>
      <c r="F860" s="7" t="str">
        <f>VLOOKUP(Table1[[#This Row],[Order No]],'Account, order priority and cat'!$A$2:$B$1038,2,FALSE)</f>
        <v>MANUEL BARNES</v>
      </c>
      <c r="G860" s="7" t="str">
        <f>VLOOKUP(Table1[[#This Row],[Order No]],'Account, order priority and cat'!$A$3:$C$1039,3,FALSE)</f>
        <v>Critical</v>
      </c>
      <c r="H860" s="7" t="str">
        <f>VLOOKUP(Table1[[#This Row],[Order No]],'Account, order priority and cat'!$A$3:$D$1039,4,FALSE)</f>
        <v>Office Supplies</v>
      </c>
      <c r="I860" s="12" t="str">
        <f>VLOOKUP(Table1[[#This Row],[Order No]],'Cost and price details'!$A$2:$F$1038,Table!$I$3,FALSE)</f>
        <v>Regular Air</v>
      </c>
      <c r="J860" s="13">
        <f>VLOOKUP(Table1[[#This Row],[Order No]],'Cost and price details'!$A$2:$F$1038,Table!$J$3,FALSE)</f>
        <v>42509</v>
      </c>
      <c r="K860" s="12">
        <f>VLOOKUP(Table1[[#This Row],[Order No]],'Cost and price details'!$A$2:$F$1038,Table!$K$3,FALSE)</f>
        <v>2.3980000000000006</v>
      </c>
      <c r="L860" s="12">
        <f>VLOOKUP(Table1[[#This Row],[Order No]],'Cost and price details'!$A$2:$F$1038,Table!$L$3,FALSE)</f>
        <v>3.8720000000000003</v>
      </c>
      <c r="M860" s="14">
        <f>(Table1[[#This Row],[Retail Price]]-Table1[[#This Row],[Cost Price]])/Table1[[#This Row],[Cost Price]]</f>
        <v>0.61467889908256856</v>
      </c>
      <c r="N860" s="14">
        <f>VLOOKUP(Table1[[#This Row],[Retail Price]],'Tax and discount slab'!$A$17:$B$27,2,TRUE)</f>
        <v>0.05</v>
      </c>
      <c r="O860" s="7">
        <f>(1+Table1[[#This Row],[Tax]])*Table1[[#This Row],[Retail Price]]</f>
        <v>4.0656000000000008</v>
      </c>
      <c r="P860" s="7" t="e">
        <f>VLOOKUP(Table1[[#This Row],[Order No]],'QTY &amp; shipping cost'!A856:B1892,2,FALSE)</f>
        <v>#N/A</v>
      </c>
      <c r="Q860" s="7" t="e">
        <f>(Table1[[#This Row],[Price including tax]]*Table1[[#This Row],[Order Quantity]])</f>
        <v>#N/A</v>
      </c>
      <c r="R860" s="14">
        <f>VLOOKUP(Table1[[#This Row],[Retail Price]],'Tax and discount slab'!$D$17:$E$27,2,TRUE)</f>
        <v>0.02</v>
      </c>
      <c r="S860" s="7" t="e">
        <f>Table1[[#This Row],[Sub Total]]*Table1[[#This Row],[Discount %]]</f>
        <v>#N/A</v>
      </c>
      <c r="T860" s="7">
        <f>VLOOKUP(Table1[[#This Row],[Order No]],'QTY &amp; shipping cost'!$A$2:$C$1038,3,FALSE)</f>
        <v>6.88</v>
      </c>
      <c r="U860" s="18" t="e">
        <f>(Table1[[#This Row],[Sub Total]]+Table1[[#This Row],[Shipping Cost]])-Table1[[#This Row],[Discount $]]</f>
        <v>#N/A</v>
      </c>
    </row>
    <row r="861" spans="1:21" x14ac:dyDescent="0.2">
      <c r="A861" s="17" t="s">
        <v>1403</v>
      </c>
      <c r="B861" s="6">
        <f>VLOOKUP($A861,'Order date customer name'!$A$3:$B$1039,2,FALSE)</f>
        <v>42502</v>
      </c>
      <c r="C861" s="7" t="str">
        <f>VLOOKUP(Table1[[#This Row],[Order No]],'Order date customer name'!$A$2:$C$1038,3,FALSE)</f>
        <v>HOWARD PHILLIPS</v>
      </c>
      <c r="D861" s="7" t="str">
        <f>VLOOKUP(Table1[[#This Row],[Order No]],'State and cust type'!$A$2:$B$1038,2,FALSE)</f>
        <v>New York</v>
      </c>
      <c r="E861" s="7" t="str">
        <f>VLOOKUP(Table1[[#This Row],[Order No]],'State and cust type'!$A$3:$C$1039,3,FALSE)</f>
        <v>Corporate</v>
      </c>
      <c r="F861" s="7" t="str">
        <f>VLOOKUP(Table1[[#This Row],[Order No]],'Account, order priority and cat'!$A$2:$B$1038,2,FALSE)</f>
        <v>EDDIE MURRAY</v>
      </c>
      <c r="G861" s="7" t="str">
        <f>VLOOKUP(Table1[[#This Row],[Order No]],'Account, order priority and cat'!$A$3:$C$1039,3,FALSE)</f>
        <v>Not Specified</v>
      </c>
      <c r="H861" s="7" t="str">
        <f>VLOOKUP(Table1[[#This Row],[Order No]],'Account, order priority and cat'!$A$3:$D$1039,4,FALSE)</f>
        <v>Office Supplies</v>
      </c>
      <c r="I861" s="12" t="str">
        <f>VLOOKUP(Table1[[#This Row],[Order No]],'Cost and price details'!$A$2:$F$1038,Table!$I$3,FALSE)</f>
        <v>Regular Air</v>
      </c>
      <c r="J861" s="13">
        <f>VLOOKUP(Table1[[#This Row],[Order No]],'Cost and price details'!$A$2:$F$1038,Table!$J$3,FALSE)</f>
        <v>42511</v>
      </c>
      <c r="K861" s="12">
        <f>VLOOKUP(Table1[[#This Row],[Order No]],'Cost and price details'!$A$2:$F$1038,Table!$K$3,FALSE)</f>
        <v>2.5190000000000001</v>
      </c>
      <c r="L861" s="12">
        <f>VLOOKUP(Table1[[#This Row],[Order No]],'Cost and price details'!$A$2:$F$1038,Table!$L$3,FALSE)</f>
        <v>4.0590000000000002</v>
      </c>
      <c r="M861" s="14">
        <f>(Table1[[#This Row],[Retail Price]]-Table1[[#This Row],[Cost Price]])/Table1[[#This Row],[Cost Price]]</f>
        <v>0.611353711790393</v>
      </c>
      <c r="N861" s="14">
        <f>VLOOKUP(Table1[[#This Row],[Retail Price]],'Tax and discount slab'!$A$17:$B$27,2,TRUE)</f>
        <v>0.05</v>
      </c>
      <c r="O861" s="7">
        <f>(1+Table1[[#This Row],[Tax]])*Table1[[#This Row],[Retail Price]]</f>
        <v>4.2619500000000006</v>
      </c>
      <c r="P861" s="7" t="e">
        <f>VLOOKUP(Table1[[#This Row],[Order No]],'QTY &amp; shipping cost'!A857:B1893,2,FALSE)</f>
        <v>#N/A</v>
      </c>
      <c r="Q861" s="7" t="e">
        <f>(Table1[[#This Row],[Price including tax]]*Table1[[#This Row],[Order Quantity]])</f>
        <v>#N/A</v>
      </c>
      <c r="R861" s="14">
        <f>VLOOKUP(Table1[[#This Row],[Retail Price]],'Tax and discount slab'!$D$17:$E$27,2,TRUE)</f>
        <v>0.02</v>
      </c>
      <c r="S861" s="7" t="e">
        <f>Table1[[#This Row],[Sub Total]]*Table1[[#This Row],[Discount %]]</f>
        <v>#N/A</v>
      </c>
      <c r="T861" s="7">
        <f>VLOOKUP(Table1[[#This Row],[Order No]],'QTY &amp; shipping cost'!$A$2:$C$1038,3,FALSE)</f>
        <v>0.55000000000000004</v>
      </c>
      <c r="U861" s="18" t="e">
        <f>(Table1[[#This Row],[Sub Total]]+Table1[[#This Row],[Shipping Cost]])-Table1[[#This Row],[Discount $]]</f>
        <v>#N/A</v>
      </c>
    </row>
    <row r="862" spans="1:21" x14ac:dyDescent="0.2">
      <c r="A862" s="17" t="s">
        <v>1404</v>
      </c>
      <c r="B862" s="6">
        <f>VLOOKUP($A862,'Order date customer name'!$A$3:$B$1039,2,FALSE)</f>
        <v>42502</v>
      </c>
      <c r="C862" s="7" t="str">
        <f>VLOOKUP(Table1[[#This Row],[Order No]],'Order date customer name'!$A$2:$C$1038,3,FALSE)</f>
        <v>PEDRO FLORES</v>
      </c>
      <c r="D862" s="7" t="str">
        <f>VLOOKUP(Table1[[#This Row],[Order No]],'State and cust type'!$A$2:$B$1038,2,FALSE)</f>
        <v>Illinois</v>
      </c>
      <c r="E862" s="7" t="str">
        <f>VLOOKUP(Table1[[#This Row],[Order No]],'State and cust type'!$A$3:$C$1039,3,FALSE)</f>
        <v>Small Business</v>
      </c>
      <c r="F862" s="7" t="str">
        <f>VLOOKUP(Table1[[#This Row],[Order No]],'Account, order priority and cat'!$A$2:$B$1038,2,FALSE)</f>
        <v>MANUEL BARNES</v>
      </c>
      <c r="G862" s="7" t="str">
        <f>VLOOKUP(Table1[[#This Row],[Order No]],'Account, order priority and cat'!$A$3:$C$1039,3,FALSE)</f>
        <v>Not Specified</v>
      </c>
      <c r="H862" s="7" t="str">
        <f>VLOOKUP(Table1[[#This Row],[Order No]],'Account, order priority and cat'!$A$3:$D$1039,4,FALSE)</f>
        <v>Office Supplies</v>
      </c>
      <c r="I862" s="12" t="str">
        <f>VLOOKUP(Table1[[#This Row],[Order No]],'Cost and price details'!$A$2:$F$1038,Table!$I$3,FALSE)</f>
        <v>Regular Air</v>
      </c>
      <c r="J862" s="13">
        <f>VLOOKUP(Table1[[#This Row],[Order No]],'Cost and price details'!$A$2:$F$1038,Table!$J$3,FALSE)</f>
        <v>42511</v>
      </c>
      <c r="K862" s="12">
        <f>VLOOKUP(Table1[[#This Row],[Order No]],'Cost and price details'!$A$2:$F$1038,Table!$K$3,FALSE)</f>
        <v>1.4630000000000003</v>
      </c>
      <c r="L862" s="12">
        <f>VLOOKUP(Table1[[#This Row],[Order No]],'Cost and price details'!$A$2:$F$1038,Table!$L$3,FALSE)</f>
        <v>2.2880000000000003</v>
      </c>
      <c r="M862" s="14">
        <f>(Table1[[#This Row],[Retail Price]]-Table1[[#This Row],[Cost Price]])/Table1[[#This Row],[Cost Price]]</f>
        <v>0.56390977443609003</v>
      </c>
      <c r="N862" s="14">
        <f>VLOOKUP(Table1[[#This Row],[Retail Price]],'Tax and discount slab'!$A$17:$B$27,2,TRUE)</f>
        <v>0.05</v>
      </c>
      <c r="O862" s="7">
        <f>(1+Table1[[#This Row],[Tax]])*Table1[[#This Row],[Retail Price]]</f>
        <v>2.4024000000000005</v>
      </c>
      <c r="P862" s="7" t="e">
        <f>VLOOKUP(Table1[[#This Row],[Order No]],'QTY &amp; shipping cost'!A858:B1894,2,FALSE)</f>
        <v>#N/A</v>
      </c>
      <c r="Q862" s="7" t="e">
        <f>(Table1[[#This Row],[Price including tax]]*Table1[[#This Row],[Order Quantity]])</f>
        <v>#N/A</v>
      </c>
      <c r="R862" s="14">
        <f>VLOOKUP(Table1[[#This Row],[Retail Price]],'Tax and discount slab'!$D$17:$E$27,2,TRUE)</f>
        <v>0.02</v>
      </c>
      <c r="S862" s="7" t="e">
        <f>Table1[[#This Row],[Sub Total]]*Table1[[#This Row],[Discount %]]</f>
        <v>#N/A</v>
      </c>
      <c r="T862" s="7">
        <f>VLOOKUP(Table1[[#This Row],[Order No]],'QTY &amp; shipping cost'!$A$2:$C$1038,3,FALSE)</f>
        <v>1.54</v>
      </c>
      <c r="U862" s="18" t="e">
        <f>(Table1[[#This Row],[Sub Total]]+Table1[[#This Row],[Shipping Cost]])-Table1[[#This Row],[Discount $]]</f>
        <v>#N/A</v>
      </c>
    </row>
    <row r="863" spans="1:21" x14ac:dyDescent="0.2">
      <c r="A863" s="17" t="s">
        <v>1405</v>
      </c>
      <c r="B863" s="6">
        <f>VLOOKUP($A863,'Order date customer name'!$A$3:$B$1039,2,FALSE)</f>
        <v>42506</v>
      </c>
      <c r="C863" s="7" t="str">
        <f>VLOOKUP(Table1[[#This Row],[Order No]],'Order date customer name'!$A$2:$C$1038,3,FALSE)</f>
        <v>GREG WARD</v>
      </c>
      <c r="D863" s="7" t="str">
        <f>VLOOKUP(Table1[[#This Row],[Order No]],'State and cust type'!$A$2:$B$1038,2,FALSE)</f>
        <v>Illinois</v>
      </c>
      <c r="E863" s="7" t="str">
        <f>VLOOKUP(Table1[[#This Row],[Order No]],'State and cust type'!$A$3:$C$1039,3,FALSE)</f>
        <v>Corporate</v>
      </c>
      <c r="F863" s="7" t="str">
        <f>VLOOKUP(Table1[[#This Row],[Order No]],'Account, order priority and cat'!$A$2:$B$1038,2,FALSE)</f>
        <v>MANUEL BARNES</v>
      </c>
      <c r="G863" s="7" t="str">
        <f>VLOOKUP(Table1[[#This Row],[Order No]],'Account, order priority and cat'!$A$3:$C$1039,3,FALSE)</f>
        <v>Not Specified</v>
      </c>
      <c r="H863" s="7" t="str">
        <f>VLOOKUP(Table1[[#This Row],[Order No]],'Account, order priority and cat'!$A$3:$D$1039,4,FALSE)</f>
        <v>Office Supplies</v>
      </c>
      <c r="I863" s="12" t="str">
        <f>VLOOKUP(Table1[[#This Row],[Order No]],'Cost and price details'!$A$2:$F$1038,Table!$I$3,FALSE)</f>
        <v>Regular Air</v>
      </c>
      <c r="J863" s="13">
        <f>VLOOKUP(Table1[[#This Row],[Order No]],'Cost and price details'!$A$2:$F$1038,Table!$J$3,FALSE)</f>
        <v>42515</v>
      </c>
      <c r="K863" s="12">
        <f>VLOOKUP(Table1[[#This Row],[Order No]],'Cost and price details'!$A$2:$F$1038,Table!$K$3,FALSE)</f>
        <v>16.445</v>
      </c>
      <c r="L863" s="12">
        <f>VLOOKUP(Table1[[#This Row],[Order No]],'Cost and price details'!$A$2:$F$1038,Table!$L$3,FALSE)</f>
        <v>38.236000000000004</v>
      </c>
      <c r="M863" s="14">
        <f>(Table1[[#This Row],[Retail Price]]-Table1[[#This Row],[Cost Price]])/Table1[[#This Row],[Cost Price]]</f>
        <v>1.3250836120401339</v>
      </c>
      <c r="N863" s="14">
        <f>VLOOKUP(Table1[[#This Row],[Retail Price]],'Tax and discount slab'!$A$17:$B$27,2,TRUE)</f>
        <v>0.2</v>
      </c>
      <c r="O863" s="7">
        <f>(1+Table1[[#This Row],[Tax]])*Table1[[#This Row],[Retail Price]]</f>
        <v>45.883200000000002</v>
      </c>
      <c r="P863" s="7" t="e">
        <f>VLOOKUP(Table1[[#This Row],[Order No]],'QTY &amp; shipping cost'!A859:B1895,2,FALSE)</f>
        <v>#N/A</v>
      </c>
      <c r="Q863" s="7" t="e">
        <f>(Table1[[#This Row],[Price including tax]]*Table1[[#This Row],[Order Quantity]])</f>
        <v>#N/A</v>
      </c>
      <c r="R863" s="14">
        <f>VLOOKUP(Table1[[#This Row],[Retail Price]],'Tax and discount slab'!$D$17:$E$27,2,TRUE)</f>
        <v>0.17</v>
      </c>
      <c r="S863" s="7" t="e">
        <f>Table1[[#This Row],[Sub Total]]*Table1[[#This Row],[Discount %]]</f>
        <v>#N/A</v>
      </c>
      <c r="T863" s="7">
        <f>VLOOKUP(Table1[[#This Row],[Order No]],'QTY &amp; shipping cost'!$A$2:$C$1038,3,FALSE)</f>
        <v>8.2700000000000014</v>
      </c>
      <c r="U863" s="18" t="e">
        <f>(Table1[[#This Row],[Sub Total]]+Table1[[#This Row],[Shipping Cost]])-Table1[[#This Row],[Discount $]]</f>
        <v>#N/A</v>
      </c>
    </row>
    <row r="864" spans="1:21" x14ac:dyDescent="0.2">
      <c r="A864" s="17" t="s">
        <v>1407</v>
      </c>
      <c r="B864" s="6">
        <f>VLOOKUP($A864,'Order date customer name'!$A$3:$B$1039,2,FALSE)</f>
        <v>42507</v>
      </c>
      <c r="C864" s="7" t="str">
        <f>VLOOKUP(Table1[[#This Row],[Order No]],'Order date customer name'!$A$2:$C$1038,3,FALSE)</f>
        <v>FRANCIS PERRY</v>
      </c>
      <c r="D864" s="7" t="str">
        <f>VLOOKUP(Table1[[#This Row],[Order No]],'State and cust type'!$A$2:$B$1038,2,FALSE)</f>
        <v>New York</v>
      </c>
      <c r="E864" s="7" t="str">
        <f>VLOOKUP(Table1[[#This Row],[Order No]],'State and cust type'!$A$3:$C$1039,3,FALSE)</f>
        <v>Home Office</v>
      </c>
      <c r="F864" s="7" t="str">
        <f>VLOOKUP(Table1[[#This Row],[Order No]],'Account, order priority and cat'!$A$2:$B$1038,2,FALSE)</f>
        <v>GERALD EDWARDS</v>
      </c>
      <c r="G864" s="7" t="str">
        <f>VLOOKUP(Table1[[#This Row],[Order No]],'Account, order priority and cat'!$A$3:$C$1039,3,FALSE)</f>
        <v>Medium</v>
      </c>
      <c r="H864" s="7" t="str">
        <f>VLOOKUP(Table1[[#This Row],[Order No]],'Account, order priority and cat'!$A$3:$D$1039,4,FALSE)</f>
        <v>Office Supplies</v>
      </c>
      <c r="I864" s="12" t="str">
        <f>VLOOKUP(Table1[[#This Row],[Order No]],'Cost and price details'!$A$2:$F$1038,Table!$I$3,FALSE)</f>
        <v>Regular Air</v>
      </c>
      <c r="J864" s="13">
        <f>VLOOKUP(Table1[[#This Row],[Order No]],'Cost and price details'!$A$2:$F$1038,Table!$J$3,FALSE)</f>
        <v>42515</v>
      </c>
      <c r="K864" s="12">
        <f>VLOOKUP(Table1[[#This Row],[Order No]],'Cost and price details'!$A$2:$F$1038,Table!$K$3,FALSE)</f>
        <v>1.9360000000000002</v>
      </c>
      <c r="L864" s="12">
        <f>VLOOKUP(Table1[[#This Row],[Order No]],'Cost and price details'!$A$2:$F$1038,Table!$L$3,FALSE)</f>
        <v>3.234</v>
      </c>
      <c r="M864" s="14">
        <f>(Table1[[#This Row],[Retail Price]]-Table1[[#This Row],[Cost Price]])/Table1[[#This Row],[Cost Price]]</f>
        <v>0.6704545454545453</v>
      </c>
      <c r="N864" s="14">
        <f>VLOOKUP(Table1[[#This Row],[Retail Price]],'Tax and discount slab'!$A$17:$B$27,2,TRUE)</f>
        <v>0.05</v>
      </c>
      <c r="O864" s="7">
        <f>(1+Table1[[#This Row],[Tax]])*Table1[[#This Row],[Retail Price]]</f>
        <v>3.3957000000000002</v>
      </c>
      <c r="P864" s="7" t="e">
        <f>VLOOKUP(Table1[[#This Row],[Order No]],'QTY &amp; shipping cost'!A860:B1896,2,FALSE)</f>
        <v>#N/A</v>
      </c>
      <c r="Q864" s="7" t="e">
        <f>(Table1[[#This Row],[Price including tax]]*Table1[[#This Row],[Order Quantity]])</f>
        <v>#N/A</v>
      </c>
      <c r="R864" s="14">
        <f>VLOOKUP(Table1[[#This Row],[Retail Price]],'Tax and discount slab'!$D$17:$E$27,2,TRUE)</f>
        <v>0.02</v>
      </c>
      <c r="S864" s="7" t="e">
        <f>Table1[[#This Row],[Sub Total]]*Table1[[#This Row],[Discount %]]</f>
        <v>#N/A</v>
      </c>
      <c r="T864" s="7">
        <f>VLOOKUP(Table1[[#This Row],[Order No]],'QTY &amp; shipping cost'!$A$2:$C$1038,3,FALSE)</f>
        <v>0.8600000000000001</v>
      </c>
      <c r="U864" s="18" t="e">
        <f>(Table1[[#This Row],[Sub Total]]+Table1[[#This Row],[Shipping Cost]])-Table1[[#This Row],[Discount $]]</f>
        <v>#N/A</v>
      </c>
    </row>
    <row r="865" spans="1:21" x14ac:dyDescent="0.2">
      <c r="A865" s="17" t="s">
        <v>1409</v>
      </c>
      <c r="B865" s="6">
        <f>VLOOKUP($A865,'Order date customer name'!$A$3:$B$1039,2,FALSE)</f>
        <v>42509</v>
      </c>
      <c r="C865" s="7" t="str">
        <f>VLOOKUP(Table1[[#This Row],[Order No]],'Order date customer name'!$A$2:$C$1038,3,FALSE)</f>
        <v>ANDREW MORALES</v>
      </c>
      <c r="D865" s="7" t="str">
        <f>VLOOKUP(Table1[[#This Row],[Order No]],'State and cust type'!$A$2:$B$1038,2,FALSE)</f>
        <v>New York</v>
      </c>
      <c r="E865" s="7" t="str">
        <f>VLOOKUP(Table1[[#This Row],[Order No]],'State and cust type'!$A$3:$C$1039,3,FALSE)</f>
        <v>Corporate</v>
      </c>
      <c r="F865" s="7" t="str">
        <f>VLOOKUP(Table1[[#This Row],[Order No]],'Account, order priority and cat'!$A$2:$B$1038,2,FALSE)</f>
        <v>GREG BLACK</v>
      </c>
      <c r="G865" s="7" t="str">
        <f>VLOOKUP(Table1[[#This Row],[Order No]],'Account, order priority and cat'!$A$3:$C$1039,3,FALSE)</f>
        <v>Critical</v>
      </c>
      <c r="H865" s="7" t="str">
        <f>VLOOKUP(Table1[[#This Row],[Order No]],'Account, order priority and cat'!$A$3:$D$1039,4,FALSE)</f>
        <v>Furniture</v>
      </c>
      <c r="I865" s="12" t="str">
        <f>VLOOKUP(Table1[[#This Row],[Order No]],'Cost and price details'!$A$2:$F$1038,Table!$I$3,FALSE)</f>
        <v>Regular Air</v>
      </c>
      <c r="J865" s="13">
        <f>VLOOKUP(Table1[[#This Row],[Order No]],'Cost and price details'!$A$2:$F$1038,Table!$J$3,FALSE)</f>
        <v>42517</v>
      </c>
      <c r="K865" s="12">
        <f>VLOOKUP(Table1[[#This Row],[Order No]],'Cost and price details'!$A$2:$F$1038,Table!$K$3,FALSE)</f>
        <v>6.0500000000000007</v>
      </c>
      <c r="L865" s="12">
        <f>VLOOKUP(Table1[[#This Row],[Order No]],'Cost and price details'!$A$2:$F$1038,Table!$L$3,FALSE)</f>
        <v>13.442000000000002</v>
      </c>
      <c r="M865" s="14">
        <f>(Table1[[#This Row],[Retail Price]]-Table1[[#This Row],[Cost Price]])/Table1[[#This Row],[Cost Price]]</f>
        <v>1.2218181818181819</v>
      </c>
      <c r="N865" s="14">
        <f>VLOOKUP(Table1[[#This Row],[Retail Price]],'Tax and discount slab'!$A$17:$B$27,2,TRUE)</f>
        <v>0.1</v>
      </c>
      <c r="O865" s="7">
        <f>(1+Table1[[#This Row],[Tax]])*Table1[[#This Row],[Retail Price]]</f>
        <v>14.786200000000003</v>
      </c>
      <c r="P865" s="7" t="e">
        <f>VLOOKUP(Table1[[#This Row],[Order No]],'QTY &amp; shipping cost'!A861:B1897,2,FALSE)</f>
        <v>#N/A</v>
      </c>
      <c r="Q865" s="7" t="e">
        <f>(Table1[[#This Row],[Price including tax]]*Table1[[#This Row],[Order Quantity]])</f>
        <v>#N/A</v>
      </c>
      <c r="R865" s="14">
        <f>VLOOKUP(Table1[[#This Row],[Retail Price]],'Tax and discount slab'!$D$17:$E$27,2,TRUE)</f>
        <v>7.0000000000000007E-2</v>
      </c>
      <c r="S865" s="7" t="e">
        <f>Table1[[#This Row],[Sub Total]]*Table1[[#This Row],[Discount %]]</f>
        <v>#N/A</v>
      </c>
      <c r="T865" s="7">
        <f>VLOOKUP(Table1[[#This Row],[Order No]],'QTY &amp; shipping cost'!$A$2:$C$1038,3,FALSE)</f>
        <v>2.9</v>
      </c>
      <c r="U865" s="18" t="e">
        <f>(Table1[[#This Row],[Sub Total]]+Table1[[#This Row],[Shipping Cost]])-Table1[[#This Row],[Discount $]]</f>
        <v>#N/A</v>
      </c>
    </row>
    <row r="866" spans="1:21" x14ac:dyDescent="0.2">
      <c r="A866" s="17" t="s">
        <v>1411</v>
      </c>
      <c r="B866" s="6">
        <f>VLOOKUP($A866,'Order date customer name'!$A$3:$B$1039,2,FALSE)</f>
        <v>42509</v>
      </c>
      <c r="C866" s="7" t="str">
        <f>VLOOKUP(Table1[[#This Row],[Order No]],'Order date customer name'!$A$2:$C$1038,3,FALSE)</f>
        <v>GARY JAMES</v>
      </c>
      <c r="D866" s="7" t="str">
        <f>VLOOKUP(Table1[[#This Row],[Order No]],'State and cust type'!$A$2:$B$1038,2,FALSE)</f>
        <v>New York</v>
      </c>
      <c r="E866" s="7" t="str">
        <f>VLOOKUP(Table1[[#This Row],[Order No]],'State and cust type'!$A$3:$C$1039,3,FALSE)</f>
        <v>Small Business</v>
      </c>
      <c r="F866" s="7" t="str">
        <f>VLOOKUP(Table1[[#This Row],[Order No]],'Account, order priority and cat'!$A$2:$B$1038,2,FALSE)</f>
        <v>TONY PERRY</v>
      </c>
      <c r="G866" s="7" t="str">
        <f>VLOOKUP(Table1[[#This Row],[Order No]],'Account, order priority and cat'!$A$3:$C$1039,3,FALSE)</f>
        <v>Critical</v>
      </c>
      <c r="H866" s="7" t="str">
        <f>VLOOKUP(Table1[[#This Row],[Order No]],'Account, order priority and cat'!$A$3:$D$1039,4,FALSE)</f>
        <v>Office Supplies</v>
      </c>
      <c r="I866" s="12" t="str">
        <f>VLOOKUP(Table1[[#This Row],[Order No]],'Cost and price details'!$A$2:$F$1038,Table!$I$3,FALSE)</f>
        <v>Regular Air</v>
      </c>
      <c r="J866" s="13">
        <f>VLOOKUP(Table1[[#This Row],[Order No]],'Cost and price details'!$A$2:$F$1038,Table!$J$3,FALSE)</f>
        <v>42516</v>
      </c>
      <c r="K866" s="12">
        <f>VLOOKUP(Table1[[#This Row],[Order No]],'Cost and price details'!$A$2:$F$1038,Table!$K$3,FALSE)</f>
        <v>57.277000000000008</v>
      </c>
      <c r="L866" s="12">
        <f>VLOOKUP(Table1[[#This Row],[Order No]],'Cost and price details'!$A$2:$F$1038,Table!$L$3,FALSE)</f>
        <v>92.378000000000014</v>
      </c>
      <c r="M866" s="14">
        <f>(Table1[[#This Row],[Retail Price]]-Table1[[#This Row],[Cost Price]])/Table1[[#This Row],[Cost Price]]</f>
        <v>0.61282888419435377</v>
      </c>
      <c r="N866" s="14">
        <f>VLOOKUP(Table1[[#This Row],[Retail Price]],'Tax and discount slab'!$A$17:$B$27,2,TRUE)</f>
        <v>0.30000000000000004</v>
      </c>
      <c r="O866" s="7">
        <f>(1+Table1[[#This Row],[Tax]])*Table1[[#This Row],[Retail Price]]</f>
        <v>120.09140000000002</v>
      </c>
      <c r="P866" s="7" t="e">
        <f>VLOOKUP(Table1[[#This Row],[Order No]],'QTY &amp; shipping cost'!A862:B1898,2,FALSE)</f>
        <v>#N/A</v>
      </c>
      <c r="Q866" s="7" t="e">
        <f>(Table1[[#This Row],[Price including tax]]*Table1[[#This Row],[Order Quantity]])</f>
        <v>#N/A</v>
      </c>
      <c r="R866" s="14">
        <f>VLOOKUP(Table1[[#This Row],[Retail Price]],'Tax and discount slab'!$D$17:$E$27,2,TRUE)</f>
        <v>0.42</v>
      </c>
      <c r="S866" s="7" t="e">
        <f>Table1[[#This Row],[Sub Total]]*Table1[[#This Row],[Discount %]]</f>
        <v>#N/A</v>
      </c>
      <c r="T866" s="7">
        <f>VLOOKUP(Table1[[#This Row],[Order No]],'QTY &amp; shipping cost'!$A$2:$C$1038,3,FALSE)</f>
        <v>5.0599999999999996</v>
      </c>
      <c r="U866" s="18" t="e">
        <f>(Table1[[#This Row],[Sub Total]]+Table1[[#This Row],[Shipping Cost]])-Table1[[#This Row],[Discount $]]</f>
        <v>#N/A</v>
      </c>
    </row>
    <row r="867" spans="1:21" x14ac:dyDescent="0.2">
      <c r="A867" s="17" t="s">
        <v>1412</v>
      </c>
      <c r="B867" s="6">
        <f>VLOOKUP($A867,'Order date customer name'!$A$3:$B$1039,2,FALSE)</f>
        <v>42509</v>
      </c>
      <c r="C867" s="7" t="str">
        <f>VLOOKUP(Table1[[#This Row],[Order No]],'Order date customer name'!$A$2:$C$1038,3,FALSE)</f>
        <v>FRANKLIN CONTRERAS</v>
      </c>
      <c r="D867" s="7" t="str">
        <f>VLOOKUP(Table1[[#This Row],[Order No]],'State and cust type'!$A$2:$B$1038,2,FALSE)</f>
        <v>New York</v>
      </c>
      <c r="E867" s="7" t="str">
        <f>VLOOKUP(Table1[[#This Row],[Order No]],'State and cust type'!$A$3:$C$1039,3,FALSE)</f>
        <v>Corporate</v>
      </c>
      <c r="F867" s="7" t="str">
        <f>VLOOKUP(Table1[[#This Row],[Order No]],'Account, order priority and cat'!$A$2:$B$1038,2,FALSE)</f>
        <v>GREG BLACK</v>
      </c>
      <c r="G867" s="7" t="str">
        <f>VLOOKUP(Table1[[#This Row],[Order No]],'Account, order priority and cat'!$A$3:$C$1039,3,FALSE)</f>
        <v>Critical</v>
      </c>
      <c r="H867" s="7" t="str">
        <f>VLOOKUP(Table1[[#This Row],[Order No]],'Account, order priority and cat'!$A$3:$D$1039,4,FALSE)</f>
        <v>Office Supplies</v>
      </c>
      <c r="I867" s="12" t="str">
        <f>VLOOKUP(Table1[[#This Row],[Order No]],'Cost and price details'!$A$2:$F$1038,Table!$I$3,FALSE)</f>
        <v>Regular Air</v>
      </c>
      <c r="J867" s="13">
        <f>VLOOKUP(Table1[[#This Row],[Order No]],'Cost and price details'!$A$2:$F$1038,Table!$J$3,FALSE)</f>
        <v>42517</v>
      </c>
      <c r="K867" s="12">
        <f>VLOOKUP(Table1[[#This Row],[Order No]],'Cost and price details'!$A$2:$F$1038,Table!$K$3,FALSE)</f>
        <v>16.445</v>
      </c>
      <c r="L867" s="12">
        <f>VLOOKUP(Table1[[#This Row],[Order No]],'Cost and price details'!$A$2:$F$1038,Table!$L$3,FALSE)</f>
        <v>38.236000000000004</v>
      </c>
      <c r="M867" s="14">
        <f>(Table1[[#This Row],[Retail Price]]-Table1[[#This Row],[Cost Price]])/Table1[[#This Row],[Cost Price]]</f>
        <v>1.3250836120401339</v>
      </c>
      <c r="N867" s="14">
        <f>VLOOKUP(Table1[[#This Row],[Retail Price]],'Tax and discount slab'!$A$17:$B$27,2,TRUE)</f>
        <v>0.2</v>
      </c>
      <c r="O867" s="7">
        <f>(1+Table1[[#This Row],[Tax]])*Table1[[#This Row],[Retail Price]]</f>
        <v>45.883200000000002</v>
      </c>
      <c r="P867" s="7" t="e">
        <f>VLOOKUP(Table1[[#This Row],[Order No]],'QTY &amp; shipping cost'!A863:B1899,2,FALSE)</f>
        <v>#N/A</v>
      </c>
      <c r="Q867" s="7" t="e">
        <f>(Table1[[#This Row],[Price including tax]]*Table1[[#This Row],[Order Quantity]])</f>
        <v>#N/A</v>
      </c>
      <c r="R867" s="14">
        <f>VLOOKUP(Table1[[#This Row],[Retail Price]],'Tax and discount slab'!$D$17:$E$27,2,TRUE)</f>
        <v>0.17</v>
      </c>
      <c r="S867" s="7" t="e">
        <f>Table1[[#This Row],[Sub Total]]*Table1[[#This Row],[Discount %]]</f>
        <v>#N/A</v>
      </c>
      <c r="T867" s="7">
        <f>VLOOKUP(Table1[[#This Row],[Order No]],'QTY &amp; shipping cost'!$A$2:$C$1038,3,FALSE)</f>
        <v>8.2700000000000014</v>
      </c>
      <c r="U867" s="18" t="e">
        <f>(Table1[[#This Row],[Sub Total]]+Table1[[#This Row],[Shipping Cost]])-Table1[[#This Row],[Discount $]]</f>
        <v>#N/A</v>
      </c>
    </row>
    <row r="868" spans="1:21" x14ac:dyDescent="0.2">
      <c r="A868" s="17" t="s">
        <v>1413</v>
      </c>
      <c r="B868" s="6">
        <f>VLOOKUP($A868,'Order date customer name'!$A$3:$B$1039,2,FALSE)</f>
        <v>42510</v>
      </c>
      <c r="C868" s="7" t="str">
        <f>VLOOKUP(Table1[[#This Row],[Order No]],'Order date customer name'!$A$2:$C$1038,3,FALSE)</f>
        <v>CRAIG PRICE</v>
      </c>
      <c r="D868" s="7" t="str">
        <f>VLOOKUP(Table1[[#This Row],[Order No]],'State and cust type'!$A$2:$B$1038,2,FALSE)</f>
        <v>New York</v>
      </c>
      <c r="E868" s="7" t="str">
        <f>VLOOKUP(Table1[[#This Row],[Order No]],'State and cust type'!$A$3:$C$1039,3,FALSE)</f>
        <v>Corporate</v>
      </c>
      <c r="F868" s="7" t="str">
        <f>VLOOKUP(Table1[[#This Row],[Order No]],'Account, order priority and cat'!$A$2:$B$1038,2,FALSE)</f>
        <v>GREG BLACK</v>
      </c>
      <c r="G868" s="7" t="str">
        <f>VLOOKUP(Table1[[#This Row],[Order No]],'Account, order priority and cat'!$A$3:$C$1039,3,FALSE)</f>
        <v>Medium</v>
      </c>
      <c r="H868" s="7" t="str">
        <f>VLOOKUP(Table1[[#This Row],[Order No]],'Account, order priority and cat'!$A$3:$D$1039,4,FALSE)</f>
        <v>Office Supplies</v>
      </c>
      <c r="I868" s="12" t="str">
        <f>VLOOKUP(Table1[[#This Row],[Order No]],'Cost and price details'!$A$2:$F$1038,Table!$I$3,FALSE)</f>
        <v>Regular Air</v>
      </c>
      <c r="J868" s="13">
        <f>VLOOKUP(Table1[[#This Row],[Order No]],'Cost and price details'!$A$2:$F$1038,Table!$J$3,FALSE)</f>
        <v>42519</v>
      </c>
      <c r="K868" s="12">
        <f>VLOOKUP(Table1[[#This Row],[Order No]],'Cost and price details'!$A$2:$F$1038,Table!$K$3,FALSE)</f>
        <v>4.9060000000000006</v>
      </c>
      <c r="L868" s="12">
        <f>VLOOKUP(Table1[[#This Row],[Order No]],'Cost and price details'!$A$2:$F$1038,Table!$L$3,FALSE)</f>
        <v>11.979000000000001</v>
      </c>
      <c r="M868" s="14">
        <f>(Table1[[#This Row],[Retail Price]]-Table1[[#This Row],[Cost Price]])/Table1[[#This Row],[Cost Price]]</f>
        <v>1.4417040358744393</v>
      </c>
      <c r="N868" s="14">
        <f>VLOOKUP(Table1[[#This Row],[Retail Price]],'Tax and discount slab'!$A$17:$B$27,2,TRUE)</f>
        <v>0.1</v>
      </c>
      <c r="O868" s="7">
        <f>(1+Table1[[#This Row],[Tax]])*Table1[[#This Row],[Retail Price]]</f>
        <v>13.176900000000002</v>
      </c>
      <c r="P868" s="7" t="e">
        <f>VLOOKUP(Table1[[#This Row],[Order No]],'QTY &amp; shipping cost'!A864:B1900,2,FALSE)</f>
        <v>#N/A</v>
      </c>
      <c r="Q868" s="7" t="e">
        <f>(Table1[[#This Row],[Price including tax]]*Table1[[#This Row],[Order Quantity]])</f>
        <v>#N/A</v>
      </c>
      <c r="R868" s="14">
        <f>VLOOKUP(Table1[[#This Row],[Retail Price]],'Tax and discount slab'!$D$17:$E$27,2,TRUE)</f>
        <v>7.0000000000000007E-2</v>
      </c>
      <c r="S868" s="7" t="e">
        <f>Table1[[#This Row],[Sub Total]]*Table1[[#This Row],[Discount %]]</f>
        <v>#N/A</v>
      </c>
      <c r="T868" s="7">
        <f>VLOOKUP(Table1[[#This Row],[Order No]],'QTY &amp; shipping cost'!$A$2:$C$1038,3,FALSE)</f>
        <v>4.55</v>
      </c>
      <c r="U868" s="18" t="e">
        <f>(Table1[[#This Row],[Sub Total]]+Table1[[#This Row],[Shipping Cost]])-Table1[[#This Row],[Discount $]]</f>
        <v>#N/A</v>
      </c>
    </row>
    <row r="869" spans="1:21" x14ac:dyDescent="0.2">
      <c r="A869" s="17" t="s">
        <v>1414</v>
      </c>
      <c r="B869" s="6">
        <f>VLOOKUP($A869,'Order date customer name'!$A$3:$B$1039,2,FALSE)</f>
        <v>42510</v>
      </c>
      <c r="C869" s="7" t="str">
        <f>VLOOKUP(Table1[[#This Row],[Order No]],'Order date customer name'!$A$2:$C$1038,3,FALSE)</f>
        <v>ELMER COLEMAN</v>
      </c>
      <c r="D869" s="7" t="str">
        <f>VLOOKUP(Table1[[#This Row],[Order No]],'State and cust type'!$A$2:$B$1038,2,FALSE)</f>
        <v>New York</v>
      </c>
      <c r="E869" s="7" t="str">
        <f>VLOOKUP(Table1[[#This Row],[Order No]],'State and cust type'!$A$3:$C$1039,3,FALSE)</f>
        <v>Home Office</v>
      </c>
      <c r="F869" s="7" t="str">
        <f>VLOOKUP(Table1[[#This Row],[Order No]],'Account, order priority and cat'!$A$2:$B$1038,2,FALSE)</f>
        <v>BRYAN JENKINS</v>
      </c>
      <c r="G869" s="7" t="str">
        <f>VLOOKUP(Table1[[#This Row],[Order No]],'Account, order priority and cat'!$A$3:$C$1039,3,FALSE)</f>
        <v>Not Specified</v>
      </c>
      <c r="H869" s="7" t="str">
        <f>VLOOKUP(Table1[[#This Row],[Order No]],'Account, order priority and cat'!$A$3:$D$1039,4,FALSE)</f>
        <v>Office Supplies</v>
      </c>
      <c r="I869" s="12" t="str">
        <f>VLOOKUP(Table1[[#This Row],[Order No]],'Cost and price details'!$A$2:$F$1038,Table!$I$3,FALSE)</f>
        <v>Regular Air</v>
      </c>
      <c r="J869" s="13">
        <f>VLOOKUP(Table1[[#This Row],[Order No]],'Cost and price details'!$A$2:$F$1038,Table!$J$3,FALSE)</f>
        <v>42518</v>
      </c>
      <c r="K869" s="12">
        <f>VLOOKUP(Table1[[#This Row],[Order No]],'Cost and price details'!$A$2:$F$1038,Table!$K$3,FALSE)</f>
        <v>1.298</v>
      </c>
      <c r="L869" s="12">
        <f>VLOOKUP(Table1[[#This Row],[Order No]],'Cost and price details'!$A$2:$F$1038,Table!$L$3,FALSE)</f>
        <v>2.0680000000000001</v>
      </c>
      <c r="M869" s="14">
        <f>(Table1[[#This Row],[Retail Price]]-Table1[[#This Row],[Cost Price]])/Table1[[#This Row],[Cost Price]]</f>
        <v>0.59322033898305082</v>
      </c>
      <c r="N869" s="14">
        <f>VLOOKUP(Table1[[#This Row],[Retail Price]],'Tax and discount slab'!$A$17:$B$27,2,TRUE)</f>
        <v>0.05</v>
      </c>
      <c r="O869" s="7">
        <f>(1+Table1[[#This Row],[Tax]])*Table1[[#This Row],[Retail Price]]</f>
        <v>2.1714000000000002</v>
      </c>
      <c r="P869" s="7" t="e">
        <f>VLOOKUP(Table1[[#This Row],[Order No]],'QTY &amp; shipping cost'!A865:B1901,2,FALSE)</f>
        <v>#N/A</v>
      </c>
      <c r="Q869" s="7" t="e">
        <f>(Table1[[#This Row],[Price including tax]]*Table1[[#This Row],[Order Quantity]])</f>
        <v>#N/A</v>
      </c>
      <c r="R869" s="14">
        <f>VLOOKUP(Table1[[#This Row],[Retail Price]],'Tax and discount slab'!$D$17:$E$27,2,TRUE)</f>
        <v>0.02</v>
      </c>
      <c r="S869" s="7" t="e">
        <f>Table1[[#This Row],[Sub Total]]*Table1[[#This Row],[Discount %]]</f>
        <v>#N/A</v>
      </c>
      <c r="T869" s="7">
        <f>VLOOKUP(Table1[[#This Row],[Order No]],'QTY &amp; shipping cost'!$A$2:$C$1038,3,FALSE)</f>
        <v>1.54</v>
      </c>
      <c r="U869" s="18" t="e">
        <f>(Table1[[#This Row],[Sub Total]]+Table1[[#This Row],[Shipping Cost]])-Table1[[#This Row],[Discount $]]</f>
        <v>#N/A</v>
      </c>
    </row>
    <row r="870" spans="1:21" x14ac:dyDescent="0.2">
      <c r="A870" s="17" t="s">
        <v>1415</v>
      </c>
      <c r="B870" s="6">
        <f>VLOOKUP($A870,'Order date customer name'!$A$3:$B$1039,2,FALSE)</f>
        <v>42511</v>
      </c>
      <c r="C870" s="7" t="str">
        <f>VLOOKUP(Table1[[#This Row],[Order No]],'Order date customer name'!$A$2:$C$1038,3,FALSE)</f>
        <v>COREY STEVENS</v>
      </c>
      <c r="D870" s="7" t="str">
        <f>VLOOKUP(Table1[[#This Row],[Order No]],'State and cust type'!$A$2:$B$1038,2,FALSE)</f>
        <v>New York</v>
      </c>
      <c r="E870" s="7" t="str">
        <f>VLOOKUP(Table1[[#This Row],[Order No]],'State and cust type'!$A$3:$C$1039,3,FALSE)</f>
        <v>Small Business</v>
      </c>
      <c r="F870" s="7" t="str">
        <f>VLOOKUP(Table1[[#This Row],[Order No]],'Account, order priority and cat'!$A$2:$B$1038,2,FALSE)</f>
        <v>WILLIE STEWART</v>
      </c>
      <c r="G870" s="7" t="str">
        <f>VLOOKUP(Table1[[#This Row],[Order No]],'Account, order priority and cat'!$A$3:$C$1039,3,FALSE)</f>
        <v>High</v>
      </c>
      <c r="H870" s="7" t="str">
        <f>VLOOKUP(Table1[[#This Row],[Order No]],'Account, order priority and cat'!$A$3:$D$1039,4,FALSE)</f>
        <v>Office Supplies</v>
      </c>
      <c r="I870" s="12" t="str">
        <f>VLOOKUP(Table1[[#This Row],[Order No]],'Cost and price details'!$A$2:$F$1038,Table!$I$3,FALSE)</f>
        <v>Express Air</v>
      </c>
      <c r="J870" s="13">
        <f>VLOOKUP(Table1[[#This Row],[Order No]],'Cost and price details'!$A$2:$F$1038,Table!$J$3,FALSE)</f>
        <v>42519</v>
      </c>
      <c r="K870" s="12">
        <f>VLOOKUP(Table1[[#This Row],[Order No]],'Cost and price details'!$A$2:$F$1038,Table!$K$3,FALSE)</f>
        <v>2.6290000000000004</v>
      </c>
      <c r="L870" s="12">
        <f>VLOOKUP(Table1[[#This Row],[Order No]],'Cost and price details'!$A$2:$F$1038,Table!$L$3,FALSE)</f>
        <v>4.6859999999999999</v>
      </c>
      <c r="M870" s="14">
        <f>(Table1[[#This Row],[Retail Price]]-Table1[[#This Row],[Cost Price]])/Table1[[#This Row],[Cost Price]]</f>
        <v>0.78242677824267748</v>
      </c>
      <c r="N870" s="14">
        <f>VLOOKUP(Table1[[#This Row],[Retail Price]],'Tax and discount slab'!$A$17:$B$27,2,TRUE)</f>
        <v>0.05</v>
      </c>
      <c r="O870" s="7">
        <f>(1+Table1[[#This Row],[Tax]])*Table1[[#This Row],[Retail Price]]</f>
        <v>4.9203000000000001</v>
      </c>
      <c r="P870" s="7" t="e">
        <f>VLOOKUP(Table1[[#This Row],[Order No]],'QTY &amp; shipping cost'!A866:B1902,2,FALSE)</f>
        <v>#N/A</v>
      </c>
      <c r="Q870" s="7" t="e">
        <f>(Table1[[#This Row],[Price including tax]]*Table1[[#This Row],[Order Quantity]])</f>
        <v>#N/A</v>
      </c>
      <c r="R870" s="14">
        <f>VLOOKUP(Table1[[#This Row],[Retail Price]],'Tax and discount slab'!$D$17:$E$27,2,TRUE)</f>
        <v>0.02</v>
      </c>
      <c r="S870" s="7" t="e">
        <f>Table1[[#This Row],[Sub Total]]*Table1[[#This Row],[Discount %]]</f>
        <v>#N/A</v>
      </c>
      <c r="T870" s="7">
        <f>VLOOKUP(Table1[[#This Row],[Order No]],'QTY &amp; shipping cost'!$A$2:$C$1038,3,FALSE)</f>
        <v>1.25</v>
      </c>
      <c r="U870" s="18" t="e">
        <f>(Table1[[#This Row],[Sub Total]]+Table1[[#This Row],[Shipping Cost]])-Table1[[#This Row],[Discount $]]</f>
        <v>#N/A</v>
      </c>
    </row>
    <row r="871" spans="1:21" x14ac:dyDescent="0.2">
      <c r="A871" s="17" t="s">
        <v>1417</v>
      </c>
      <c r="B871" s="6">
        <f>VLOOKUP($A871,'Order date customer name'!$A$3:$B$1039,2,FALSE)</f>
        <v>42514</v>
      </c>
      <c r="C871" s="7" t="str">
        <f>VLOOKUP(Table1[[#This Row],[Order No]],'Order date customer name'!$A$2:$C$1038,3,FALSE)</f>
        <v>ZACHARY ROBINSON</v>
      </c>
      <c r="D871" s="7" t="str">
        <f>VLOOKUP(Table1[[#This Row],[Order No]],'State and cust type'!$A$2:$B$1038,2,FALSE)</f>
        <v>New York</v>
      </c>
      <c r="E871" s="7" t="str">
        <f>VLOOKUP(Table1[[#This Row],[Order No]],'State and cust type'!$A$3:$C$1039,3,FALSE)</f>
        <v>Small Business</v>
      </c>
      <c r="F871" s="7" t="str">
        <f>VLOOKUP(Table1[[#This Row],[Order No]],'Account, order priority and cat'!$A$2:$B$1038,2,FALSE)</f>
        <v>ROY COOK</v>
      </c>
      <c r="G871" s="7" t="str">
        <f>VLOOKUP(Table1[[#This Row],[Order No]],'Account, order priority and cat'!$A$3:$C$1039,3,FALSE)</f>
        <v>Medium</v>
      </c>
      <c r="H871" s="7" t="str">
        <f>VLOOKUP(Table1[[#This Row],[Order No]],'Account, order priority and cat'!$A$3:$D$1039,4,FALSE)</f>
        <v>Office Supplies</v>
      </c>
      <c r="I871" s="12" t="str">
        <f>VLOOKUP(Table1[[#This Row],[Order No]],'Cost and price details'!$A$2:$F$1038,Table!$I$3,FALSE)</f>
        <v>Regular Air</v>
      </c>
      <c r="J871" s="13">
        <f>VLOOKUP(Table1[[#This Row],[Order No]],'Cost and price details'!$A$2:$F$1038,Table!$J$3,FALSE)</f>
        <v>42522</v>
      </c>
      <c r="K871" s="12">
        <f>VLOOKUP(Table1[[#This Row],[Order No]],'Cost and price details'!$A$2:$F$1038,Table!$K$3,FALSE)</f>
        <v>57.244000000000007</v>
      </c>
      <c r="L871" s="12">
        <f>VLOOKUP(Table1[[#This Row],[Order No]],'Cost and price details'!$A$2:$F$1038,Table!$L$3,FALSE)</f>
        <v>92.323000000000022</v>
      </c>
      <c r="M871" s="14">
        <f>(Table1[[#This Row],[Retail Price]]-Table1[[#This Row],[Cost Price]])/Table1[[#This Row],[Cost Price]]</f>
        <v>0.61279784780937763</v>
      </c>
      <c r="N871" s="14">
        <f>VLOOKUP(Table1[[#This Row],[Retail Price]],'Tax and discount slab'!$A$17:$B$27,2,TRUE)</f>
        <v>0.30000000000000004</v>
      </c>
      <c r="O871" s="7">
        <f>(1+Table1[[#This Row],[Tax]])*Table1[[#This Row],[Retail Price]]</f>
        <v>120.01990000000004</v>
      </c>
      <c r="P871" s="7" t="e">
        <f>VLOOKUP(Table1[[#This Row],[Order No]],'QTY &amp; shipping cost'!A867:B1903,2,FALSE)</f>
        <v>#N/A</v>
      </c>
      <c r="Q871" s="7" t="e">
        <f>(Table1[[#This Row],[Price including tax]]*Table1[[#This Row],[Order Quantity]])</f>
        <v>#N/A</v>
      </c>
      <c r="R871" s="14">
        <f>VLOOKUP(Table1[[#This Row],[Retail Price]],'Tax and discount slab'!$D$17:$E$27,2,TRUE)</f>
        <v>0.42</v>
      </c>
      <c r="S871" s="7" t="e">
        <f>Table1[[#This Row],[Sub Total]]*Table1[[#This Row],[Discount %]]</f>
        <v>#N/A</v>
      </c>
      <c r="T871" s="7">
        <f>VLOOKUP(Table1[[#This Row],[Order No]],'QTY &amp; shipping cost'!$A$2:$C$1038,3,FALSE)</f>
        <v>20.04</v>
      </c>
      <c r="U871" s="18" t="e">
        <f>(Table1[[#This Row],[Sub Total]]+Table1[[#This Row],[Shipping Cost]])-Table1[[#This Row],[Discount $]]</f>
        <v>#N/A</v>
      </c>
    </row>
    <row r="872" spans="1:21" x14ac:dyDescent="0.2">
      <c r="A872" s="17" t="s">
        <v>1419</v>
      </c>
      <c r="B872" s="6">
        <f>VLOOKUP($A872,'Order date customer name'!$A$3:$B$1039,2,FALSE)</f>
        <v>42515</v>
      </c>
      <c r="C872" s="7" t="str">
        <f>VLOOKUP(Table1[[#This Row],[Order No]],'Order date customer name'!$A$2:$C$1038,3,FALSE)</f>
        <v>COREY BOYD</v>
      </c>
      <c r="D872" s="7" t="str">
        <f>VLOOKUP(Table1[[#This Row],[Order No]],'State and cust type'!$A$2:$B$1038,2,FALSE)</f>
        <v>New York</v>
      </c>
      <c r="E872" s="7" t="str">
        <f>VLOOKUP(Table1[[#This Row],[Order No]],'State and cust type'!$A$3:$C$1039,3,FALSE)</f>
        <v>Corporate</v>
      </c>
      <c r="F872" s="7" t="str">
        <f>VLOOKUP(Table1[[#This Row],[Order No]],'Account, order priority and cat'!$A$2:$B$1038,2,FALSE)</f>
        <v>ROY COOK</v>
      </c>
      <c r="G872" s="7" t="str">
        <f>VLOOKUP(Table1[[#This Row],[Order No]],'Account, order priority and cat'!$A$3:$C$1039,3,FALSE)</f>
        <v>Not Specified</v>
      </c>
      <c r="H872" s="7" t="str">
        <f>VLOOKUP(Table1[[#This Row],[Order No]],'Account, order priority and cat'!$A$3:$D$1039,4,FALSE)</f>
        <v>Office Supplies</v>
      </c>
      <c r="I872" s="12" t="str">
        <f>VLOOKUP(Table1[[#This Row],[Order No]],'Cost and price details'!$A$2:$F$1038,Table!$I$3,FALSE)</f>
        <v>Regular Air</v>
      </c>
      <c r="J872" s="13">
        <f>VLOOKUP(Table1[[#This Row],[Order No]],'Cost and price details'!$A$2:$F$1038,Table!$J$3,FALSE)</f>
        <v>42522</v>
      </c>
      <c r="K872" s="12">
        <f>VLOOKUP(Table1[[#This Row],[Order No]],'Cost and price details'!$A$2:$F$1038,Table!$K$3,FALSE)</f>
        <v>5.8630000000000004</v>
      </c>
      <c r="L872" s="12">
        <f>VLOOKUP(Table1[[#This Row],[Order No]],'Cost and price details'!$A$2:$F$1038,Table!$L$3,FALSE)</f>
        <v>9.4600000000000009</v>
      </c>
      <c r="M872" s="14">
        <f>(Table1[[#This Row],[Retail Price]]-Table1[[#This Row],[Cost Price]])/Table1[[#This Row],[Cost Price]]</f>
        <v>0.61350844277673544</v>
      </c>
      <c r="N872" s="14">
        <f>VLOOKUP(Table1[[#This Row],[Retail Price]],'Tax and discount slab'!$A$17:$B$27,2,TRUE)</f>
        <v>0.05</v>
      </c>
      <c r="O872" s="7">
        <f>(1+Table1[[#This Row],[Tax]])*Table1[[#This Row],[Retail Price]]</f>
        <v>9.9330000000000016</v>
      </c>
      <c r="P872" s="7" t="e">
        <f>VLOOKUP(Table1[[#This Row],[Order No]],'QTY &amp; shipping cost'!A868:B1904,2,FALSE)</f>
        <v>#N/A</v>
      </c>
      <c r="Q872" s="7" t="e">
        <f>(Table1[[#This Row],[Price including tax]]*Table1[[#This Row],[Order Quantity]])</f>
        <v>#N/A</v>
      </c>
      <c r="R872" s="14">
        <f>VLOOKUP(Table1[[#This Row],[Retail Price]],'Tax and discount slab'!$D$17:$E$27,2,TRUE)</f>
        <v>0.02</v>
      </c>
      <c r="S872" s="7" t="e">
        <f>Table1[[#This Row],[Sub Total]]*Table1[[#This Row],[Discount %]]</f>
        <v>#N/A</v>
      </c>
      <c r="T872" s="7">
        <f>VLOOKUP(Table1[[#This Row],[Order No]],'QTY &amp; shipping cost'!$A$2:$C$1038,3,FALSE)</f>
        <v>6.24</v>
      </c>
      <c r="U872" s="18" t="e">
        <f>(Table1[[#This Row],[Sub Total]]+Table1[[#This Row],[Shipping Cost]])-Table1[[#This Row],[Discount $]]</f>
        <v>#N/A</v>
      </c>
    </row>
    <row r="873" spans="1:21" x14ac:dyDescent="0.2">
      <c r="A873" s="17" t="s">
        <v>1421</v>
      </c>
      <c r="B873" s="6">
        <f>VLOOKUP($A873,'Order date customer name'!$A$3:$B$1039,2,FALSE)</f>
        <v>42517</v>
      </c>
      <c r="C873" s="7" t="str">
        <f>VLOOKUP(Table1[[#This Row],[Order No]],'Order date customer name'!$A$2:$C$1038,3,FALSE)</f>
        <v>PEDRO KELLY</v>
      </c>
      <c r="D873" s="7" t="str">
        <f>VLOOKUP(Table1[[#This Row],[Order No]],'State and cust type'!$A$2:$B$1038,2,FALSE)</f>
        <v>New York</v>
      </c>
      <c r="E873" s="7" t="str">
        <f>VLOOKUP(Table1[[#This Row],[Order No]],'State and cust type'!$A$3:$C$1039,3,FALSE)</f>
        <v>Consumer</v>
      </c>
      <c r="F873" s="7" t="str">
        <f>VLOOKUP(Table1[[#This Row],[Order No]],'Account, order priority and cat'!$A$2:$B$1038,2,FALSE)</f>
        <v>BRYAN JENKINS</v>
      </c>
      <c r="G873" s="7" t="str">
        <f>VLOOKUP(Table1[[#This Row],[Order No]],'Account, order priority and cat'!$A$3:$C$1039,3,FALSE)</f>
        <v>Medium</v>
      </c>
      <c r="H873" s="7" t="str">
        <f>VLOOKUP(Table1[[#This Row],[Order No]],'Account, order priority and cat'!$A$3:$D$1039,4,FALSE)</f>
        <v>Office Supplies</v>
      </c>
      <c r="I873" s="12" t="str">
        <f>VLOOKUP(Table1[[#This Row],[Order No]],'Cost and price details'!$A$2:$F$1038,Table!$I$3,FALSE)</f>
        <v>Regular Air</v>
      </c>
      <c r="J873" s="13">
        <f>VLOOKUP(Table1[[#This Row],[Order No]],'Cost and price details'!$A$2:$F$1038,Table!$J$3,FALSE)</f>
        <v>42525</v>
      </c>
      <c r="K873" s="12">
        <f>VLOOKUP(Table1[[#This Row],[Order No]],'Cost and price details'!$A$2:$F$1038,Table!$K$3,FALSE)</f>
        <v>16.445</v>
      </c>
      <c r="L873" s="12">
        <f>VLOOKUP(Table1[[#This Row],[Order No]],'Cost and price details'!$A$2:$F$1038,Table!$L$3,FALSE)</f>
        <v>38.236000000000004</v>
      </c>
      <c r="M873" s="14">
        <f>(Table1[[#This Row],[Retail Price]]-Table1[[#This Row],[Cost Price]])/Table1[[#This Row],[Cost Price]]</f>
        <v>1.3250836120401339</v>
      </c>
      <c r="N873" s="14">
        <f>VLOOKUP(Table1[[#This Row],[Retail Price]],'Tax and discount slab'!$A$17:$B$27,2,TRUE)</f>
        <v>0.2</v>
      </c>
      <c r="O873" s="7">
        <f>(1+Table1[[#This Row],[Tax]])*Table1[[#This Row],[Retail Price]]</f>
        <v>45.883200000000002</v>
      </c>
      <c r="P873" s="7" t="e">
        <f>VLOOKUP(Table1[[#This Row],[Order No]],'QTY &amp; shipping cost'!A869:B1905,2,FALSE)</f>
        <v>#N/A</v>
      </c>
      <c r="Q873" s="7" t="e">
        <f>(Table1[[#This Row],[Price including tax]]*Table1[[#This Row],[Order Quantity]])</f>
        <v>#N/A</v>
      </c>
      <c r="R873" s="14">
        <f>VLOOKUP(Table1[[#This Row],[Retail Price]],'Tax and discount slab'!$D$17:$E$27,2,TRUE)</f>
        <v>0.17</v>
      </c>
      <c r="S873" s="7" t="e">
        <f>Table1[[#This Row],[Sub Total]]*Table1[[#This Row],[Discount %]]</f>
        <v>#N/A</v>
      </c>
      <c r="T873" s="7">
        <f>VLOOKUP(Table1[[#This Row],[Order No]],'QTY &amp; shipping cost'!$A$2:$C$1038,3,FALSE)</f>
        <v>8.2700000000000014</v>
      </c>
      <c r="U873" s="18" t="e">
        <f>(Table1[[#This Row],[Sub Total]]+Table1[[#This Row],[Shipping Cost]])-Table1[[#This Row],[Discount $]]</f>
        <v>#N/A</v>
      </c>
    </row>
    <row r="874" spans="1:21" x14ac:dyDescent="0.2">
      <c r="A874" s="17" t="s">
        <v>1423</v>
      </c>
      <c r="B874" s="6">
        <f>VLOOKUP($A874,'Order date customer name'!$A$3:$B$1039,2,FALSE)</f>
        <v>42518</v>
      </c>
      <c r="C874" s="7" t="str">
        <f>VLOOKUP(Table1[[#This Row],[Order No]],'Order date customer name'!$A$2:$C$1038,3,FALSE)</f>
        <v>SHANE MEDINA</v>
      </c>
      <c r="D874" s="7" t="str">
        <f>VLOOKUP(Table1[[#This Row],[Order No]],'State and cust type'!$A$2:$B$1038,2,FALSE)</f>
        <v>New York</v>
      </c>
      <c r="E874" s="7" t="str">
        <f>VLOOKUP(Table1[[#This Row],[Order No]],'State and cust type'!$A$3:$C$1039,3,FALSE)</f>
        <v>Home Office</v>
      </c>
      <c r="F874" s="7" t="str">
        <f>VLOOKUP(Table1[[#This Row],[Order No]],'Account, order priority and cat'!$A$2:$B$1038,2,FALSE)</f>
        <v>TONY PERRY</v>
      </c>
      <c r="G874" s="7" t="str">
        <f>VLOOKUP(Table1[[#This Row],[Order No]],'Account, order priority and cat'!$A$3:$C$1039,3,FALSE)</f>
        <v>Medium</v>
      </c>
      <c r="H874" s="7" t="str">
        <f>VLOOKUP(Table1[[#This Row],[Order No]],'Account, order priority and cat'!$A$3:$D$1039,4,FALSE)</f>
        <v>Technology</v>
      </c>
      <c r="I874" s="12" t="str">
        <f>VLOOKUP(Table1[[#This Row],[Order No]],'Cost and price details'!$A$2:$F$1038,Table!$I$3,FALSE)</f>
        <v>Regular Air</v>
      </c>
      <c r="J874" s="13">
        <f>VLOOKUP(Table1[[#This Row],[Order No]],'Cost and price details'!$A$2:$F$1038,Table!$J$3,FALSE)</f>
        <v>42525</v>
      </c>
      <c r="K874" s="12">
        <f>VLOOKUP(Table1[[#This Row],[Order No]],'Cost and price details'!$A$2:$F$1038,Table!$K$3,FALSE)</f>
        <v>6.8200000000000012</v>
      </c>
      <c r="L874" s="12">
        <f>VLOOKUP(Table1[[#This Row],[Order No]],'Cost and price details'!$A$2:$F$1038,Table!$L$3,FALSE)</f>
        <v>34.078000000000003</v>
      </c>
      <c r="M874" s="14">
        <f>(Table1[[#This Row],[Retail Price]]-Table1[[#This Row],[Cost Price]])/Table1[[#This Row],[Cost Price]]</f>
        <v>3.9967741935483869</v>
      </c>
      <c r="N874" s="14">
        <f>VLOOKUP(Table1[[#This Row],[Retail Price]],'Tax and discount slab'!$A$17:$B$27,2,TRUE)</f>
        <v>0.2</v>
      </c>
      <c r="O874" s="7">
        <f>(1+Table1[[#This Row],[Tax]])*Table1[[#This Row],[Retail Price]]</f>
        <v>40.893599999999999</v>
      </c>
      <c r="P874" s="7" t="e">
        <f>VLOOKUP(Table1[[#This Row],[Order No]],'QTY &amp; shipping cost'!A870:B1906,2,FALSE)</f>
        <v>#N/A</v>
      </c>
      <c r="Q874" s="7" t="e">
        <f>(Table1[[#This Row],[Price including tax]]*Table1[[#This Row],[Order Quantity]])</f>
        <v>#N/A</v>
      </c>
      <c r="R874" s="14">
        <f>VLOOKUP(Table1[[#This Row],[Retail Price]],'Tax and discount slab'!$D$17:$E$27,2,TRUE)</f>
        <v>0.17</v>
      </c>
      <c r="S874" s="7" t="e">
        <f>Table1[[#This Row],[Sub Total]]*Table1[[#This Row],[Discount %]]</f>
        <v>#N/A</v>
      </c>
      <c r="T874" s="7">
        <f>VLOOKUP(Table1[[#This Row],[Order No]],'QTY &amp; shipping cost'!$A$2:$C$1038,3,FALSE)</f>
        <v>4.05</v>
      </c>
      <c r="U874" s="18" t="e">
        <f>(Table1[[#This Row],[Sub Total]]+Table1[[#This Row],[Shipping Cost]])-Table1[[#This Row],[Discount $]]</f>
        <v>#N/A</v>
      </c>
    </row>
    <row r="875" spans="1:21" x14ac:dyDescent="0.2">
      <c r="A875" s="17" t="s">
        <v>1424</v>
      </c>
      <c r="B875" s="6">
        <f>VLOOKUP($A875,'Order date customer name'!$A$3:$B$1039,2,FALSE)</f>
        <v>42519</v>
      </c>
      <c r="C875" s="7" t="str">
        <f>VLOOKUP(Table1[[#This Row],[Order No]],'Order date customer name'!$A$2:$C$1038,3,FALSE)</f>
        <v>JASON HANSEN</v>
      </c>
      <c r="D875" s="7" t="str">
        <f>VLOOKUP(Table1[[#This Row],[Order No]],'State and cust type'!$A$2:$B$1038,2,FALSE)</f>
        <v>New York</v>
      </c>
      <c r="E875" s="7" t="str">
        <f>VLOOKUP(Table1[[#This Row],[Order No]],'State and cust type'!$A$3:$C$1039,3,FALSE)</f>
        <v>Consumer</v>
      </c>
      <c r="F875" s="7" t="str">
        <f>VLOOKUP(Table1[[#This Row],[Order No]],'Account, order priority and cat'!$A$2:$B$1038,2,FALSE)</f>
        <v>WILLIE STEWART</v>
      </c>
      <c r="G875" s="7" t="str">
        <f>VLOOKUP(Table1[[#This Row],[Order No]],'Account, order priority and cat'!$A$3:$C$1039,3,FALSE)</f>
        <v>Low</v>
      </c>
      <c r="H875" s="7" t="str">
        <f>VLOOKUP(Table1[[#This Row],[Order No]],'Account, order priority and cat'!$A$3:$D$1039,4,FALSE)</f>
        <v>Office Supplies</v>
      </c>
      <c r="I875" s="12" t="str">
        <f>VLOOKUP(Table1[[#This Row],[Order No]],'Cost and price details'!$A$2:$F$1038,Table!$I$3,FALSE)</f>
        <v>Regular Air</v>
      </c>
      <c r="J875" s="13">
        <f>VLOOKUP(Table1[[#This Row],[Order No]],'Cost and price details'!$A$2:$F$1038,Table!$J$3,FALSE)</f>
        <v>42528</v>
      </c>
      <c r="K875" s="12">
        <f>VLOOKUP(Table1[[#This Row],[Order No]],'Cost and price details'!$A$2:$F$1038,Table!$K$3,FALSE)</f>
        <v>1.034</v>
      </c>
      <c r="L875" s="12">
        <f>VLOOKUP(Table1[[#This Row],[Order No]],'Cost and price details'!$A$2:$F$1038,Table!$L$3,FALSE)</f>
        <v>2.2880000000000003</v>
      </c>
      <c r="M875" s="14">
        <f>(Table1[[#This Row],[Retail Price]]-Table1[[#This Row],[Cost Price]])/Table1[[#This Row],[Cost Price]]</f>
        <v>1.2127659574468086</v>
      </c>
      <c r="N875" s="14">
        <f>VLOOKUP(Table1[[#This Row],[Retail Price]],'Tax and discount slab'!$A$17:$B$27,2,TRUE)</f>
        <v>0.05</v>
      </c>
      <c r="O875" s="7">
        <f>(1+Table1[[#This Row],[Tax]])*Table1[[#This Row],[Retail Price]]</f>
        <v>2.4024000000000005</v>
      </c>
      <c r="P875" s="7" t="e">
        <f>VLOOKUP(Table1[[#This Row],[Order No]],'QTY &amp; shipping cost'!A871:B1907,2,FALSE)</f>
        <v>#N/A</v>
      </c>
      <c r="Q875" s="7" t="e">
        <f>(Table1[[#This Row],[Price including tax]]*Table1[[#This Row],[Order Quantity]])</f>
        <v>#N/A</v>
      </c>
      <c r="R875" s="14">
        <f>VLOOKUP(Table1[[#This Row],[Retail Price]],'Tax and discount slab'!$D$17:$E$27,2,TRUE)</f>
        <v>0.02</v>
      </c>
      <c r="S875" s="7" t="e">
        <f>Table1[[#This Row],[Sub Total]]*Table1[[#This Row],[Discount %]]</f>
        <v>#N/A</v>
      </c>
      <c r="T875" s="7">
        <f>VLOOKUP(Table1[[#This Row],[Order No]],'QTY &amp; shipping cost'!$A$2:$C$1038,3,FALSE)</f>
        <v>2.61</v>
      </c>
      <c r="U875" s="18" t="e">
        <f>(Table1[[#This Row],[Sub Total]]+Table1[[#This Row],[Shipping Cost]])-Table1[[#This Row],[Discount $]]</f>
        <v>#N/A</v>
      </c>
    </row>
    <row r="876" spans="1:21" x14ac:dyDescent="0.2">
      <c r="A876" s="17" t="s">
        <v>1425</v>
      </c>
      <c r="B876" s="6">
        <f>VLOOKUP($A876,'Order date customer name'!$A$3:$B$1039,2,FALSE)</f>
        <v>42519</v>
      </c>
      <c r="C876" s="7" t="str">
        <f>VLOOKUP(Table1[[#This Row],[Order No]],'Order date customer name'!$A$2:$C$1038,3,FALSE)</f>
        <v>JIMMY HARRIS</v>
      </c>
      <c r="D876" s="7" t="str">
        <f>VLOOKUP(Table1[[#This Row],[Order No]],'State and cust type'!$A$2:$B$1038,2,FALSE)</f>
        <v>New York</v>
      </c>
      <c r="E876" s="7" t="str">
        <f>VLOOKUP(Table1[[#This Row],[Order No]],'State and cust type'!$A$3:$C$1039,3,FALSE)</f>
        <v>Small Business</v>
      </c>
      <c r="F876" s="7" t="str">
        <f>VLOOKUP(Table1[[#This Row],[Order No]],'Account, order priority and cat'!$A$2:$B$1038,2,FALSE)</f>
        <v>TONY PERRY</v>
      </c>
      <c r="G876" s="7" t="str">
        <f>VLOOKUP(Table1[[#This Row],[Order No]],'Account, order priority and cat'!$A$3:$C$1039,3,FALSE)</f>
        <v>High</v>
      </c>
      <c r="H876" s="7" t="str">
        <f>VLOOKUP(Table1[[#This Row],[Order No]],'Account, order priority and cat'!$A$3:$D$1039,4,FALSE)</f>
        <v>Technology</v>
      </c>
      <c r="I876" s="12" t="str">
        <f>VLOOKUP(Table1[[#This Row],[Order No]],'Cost and price details'!$A$2:$F$1038,Table!$I$3,FALSE)</f>
        <v>Regular Air</v>
      </c>
      <c r="J876" s="13">
        <f>VLOOKUP(Table1[[#This Row],[Order No]],'Cost and price details'!$A$2:$F$1038,Table!$J$3,FALSE)</f>
        <v>42529</v>
      </c>
      <c r="K876" s="12">
        <f>VLOOKUP(Table1[[#This Row],[Order No]],'Cost and price details'!$A$2:$F$1038,Table!$K$3,FALSE)</f>
        <v>16.170000000000002</v>
      </c>
      <c r="L876" s="12">
        <f>VLOOKUP(Table1[[#This Row],[Order No]],'Cost and price details'!$A$2:$F$1038,Table!$L$3,FALSE)</f>
        <v>32.989000000000004</v>
      </c>
      <c r="M876" s="14">
        <f>(Table1[[#This Row],[Retail Price]]-Table1[[#This Row],[Cost Price]])/Table1[[#This Row],[Cost Price]]</f>
        <v>1.0401360544217688</v>
      </c>
      <c r="N876" s="14">
        <f>VLOOKUP(Table1[[#This Row],[Retail Price]],'Tax and discount slab'!$A$17:$B$27,2,TRUE)</f>
        <v>0.2</v>
      </c>
      <c r="O876" s="7">
        <f>(1+Table1[[#This Row],[Tax]])*Table1[[#This Row],[Retail Price]]</f>
        <v>39.586800000000004</v>
      </c>
      <c r="P876" s="7" t="e">
        <f>VLOOKUP(Table1[[#This Row],[Order No]],'QTY &amp; shipping cost'!A872:B1908,2,FALSE)</f>
        <v>#N/A</v>
      </c>
      <c r="Q876" s="7" t="e">
        <f>(Table1[[#This Row],[Price including tax]]*Table1[[#This Row],[Order Quantity]])</f>
        <v>#N/A</v>
      </c>
      <c r="R876" s="14">
        <f>VLOOKUP(Table1[[#This Row],[Retail Price]],'Tax and discount slab'!$D$17:$E$27,2,TRUE)</f>
        <v>0.17</v>
      </c>
      <c r="S876" s="7" t="e">
        <f>Table1[[#This Row],[Sub Total]]*Table1[[#This Row],[Discount %]]</f>
        <v>#N/A</v>
      </c>
      <c r="T876" s="7">
        <f>VLOOKUP(Table1[[#This Row],[Order No]],'QTY &amp; shipping cost'!$A$2:$C$1038,3,FALSE)</f>
        <v>5.55</v>
      </c>
      <c r="U876" s="18" t="e">
        <f>(Table1[[#This Row],[Sub Total]]+Table1[[#This Row],[Shipping Cost]])-Table1[[#This Row],[Discount $]]</f>
        <v>#N/A</v>
      </c>
    </row>
    <row r="877" spans="1:21" x14ac:dyDescent="0.2">
      <c r="A877" s="17" t="s">
        <v>1426</v>
      </c>
      <c r="B877" s="6">
        <f>VLOOKUP($A877,'Order date customer name'!$A$3:$B$1039,2,FALSE)</f>
        <v>42521</v>
      </c>
      <c r="C877" s="7" t="str">
        <f>VLOOKUP(Table1[[#This Row],[Order No]],'Order date customer name'!$A$2:$C$1038,3,FALSE)</f>
        <v>ROGER PALMER</v>
      </c>
      <c r="D877" s="7" t="str">
        <f>VLOOKUP(Table1[[#This Row],[Order No]],'State and cust type'!$A$2:$B$1038,2,FALSE)</f>
        <v>New York</v>
      </c>
      <c r="E877" s="7" t="str">
        <f>VLOOKUP(Table1[[#This Row],[Order No]],'State and cust type'!$A$3:$C$1039,3,FALSE)</f>
        <v>Consumer</v>
      </c>
      <c r="F877" s="7" t="str">
        <f>VLOOKUP(Table1[[#This Row],[Order No]],'Account, order priority and cat'!$A$2:$B$1038,2,FALSE)</f>
        <v>WILLIE STEWART</v>
      </c>
      <c r="G877" s="7" t="str">
        <f>VLOOKUP(Table1[[#This Row],[Order No]],'Account, order priority and cat'!$A$3:$C$1039,3,FALSE)</f>
        <v>Critical</v>
      </c>
      <c r="H877" s="7" t="str">
        <f>VLOOKUP(Table1[[#This Row],[Order No]],'Account, order priority and cat'!$A$3:$D$1039,4,FALSE)</f>
        <v>Office Supplies</v>
      </c>
      <c r="I877" s="12" t="str">
        <f>VLOOKUP(Table1[[#This Row],[Order No]],'Cost and price details'!$A$2:$F$1038,Table!$I$3,FALSE)</f>
        <v>Regular Air</v>
      </c>
      <c r="J877" s="13">
        <f>VLOOKUP(Table1[[#This Row],[Order No]],'Cost and price details'!$A$2:$F$1038,Table!$J$3,FALSE)</f>
        <v>42530</v>
      </c>
      <c r="K877" s="12">
        <f>VLOOKUP(Table1[[#This Row],[Order No]],'Cost and price details'!$A$2:$F$1038,Table!$K$3,FALSE)</f>
        <v>4.3450000000000006</v>
      </c>
      <c r="L877" s="12">
        <f>VLOOKUP(Table1[[#This Row],[Order No]],'Cost and price details'!$A$2:$F$1038,Table!$L$3,FALSE)</f>
        <v>6.6880000000000006</v>
      </c>
      <c r="M877" s="14">
        <f>(Table1[[#This Row],[Retail Price]]-Table1[[#This Row],[Cost Price]])/Table1[[#This Row],[Cost Price]]</f>
        <v>0.5392405063291138</v>
      </c>
      <c r="N877" s="14">
        <f>VLOOKUP(Table1[[#This Row],[Retail Price]],'Tax and discount slab'!$A$17:$B$27,2,TRUE)</f>
        <v>0.05</v>
      </c>
      <c r="O877" s="7">
        <f>(1+Table1[[#This Row],[Tax]])*Table1[[#This Row],[Retail Price]]</f>
        <v>7.0224000000000011</v>
      </c>
      <c r="P877" s="7" t="e">
        <f>VLOOKUP(Table1[[#This Row],[Order No]],'QTY &amp; shipping cost'!A873:B1909,2,FALSE)</f>
        <v>#N/A</v>
      </c>
      <c r="Q877" s="7" t="e">
        <f>(Table1[[#This Row],[Price including tax]]*Table1[[#This Row],[Order Quantity]])</f>
        <v>#N/A</v>
      </c>
      <c r="R877" s="14">
        <f>VLOOKUP(Table1[[#This Row],[Retail Price]],'Tax and discount slab'!$D$17:$E$27,2,TRUE)</f>
        <v>0.02</v>
      </c>
      <c r="S877" s="7" t="e">
        <f>Table1[[#This Row],[Sub Total]]*Table1[[#This Row],[Discount %]]</f>
        <v>#N/A</v>
      </c>
      <c r="T877" s="7">
        <f>VLOOKUP(Table1[[#This Row],[Order No]],'QTY &amp; shipping cost'!$A$2:$C$1038,3,FALSE)</f>
        <v>1.87</v>
      </c>
      <c r="U877" s="18" t="e">
        <f>(Table1[[#This Row],[Sub Total]]+Table1[[#This Row],[Shipping Cost]])-Table1[[#This Row],[Discount $]]</f>
        <v>#N/A</v>
      </c>
    </row>
    <row r="878" spans="1:21" x14ac:dyDescent="0.2">
      <c r="A878" s="17" t="s">
        <v>1427</v>
      </c>
      <c r="B878" s="6">
        <f>VLOOKUP($A878,'Order date customer name'!$A$3:$B$1039,2,FALSE)</f>
        <v>42522</v>
      </c>
      <c r="C878" s="7" t="str">
        <f>VLOOKUP(Table1[[#This Row],[Order No]],'Order date customer name'!$A$2:$C$1038,3,FALSE)</f>
        <v>KENNETH RAY</v>
      </c>
      <c r="D878" s="7" t="str">
        <f>VLOOKUP(Table1[[#This Row],[Order No]],'State and cust type'!$A$2:$B$1038,2,FALSE)</f>
        <v>New York</v>
      </c>
      <c r="E878" s="7" t="str">
        <f>VLOOKUP(Table1[[#This Row],[Order No]],'State and cust type'!$A$3:$C$1039,3,FALSE)</f>
        <v>Small Business</v>
      </c>
      <c r="F878" s="7" t="str">
        <f>VLOOKUP(Table1[[#This Row],[Order No]],'Account, order priority and cat'!$A$2:$B$1038,2,FALSE)</f>
        <v>BRYAN JENKINS</v>
      </c>
      <c r="G878" s="7" t="str">
        <f>VLOOKUP(Table1[[#This Row],[Order No]],'Account, order priority and cat'!$A$3:$C$1039,3,FALSE)</f>
        <v>Critical</v>
      </c>
      <c r="H878" s="7" t="str">
        <f>VLOOKUP(Table1[[#This Row],[Order No]],'Account, order priority and cat'!$A$3:$D$1039,4,FALSE)</f>
        <v>Office Supplies</v>
      </c>
      <c r="I878" s="12" t="str">
        <f>VLOOKUP(Table1[[#This Row],[Order No]],'Cost and price details'!$A$2:$F$1038,Table!$I$3,FALSE)</f>
        <v>Regular Air</v>
      </c>
      <c r="J878" s="13">
        <f>VLOOKUP(Table1[[#This Row],[Order No]],'Cost and price details'!$A$2:$F$1038,Table!$J$3,FALSE)</f>
        <v>42530</v>
      </c>
      <c r="K878" s="12">
        <f>VLOOKUP(Table1[[#This Row],[Order No]],'Cost and price details'!$A$2:$F$1038,Table!$K$3,FALSE)</f>
        <v>2.1339999999999999</v>
      </c>
      <c r="L878" s="12">
        <f>VLOOKUP(Table1[[#This Row],[Order No]],'Cost and price details'!$A$2:$F$1038,Table!$L$3,FALSE)</f>
        <v>3.3880000000000003</v>
      </c>
      <c r="M878" s="14">
        <f>(Table1[[#This Row],[Retail Price]]-Table1[[#This Row],[Cost Price]])/Table1[[#This Row],[Cost Price]]</f>
        <v>0.58762886597938169</v>
      </c>
      <c r="N878" s="14">
        <f>VLOOKUP(Table1[[#This Row],[Retail Price]],'Tax and discount slab'!$A$17:$B$27,2,TRUE)</f>
        <v>0.05</v>
      </c>
      <c r="O878" s="7">
        <f>(1+Table1[[#This Row],[Tax]])*Table1[[#This Row],[Retail Price]]</f>
        <v>3.5574000000000003</v>
      </c>
      <c r="P878" s="7" t="e">
        <f>VLOOKUP(Table1[[#This Row],[Order No]],'QTY &amp; shipping cost'!A874:B1910,2,FALSE)</f>
        <v>#N/A</v>
      </c>
      <c r="Q878" s="7" t="e">
        <f>(Table1[[#This Row],[Price including tax]]*Table1[[#This Row],[Order Quantity]])</f>
        <v>#N/A</v>
      </c>
      <c r="R878" s="14">
        <f>VLOOKUP(Table1[[#This Row],[Retail Price]],'Tax and discount slab'!$D$17:$E$27,2,TRUE)</f>
        <v>0.02</v>
      </c>
      <c r="S878" s="7" t="e">
        <f>Table1[[#This Row],[Sub Total]]*Table1[[#This Row],[Discount %]]</f>
        <v>#N/A</v>
      </c>
      <c r="T878" s="7">
        <f>VLOOKUP(Table1[[#This Row],[Order No]],'QTY &amp; shipping cost'!$A$2:$C$1038,3,FALSE)</f>
        <v>1.04</v>
      </c>
      <c r="U878" s="18" t="e">
        <f>(Table1[[#This Row],[Sub Total]]+Table1[[#This Row],[Shipping Cost]])-Table1[[#This Row],[Discount $]]</f>
        <v>#N/A</v>
      </c>
    </row>
    <row r="879" spans="1:21" x14ac:dyDescent="0.2">
      <c r="A879" s="17" t="s">
        <v>1428</v>
      </c>
      <c r="B879" s="6">
        <f>VLOOKUP($A879,'Order date customer name'!$A$3:$B$1039,2,FALSE)</f>
        <v>42522</v>
      </c>
      <c r="C879" s="7" t="str">
        <f>VLOOKUP(Table1[[#This Row],[Order No]],'Order date customer name'!$A$2:$C$1038,3,FALSE)</f>
        <v>ANTONIO NGUYEN</v>
      </c>
      <c r="D879" s="7" t="str">
        <f>VLOOKUP(Table1[[#This Row],[Order No]],'State and cust type'!$A$2:$B$1038,2,FALSE)</f>
        <v>New York</v>
      </c>
      <c r="E879" s="7" t="str">
        <f>VLOOKUP(Table1[[#This Row],[Order No]],'State and cust type'!$A$3:$C$1039,3,FALSE)</f>
        <v>Small Business</v>
      </c>
      <c r="F879" s="7" t="str">
        <f>VLOOKUP(Table1[[#This Row],[Order No]],'Account, order priority and cat'!$A$2:$B$1038,2,FALSE)</f>
        <v>EDWIN AGUILAR</v>
      </c>
      <c r="G879" s="7" t="str">
        <f>VLOOKUP(Table1[[#This Row],[Order No]],'Account, order priority and cat'!$A$3:$C$1039,3,FALSE)</f>
        <v>Not Specified</v>
      </c>
      <c r="H879" s="7" t="str">
        <f>VLOOKUP(Table1[[#This Row],[Order No]],'Account, order priority and cat'!$A$3:$D$1039,4,FALSE)</f>
        <v>Office Supplies</v>
      </c>
      <c r="I879" s="12" t="str">
        <f>VLOOKUP(Table1[[#This Row],[Order No]],'Cost and price details'!$A$2:$F$1038,Table!$I$3,FALSE)</f>
        <v>Regular Air</v>
      </c>
      <c r="J879" s="13">
        <f>VLOOKUP(Table1[[#This Row],[Order No]],'Cost and price details'!$A$2:$F$1038,Table!$J$3,FALSE)</f>
        <v>42531</v>
      </c>
      <c r="K879" s="12">
        <f>VLOOKUP(Table1[[#This Row],[Order No]],'Cost and price details'!$A$2:$F$1038,Table!$K$3,FALSE)</f>
        <v>0.78100000000000003</v>
      </c>
      <c r="L879" s="12">
        <f>VLOOKUP(Table1[[#This Row],[Order No]],'Cost and price details'!$A$2:$F$1038,Table!$L$3,FALSE)</f>
        <v>1.254</v>
      </c>
      <c r="M879" s="14">
        <f>(Table1[[#This Row],[Retail Price]]-Table1[[#This Row],[Cost Price]])/Table1[[#This Row],[Cost Price]]</f>
        <v>0.60563380281690138</v>
      </c>
      <c r="N879" s="14">
        <f>VLOOKUP(Table1[[#This Row],[Retail Price]],'Tax and discount slab'!$A$17:$B$27,2,TRUE)</f>
        <v>0.05</v>
      </c>
      <c r="O879" s="7">
        <f>(1+Table1[[#This Row],[Tax]])*Table1[[#This Row],[Retail Price]]</f>
        <v>1.3167</v>
      </c>
      <c r="P879" s="7" t="e">
        <f>VLOOKUP(Table1[[#This Row],[Order No]],'QTY &amp; shipping cost'!A875:B1911,2,FALSE)</f>
        <v>#N/A</v>
      </c>
      <c r="Q879" s="7" t="e">
        <f>(Table1[[#This Row],[Price including tax]]*Table1[[#This Row],[Order Quantity]])</f>
        <v>#N/A</v>
      </c>
      <c r="R879" s="14">
        <f>VLOOKUP(Table1[[#This Row],[Retail Price]],'Tax and discount slab'!$D$17:$E$27,2,TRUE)</f>
        <v>0.02</v>
      </c>
      <c r="S879" s="7" t="e">
        <f>Table1[[#This Row],[Sub Total]]*Table1[[#This Row],[Discount %]]</f>
        <v>#N/A</v>
      </c>
      <c r="T879" s="7">
        <f>VLOOKUP(Table1[[#This Row],[Order No]],'QTY &amp; shipping cost'!$A$2:$C$1038,3,FALSE)</f>
        <v>0.75</v>
      </c>
      <c r="U879" s="18" t="e">
        <f>(Table1[[#This Row],[Sub Total]]+Table1[[#This Row],[Shipping Cost]])-Table1[[#This Row],[Discount $]]</f>
        <v>#N/A</v>
      </c>
    </row>
    <row r="880" spans="1:21" x14ac:dyDescent="0.2">
      <c r="A880" s="17" t="s">
        <v>1430</v>
      </c>
      <c r="B880" s="6">
        <f>VLOOKUP($A880,'Order date customer name'!$A$3:$B$1039,2,FALSE)</f>
        <v>42530</v>
      </c>
      <c r="C880" s="7" t="str">
        <f>VLOOKUP(Table1[[#This Row],[Order No]],'Order date customer name'!$A$2:$C$1038,3,FALSE)</f>
        <v>GREG OLSON</v>
      </c>
      <c r="D880" s="7" t="str">
        <f>VLOOKUP(Table1[[#This Row],[Order No]],'State and cust type'!$A$2:$B$1038,2,FALSE)</f>
        <v>New York</v>
      </c>
      <c r="E880" s="7" t="str">
        <f>VLOOKUP(Table1[[#This Row],[Order No]],'State and cust type'!$A$3:$C$1039,3,FALSE)</f>
        <v>Corporate</v>
      </c>
      <c r="F880" s="7" t="str">
        <f>VLOOKUP(Table1[[#This Row],[Order No]],'Account, order priority and cat'!$A$2:$B$1038,2,FALSE)</f>
        <v>GREG BLACK</v>
      </c>
      <c r="G880" s="7" t="str">
        <f>VLOOKUP(Table1[[#This Row],[Order No]],'Account, order priority and cat'!$A$3:$C$1039,3,FALSE)</f>
        <v>Critical</v>
      </c>
      <c r="H880" s="7" t="str">
        <f>VLOOKUP(Table1[[#This Row],[Order No]],'Account, order priority and cat'!$A$3:$D$1039,4,FALSE)</f>
        <v>Office Supplies</v>
      </c>
      <c r="I880" s="12" t="str">
        <f>VLOOKUP(Table1[[#This Row],[Order No]],'Cost and price details'!$A$2:$F$1038,Table!$I$3,FALSE)</f>
        <v>Regular Air</v>
      </c>
      <c r="J880" s="13">
        <f>VLOOKUP(Table1[[#This Row],[Order No]],'Cost and price details'!$A$2:$F$1038,Table!$J$3,FALSE)</f>
        <v>42538</v>
      </c>
      <c r="K880" s="12">
        <f>VLOOKUP(Table1[[#This Row],[Order No]],'Cost and price details'!$A$2:$F$1038,Table!$K$3,FALSE)</f>
        <v>1.4410000000000003</v>
      </c>
      <c r="L880" s="12">
        <f>VLOOKUP(Table1[[#This Row],[Order No]],'Cost and price details'!$A$2:$F$1038,Table!$L$3,FALSE)</f>
        <v>3.1240000000000001</v>
      </c>
      <c r="M880" s="14">
        <f>(Table1[[#This Row],[Retail Price]]-Table1[[#This Row],[Cost Price]])/Table1[[#This Row],[Cost Price]]</f>
        <v>1.1679389312977095</v>
      </c>
      <c r="N880" s="14">
        <f>VLOOKUP(Table1[[#This Row],[Retail Price]],'Tax and discount slab'!$A$17:$B$27,2,TRUE)</f>
        <v>0.05</v>
      </c>
      <c r="O880" s="7">
        <f>(1+Table1[[#This Row],[Tax]])*Table1[[#This Row],[Retail Price]]</f>
        <v>3.2802000000000002</v>
      </c>
      <c r="P880" s="7" t="e">
        <f>VLOOKUP(Table1[[#This Row],[Order No]],'QTY &amp; shipping cost'!A876:B1912,2,FALSE)</f>
        <v>#N/A</v>
      </c>
      <c r="Q880" s="7" t="e">
        <f>(Table1[[#This Row],[Price including tax]]*Table1[[#This Row],[Order Quantity]])</f>
        <v>#N/A</v>
      </c>
      <c r="R880" s="14">
        <f>VLOOKUP(Table1[[#This Row],[Retail Price]],'Tax and discount slab'!$D$17:$E$27,2,TRUE)</f>
        <v>0.02</v>
      </c>
      <c r="S880" s="7" t="e">
        <f>Table1[[#This Row],[Sub Total]]*Table1[[#This Row],[Discount %]]</f>
        <v>#N/A</v>
      </c>
      <c r="T880" s="7">
        <f>VLOOKUP(Table1[[#This Row],[Order No]],'QTY &amp; shipping cost'!$A$2:$C$1038,3,FALSE)</f>
        <v>0.98000000000000009</v>
      </c>
      <c r="U880" s="18" t="e">
        <f>(Table1[[#This Row],[Sub Total]]+Table1[[#This Row],[Shipping Cost]])-Table1[[#This Row],[Discount $]]</f>
        <v>#N/A</v>
      </c>
    </row>
    <row r="881" spans="1:21" x14ac:dyDescent="0.2">
      <c r="A881" s="17" t="s">
        <v>1431</v>
      </c>
      <c r="B881" s="6">
        <f>VLOOKUP($A881,'Order date customer name'!$A$3:$B$1039,2,FALSE)</f>
        <v>42532</v>
      </c>
      <c r="C881" s="7" t="str">
        <f>VLOOKUP(Table1[[#This Row],[Order No]],'Order date customer name'!$A$2:$C$1038,3,FALSE)</f>
        <v>ROBERTO STEPHENS</v>
      </c>
      <c r="D881" s="7" t="str">
        <f>VLOOKUP(Table1[[#This Row],[Order No]],'State and cust type'!$A$2:$B$1038,2,FALSE)</f>
        <v>New York</v>
      </c>
      <c r="E881" s="7" t="str">
        <f>VLOOKUP(Table1[[#This Row],[Order No]],'State and cust type'!$A$3:$C$1039,3,FALSE)</f>
        <v>Home Office</v>
      </c>
      <c r="F881" s="7" t="str">
        <f>VLOOKUP(Table1[[#This Row],[Order No]],'Account, order priority and cat'!$A$2:$B$1038,2,FALSE)</f>
        <v>MARC ARNOLD</v>
      </c>
      <c r="G881" s="7" t="str">
        <f>VLOOKUP(Table1[[#This Row],[Order No]],'Account, order priority and cat'!$A$3:$C$1039,3,FALSE)</f>
        <v>Critical</v>
      </c>
      <c r="H881" s="7" t="str">
        <f>VLOOKUP(Table1[[#This Row],[Order No]],'Account, order priority and cat'!$A$3:$D$1039,4,FALSE)</f>
        <v>Technology</v>
      </c>
      <c r="I881" s="12" t="str">
        <f>VLOOKUP(Table1[[#This Row],[Order No]],'Cost and price details'!$A$2:$F$1038,Table!$I$3,FALSE)</f>
        <v>Regular Air</v>
      </c>
      <c r="J881" s="13">
        <f>VLOOKUP(Table1[[#This Row],[Order No]],'Cost and price details'!$A$2:$F$1038,Table!$J$3,FALSE)</f>
        <v>42541</v>
      </c>
      <c r="K881" s="12">
        <f>VLOOKUP(Table1[[#This Row],[Order No]],'Cost and price details'!$A$2:$F$1038,Table!$K$3,FALSE)</f>
        <v>35.222000000000008</v>
      </c>
      <c r="L881" s="12">
        <f>VLOOKUP(Table1[[#This Row],[Order No]],'Cost and price details'!$A$2:$F$1038,Table!$L$3,FALSE)</f>
        <v>167.72800000000001</v>
      </c>
      <c r="M881" s="14">
        <f>(Table1[[#This Row],[Retail Price]]-Table1[[#This Row],[Cost Price]])/Table1[[#This Row],[Cost Price]]</f>
        <v>3.7620237351655206</v>
      </c>
      <c r="N881" s="14">
        <f>VLOOKUP(Table1[[#This Row],[Retail Price]],'Tax and discount slab'!$A$17:$B$27,2,TRUE)</f>
        <v>0.32000000000000006</v>
      </c>
      <c r="O881" s="7">
        <f>(1+Table1[[#This Row],[Tax]])*Table1[[#This Row],[Retail Price]]</f>
        <v>221.40096000000003</v>
      </c>
      <c r="P881" s="7" t="e">
        <f>VLOOKUP(Table1[[#This Row],[Order No]],'QTY &amp; shipping cost'!A877:B1913,2,FALSE)</f>
        <v>#N/A</v>
      </c>
      <c r="Q881" s="7" t="e">
        <f>(Table1[[#This Row],[Price including tax]]*Table1[[#This Row],[Order Quantity]])</f>
        <v>#N/A</v>
      </c>
      <c r="R881" s="14">
        <f>VLOOKUP(Table1[[#This Row],[Retail Price]],'Tax and discount slab'!$D$17:$E$27,2,TRUE)</f>
        <v>0.47</v>
      </c>
      <c r="S881" s="7" t="e">
        <f>Table1[[#This Row],[Sub Total]]*Table1[[#This Row],[Discount %]]</f>
        <v>#N/A</v>
      </c>
      <c r="T881" s="7">
        <f>VLOOKUP(Table1[[#This Row],[Order No]],'QTY &amp; shipping cost'!$A$2:$C$1038,3,FALSE)</f>
        <v>4.05</v>
      </c>
      <c r="U881" s="18" t="e">
        <f>(Table1[[#This Row],[Sub Total]]+Table1[[#This Row],[Shipping Cost]])-Table1[[#This Row],[Discount $]]</f>
        <v>#N/A</v>
      </c>
    </row>
    <row r="882" spans="1:21" x14ac:dyDescent="0.2">
      <c r="A882" s="17" t="s">
        <v>1432</v>
      </c>
      <c r="B882" s="6">
        <f>VLOOKUP($A882,'Order date customer name'!$A$3:$B$1039,2,FALSE)</f>
        <v>42533</v>
      </c>
      <c r="C882" s="7" t="str">
        <f>VLOOKUP(Table1[[#This Row],[Order No]],'Order date customer name'!$A$2:$C$1038,3,FALSE)</f>
        <v>CHRISTOPHER MENDEZ</v>
      </c>
      <c r="D882" s="7" t="str">
        <f>VLOOKUP(Table1[[#This Row],[Order No]],'State and cust type'!$A$2:$B$1038,2,FALSE)</f>
        <v>New York</v>
      </c>
      <c r="E882" s="7" t="str">
        <f>VLOOKUP(Table1[[#This Row],[Order No]],'State and cust type'!$A$3:$C$1039,3,FALSE)</f>
        <v>Corporate</v>
      </c>
      <c r="F882" s="7" t="str">
        <f>VLOOKUP(Table1[[#This Row],[Order No]],'Account, order priority and cat'!$A$2:$B$1038,2,FALSE)</f>
        <v>VINCENT JORDAN</v>
      </c>
      <c r="G882" s="7" t="str">
        <f>VLOOKUP(Table1[[#This Row],[Order No]],'Account, order priority and cat'!$A$3:$C$1039,3,FALSE)</f>
        <v>Critical</v>
      </c>
      <c r="H882" s="7" t="str">
        <f>VLOOKUP(Table1[[#This Row],[Order No]],'Account, order priority and cat'!$A$3:$D$1039,4,FALSE)</f>
        <v>Office Supplies</v>
      </c>
      <c r="I882" s="12" t="str">
        <f>VLOOKUP(Table1[[#This Row],[Order No]],'Cost and price details'!$A$2:$F$1038,Table!$I$3,FALSE)</f>
        <v>Express Air</v>
      </c>
      <c r="J882" s="13">
        <f>VLOOKUP(Table1[[#This Row],[Order No]],'Cost and price details'!$A$2:$F$1038,Table!$J$3,FALSE)</f>
        <v>42541</v>
      </c>
      <c r="K882" s="12">
        <f>VLOOKUP(Table1[[#This Row],[Order No]],'Cost and price details'!$A$2:$F$1038,Table!$K$3,FALSE)</f>
        <v>109.32900000000001</v>
      </c>
      <c r="L882" s="12">
        <f>VLOOKUP(Table1[[#This Row],[Order No]],'Cost and price details'!$A$2:$F$1038,Table!$L$3,FALSE)</f>
        <v>179.22300000000001</v>
      </c>
      <c r="M882" s="14">
        <f>(Table1[[#This Row],[Retail Price]]-Table1[[#This Row],[Cost Price]])/Table1[[#This Row],[Cost Price]]</f>
        <v>0.63929972834289162</v>
      </c>
      <c r="N882" s="14">
        <f>VLOOKUP(Table1[[#This Row],[Retail Price]],'Tax and discount slab'!$A$17:$B$27,2,TRUE)</f>
        <v>0.32000000000000006</v>
      </c>
      <c r="O882" s="7">
        <f>(1+Table1[[#This Row],[Tax]])*Table1[[#This Row],[Retail Price]]</f>
        <v>236.57436000000004</v>
      </c>
      <c r="P882" s="7" t="e">
        <f>VLOOKUP(Table1[[#This Row],[Order No]],'QTY &amp; shipping cost'!A878:B1914,2,FALSE)</f>
        <v>#N/A</v>
      </c>
      <c r="Q882" s="7" t="e">
        <f>(Table1[[#This Row],[Price including tax]]*Table1[[#This Row],[Order Quantity]])</f>
        <v>#N/A</v>
      </c>
      <c r="R882" s="14">
        <f>VLOOKUP(Table1[[#This Row],[Retail Price]],'Tax and discount slab'!$D$17:$E$27,2,TRUE)</f>
        <v>0.47</v>
      </c>
      <c r="S882" s="7" t="e">
        <f>Table1[[#This Row],[Sub Total]]*Table1[[#This Row],[Discount %]]</f>
        <v>#N/A</v>
      </c>
      <c r="T882" s="7">
        <f>VLOOKUP(Table1[[#This Row],[Order No]],'QTY &amp; shipping cost'!$A$2:$C$1038,3,FALSE)</f>
        <v>20.04</v>
      </c>
      <c r="U882" s="18" t="e">
        <f>(Table1[[#This Row],[Sub Total]]+Table1[[#This Row],[Shipping Cost]])-Table1[[#This Row],[Discount $]]</f>
        <v>#N/A</v>
      </c>
    </row>
    <row r="883" spans="1:21" x14ac:dyDescent="0.2">
      <c r="A883" s="17" t="s">
        <v>1434</v>
      </c>
      <c r="B883" s="6">
        <f>VLOOKUP($A883,'Order date customer name'!$A$3:$B$1039,2,FALSE)</f>
        <v>42534</v>
      </c>
      <c r="C883" s="7" t="str">
        <f>VLOOKUP(Table1[[#This Row],[Order No]],'Order date customer name'!$A$2:$C$1038,3,FALSE)</f>
        <v>MARK COLEMAN</v>
      </c>
      <c r="D883" s="7" t="str">
        <f>VLOOKUP(Table1[[#This Row],[Order No]],'State and cust type'!$A$2:$B$1038,2,FALSE)</f>
        <v>New York</v>
      </c>
      <c r="E883" s="7" t="str">
        <f>VLOOKUP(Table1[[#This Row],[Order No]],'State and cust type'!$A$3:$C$1039,3,FALSE)</f>
        <v>Home Office</v>
      </c>
      <c r="F883" s="7" t="str">
        <f>VLOOKUP(Table1[[#This Row],[Order No]],'Account, order priority and cat'!$A$2:$B$1038,2,FALSE)</f>
        <v>TONY PERRY</v>
      </c>
      <c r="G883" s="7" t="str">
        <f>VLOOKUP(Table1[[#This Row],[Order No]],'Account, order priority and cat'!$A$3:$C$1039,3,FALSE)</f>
        <v>Low</v>
      </c>
      <c r="H883" s="7" t="str">
        <f>VLOOKUP(Table1[[#This Row],[Order No]],'Account, order priority and cat'!$A$3:$D$1039,4,FALSE)</f>
        <v>Office Supplies</v>
      </c>
      <c r="I883" s="12" t="str">
        <f>VLOOKUP(Table1[[#This Row],[Order No]],'Cost and price details'!$A$2:$F$1038,Table!$I$3,FALSE)</f>
        <v>Regular Air</v>
      </c>
      <c r="J883" s="13">
        <f>VLOOKUP(Table1[[#This Row],[Order No]],'Cost and price details'!$A$2:$F$1038,Table!$J$3,FALSE)</f>
        <v>42543</v>
      </c>
      <c r="K883" s="12">
        <f>VLOOKUP(Table1[[#This Row],[Order No]],'Cost and price details'!$A$2:$F$1038,Table!$K$3,FALSE)</f>
        <v>15.268000000000002</v>
      </c>
      <c r="L883" s="12">
        <f>VLOOKUP(Table1[[#This Row],[Order No]],'Cost and price details'!$A$2:$F$1038,Table!$L$3,FALSE)</f>
        <v>24.618000000000002</v>
      </c>
      <c r="M883" s="14">
        <f>(Table1[[#This Row],[Retail Price]]-Table1[[#This Row],[Cost Price]])/Table1[[#This Row],[Cost Price]]</f>
        <v>0.61239193083573473</v>
      </c>
      <c r="N883" s="14">
        <f>VLOOKUP(Table1[[#This Row],[Retail Price]],'Tax and discount slab'!$A$17:$B$27,2,TRUE)</f>
        <v>0.15000000000000002</v>
      </c>
      <c r="O883" s="7">
        <f>(1+Table1[[#This Row],[Tax]])*Table1[[#This Row],[Retail Price]]</f>
        <v>28.310700000000001</v>
      </c>
      <c r="P883" s="7" t="e">
        <f>VLOOKUP(Table1[[#This Row],[Order No]],'QTY &amp; shipping cost'!A879:B1915,2,FALSE)</f>
        <v>#N/A</v>
      </c>
      <c r="Q883" s="7" t="e">
        <f>(Table1[[#This Row],[Price including tax]]*Table1[[#This Row],[Order Quantity]])</f>
        <v>#N/A</v>
      </c>
      <c r="R883" s="14">
        <f>VLOOKUP(Table1[[#This Row],[Retail Price]],'Tax and discount slab'!$D$17:$E$27,2,TRUE)</f>
        <v>0.12000000000000001</v>
      </c>
      <c r="S883" s="7" t="e">
        <f>Table1[[#This Row],[Sub Total]]*Table1[[#This Row],[Discount %]]</f>
        <v>#N/A</v>
      </c>
      <c r="T883" s="7">
        <f>VLOOKUP(Table1[[#This Row],[Order No]],'QTY &amp; shipping cost'!$A$2:$C$1038,3,FALSE)</f>
        <v>15.15</v>
      </c>
      <c r="U883" s="18" t="e">
        <f>(Table1[[#This Row],[Sub Total]]+Table1[[#This Row],[Shipping Cost]])-Table1[[#This Row],[Discount $]]</f>
        <v>#N/A</v>
      </c>
    </row>
    <row r="884" spans="1:21" x14ac:dyDescent="0.2">
      <c r="A884" s="17" t="s">
        <v>1435</v>
      </c>
      <c r="B884" s="6">
        <f>VLOOKUP($A884,'Order date customer name'!$A$3:$B$1039,2,FALSE)</f>
        <v>42534</v>
      </c>
      <c r="C884" s="7" t="str">
        <f>VLOOKUP(Table1[[#This Row],[Order No]],'Order date customer name'!$A$2:$C$1038,3,FALSE)</f>
        <v>JAY GIBSON</v>
      </c>
      <c r="D884" s="7" t="str">
        <f>VLOOKUP(Table1[[#This Row],[Order No]],'State and cust type'!$A$2:$B$1038,2,FALSE)</f>
        <v>New York</v>
      </c>
      <c r="E884" s="7" t="str">
        <f>VLOOKUP(Table1[[#This Row],[Order No]],'State and cust type'!$A$3:$C$1039,3,FALSE)</f>
        <v>Corporate</v>
      </c>
      <c r="F884" s="7" t="str">
        <f>VLOOKUP(Table1[[#This Row],[Order No]],'Account, order priority and cat'!$A$2:$B$1038,2,FALSE)</f>
        <v>GREG BLACK</v>
      </c>
      <c r="G884" s="7" t="str">
        <f>VLOOKUP(Table1[[#This Row],[Order No]],'Account, order priority and cat'!$A$3:$C$1039,3,FALSE)</f>
        <v>Not Specified</v>
      </c>
      <c r="H884" s="7" t="str">
        <f>VLOOKUP(Table1[[#This Row],[Order No]],'Account, order priority and cat'!$A$3:$D$1039,4,FALSE)</f>
        <v>Office Supplies</v>
      </c>
      <c r="I884" s="12" t="str">
        <f>VLOOKUP(Table1[[#This Row],[Order No]],'Cost and price details'!$A$2:$F$1038,Table!$I$3,FALSE)</f>
        <v>Express Air</v>
      </c>
      <c r="J884" s="13">
        <f>VLOOKUP(Table1[[#This Row],[Order No]],'Cost and price details'!$A$2:$F$1038,Table!$J$3,FALSE)</f>
        <v>42543</v>
      </c>
      <c r="K884" s="12">
        <f>VLOOKUP(Table1[[#This Row],[Order No]],'Cost and price details'!$A$2:$F$1038,Table!$K$3,FALSE)</f>
        <v>0.9900000000000001</v>
      </c>
      <c r="L884" s="12">
        <f>VLOOKUP(Table1[[#This Row],[Order No]],'Cost and price details'!$A$2:$F$1038,Table!$L$3,FALSE)</f>
        <v>2.3100000000000005</v>
      </c>
      <c r="M884" s="14">
        <f>(Table1[[#This Row],[Retail Price]]-Table1[[#This Row],[Cost Price]])/Table1[[#This Row],[Cost Price]]</f>
        <v>1.3333333333333335</v>
      </c>
      <c r="N884" s="14">
        <f>VLOOKUP(Table1[[#This Row],[Retail Price]],'Tax and discount slab'!$A$17:$B$27,2,TRUE)</f>
        <v>0.05</v>
      </c>
      <c r="O884" s="7">
        <f>(1+Table1[[#This Row],[Tax]])*Table1[[#This Row],[Retail Price]]</f>
        <v>2.4255000000000004</v>
      </c>
      <c r="P884" s="7" t="e">
        <f>VLOOKUP(Table1[[#This Row],[Order No]],'QTY &amp; shipping cost'!A880:B1916,2,FALSE)</f>
        <v>#N/A</v>
      </c>
      <c r="Q884" s="7" t="e">
        <f>(Table1[[#This Row],[Price including tax]]*Table1[[#This Row],[Order Quantity]])</f>
        <v>#N/A</v>
      </c>
      <c r="R884" s="14">
        <f>VLOOKUP(Table1[[#This Row],[Retail Price]],'Tax and discount slab'!$D$17:$E$27,2,TRUE)</f>
        <v>0.02</v>
      </c>
      <c r="S884" s="7" t="e">
        <f>Table1[[#This Row],[Sub Total]]*Table1[[#This Row],[Discount %]]</f>
        <v>#N/A</v>
      </c>
      <c r="T884" s="7">
        <f>VLOOKUP(Table1[[#This Row],[Order No]],'QTY &amp; shipping cost'!$A$2:$C$1038,3,FALSE)</f>
        <v>0.75</v>
      </c>
      <c r="U884" s="18" t="e">
        <f>(Table1[[#This Row],[Sub Total]]+Table1[[#This Row],[Shipping Cost]])-Table1[[#This Row],[Discount $]]</f>
        <v>#N/A</v>
      </c>
    </row>
    <row r="885" spans="1:21" x14ac:dyDescent="0.2">
      <c r="A885" s="17" t="s">
        <v>1436</v>
      </c>
      <c r="B885" s="6">
        <f>VLOOKUP($A885,'Order date customer name'!$A$3:$B$1039,2,FALSE)</f>
        <v>42537</v>
      </c>
      <c r="C885" s="7" t="str">
        <f>VLOOKUP(Table1[[#This Row],[Order No]],'Order date customer name'!$A$2:$C$1038,3,FALSE)</f>
        <v>MARVIN SIMPSON</v>
      </c>
      <c r="D885" s="7" t="str">
        <f>VLOOKUP(Table1[[#This Row],[Order No]],'State and cust type'!$A$2:$B$1038,2,FALSE)</f>
        <v>New York</v>
      </c>
      <c r="E885" s="7" t="str">
        <f>VLOOKUP(Table1[[#This Row],[Order No]],'State and cust type'!$A$3:$C$1039,3,FALSE)</f>
        <v>Home Office</v>
      </c>
      <c r="F885" s="7" t="str">
        <f>VLOOKUP(Table1[[#This Row],[Order No]],'Account, order priority and cat'!$A$2:$B$1038,2,FALSE)</f>
        <v>ROY COOK</v>
      </c>
      <c r="G885" s="7" t="str">
        <f>VLOOKUP(Table1[[#This Row],[Order No]],'Account, order priority and cat'!$A$3:$C$1039,3,FALSE)</f>
        <v>Low</v>
      </c>
      <c r="H885" s="7" t="str">
        <f>VLOOKUP(Table1[[#This Row],[Order No]],'Account, order priority and cat'!$A$3:$D$1039,4,FALSE)</f>
        <v>Technology</v>
      </c>
      <c r="I885" s="12" t="str">
        <f>VLOOKUP(Table1[[#This Row],[Order No]],'Cost and price details'!$A$2:$F$1038,Table!$I$3,FALSE)</f>
        <v>Regular Air</v>
      </c>
      <c r="J885" s="13">
        <f>VLOOKUP(Table1[[#This Row],[Order No]],'Cost and price details'!$A$2:$F$1038,Table!$J$3,FALSE)</f>
        <v>42546</v>
      </c>
      <c r="K885" s="12">
        <f>VLOOKUP(Table1[[#This Row],[Order No]],'Cost and price details'!$A$2:$F$1038,Table!$K$3,FALSE)</f>
        <v>89.749000000000009</v>
      </c>
      <c r="L885" s="12">
        <f>VLOOKUP(Table1[[#This Row],[Order No]],'Cost and price details'!$A$2:$F$1038,Table!$L$3,FALSE)</f>
        <v>175.98900000000003</v>
      </c>
      <c r="M885" s="14">
        <f>(Table1[[#This Row],[Retail Price]]-Table1[[#This Row],[Cost Price]])/Table1[[#This Row],[Cost Price]]</f>
        <v>0.96090207133227123</v>
      </c>
      <c r="N885" s="14">
        <f>VLOOKUP(Table1[[#This Row],[Retail Price]],'Tax and discount slab'!$A$17:$B$27,2,TRUE)</f>
        <v>0.32000000000000006</v>
      </c>
      <c r="O885" s="7">
        <f>(1+Table1[[#This Row],[Tax]])*Table1[[#This Row],[Retail Price]]</f>
        <v>232.30548000000005</v>
      </c>
      <c r="P885" s="7" t="e">
        <f>VLOOKUP(Table1[[#This Row],[Order No]],'QTY &amp; shipping cost'!A881:B1917,2,FALSE)</f>
        <v>#N/A</v>
      </c>
      <c r="Q885" s="7" t="e">
        <f>(Table1[[#This Row],[Price including tax]]*Table1[[#This Row],[Order Quantity]])</f>
        <v>#N/A</v>
      </c>
      <c r="R885" s="14">
        <f>VLOOKUP(Table1[[#This Row],[Retail Price]],'Tax and discount slab'!$D$17:$E$27,2,TRUE)</f>
        <v>0.47</v>
      </c>
      <c r="S885" s="7" t="e">
        <f>Table1[[#This Row],[Sub Total]]*Table1[[#This Row],[Discount %]]</f>
        <v>#N/A</v>
      </c>
      <c r="T885" s="7">
        <f>VLOOKUP(Table1[[#This Row],[Order No]],'QTY &amp; shipping cost'!$A$2:$C$1038,3,FALSE)</f>
        <v>5.55</v>
      </c>
      <c r="U885" s="18" t="e">
        <f>(Table1[[#This Row],[Sub Total]]+Table1[[#This Row],[Shipping Cost]])-Table1[[#This Row],[Discount $]]</f>
        <v>#N/A</v>
      </c>
    </row>
    <row r="886" spans="1:21" x14ac:dyDescent="0.2">
      <c r="A886" s="17" t="s">
        <v>1437</v>
      </c>
      <c r="B886" s="6">
        <f>VLOOKUP($A886,'Order date customer name'!$A$3:$B$1039,2,FALSE)</f>
        <v>42538</v>
      </c>
      <c r="C886" s="7" t="str">
        <f>VLOOKUP(Table1[[#This Row],[Order No]],'Order date customer name'!$A$2:$C$1038,3,FALSE)</f>
        <v>TONY FERGUSON</v>
      </c>
      <c r="D886" s="7" t="str">
        <f>VLOOKUP(Table1[[#This Row],[Order No]],'State and cust type'!$A$2:$B$1038,2,FALSE)</f>
        <v>New York</v>
      </c>
      <c r="E886" s="7" t="str">
        <f>VLOOKUP(Table1[[#This Row],[Order No]],'State and cust type'!$A$3:$C$1039,3,FALSE)</f>
        <v>Consumer</v>
      </c>
      <c r="F886" s="7" t="str">
        <f>VLOOKUP(Table1[[#This Row],[Order No]],'Account, order priority and cat'!$A$2:$B$1038,2,FALSE)</f>
        <v>MARC ARNOLD</v>
      </c>
      <c r="G886" s="7" t="str">
        <f>VLOOKUP(Table1[[#This Row],[Order No]],'Account, order priority and cat'!$A$3:$C$1039,3,FALSE)</f>
        <v>Medium</v>
      </c>
      <c r="H886" s="7" t="str">
        <f>VLOOKUP(Table1[[#This Row],[Order No]],'Account, order priority and cat'!$A$3:$D$1039,4,FALSE)</f>
        <v>Office Supplies</v>
      </c>
      <c r="I886" s="12" t="str">
        <f>VLOOKUP(Table1[[#This Row],[Order No]],'Cost and price details'!$A$2:$F$1038,Table!$I$3,FALSE)</f>
        <v>Regular Air</v>
      </c>
      <c r="J886" s="13">
        <f>VLOOKUP(Table1[[#This Row],[Order No]],'Cost and price details'!$A$2:$F$1038,Table!$J$3,FALSE)</f>
        <v>42546</v>
      </c>
      <c r="K886" s="12">
        <f>VLOOKUP(Table1[[#This Row],[Order No]],'Cost and price details'!$A$2:$F$1038,Table!$K$3,FALSE)</f>
        <v>2.75</v>
      </c>
      <c r="L886" s="12">
        <f>VLOOKUP(Table1[[#This Row],[Order No]],'Cost and price details'!$A$2:$F$1038,Table!$L$3,FALSE)</f>
        <v>6.2480000000000002</v>
      </c>
      <c r="M886" s="14">
        <f>(Table1[[#This Row],[Retail Price]]-Table1[[#This Row],[Cost Price]])/Table1[[#This Row],[Cost Price]]</f>
        <v>1.272</v>
      </c>
      <c r="N886" s="14">
        <f>VLOOKUP(Table1[[#This Row],[Retail Price]],'Tax and discount slab'!$A$17:$B$27,2,TRUE)</f>
        <v>0.05</v>
      </c>
      <c r="O886" s="7">
        <f>(1+Table1[[#This Row],[Tax]])*Table1[[#This Row],[Retail Price]]</f>
        <v>6.5604000000000005</v>
      </c>
      <c r="P886" s="7" t="e">
        <f>VLOOKUP(Table1[[#This Row],[Order No]],'QTY &amp; shipping cost'!A882:B1918,2,FALSE)</f>
        <v>#N/A</v>
      </c>
      <c r="Q886" s="7" t="e">
        <f>(Table1[[#This Row],[Price including tax]]*Table1[[#This Row],[Order Quantity]])</f>
        <v>#N/A</v>
      </c>
      <c r="R886" s="14">
        <f>VLOOKUP(Table1[[#This Row],[Retail Price]],'Tax and discount slab'!$D$17:$E$27,2,TRUE)</f>
        <v>0.02</v>
      </c>
      <c r="S886" s="7" t="e">
        <f>Table1[[#This Row],[Sub Total]]*Table1[[#This Row],[Discount %]]</f>
        <v>#N/A</v>
      </c>
      <c r="T886" s="7">
        <f>VLOOKUP(Table1[[#This Row],[Order No]],'QTY &amp; shipping cost'!$A$2:$C$1038,3,FALSE)</f>
        <v>3.65</v>
      </c>
      <c r="U886" s="18" t="e">
        <f>(Table1[[#This Row],[Sub Total]]+Table1[[#This Row],[Shipping Cost]])-Table1[[#This Row],[Discount $]]</f>
        <v>#N/A</v>
      </c>
    </row>
    <row r="887" spans="1:21" x14ac:dyDescent="0.2">
      <c r="A887" s="17" t="s">
        <v>1439</v>
      </c>
      <c r="B887" s="6">
        <f>VLOOKUP($A887,'Order date customer name'!$A$3:$B$1039,2,FALSE)</f>
        <v>42539</v>
      </c>
      <c r="C887" s="7" t="str">
        <f>VLOOKUP(Table1[[#This Row],[Order No]],'Order date customer name'!$A$2:$C$1038,3,FALSE)</f>
        <v>CLAUDE JAMES</v>
      </c>
      <c r="D887" s="7" t="str">
        <f>VLOOKUP(Table1[[#This Row],[Order No]],'State and cust type'!$A$2:$B$1038,2,FALSE)</f>
        <v>New York</v>
      </c>
      <c r="E887" s="7" t="str">
        <f>VLOOKUP(Table1[[#This Row],[Order No]],'State and cust type'!$A$3:$C$1039,3,FALSE)</f>
        <v>Consumer</v>
      </c>
      <c r="F887" s="7" t="str">
        <f>VLOOKUP(Table1[[#This Row],[Order No]],'Account, order priority and cat'!$A$2:$B$1038,2,FALSE)</f>
        <v>EDDIE MURRAY</v>
      </c>
      <c r="G887" s="7" t="str">
        <f>VLOOKUP(Table1[[#This Row],[Order No]],'Account, order priority and cat'!$A$3:$C$1039,3,FALSE)</f>
        <v>High</v>
      </c>
      <c r="H887" s="7" t="str">
        <f>VLOOKUP(Table1[[#This Row],[Order No]],'Account, order priority and cat'!$A$3:$D$1039,4,FALSE)</f>
        <v>Office Supplies</v>
      </c>
      <c r="I887" s="12" t="str">
        <f>VLOOKUP(Table1[[#This Row],[Order No]],'Cost and price details'!$A$2:$F$1038,Table!$I$3,FALSE)</f>
        <v>Regular Air</v>
      </c>
      <c r="J887" s="13">
        <f>VLOOKUP(Table1[[#This Row],[Order No]],'Cost and price details'!$A$2:$F$1038,Table!$J$3,FALSE)</f>
        <v>42547</v>
      </c>
      <c r="K887" s="12">
        <f>VLOOKUP(Table1[[#This Row],[Order No]],'Cost and price details'!$A$2:$F$1038,Table!$K$3,FALSE)</f>
        <v>23.716000000000001</v>
      </c>
      <c r="L887" s="12">
        <f>VLOOKUP(Table1[[#This Row],[Order No]],'Cost and price details'!$A$2:$F$1038,Table!$L$3,FALSE)</f>
        <v>40.204999999999998</v>
      </c>
      <c r="M887" s="14">
        <f>(Table1[[#This Row],[Retail Price]]-Table1[[#This Row],[Cost Price]])/Table1[[#This Row],[Cost Price]]</f>
        <v>0.695269016697588</v>
      </c>
      <c r="N887" s="14">
        <f>VLOOKUP(Table1[[#This Row],[Retail Price]],'Tax and discount slab'!$A$17:$B$27,2,TRUE)</f>
        <v>0.22</v>
      </c>
      <c r="O887" s="7">
        <f>(1+Table1[[#This Row],[Tax]])*Table1[[#This Row],[Retail Price]]</f>
        <v>49.050099999999993</v>
      </c>
      <c r="P887" s="7" t="e">
        <f>VLOOKUP(Table1[[#This Row],[Order No]],'QTY &amp; shipping cost'!A883:B1919,2,FALSE)</f>
        <v>#N/A</v>
      </c>
      <c r="Q887" s="7" t="e">
        <f>(Table1[[#This Row],[Price including tax]]*Table1[[#This Row],[Order Quantity]])</f>
        <v>#N/A</v>
      </c>
      <c r="R887" s="14">
        <f>VLOOKUP(Table1[[#This Row],[Retail Price]],'Tax and discount slab'!$D$17:$E$27,2,TRUE)</f>
        <v>0.22000000000000003</v>
      </c>
      <c r="S887" s="7" t="e">
        <f>Table1[[#This Row],[Sub Total]]*Table1[[#This Row],[Discount %]]</f>
        <v>#N/A</v>
      </c>
      <c r="T887" s="7">
        <f>VLOOKUP(Table1[[#This Row],[Order No]],'QTY &amp; shipping cost'!$A$2:$C$1038,3,FALSE)</f>
        <v>13.940000000000001</v>
      </c>
      <c r="U887" s="18" t="e">
        <f>(Table1[[#This Row],[Sub Total]]+Table1[[#This Row],[Shipping Cost]])-Table1[[#This Row],[Discount $]]</f>
        <v>#N/A</v>
      </c>
    </row>
    <row r="888" spans="1:21" x14ac:dyDescent="0.2">
      <c r="A888" s="17" t="s">
        <v>1441</v>
      </c>
      <c r="B888" s="6">
        <f>VLOOKUP($A888,'Order date customer name'!$A$3:$B$1039,2,FALSE)</f>
        <v>42544</v>
      </c>
      <c r="C888" s="7" t="str">
        <f>VLOOKUP(Table1[[#This Row],[Order No]],'Order date customer name'!$A$2:$C$1038,3,FALSE)</f>
        <v>DERRICK RYAN</v>
      </c>
      <c r="D888" s="7" t="str">
        <f>VLOOKUP(Table1[[#This Row],[Order No]],'State and cust type'!$A$2:$B$1038,2,FALSE)</f>
        <v>New York</v>
      </c>
      <c r="E888" s="7" t="str">
        <f>VLOOKUP(Table1[[#This Row],[Order No]],'State and cust type'!$A$3:$C$1039,3,FALSE)</f>
        <v>Corporate</v>
      </c>
      <c r="F888" s="7" t="str">
        <f>VLOOKUP(Table1[[#This Row],[Order No]],'Account, order priority and cat'!$A$2:$B$1038,2,FALSE)</f>
        <v>GREG BLACK</v>
      </c>
      <c r="G888" s="7" t="str">
        <f>VLOOKUP(Table1[[#This Row],[Order No]],'Account, order priority and cat'!$A$3:$C$1039,3,FALSE)</f>
        <v>Not Specified</v>
      </c>
      <c r="H888" s="7" t="str">
        <f>VLOOKUP(Table1[[#This Row],[Order No]],'Account, order priority and cat'!$A$3:$D$1039,4,FALSE)</f>
        <v>Office Supplies</v>
      </c>
      <c r="I888" s="12" t="str">
        <f>VLOOKUP(Table1[[#This Row],[Order No]],'Cost and price details'!$A$2:$F$1038,Table!$I$3,FALSE)</f>
        <v>Regular Air</v>
      </c>
      <c r="J888" s="13">
        <f>VLOOKUP(Table1[[#This Row],[Order No]],'Cost and price details'!$A$2:$F$1038,Table!$J$3,FALSE)</f>
        <v>42553</v>
      </c>
      <c r="K888" s="12">
        <f>VLOOKUP(Table1[[#This Row],[Order No]],'Cost and price details'!$A$2:$F$1038,Table!$K$3,FALSE)</f>
        <v>3.19</v>
      </c>
      <c r="L888" s="12">
        <f>VLOOKUP(Table1[[#This Row],[Order No]],'Cost and price details'!$A$2:$F$1038,Table!$L$3,FALSE)</f>
        <v>5.2359999999999998</v>
      </c>
      <c r="M888" s="14">
        <f>(Table1[[#This Row],[Retail Price]]-Table1[[#This Row],[Cost Price]])/Table1[[#This Row],[Cost Price]]</f>
        <v>0.64137931034482754</v>
      </c>
      <c r="N888" s="14">
        <f>VLOOKUP(Table1[[#This Row],[Retail Price]],'Tax and discount slab'!$A$17:$B$27,2,TRUE)</f>
        <v>0.05</v>
      </c>
      <c r="O888" s="7">
        <f>(1+Table1[[#This Row],[Tax]])*Table1[[#This Row],[Retail Price]]</f>
        <v>5.4977999999999998</v>
      </c>
      <c r="P888" s="7">
        <f>VLOOKUP(Table1[[#This Row],[Order No]],'QTY &amp; shipping cost'!A884:B1920,2,FALSE)</f>
        <v>7</v>
      </c>
      <c r="Q888" s="7">
        <f>(Table1[[#This Row],[Price including tax]]*Table1[[#This Row],[Order Quantity]])</f>
        <v>38.4846</v>
      </c>
      <c r="R888" s="14">
        <f>VLOOKUP(Table1[[#This Row],[Retail Price]],'Tax and discount slab'!$D$17:$E$27,2,TRUE)</f>
        <v>0.02</v>
      </c>
      <c r="S888" s="7">
        <f>Table1[[#This Row],[Sub Total]]*Table1[[#This Row],[Discount %]]</f>
        <v>0.76969200000000004</v>
      </c>
      <c r="T888" s="7">
        <f>VLOOKUP(Table1[[#This Row],[Order No]],'QTY &amp; shipping cost'!$A$2:$C$1038,3,FALSE)</f>
        <v>0.93</v>
      </c>
      <c r="U888" s="18">
        <f>(Table1[[#This Row],[Sub Total]]+Table1[[#This Row],[Shipping Cost]])-Table1[[#This Row],[Discount $]]</f>
        <v>38.644908000000001</v>
      </c>
    </row>
    <row r="889" spans="1:21" x14ac:dyDescent="0.2">
      <c r="A889" s="17" t="s">
        <v>1442</v>
      </c>
      <c r="B889" s="6">
        <f>VLOOKUP($A889,'Order date customer name'!$A$3:$B$1039,2,FALSE)</f>
        <v>42548</v>
      </c>
      <c r="C889" s="7" t="str">
        <f>VLOOKUP(Table1[[#This Row],[Order No]],'Order date customer name'!$A$2:$C$1038,3,FALSE)</f>
        <v>NORMAN ROSE</v>
      </c>
      <c r="D889" s="7" t="str">
        <f>VLOOKUP(Table1[[#This Row],[Order No]],'State and cust type'!$A$2:$B$1038,2,FALSE)</f>
        <v>New York</v>
      </c>
      <c r="E889" s="7" t="str">
        <f>VLOOKUP(Table1[[#This Row],[Order No]],'State and cust type'!$A$3:$C$1039,3,FALSE)</f>
        <v>Corporate</v>
      </c>
      <c r="F889" s="7" t="str">
        <f>VLOOKUP(Table1[[#This Row],[Order No]],'Account, order priority and cat'!$A$2:$B$1038,2,FALSE)</f>
        <v>ROY COOK</v>
      </c>
      <c r="G889" s="7" t="str">
        <f>VLOOKUP(Table1[[#This Row],[Order No]],'Account, order priority and cat'!$A$3:$C$1039,3,FALSE)</f>
        <v>Critical</v>
      </c>
      <c r="H889" s="7" t="str">
        <f>VLOOKUP(Table1[[#This Row],[Order No]],'Account, order priority and cat'!$A$3:$D$1039,4,FALSE)</f>
        <v>Office Supplies</v>
      </c>
      <c r="I889" s="12" t="str">
        <f>VLOOKUP(Table1[[#This Row],[Order No]],'Cost and price details'!$A$2:$F$1038,Table!$I$3,FALSE)</f>
        <v>Regular Air</v>
      </c>
      <c r="J889" s="13">
        <f>VLOOKUP(Table1[[#This Row],[Order No]],'Cost and price details'!$A$2:$F$1038,Table!$J$3,FALSE)</f>
        <v>42557</v>
      </c>
      <c r="K889" s="12">
        <f>VLOOKUP(Table1[[#This Row],[Order No]],'Cost and price details'!$A$2:$F$1038,Table!$K$3,FALSE)</f>
        <v>3.4540000000000006</v>
      </c>
      <c r="L889" s="12">
        <f>VLOOKUP(Table1[[#This Row],[Order No]],'Cost and price details'!$A$2:$F$1038,Table!$L$3,FALSE)</f>
        <v>5.4010000000000007</v>
      </c>
      <c r="M889" s="14">
        <f>(Table1[[#This Row],[Retail Price]]-Table1[[#This Row],[Cost Price]])/Table1[[#This Row],[Cost Price]]</f>
        <v>0.56369426751592344</v>
      </c>
      <c r="N889" s="14">
        <f>VLOOKUP(Table1[[#This Row],[Retail Price]],'Tax and discount slab'!$A$17:$B$27,2,TRUE)</f>
        <v>0.05</v>
      </c>
      <c r="O889" s="7">
        <f>(1+Table1[[#This Row],[Tax]])*Table1[[#This Row],[Retail Price]]</f>
        <v>5.671050000000001</v>
      </c>
      <c r="P889" s="7">
        <f>VLOOKUP(Table1[[#This Row],[Order No]],'QTY &amp; shipping cost'!A885:B1921,2,FALSE)</f>
        <v>30</v>
      </c>
      <c r="Q889" s="7">
        <f>(Table1[[#This Row],[Price including tax]]*Table1[[#This Row],[Order Quantity]])</f>
        <v>170.13150000000002</v>
      </c>
      <c r="R889" s="14">
        <f>VLOOKUP(Table1[[#This Row],[Retail Price]],'Tax and discount slab'!$D$17:$E$27,2,TRUE)</f>
        <v>0.02</v>
      </c>
      <c r="S889" s="7">
        <f>Table1[[#This Row],[Sub Total]]*Table1[[#This Row],[Discount %]]</f>
        <v>3.4026300000000003</v>
      </c>
      <c r="T889" s="7">
        <f>VLOOKUP(Table1[[#This Row],[Order No]],'QTY &amp; shipping cost'!$A$2:$C$1038,3,FALSE)</f>
        <v>0.55000000000000004</v>
      </c>
      <c r="U889" s="18">
        <f>(Table1[[#This Row],[Sub Total]]+Table1[[#This Row],[Shipping Cost]])-Table1[[#This Row],[Discount $]]</f>
        <v>167.27887000000004</v>
      </c>
    </row>
    <row r="890" spans="1:21" x14ac:dyDescent="0.2">
      <c r="A890" s="17" t="s">
        <v>1443</v>
      </c>
      <c r="B890" s="6">
        <f>VLOOKUP($A890,'Order date customer name'!$A$3:$B$1039,2,FALSE)</f>
        <v>42549</v>
      </c>
      <c r="C890" s="7" t="str">
        <f>VLOOKUP(Table1[[#This Row],[Order No]],'Order date customer name'!$A$2:$C$1038,3,FALSE)</f>
        <v>NORMAN ANDREWS</v>
      </c>
      <c r="D890" s="7" t="str">
        <f>VLOOKUP(Table1[[#This Row],[Order No]],'State and cust type'!$A$2:$B$1038,2,FALSE)</f>
        <v>New York</v>
      </c>
      <c r="E890" s="7" t="str">
        <f>VLOOKUP(Table1[[#This Row],[Order No]],'State and cust type'!$A$3:$C$1039,3,FALSE)</f>
        <v>Consumer</v>
      </c>
      <c r="F890" s="7" t="str">
        <f>VLOOKUP(Table1[[#This Row],[Order No]],'Account, order priority and cat'!$A$2:$B$1038,2,FALSE)</f>
        <v>BRYAN JENKINS</v>
      </c>
      <c r="G890" s="7" t="str">
        <f>VLOOKUP(Table1[[#This Row],[Order No]],'Account, order priority and cat'!$A$3:$C$1039,3,FALSE)</f>
        <v>Low</v>
      </c>
      <c r="H890" s="7" t="str">
        <f>VLOOKUP(Table1[[#This Row],[Order No]],'Account, order priority and cat'!$A$3:$D$1039,4,FALSE)</f>
        <v>Office Supplies</v>
      </c>
      <c r="I890" s="12" t="str">
        <f>VLOOKUP(Table1[[#This Row],[Order No]],'Cost and price details'!$A$2:$F$1038,Table!$I$3,FALSE)</f>
        <v>Regular Air</v>
      </c>
      <c r="J890" s="13">
        <f>VLOOKUP(Table1[[#This Row],[Order No]],'Cost and price details'!$A$2:$F$1038,Table!$J$3,FALSE)</f>
        <v>42558</v>
      </c>
      <c r="K890" s="12">
        <f>VLOOKUP(Table1[[#This Row],[Order No]],'Cost and price details'!$A$2:$F$1038,Table!$K$3,FALSE)</f>
        <v>15.268000000000002</v>
      </c>
      <c r="L890" s="12">
        <f>VLOOKUP(Table1[[#This Row],[Order No]],'Cost and price details'!$A$2:$F$1038,Table!$L$3,FALSE)</f>
        <v>24.618000000000002</v>
      </c>
      <c r="M890" s="14">
        <f>(Table1[[#This Row],[Retail Price]]-Table1[[#This Row],[Cost Price]])/Table1[[#This Row],[Cost Price]]</f>
        <v>0.61239193083573473</v>
      </c>
      <c r="N890" s="14">
        <f>VLOOKUP(Table1[[#This Row],[Retail Price]],'Tax and discount slab'!$A$17:$B$27,2,TRUE)</f>
        <v>0.15000000000000002</v>
      </c>
      <c r="O890" s="7">
        <f>(1+Table1[[#This Row],[Tax]])*Table1[[#This Row],[Retail Price]]</f>
        <v>28.310700000000001</v>
      </c>
      <c r="P890" s="7" t="e">
        <f>VLOOKUP(Table1[[#This Row],[Order No]],'QTY &amp; shipping cost'!A886:B1922,2,FALSE)</f>
        <v>#N/A</v>
      </c>
      <c r="Q890" s="7" t="e">
        <f>(Table1[[#This Row],[Price including tax]]*Table1[[#This Row],[Order Quantity]])</f>
        <v>#N/A</v>
      </c>
      <c r="R890" s="14">
        <f>VLOOKUP(Table1[[#This Row],[Retail Price]],'Tax and discount slab'!$D$17:$E$27,2,TRUE)</f>
        <v>0.12000000000000001</v>
      </c>
      <c r="S890" s="7" t="e">
        <f>Table1[[#This Row],[Sub Total]]*Table1[[#This Row],[Discount %]]</f>
        <v>#N/A</v>
      </c>
      <c r="T890" s="7">
        <f>VLOOKUP(Table1[[#This Row],[Order No]],'QTY &amp; shipping cost'!$A$2:$C$1038,3,FALSE)</f>
        <v>15.15</v>
      </c>
      <c r="U890" s="18" t="e">
        <f>(Table1[[#This Row],[Sub Total]]+Table1[[#This Row],[Shipping Cost]])-Table1[[#This Row],[Discount $]]</f>
        <v>#N/A</v>
      </c>
    </row>
    <row r="891" spans="1:21" x14ac:dyDescent="0.2">
      <c r="A891" s="17" t="s">
        <v>1445</v>
      </c>
      <c r="B891" s="6">
        <f>VLOOKUP($A891,'Order date customer name'!$A$3:$B$1039,2,FALSE)</f>
        <v>42549</v>
      </c>
      <c r="C891" s="7" t="str">
        <f>VLOOKUP(Table1[[#This Row],[Order No]],'Order date customer name'!$A$2:$C$1038,3,FALSE)</f>
        <v>FRED FLORES</v>
      </c>
      <c r="D891" s="7" t="str">
        <f>VLOOKUP(Table1[[#This Row],[Order No]],'State and cust type'!$A$2:$B$1038,2,FALSE)</f>
        <v>New York</v>
      </c>
      <c r="E891" s="7" t="str">
        <f>VLOOKUP(Table1[[#This Row],[Order No]],'State and cust type'!$A$3:$C$1039,3,FALSE)</f>
        <v>Corporate</v>
      </c>
      <c r="F891" s="7" t="str">
        <f>VLOOKUP(Table1[[#This Row],[Order No]],'Account, order priority and cat'!$A$2:$B$1038,2,FALSE)</f>
        <v>TONY PERRY</v>
      </c>
      <c r="G891" s="7" t="str">
        <f>VLOOKUP(Table1[[#This Row],[Order No]],'Account, order priority and cat'!$A$3:$C$1039,3,FALSE)</f>
        <v>High</v>
      </c>
      <c r="H891" s="7" t="str">
        <f>VLOOKUP(Table1[[#This Row],[Order No]],'Account, order priority and cat'!$A$3:$D$1039,4,FALSE)</f>
        <v>Office Supplies</v>
      </c>
      <c r="I891" s="12" t="str">
        <f>VLOOKUP(Table1[[#This Row],[Order No]],'Cost and price details'!$A$2:$F$1038,Table!$I$3,FALSE)</f>
        <v>Regular Air</v>
      </c>
      <c r="J891" s="13">
        <f>VLOOKUP(Table1[[#This Row],[Order No]],'Cost and price details'!$A$2:$F$1038,Table!$J$3,FALSE)</f>
        <v>42557</v>
      </c>
      <c r="K891" s="12">
        <f>VLOOKUP(Table1[[#This Row],[Order No]],'Cost and price details'!$A$2:$F$1038,Table!$K$3,FALSE)</f>
        <v>0.26400000000000001</v>
      </c>
      <c r="L891" s="12">
        <f>VLOOKUP(Table1[[#This Row],[Order No]],'Cost and price details'!$A$2:$F$1038,Table!$L$3,FALSE)</f>
        <v>1.3860000000000001</v>
      </c>
      <c r="M891" s="14">
        <f>(Table1[[#This Row],[Retail Price]]-Table1[[#This Row],[Cost Price]])/Table1[[#This Row],[Cost Price]]</f>
        <v>4.25</v>
      </c>
      <c r="N891" s="14">
        <f>VLOOKUP(Table1[[#This Row],[Retail Price]],'Tax and discount slab'!$A$17:$B$27,2,TRUE)</f>
        <v>0.05</v>
      </c>
      <c r="O891" s="7">
        <f>(1+Table1[[#This Row],[Tax]])*Table1[[#This Row],[Retail Price]]</f>
        <v>1.4553000000000003</v>
      </c>
      <c r="P891" s="7" t="e">
        <f>VLOOKUP(Table1[[#This Row],[Order No]],'QTY &amp; shipping cost'!A887:B1923,2,FALSE)</f>
        <v>#N/A</v>
      </c>
      <c r="Q891" s="7" t="e">
        <f>(Table1[[#This Row],[Price including tax]]*Table1[[#This Row],[Order Quantity]])</f>
        <v>#N/A</v>
      </c>
      <c r="R891" s="14">
        <f>VLOOKUP(Table1[[#This Row],[Retail Price]],'Tax and discount slab'!$D$17:$E$27,2,TRUE)</f>
        <v>0.02</v>
      </c>
      <c r="S891" s="7" t="e">
        <f>Table1[[#This Row],[Sub Total]]*Table1[[#This Row],[Discount %]]</f>
        <v>#N/A</v>
      </c>
      <c r="T891" s="7">
        <f>VLOOKUP(Table1[[#This Row],[Order No]],'QTY &amp; shipping cost'!$A$2:$C$1038,3,FALSE)</f>
        <v>0.75</v>
      </c>
      <c r="U891" s="18" t="e">
        <f>(Table1[[#This Row],[Sub Total]]+Table1[[#This Row],[Shipping Cost]])-Table1[[#This Row],[Discount $]]</f>
        <v>#N/A</v>
      </c>
    </row>
    <row r="892" spans="1:21" x14ac:dyDescent="0.2">
      <c r="A892" s="17" t="s">
        <v>1446</v>
      </c>
      <c r="B892" s="6">
        <f>VLOOKUP($A892,'Order date customer name'!$A$3:$B$1039,2,FALSE)</f>
        <v>42551</v>
      </c>
      <c r="C892" s="7" t="str">
        <f>VLOOKUP(Table1[[#This Row],[Order No]],'Order date customer name'!$A$2:$C$1038,3,FALSE)</f>
        <v>JUSTIN VAZQUEZ</v>
      </c>
      <c r="D892" s="7" t="str">
        <f>VLOOKUP(Table1[[#This Row],[Order No]],'State and cust type'!$A$2:$B$1038,2,FALSE)</f>
        <v>New York</v>
      </c>
      <c r="E892" s="7" t="str">
        <f>VLOOKUP(Table1[[#This Row],[Order No]],'State and cust type'!$A$3:$C$1039,3,FALSE)</f>
        <v>Home Office</v>
      </c>
      <c r="F892" s="7" t="str">
        <f>VLOOKUP(Table1[[#This Row],[Order No]],'Account, order priority and cat'!$A$2:$B$1038,2,FALSE)</f>
        <v>TONY PERRY</v>
      </c>
      <c r="G892" s="7" t="str">
        <f>VLOOKUP(Table1[[#This Row],[Order No]],'Account, order priority and cat'!$A$3:$C$1039,3,FALSE)</f>
        <v>High</v>
      </c>
      <c r="H892" s="7" t="str">
        <f>VLOOKUP(Table1[[#This Row],[Order No]],'Account, order priority and cat'!$A$3:$D$1039,4,FALSE)</f>
        <v>Office Supplies</v>
      </c>
      <c r="I892" s="12" t="str">
        <f>VLOOKUP(Table1[[#This Row],[Order No]],'Cost and price details'!$A$2:$F$1038,Table!$I$3,FALSE)</f>
        <v>Regular Air</v>
      </c>
      <c r="J892" s="13">
        <f>VLOOKUP(Table1[[#This Row],[Order No]],'Cost and price details'!$A$2:$F$1038,Table!$J$3,FALSE)</f>
        <v>42560</v>
      </c>
      <c r="K892" s="12">
        <f>VLOOKUP(Table1[[#This Row],[Order No]],'Cost and price details'!$A$2:$F$1038,Table!$K$3,FALSE)</f>
        <v>2.0240000000000005</v>
      </c>
      <c r="L892" s="12">
        <f>VLOOKUP(Table1[[#This Row],[Order No]],'Cost and price details'!$A$2:$F$1038,Table!$L$3,FALSE)</f>
        <v>3.1680000000000001</v>
      </c>
      <c r="M892" s="14">
        <f>(Table1[[#This Row],[Retail Price]]-Table1[[#This Row],[Cost Price]])/Table1[[#This Row],[Cost Price]]</f>
        <v>0.56521739130434756</v>
      </c>
      <c r="N892" s="14">
        <f>VLOOKUP(Table1[[#This Row],[Retail Price]],'Tax and discount slab'!$A$17:$B$27,2,TRUE)</f>
        <v>0.05</v>
      </c>
      <c r="O892" s="7">
        <f>(1+Table1[[#This Row],[Tax]])*Table1[[#This Row],[Retail Price]]</f>
        <v>3.3264000000000005</v>
      </c>
      <c r="P892" s="7">
        <f>VLOOKUP(Table1[[#This Row],[Order No]],'QTY &amp; shipping cost'!A888:B1924,2,FALSE)</f>
        <v>20</v>
      </c>
      <c r="Q892" s="7">
        <f>(Table1[[#This Row],[Price including tax]]*Table1[[#This Row],[Order Quantity]])</f>
        <v>66.528000000000006</v>
      </c>
      <c r="R892" s="14">
        <f>VLOOKUP(Table1[[#This Row],[Retail Price]],'Tax and discount slab'!$D$17:$E$27,2,TRUE)</f>
        <v>0.02</v>
      </c>
      <c r="S892" s="7">
        <f>Table1[[#This Row],[Sub Total]]*Table1[[#This Row],[Discount %]]</f>
        <v>1.3305600000000002</v>
      </c>
      <c r="T892" s="7">
        <f>VLOOKUP(Table1[[#This Row],[Order No]],'QTY &amp; shipping cost'!$A$2:$C$1038,3,FALSE)</f>
        <v>1.04</v>
      </c>
      <c r="U892" s="18">
        <f>(Table1[[#This Row],[Sub Total]]+Table1[[#This Row],[Shipping Cost]])-Table1[[#This Row],[Discount $]]</f>
        <v>66.237440000000007</v>
      </c>
    </row>
    <row r="893" spans="1:21" x14ac:dyDescent="0.2">
      <c r="A893" s="17" t="s">
        <v>1447</v>
      </c>
      <c r="B893" s="6">
        <f>VLOOKUP($A893,'Order date customer name'!$A$3:$B$1039,2,FALSE)</f>
        <v>42551</v>
      </c>
      <c r="C893" s="7" t="str">
        <f>VLOOKUP(Table1[[#This Row],[Order No]],'Order date customer name'!$A$2:$C$1038,3,FALSE)</f>
        <v>WALTER NICHOLS</v>
      </c>
      <c r="D893" s="7" t="str">
        <f>VLOOKUP(Table1[[#This Row],[Order No]],'State and cust type'!$A$2:$B$1038,2,FALSE)</f>
        <v>New York</v>
      </c>
      <c r="E893" s="7" t="str">
        <f>VLOOKUP(Table1[[#This Row],[Order No]],'State and cust type'!$A$3:$C$1039,3,FALSE)</f>
        <v>Corporate</v>
      </c>
      <c r="F893" s="7" t="str">
        <f>VLOOKUP(Table1[[#This Row],[Order No]],'Account, order priority and cat'!$A$2:$B$1038,2,FALSE)</f>
        <v>BOBBY CHAVEZ</v>
      </c>
      <c r="G893" s="7" t="str">
        <f>VLOOKUP(Table1[[#This Row],[Order No]],'Account, order priority and cat'!$A$3:$C$1039,3,FALSE)</f>
        <v>Critical</v>
      </c>
      <c r="H893" s="7" t="str">
        <f>VLOOKUP(Table1[[#This Row],[Order No]],'Account, order priority and cat'!$A$3:$D$1039,4,FALSE)</f>
        <v>Office Supplies</v>
      </c>
      <c r="I893" s="12" t="str">
        <f>VLOOKUP(Table1[[#This Row],[Order No]],'Cost and price details'!$A$2:$F$1038,Table!$I$3,FALSE)</f>
        <v>Regular Air</v>
      </c>
      <c r="J893" s="13">
        <f>VLOOKUP(Table1[[#This Row],[Order No]],'Cost and price details'!$A$2:$F$1038,Table!$J$3,FALSE)</f>
        <v>42560</v>
      </c>
      <c r="K893" s="12">
        <f>VLOOKUP(Table1[[#This Row],[Order No]],'Cost and price details'!$A$2:$F$1038,Table!$K$3,FALSE)</f>
        <v>1.7600000000000002</v>
      </c>
      <c r="L893" s="12">
        <f>VLOOKUP(Table1[[#This Row],[Order No]],'Cost and price details'!$A$2:$F$1038,Table!$L$3,FALSE)</f>
        <v>2.8820000000000006</v>
      </c>
      <c r="M893" s="14">
        <f>(Table1[[#This Row],[Retail Price]]-Table1[[#This Row],[Cost Price]])/Table1[[#This Row],[Cost Price]]</f>
        <v>0.63750000000000007</v>
      </c>
      <c r="N893" s="14">
        <f>VLOOKUP(Table1[[#This Row],[Retail Price]],'Tax and discount slab'!$A$17:$B$27,2,TRUE)</f>
        <v>0.05</v>
      </c>
      <c r="O893" s="7">
        <f>(1+Table1[[#This Row],[Tax]])*Table1[[#This Row],[Retail Price]]</f>
        <v>3.0261000000000009</v>
      </c>
      <c r="P893" s="7" t="e">
        <f>VLOOKUP(Table1[[#This Row],[Order No]],'QTY &amp; shipping cost'!A889:B1925,2,FALSE)</f>
        <v>#N/A</v>
      </c>
      <c r="Q893" s="7" t="e">
        <f>(Table1[[#This Row],[Price including tax]]*Table1[[#This Row],[Order Quantity]])</f>
        <v>#N/A</v>
      </c>
      <c r="R893" s="14">
        <f>VLOOKUP(Table1[[#This Row],[Retail Price]],'Tax and discount slab'!$D$17:$E$27,2,TRUE)</f>
        <v>0.02</v>
      </c>
      <c r="S893" s="7" t="e">
        <f>Table1[[#This Row],[Sub Total]]*Table1[[#This Row],[Discount %]]</f>
        <v>#N/A</v>
      </c>
      <c r="T893" s="7">
        <f>VLOOKUP(Table1[[#This Row],[Order No]],'QTY &amp; shipping cost'!$A$2:$C$1038,3,FALSE)</f>
        <v>0.85000000000000009</v>
      </c>
      <c r="U893" s="18" t="e">
        <f>(Table1[[#This Row],[Sub Total]]+Table1[[#This Row],[Shipping Cost]])-Table1[[#This Row],[Discount $]]</f>
        <v>#N/A</v>
      </c>
    </row>
    <row r="894" spans="1:21" x14ac:dyDescent="0.2">
      <c r="A894" s="17" t="s">
        <v>1448</v>
      </c>
      <c r="B894" s="6">
        <f>VLOOKUP($A894,'Order date customer name'!$A$3:$B$1039,2,FALSE)</f>
        <v>42552</v>
      </c>
      <c r="C894" s="7" t="str">
        <f>VLOOKUP(Table1[[#This Row],[Order No]],'Order date customer name'!$A$2:$C$1038,3,FALSE)</f>
        <v>TOMMY OWENS</v>
      </c>
      <c r="D894" s="7" t="str">
        <f>VLOOKUP(Table1[[#This Row],[Order No]],'State and cust type'!$A$2:$B$1038,2,FALSE)</f>
        <v>New York</v>
      </c>
      <c r="E894" s="7" t="str">
        <f>VLOOKUP(Table1[[#This Row],[Order No]],'State and cust type'!$A$3:$C$1039,3,FALSE)</f>
        <v>Home Office</v>
      </c>
      <c r="F894" s="7" t="str">
        <f>VLOOKUP(Table1[[#This Row],[Order No]],'Account, order priority and cat'!$A$2:$B$1038,2,FALSE)</f>
        <v>GREG BLACK</v>
      </c>
      <c r="G894" s="7" t="str">
        <f>VLOOKUP(Table1[[#This Row],[Order No]],'Account, order priority and cat'!$A$3:$C$1039,3,FALSE)</f>
        <v>Medium</v>
      </c>
      <c r="H894" s="7" t="str">
        <f>VLOOKUP(Table1[[#This Row],[Order No]],'Account, order priority and cat'!$A$3:$D$1039,4,FALSE)</f>
        <v>Office Supplies</v>
      </c>
      <c r="I894" s="12" t="str">
        <f>VLOOKUP(Table1[[#This Row],[Order No]],'Cost and price details'!$A$2:$F$1038,Table!$I$3,FALSE)</f>
        <v>Regular Air</v>
      </c>
      <c r="J894" s="13">
        <f>VLOOKUP(Table1[[#This Row],[Order No]],'Cost and price details'!$A$2:$F$1038,Table!$J$3,FALSE)</f>
        <v>42561</v>
      </c>
      <c r="K894" s="12">
        <f>VLOOKUP(Table1[[#This Row],[Order No]],'Cost and price details'!$A$2:$F$1038,Table!$K$3,FALSE)</f>
        <v>0.95700000000000007</v>
      </c>
      <c r="L894" s="12">
        <f>VLOOKUP(Table1[[#This Row],[Order No]],'Cost and price details'!$A$2:$F$1038,Table!$L$3,FALSE)</f>
        <v>1.9910000000000003</v>
      </c>
      <c r="M894" s="14">
        <f>(Table1[[#This Row],[Retail Price]]-Table1[[#This Row],[Cost Price]])/Table1[[#This Row],[Cost Price]]</f>
        <v>1.0804597701149428</v>
      </c>
      <c r="N894" s="14">
        <f>VLOOKUP(Table1[[#This Row],[Retail Price]],'Tax and discount slab'!$A$17:$B$27,2,TRUE)</f>
        <v>0.05</v>
      </c>
      <c r="O894" s="7">
        <f>(1+Table1[[#This Row],[Tax]])*Table1[[#This Row],[Retail Price]]</f>
        <v>2.0905500000000004</v>
      </c>
      <c r="P894" s="7" t="e">
        <f>VLOOKUP(Table1[[#This Row],[Order No]],'QTY &amp; shipping cost'!A890:B1926,2,FALSE)</f>
        <v>#N/A</v>
      </c>
      <c r="Q894" s="7" t="e">
        <f>(Table1[[#This Row],[Price including tax]]*Table1[[#This Row],[Order Quantity]])</f>
        <v>#N/A</v>
      </c>
      <c r="R894" s="14">
        <f>VLOOKUP(Table1[[#This Row],[Retail Price]],'Tax and discount slab'!$D$17:$E$27,2,TRUE)</f>
        <v>0.02</v>
      </c>
      <c r="S894" s="7" t="e">
        <f>Table1[[#This Row],[Sub Total]]*Table1[[#This Row],[Discount %]]</f>
        <v>#N/A</v>
      </c>
      <c r="T894" s="7">
        <f>VLOOKUP(Table1[[#This Row],[Order No]],'QTY &amp; shipping cost'!$A$2:$C$1038,3,FALSE)</f>
        <v>0.8</v>
      </c>
      <c r="U894" s="18" t="e">
        <f>(Table1[[#This Row],[Sub Total]]+Table1[[#This Row],[Shipping Cost]])-Table1[[#This Row],[Discount $]]</f>
        <v>#N/A</v>
      </c>
    </row>
    <row r="895" spans="1:21" x14ac:dyDescent="0.2">
      <c r="A895" s="17" t="s">
        <v>1449</v>
      </c>
      <c r="B895" s="6">
        <f>VLOOKUP($A895,'Order date customer name'!$A$3:$B$1039,2,FALSE)</f>
        <v>42554</v>
      </c>
      <c r="C895" s="7" t="str">
        <f>VLOOKUP(Table1[[#This Row],[Order No]],'Order date customer name'!$A$2:$C$1038,3,FALSE)</f>
        <v>RICARDO WARREN</v>
      </c>
      <c r="D895" s="7" t="str">
        <f>VLOOKUP(Table1[[#This Row],[Order No]],'State and cust type'!$A$2:$B$1038,2,FALSE)</f>
        <v>New York</v>
      </c>
      <c r="E895" s="7" t="str">
        <f>VLOOKUP(Table1[[#This Row],[Order No]],'State and cust type'!$A$3:$C$1039,3,FALSE)</f>
        <v>Home Office</v>
      </c>
      <c r="F895" s="7" t="str">
        <f>VLOOKUP(Table1[[#This Row],[Order No]],'Account, order priority and cat'!$A$2:$B$1038,2,FALSE)</f>
        <v>MARC ARNOLD</v>
      </c>
      <c r="G895" s="7" t="str">
        <f>VLOOKUP(Table1[[#This Row],[Order No]],'Account, order priority and cat'!$A$3:$C$1039,3,FALSE)</f>
        <v>Not Specified</v>
      </c>
      <c r="H895" s="7" t="str">
        <f>VLOOKUP(Table1[[#This Row],[Order No]],'Account, order priority and cat'!$A$3:$D$1039,4,FALSE)</f>
        <v>Office Supplies</v>
      </c>
      <c r="I895" s="12" t="str">
        <f>VLOOKUP(Table1[[#This Row],[Order No]],'Cost and price details'!$A$2:$F$1038,Table!$I$3,FALSE)</f>
        <v>Express Air</v>
      </c>
      <c r="J895" s="13">
        <f>VLOOKUP(Table1[[#This Row],[Order No]],'Cost and price details'!$A$2:$F$1038,Table!$J$3,FALSE)</f>
        <v>42563</v>
      </c>
      <c r="K895" s="12">
        <f>VLOOKUP(Table1[[#This Row],[Order No]],'Cost and price details'!$A$2:$F$1038,Table!$K$3,FALSE)</f>
        <v>2.4859999999999998</v>
      </c>
      <c r="L895" s="12">
        <f>VLOOKUP(Table1[[#This Row],[Order No]],'Cost and price details'!$A$2:$F$1038,Table!$L$3,FALSE)</f>
        <v>3.9380000000000006</v>
      </c>
      <c r="M895" s="14">
        <f>(Table1[[#This Row],[Retail Price]]-Table1[[#This Row],[Cost Price]])/Table1[[#This Row],[Cost Price]]</f>
        <v>0.58407079646017734</v>
      </c>
      <c r="N895" s="14">
        <f>VLOOKUP(Table1[[#This Row],[Retail Price]],'Tax and discount slab'!$A$17:$B$27,2,TRUE)</f>
        <v>0.05</v>
      </c>
      <c r="O895" s="7">
        <f>(1+Table1[[#This Row],[Tax]])*Table1[[#This Row],[Retail Price]]</f>
        <v>4.1349000000000009</v>
      </c>
      <c r="P895" s="7">
        <f>VLOOKUP(Table1[[#This Row],[Order No]],'QTY &amp; shipping cost'!A891:B1927,2,FALSE)</f>
        <v>38</v>
      </c>
      <c r="Q895" s="7">
        <f>(Table1[[#This Row],[Price including tax]]*Table1[[#This Row],[Order Quantity]])</f>
        <v>157.12620000000004</v>
      </c>
      <c r="R895" s="14">
        <f>VLOOKUP(Table1[[#This Row],[Retail Price]],'Tax and discount slab'!$D$17:$E$27,2,TRUE)</f>
        <v>0.02</v>
      </c>
      <c r="S895" s="7">
        <f>Table1[[#This Row],[Sub Total]]*Table1[[#This Row],[Discount %]]</f>
        <v>3.1425240000000008</v>
      </c>
      <c r="T895" s="7">
        <f>VLOOKUP(Table1[[#This Row],[Order No]],'QTY &amp; shipping cost'!$A$2:$C$1038,3,FALSE)</f>
        <v>5.52</v>
      </c>
      <c r="U895" s="18">
        <f>(Table1[[#This Row],[Sub Total]]+Table1[[#This Row],[Shipping Cost]])-Table1[[#This Row],[Discount $]]</f>
        <v>159.50367600000004</v>
      </c>
    </row>
    <row r="896" spans="1:21" x14ac:dyDescent="0.2">
      <c r="A896" s="17" t="s">
        <v>1450</v>
      </c>
      <c r="B896" s="6">
        <f>VLOOKUP($A896,'Order date customer name'!$A$3:$B$1039,2,FALSE)</f>
        <v>42556</v>
      </c>
      <c r="C896" s="7" t="str">
        <f>VLOOKUP(Table1[[#This Row],[Order No]],'Order date customer name'!$A$2:$C$1038,3,FALSE)</f>
        <v>ALFRED RYAN</v>
      </c>
      <c r="D896" s="7" t="str">
        <f>VLOOKUP(Table1[[#This Row],[Order No]],'State and cust type'!$A$2:$B$1038,2,FALSE)</f>
        <v>Illinois</v>
      </c>
      <c r="E896" s="7" t="str">
        <f>VLOOKUP(Table1[[#This Row],[Order No]],'State and cust type'!$A$3:$C$1039,3,FALSE)</f>
        <v>Home Office</v>
      </c>
      <c r="F896" s="7" t="str">
        <f>VLOOKUP(Table1[[#This Row],[Order No]],'Account, order priority and cat'!$A$2:$B$1038,2,FALSE)</f>
        <v>MANUEL BARNES</v>
      </c>
      <c r="G896" s="7" t="str">
        <f>VLOOKUP(Table1[[#This Row],[Order No]],'Account, order priority and cat'!$A$3:$C$1039,3,FALSE)</f>
        <v>High</v>
      </c>
      <c r="H896" s="7" t="str">
        <f>VLOOKUP(Table1[[#This Row],[Order No]],'Account, order priority and cat'!$A$3:$D$1039,4,FALSE)</f>
        <v>Office Supplies</v>
      </c>
      <c r="I896" s="12" t="str">
        <f>VLOOKUP(Table1[[#This Row],[Order No]],'Cost and price details'!$A$2:$F$1038,Table!$I$3,FALSE)</f>
        <v>Regular Air</v>
      </c>
      <c r="J896" s="13">
        <f>VLOOKUP(Table1[[#This Row],[Order No]],'Cost and price details'!$A$2:$F$1038,Table!$J$3,FALSE)</f>
        <v>42564</v>
      </c>
      <c r="K896" s="12">
        <f>VLOOKUP(Table1[[#This Row],[Order No]],'Cost and price details'!$A$2:$F$1038,Table!$K$3,FALSE)</f>
        <v>1.1990000000000003</v>
      </c>
      <c r="L896" s="12">
        <f>VLOOKUP(Table1[[#This Row],[Order No]],'Cost and price details'!$A$2:$F$1038,Table!$L$3,FALSE)</f>
        <v>1.8480000000000001</v>
      </c>
      <c r="M896" s="14">
        <f>(Table1[[#This Row],[Retail Price]]-Table1[[#This Row],[Cost Price]])/Table1[[#This Row],[Cost Price]]</f>
        <v>0.54128440366972452</v>
      </c>
      <c r="N896" s="14">
        <f>VLOOKUP(Table1[[#This Row],[Retail Price]],'Tax and discount slab'!$A$17:$B$27,2,TRUE)</f>
        <v>0.05</v>
      </c>
      <c r="O896" s="7">
        <f>(1+Table1[[#This Row],[Tax]])*Table1[[#This Row],[Retail Price]]</f>
        <v>1.9404000000000001</v>
      </c>
      <c r="P896" s="7" t="e">
        <f>VLOOKUP(Table1[[#This Row],[Order No]],'QTY &amp; shipping cost'!A892:B1928,2,FALSE)</f>
        <v>#N/A</v>
      </c>
      <c r="Q896" s="7" t="e">
        <f>(Table1[[#This Row],[Price including tax]]*Table1[[#This Row],[Order Quantity]])</f>
        <v>#N/A</v>
      </c>
      <c r="R896" s="14">
        <f>VLOOKUP(Table1[[#This Row],[Retail Price]],'Tax and discount slab'!$D$17:$E$27,2,TRUE)</f>
        <v>0.02</v>
      </c>
      <c r="S896" s="7" t="e">
        <f>Table1[[#This Row],[Sub Total]]*Table1[[#This Row],[Discount %]]</f>
        <v>#N/A</v>
      </c>
      <c r="T896" s="7">
        <f>VLOOKUP(Table1[[#This Row],[Order No]],'QTY &amp; shipping cost'!$A$2:$C$1038,3,FALSE)</f>
        <v>1.05</v>
      </c>
      <c r="U896" s="18" t="e">
        <f>(Table1[[#This Row],[Sub Total]]+Table1[[#This Row],[Shipping Cost]])-Table1[[#This Row],[Discount $]]</f>
        <v>#N/A</v>
      </c>
    </row>
    <row r="897" spans="1:21" x14ac:dyDescent="0.2">
      <c r="A897" s="17" t="s">
        <v>1452</v>
      </c>
      <c r="B897" s="6">
        <f>VLOOKUP($A897,'Order date customer name'!$A$3:$B$1039,2,FALSE)</f>
        <v>42560</v>
      </c>
      <c r="C897" s="7" t="str">
        <f>VLOOKUP(Table1[[#This Row],[Order No]],'Order date customer name'!$A$2:$C$1038,3,FALSE)</f>
        <v>DAVID GONZALEZ</v>
      </c>
      <c r="D897" s="7" t="str">
        <f>VLOOKUP(Table1[[#This Row],[Order No]],'State and cust type'!$A$2:$B$1038,2,FALSE)</f>
        <v>New York</v>
      </c>
      <c r="E897" s="7" t="str">
        <f>VLOOKUP(Table1[[#This Row],[Order No]],'State and cust type'!$A$3:$C$1039,3,FALSE)</f>
        <v>Home Office</v>
      </c>
      <c r="F897" s="7" t="str">
        <f>VLOOKUP(Table1[[#This Row],[Order No]],'Account, order priority and cat'!$A$2:$B$1038,2,FALSE)</f>
        <v>BRYAN JENKINS</v>
      </c>
      <c r="G897" s="7" t="str">
        <f>VLOOKUP(Table1[[#This Row],[Order No]],'Account, order priority and cat'!$A$3:$C$1039,3,FALSE)</f>
        <v>Medium</v>
      </c>
      <c r="H897" s="7" t="str">
        <f>VLOOKUP(Table1[[#This Row],[Order No]],'Account, order priority and cat'!$A$3:$D$1039,4,FALSE)</f>
        <v>Office Supplies</v>
      </c>
      <c r="I897" s="12" t="str">
        <f>VLOOKUP(Table1[[#This Row],[Order No]],'Cost and price details'!$A$2:$F$1038,Table!$I$3,FALSE)</f>
        <v>Regular Air</v>
      </c>
      <c r="J897" s="13">
        <f>VLOOKUP(Table1[[#This Row],[Order No]],'Cost and price details'!$A$2:$F$1038,Table!$J$3,FALSE)</f>
        <v>42568</v>
      </c>
      <c r="K897" s="12">
        <f>VLOOKUP(Table1[[#This Row],[Order No]],'Cost and price details'!$A$2:$F$1038,Table!$K$3,FALSE)</f>
        <v>3.8280000000000003</v>
      </c>
      <c r="L897" s="12">
        <f>VLOOKUP(Table1[[#This Row],[Order No]],'Cost and price details'!$A$2:$F$1038,Table!$L$3,FALSE)</f>
        <v>5.9729999999999999</v>
      </c>
      <c r="M897" s="14">
        <f>(Table1[[#This Row],[Retail Price]]-Table1[[#This Row],[Cost Price]])/Table1[[#This Row],[Cost Price]]</f>
        <v>0.56034482758620674</v>
      </c>
      <c r="N897" s="14">
        <f>VLOOKUP(Table1[[#This Row],[Retail Price]],'Tax and discount slab'!$A$17:$B$27,2,TRUE)</f>
        <v>0.05</v>
      </c>
      <c r="O897" s="7">
        <f>(1+Table1[[#This Row],[Tax]])*Table1[[#This Row],[Retail Price]]</f>
        <v>6.2716500000000002</v>
      </c>
      <c r="P897" s="7" t="e">
        <f>VLOOKUP(Table1[[#This Row],[Order No]],'QTY &amp; shipping cost'!A893:B1929,2,FALSE)</f>
        <v>#N/A</v>
      </c>
      <c r="Q897" s="7" t="e">
        <f>(Table1[[#This Row],[Price including tax]]*Table1[[#This Row],[Order Quantity]])</f>
        <v>#N/A</v>
      </c>
      <c r="R897" s="14">
        <f>VLOOKUP(Table1[[#This Row],[Retail Price]],'Tax and discount slab'!$D$17:$E$27,2,TRUE)</f>
        <v>0.02</v>
      </c>
      <c r="S897" s="7" t="e">
        <f>Table1[[#This Row],[Sub Total]]*Table1[[#This Row],[Discount %]]</f>
        <v>#N/A</v>
      </c>
      <c r="T897" s="7">
        <f>VLOOKUP(Table1[[#This Row],[Order No]],'QTY &amp; shipping cost'!$A$2:$C$1038,3,FALSE)</f>
        <v>1</v>
      </c>
      <c r="U897" s="18" t="e">
        <f>(Table1[[#This Row],[Sub Total]]+Table1[[#This Row],[Shipping Cost]])-Table1[[#This Row],[Discount $]]</f>
        <v>#N/A</v>
      </c>
    </row>
    <row r="898" spans="1:21" x14ac:dyDescent="0.2">
      <c r="A898" s="17" t="s">
        <v>1454</v>
      </c>
      <c r="B898" s="6">
        <f>VLOOKUP($A898,'Order date customer name'!$A$3:$B$1039,2,FALSE)</f>
        <v>42561</v>
      </c>
      <c r="C898" s="7" t="str">
        <f>VLOOKUP(Table1[[#This Row],[Order No]],'Order date customer name'!$A$2:$C$1038,3,FALSE)</f>
        <v>JAMIE COOK</v>
      </c>
      <c r="D898" s="7" t="str">
        <f>VLOOKUP(Table1[[#This Row],[Order No]],'State and cust type'!$A$2:$B$1038,2,FALSE)</f>
        <v>Illinois</v>
      </c>
      <c r="E898" s="7" t="str">
        <f>VLOOKUP(Table1[[#This Row],[Order No]],'State and cust type'!$A$3:$C$1039,3,FALSE)</f>
        <v>Small Business</v>
      </c>
      <c r="F898" s="7" t="str">
        <f>VLOOKUP(Table1[[#This Row],[Order No]],'Account, order priority and cat'!$A$2:$B$1038,2,FALSE)</f>
        <v>MANUEL BARNES</v>
      </c>
      <c r="G898" s="7" t="str">
        <f>VLOOKUP(Table1[[#This Row],[Order No]],'Account, order priority and cat'!$A$3:$C$1039,3,FALSE)</f>
        <v>Medium</v>
      </c>
      <c r="H898" s="7" t="str">
        <f>VLOOKUP(Table1[[#This Row],[Order No]],'Account, order priority and cat'!$A$3:$D$1039,4,FALSE)</f>
        <v>Office Supplies</v>
      </c>
      <c r="I898" s="12" t="str">
        <f>VLOOKUP(Table1[[#This Row],[Order No]],'Cost and price details'!$A$2:$F$1038,Table!$I$3,FALSE)</f>
        <v>Regular Air</v>
      </c>
      <c r="J898" s="13">
        <f>VLOOKUP(Table1[[#This Row],[Order No]],'Cost and price details'!$A$2:$F$1038,Table!$J$3,FALSE)</f>
        <v>42569</v>
      </c>
      <c r="K898" s="12">
        <f>VLOOKUP(Table1[[#This Row],[Order No]],'Cost and price details'!$A$2:$F$1038,Table!$K$3,FALSE)</f>
        <v>4.0150000000000006</v>
      </c>
      <c r="L898" s="12">
        <f>VLOOKUP(Table1[[#This Row],[Order No]],'Cost and price details'!$A$2:$F$1038,Table!$L$3,FALSE)</f>
        <v>6.5780000000000012</v>
      </c>
      <c r="M898" s="14">
        <f>(Table1[[#This Row],[Retail Price]]-Table1[[#This Row],[Cost Price]])/Table1[[#This Row],[Cost Price]]</f>
        <v>0.63835616438356169</v>
      </c>
      <c r="N898" s="14">
        <f>VLOOKUP(Table1[[#This Row],[Retail Price]],'Tax and discount slab'!$A$17:$B$27,2,TRUE)</f>
        <v>0.05</v>
      </c>
      <c r="O898" s="7">
        <f>(1+Table1[[#This Row],[Tax]])*Table1[[#This Row],[Retail Price]]</f>
        <v>6.9069000000000011</v>
      </c>
      <c r="P898" s="7" t="e">
        <f>VLOOKUP(Table1[[#This Row],[Order No]],'QTY &amp; shipping cost'!A894:B1930,2,FALSE)</f>
        <v>#N/A</v>
      </c>
      <c r="Q898" s="7" t="e">
        <f>(Table1[[#This Row],[Price including tax]]*Table1[[#This Row],[Order Quantity]])</f>
        <v>#N/A</v>
      </c>
      <c r="R898" s="14">
        <f>VLOOKUP(Table1[[#This Row],[Retail Price]],'Tax and discount slab'!$D$17:$E$27,2,TRUE)</f>
        <v>0.02</v>
      </c>
      <c r="S898" s="7" t="e">
        <f>Table1[[#This Row],[Sub Total]]*Table1[[#This Row],[Discount %]]</f>
        <v>#N/A</v>
      </c>
      <c r="T898" s="7">
        <f>VLOOKUP(Table1[[#This Row],[Order No]],'QTY &amp; shipping cost'!$A$2:$C$1038,3,FALSE)</f>
        <v>1.54</v>
      </c>
      <c r="U898" s="18" t="e">
        <f>(Table1[[#This Row],[Sub Total]]+Table1[[#This Row],[Shipping Cost]])-Table1[[#This Row],[Discount $]]</f>
        <v>#N/A</v>
      </c>
    </row>
    <row r="899" spans="1:21" x14ac:dyDescent="0.2">
      <c r="A899" s="17" t="s">
        <v>1456</v>
      </c>
      <c r="B899" s="6">
        <f>VLOOKUP($A899,'Order date customer name'!$A$3:$B$1039,2,FALSE)</f>
        <v>42565</v>
      </c>
      <c r="C899" s="7" t="str">
        <f>VLOOKUP(Table1[[#This Row],[Order No]],'Order date customer name'!$A$2:$C$1038,3,FALSE)</f>
        <v>JEREMY NELSON</v>
      </c>
      <c r="D899" s="7" t="str">
        <f>VLOOKUP(Table1[[#This Row],[Order No]],'State and cust type'!$A$2:$B$1038,2,FALSE)</f>
        <v>Illinois</v>
      </c>
      <c r="E899" s="7" t="str">
        <f>VLOOKUP(Table1[[#This Row],[Order No]],'State and cust type'!$A$3:$C$1039,3,FALSE)</f>
        <v>Home Office</v>
      </c>
      <c r="F899" s="7" t="str">
        <f>VLOOKUP(Table1[[#This Row],[Order No]],'Account, order priority and cat'!$A$2:$B$1038,2,FALSE)</f>
        <v>MANUEL BARNES</v>
      </c>
      <c r="G899" s="7" t="str">
        <f>VLOOKUP(Table1[[#This Row],[Order No]],'Account, order priority and cat'!$A$3:$C$1039,3,FALSE)</f>
        <v>High</v>
      </c>
      <c r="H899" s="7" t="str">
        <f>VLOOKUP(Table1[[#This Row],[Order No]],'Account, order priority and cat'!$A$3:$D$1039,4,FALSE)</f>
        <v>Technology</v>
      </c>
      <c r="I899" s="12" t="str">
        <f>VLOOKUP(Table1[[#This Row],[Order No]],'Cost and price details'!$A$2:$F$1038,Table!$I$3,FALSE)</f>
        <v>Regular Air</v>
      </c>
      <c r="J899" s="13">
        <f>VLOOKUP(Table1[[#This Row],[Order No]],'Cost and price details'!$A$2:$F$1038,Table!$J$3,FALSE)</f>
        <v>42574</v>
      </c>
      <c r="K899" s="12">
        <f>VLOOKUP(Table1[[#This Row],[Order No]],'Cost and price details'!$A$2:$F$1038,Table!$K$3,FALSE)</f>
        <v>35.222000000000008</v>
      </c>
      <c r="L899" s="12">
        <f>VLOOKUP(Table1[[#This Row],[Order No]],'Cost and price details'!$A$2:$F$1038,Table!$L$3,FALSE)</f>
        <v>167.72800000000001</v>
      </c>
      <c r="M899" s="14">
        <f>(Table1[[#This Row],[Retail Price]]-Table1[[#This Row],[Cost Price]])/Table1[[#This Row],[Cost Price]]</f>
        <v>3.7620237351655206</v>
      </c>
      <c r="N899" s="14">
        <f>VLOOKUP(Table1[[#This Row],[Retail Price]],'Tax and discount slab'!$A$17:$B$27,2,TRUE)</f>
        <v>0.32000000000000006</v>
      </c>
      <c r="O899" s="7">
        <f>(1+Table1[[#This Row],[Tax]])*Table1[[#This Row],[Retail Price]]</f>
        <v>221.40096000000003</v>
      </c>
      <c r="P899" s="7" t="e">
        <f>VLOOKUP(Table1[[#This Row],[Order No]],'QTY &amp; shipping cost'!A895:B1931,2,FALSE)</f>
        <v>#N/A</v>
      </c>
      <c r="Q899" s="7" t="e">
        <f>(Table1[[#This Row],[Price including tax]]*Table1[[#This Row],[Order Quantity]])</f>
        <v>#N/A</v>
      </c>
      <c r="R899" s="14">
        <f>VLOOKUP(Table1[[#This Row],[Retail Price]],'Tax and discount slab'!$D$17:$E$27,2,TRUE)</f>
        <v>0.47</v>
      </c>
      <c r="S899" s="7" t="e">
        <f>Table1[[#This Row],[Sub Total]]*Table1[[#This Row],[Discount %]]</f>
        <v>#N/A</v>
      </c>
      <c r="T899" s="7">
        <f>VLOOKUP(Table1[[#This Row],[Order No]],'QTY &amp; shipping cost'!$A$2:$C$1038,3,FALSE)</f>
        <v>4.05</v>
      </c>
      <c r="U899" s="18" t="e">
        <f>(Table1[[#This Row],[Sub Total]]+Table1[[#This Row],[Shipping Cost]])-Table1[[#This Row],[Discount $]]</f>
        <v>#N/A</v>
      </c>
    </row>
    <row r="900" spans="1:21" x14ac:dyDescent="0.2">
      <c r="A900" s="17" t="s">
        <v>1457</v>
      </c>
      <c r="B900" s="6">
        <f>VLOOKUP($A900,'Order date customer name'!$A$3:$B$1039,2,FALSE)</f>
        <v>42566</v>
      </c>
      <c r="C900" s="7" t="str">
        <f>VLOOKUP(Table1[[#This Row],[Order No]],'Order date customer name'!$A$2:$C$1038,3,FALSE)</f>
        <v>CHAD CUNNINGHAM</v>
      </c>
      <c r="D900" s="7" t="str">
        <f>VLOOKUP(Table1[[#This Row],[Order No]],'State and cust type'!$A$2:$B$1038,2,FALSE)</f>
        <v>New York</v>
      </c>
      <c r="E900" s="7" t="str">
        <f>VLOOKUP(Table1[[#This Row],[Order No]],'State and cust type'!$A$3:$C$1039,3,FALSE)</f>
        <v>Corporate</v>
      </c>
      <c r="F900" s="7" t="str">
        <f>VLOOKUP(Table1[[#This Row],[Order No]],'Account, order priority and cat'!$A$2:$B$1038,2,FALSE)</f>
        <v>VINCENT JORDAN</v>
      </c>
      <c r="G900" s="7" t="str">
        <f>VLOOKUP(Table1[[#This Row],[Order No]],'Account, order priority and cat'!$A$3:$C$1039,3,FALSE)</f>
        <v>Not Specified</v>
      </c>
      <c r="H900" s="7" t="str">
        <f>VLOOKUP(Table1[[#This Row],[Order No]],'Account, order priority and cat'!$A$3:$D$1039,4,FALSE)</f>
        <v>Office Supplies</v>
      </c>
      <c r="I900" s="12" t="str">
        <f>VLOOKUP(Table1[[#This Row],[Order No]],'Cost and price details'!$A$2:$F$1038,Table!$I$3,FALSE)</f>
        <v>Regular Air</v>
      </c>
      <c r="J900" s="13">
        <f>VLOOKUP(Table1[[#This Row],[Order No]],'Cost and price details'!$A$2:$F$1038,Table!$J$3,FALSE)</f>
        <v>42574</v>
      </c>
      <c r="K900" s="12">
        <f>VLOOKUP(Table1[[#This Row],[Order No]],'Cost and price details'!$A$2:$F$1038,Table!$K$3,FALSE)</f>
        <v>1.0230000000000001</v>
      </c>
      <c r="L900" s="12">
        <f>VLOOKUP(Table1[[#This Row],[Order No]],'Cost and price details'!$A$2:$F$1038,Table!$L$3,FALSE)</f>
        <v>1.7600000000000002</v>
      </c>
      <c r="M900" s="14">
        <f>(Table1[[#This Row],[Retail Price]]-Table1[[#This Row],[Cost Price]])/Table1[[#This Row],[Cost Price]]</f>
        <v>0.72043010752688175</v>
      </c>
      <c r="N900" s="14">
        <f>VLOOKUP(Table1[[#This Row],[Retail Price]],'Tax and discount slab'!$A$17:$B$27,2,TRUE)</f>
        <v>0.05</v>
      </c>
      <c r="O900" s="7">
        <f>(1+Table1[[#This Row],[Tax]])*Table1[[#This Row],[Retail Price]]</f>
        <v>1.8480000000000003</v>
      </c>
      <c r="P900" s="7" t="e">
        <f>VLOOKUP(Table1[[#This Row],[Order No]],'QTY &amp; shipping cost'!A896:B1932,2,FALSE)</f>
        <v>#N/A</v>
      </c>
      <c r="Q900" s="7" t="e">
        <f>(Table1[[#This Row],[Price including tax]]*Table1[[#This Row],[Order Quantity]])</f>
        <v>#N/A</v>
      </c>
      <c r="R900" s="14">
        <f>VLOOKUP(Table1[[#This Row],[Retail Price]],'Tax and discount slab'!$D$17:$E$27,2,TRUE)</f>
        <v>0.02</v>
      </c>
      <c r="S900" s="7" t="e">
        <f>Table1[[#This Row],[Sub Total]]*Table1[[#This Row],[Discount %]]</f>
        <v>#N/A</v>
      </c>
      <c r="T900" s="7">
        <f>VLOOKUP(Table1[[#This Row],[Order No]],'QTY &amp; shipping cost'!$A$2:$C$1038,3,FALSE)</f>
        <v>1.34</v>
      </c>
      <c r="U900" s="18" t="e">
        <f>(Table1[[#This Row],[Sub Total]]+Table1[[#This Row],[Shipping Cost]])-Table1[[#This Row],[Discount $]]</f>
        <v>#N/A</v>
      </c>
    </row>
    <row r="901" spans="1:21" x14ac:dyDescent="0.2">
      <c r="A901" s="17" t="s">
        <v>1458</v>
      </c>
      <c r="B901" s="6">
        <f>VLOOKUP($A901,'Order date customer name'!$A$3:$B$1039,2,FALSE)</f>
        <v>42576</v>
      </c>
      <c r="C901" s="7" t="str">
        <f>VLOOKUP(Table1[[#This Row],[Order No]],'Order date customer name'!$A$2:$C$1038,3,FALSE)</f>
        <v>RAMON GEORGE</v>
      </c>
      <c r="D901" s="7" t="str">
        <f>VLOOKUP(Table1[[#This Row],[Order No]],'State and cust type'!$A$2:$B$1038,2,FALSE)</f>
        <v>New York</v>
      </c>
      <c r="E901" s="7" t="str">
        <f>VLOOKUP(Table1[[#This Row],[Order No]],'State and cust type'!$A$3:$C$1039,3,FALSE)</f>
        <v>Home Office</v>
      </c>
      <c r="F901" s="7" t="str">
        <f>VLOOKUP(Table1[[#This Row],[Order No]],'Account, order priority and cat'!$A$2:$B$1038,2,FALSE)</f>
        <v>MARC ARNOLD</v>
      </c>
      <c r="G901" s="7" t="str">
        <f>VLOOKUP(Table1[[#This Row],[Order No]],'Account, order priority and cat'!$A$3:$C$1039,3,FALSE)</f>
        <v>Critical</v>
      </c>
      <c r="H901" s="7" t="str">
        <f>VLOOKUP(Table1[[#This Row],[Order No]],'Account, order priority and cat'!$A$3:$D$1039,4,FALSE)</f>
        <v>Technology</v>
      </c>
      <c r="I901" s="12" t="str">
        <f>VLOOKUP(Table1[[#This Row],[Order No]],'Cost and price details'!$A$2:$F$1038,Table!$I$3,FALSE)</f>
        <v>Regular Air</v>
      </c>
      <c r="J901" s="13">
        <f>VLOOKUP(Table1[[#This Row],[Order No]],'Cost and price details'!$A$2:$F$1038,Table!$J$3,FALSE)</f>
        <v>42585</v>
      </c>
      <c r="K901" s="12">
        <f>VLOOKUP(Table1[[#This Row],[Order No]],'Cost and price details'!$A$2:$F$1038,Table!$K$3,FALSE)</f>
        <v>296.98900000000003</v>
      </c>
      <c r="L901" s="12">
        <f>VLOOKUP(Table1[[#This Row],[Order No]],'Cost and price details'!$A$2:$F$1038,Table!$L$3,FALSE)</f>
        <v>494.98900000000003</v>
      </c>
      <c r="M901" s="14">
        <f>(Table1[[#This Row],[Retail Price]]-Table1[[#This Row],[Cost Price]])/Table1[[#This Row],[Cost Price]]</f>
        <v>0.66669135893921994</v>
      </c>
      <c r="N901" s="14">
        <f>VLOOKUP(Table1[[#This Row],[Retail Price]],'Tax and discount slab'!$A$17:$B$27,2,TRUE)</f>
        <v>0.32000000000000006</v>
      </c>
      <c r="O901" s="7">
        <f>(1+Table1[[#This Row],[Tax]])*Table1[[#This Row],[Retail Price]]</f>
        <v>653.38548000000003</v>
      </c>
      <c r="P901" s="7" t="e">
        <f>VLOOKUP(Table1[[#This Row],[Order No]],'QTY &amp; shipping cost'!A897:B1933,2,FALSE)</f>
        <v>#N/A</v>
      </c>
      <c r="Q901" s="7" t="e">
        <f>(Table1[[#This Row],[Price including tax]]*Table1[[#This Row],[Order Quantity]])</f>
        <v>#N/A</v>
      </c>
      <c r="R901" s="14">
        <f>VLOOKUP(Table1[[#This Row],[Retail Price]],'Tax and discount slab'!$D$17:$E$27,2,TRUE)</f>
        <v>0.47</v>
      </c>
      <c r="S901" s="7" t="e">
        <f>Table1[[#This Row],[Sub Total]]*Table1[[#This Row],[Discount %]]</f>
        <v>#N/A</v>
      </c>
      <c r="T901" s="7">
        <f>VLOOKUP(Table1[[#This Row],[Order No]],'QTY &amp; shipping cost'!$A$2:$C$1038,3,FALSE)</f>
        <v>24.54</v>
      </c>
      <c r="U901" s="18" t="e">
        <f>(Table1[[#This Row],[Sub Total]]+Table1[[#This Row],[Shipping Cost]])-Table1[[#This Row],[Discount $]]</f>
        <v>#N/A</v>
      </c>
    </row>
    <row r="902" spans="1:21" x14ac:dyDescent="0.2">
      <c r="A902" s="17" t="s">
        <v>1459</v>
      </c>
      <c r="B902" s="6">
        <f>VLOOKUP($A902,'Order date customer name'!$A$3:$B$1039,2,FALSE)</f>
        <v>42577</v>
      </c>
      <c r="C902" s="7" t="str">
        <f>VLOOKUP(Table1[[#This Row],[Order No]],'Order date customer name'!$A$2:$C$1038,3,FALSE)</f>
        <v>TIM GOMEZ</v>
      </c>
      <c r="D902" s="7" t="str">
        <f>VLOOKUP(Table1[[#This Row],[Order No]],'State and cust type'!$A$2:$B$1038,2,FALSE)</f>
        <v>New York</v>
      </c>
      <c r="E902" s="7" t="str">
        <f>VLOOKUP(Table1[[#This Row],[Order No]],'State and cust type'!$A$3:$C$1039,3,FALSE)</f>
        <v>Home Office</v>
      </c>
      <c r="F902" s="7" t="str">
        <f>VLOOKUP(Table1[[#This Row],[Order No]],'Account, order priority and cat'!$A$2:$B$1038,2,FALSE)</f>
        <v>ROY COOK</v>
      </c>
      <c r="G902" s="7" t="str">
        <f>VLOOKUP(Table1[[#This Row],[Order No]],'Account, order priority and cat'!$A$3:$C$1039,3,FALSE)</f>
        <v>Medium</v>
      </c>
      <c r="H902" s="7" t="str">
        <f>VLOOKUP(Table1[[#This Row],[Order No]],'Account, order priority and cat'!$A$3:$D$1039,4,FALSE)</f>
        <v>Office Supplies</v>
      </c>
      <c r="I902" s="12" t="str">
        <f>VLOOKUP(Table1[[#This Row],[Order No]],'Cost and price details'!$A$2:$F$1038,Table!$I$3,FALSE)</f>
        <v>Regular Air</v>
      </c>
      <c r="J902" s="13">
        <f>VLOOKUP(Table1[[#This Row],[Order No]],'Cost and price details'!$A$2:$F$1038,Table!$J$3,FALSE)</f>
        <v>42586</v>
      </c>
      <c r="K902" s="12">
        <f>VLOOKUP(Table1[[#This Row],[Order No]],'Cost and price details'!$A$2:$F$1038,Table!$K$3,FALSE)</f>
        <v>15.268000000000002</v>
      </c>
      <c r="L902" s="12">
        <f>VLOOKUP(Table1[[#This Row],[Order No]],'Cost and price details'!$A$2:$F$1038,Table!$L$3,FALSE)</f>
        <v>24.618000000000002</v>
      </c>
      <c r="M902" s="14">
        <f>(Table1[[#This Row],[Retail Price]]-Table1[[#This Row],[Cost Price]])/Table1[[#This Row],[Cost Price]]</f>
        <v>0.61239193083573473</v>
      </c>
      <c r="N902" s="14">
        <f>VLOOKUP(Table1[[#This Row],[Retail Price]],'Tax and discount slab'!$A$17:$B$27,2,TRUE)</f>
        <v>0.15000000000000002</v>
      </c>
      <c r="O902" s="7">
        <f>(1+Table1[[#This Row],[Tax]])*Table1[[#This Row],[Retail Price]]</f>
        <v>28.310700000000001</v>
      </c>
      <c r="P902" s="7" t="e">
        <f>VLOOKUP(Table1[[#This Row],[Order No]],'QTY &amp; shipping cost'!A898:B1934,2,FALSE)</f>
        <v>#N/A</v>
      </c>
      <c r="Q902" s="7" t="e">
        <f>(Table1[[#This Row],[Price including tax]]*Table1[[#This Row],[Order Quantity]])</f>
        <v>#N/A</v>
      </c>
      <c r="R902" s="14">
        <f>VLOOKUP(Table1[[#This Row],[Retail Price]],'Tax and discount slab'!$D$17:$E$27,2,TRUE)</f>
        <v>0.12000000000000001</v>
      </c>
      <c r="S902" s="7" t="e">
        <f>Table1[[#This Row],[Sub Total]]*Table1[[#This Row],[Discount %]]</f>
        <v>#N/A</v>
      </c>
      <c r="T902" s="7">
        <f>VLOOKUP(Table1[[#This Row],[Order No]],'QTY &amp; shipping cost'!$A$2:$C$1038,3,FALSE)</f>
        <v>15.15</v>
      </c>
      <c r="U902" s="18" t="e">
        <f>(Table1[[#This Row],[Sub Total]]+Table1[[#This Row],[Shipping Cost]])-Table1[[#This Row],[Discount $]]</f>
        <v>#N/A</v>
      </c>
    </row>
    <row r="903" spans="1:21" x14ac:dyDescent="0.2">
      <c r="A903" s="17" t="s">
        <v>1460</v>
      </c>
      <c r="B903" s="6">
        <f>VLOOKUP($A903,'Order date customer name'!$A$3:$B$1039,2,FALSE)</f>
        <v>42582</v>
      </c>
      <c r="C903" s="7" t="str">
        <f>VLOOKUP(Table1[[#This Row],[Order No]],'Order date customer name'!$A$2:$C$1038,3,FALSE)</f>
        <v>OSCAR TURNER</v>
      </c>
      <c r="D903" s="7" t="str">
        <f>VLOOKUP(Table1[[#This Row],[Order No]],'State and cust type'!$A$2:$B$1038,2,FALSE)</f>
        <v>Illinois</v>
      </c>
      <c r="E903" s="7" t="str">
        <f>VLOOKUP(Table1[[#This Row],[Order No]],'State and cust type'!$A$3:$C$1039,3,FALSE)</f>
        <v>Home Office</v>
      </c>
      <c r="F903" s="7" t="str">
        <f>VLOOKUP(Table1[[#This Row],[Order No]],'Account, order priority and cat'!$A$2:$B$1038,2,FALSE)</f>
        <v>COREY MILLS</v>
      </c>
      <c r="G903" s="7" t="str">
        <f>VLOOKUP(Table1[[#This Row],[Order No]],'Account, order priority and cat'!$A$3:$C$1039,3,FALSE)</f>
        <v>Not Specified</v>
      </c>
      <c r="H903" s="7" t="str">
        <f>VLOOKUP(Table1[[#This Row],[Order No]],'Account, order priority and cat'!$A$3:$D$1039,4,FALSE)</f>
        <v>Office Supplies</v>
      </c>
      <c r="I903" s="12" t="str">
        <f>VLOOKUP(Table1[[#This Row],[Order No]],'Cost and price details'!$A$2:$F$1038,Table!$I$3,FALSE)</f>
        <v>Regular Air</v>
      </c>
      <c r="J903" s="13">
        <f>VLOOKUP(Table1[[#This Row],[Order No]],'Cost and price details'!$A$2:$F$1038,Table!$J$3,FALSE)</f>
        <v>42591</v>
      </c>
      <c r="K903" s="12">
        <f>VLOOKUP(Table1[[#This Row],[Order No]],'Cost and price details'!$A$2:$F$1038,Table!$K$3,FALSE)</f>
        <v>196.71300000000002</v>
      </c>
      <c r="L903" s="12">
        <f>VLOOKUP(Table1[[#This Row],[Order No]],'Cost and price details'!$A$2:$F$1038,Table!$L$3,FALSE)</f>
        <v>457.46800000000002</v>
      </c>
      <c r="M903" s="14">
        <f>(Table1[[#This Row],[Retail Price]]-Table1[[#This Row],[Cost Price]])/Table1[[#This Row],[Cost Price]]</f>
        <v>1.3255605882681876</v>
      </c>
      <c r="N903" s="14">
        <f>VLOOKUP(Table1[[#This Row],[Retail Price]],'Tax and discount slab'!$A$17:$B$27,2,TRUE)</f>
        <v>0.32000000000000006</v>
      </c>
      <c r="O903" s="7">
        <f>(1+Table1[[#This Row],[Tax]])*Table1[[#This Row],[Retail Price]]</f>
        <v>603.8577600000001</v>
      </c>
      <c r="P903" s="7" t="e">
        <f>VLOOKUP(Table1[[#This Row],[Order No]],'QTY &amp; shipping cost'!A899:B1935,2,FALSE)</f>
        <v>#N/A</v>
      </c>
      <c r="Q903" s="7" t="e">
        <f>(Table1[[#This Row],[Price including tax]]*Table1[[#This Row],[Order Quantity]])</f>
        <v>#N/A</v>
      </c>
      <c r="R903" s="14">
        <f>VLOOKUP(Table1[[#This Row],[Retail Price]],'Tax and discount slab'!$D$17:$E$27,2,TRUE)</f>
        <v>0.47</v>
      </c>
      <c r="S903" s="7" t="e">
        <f>Table1[[#This Row],[Sub Total]]*Table1[[#This Row],[Discount %]]</f>
        <v>#N/A</v>
      </c>
      <c r="T903" s="7">
        <f>VLOOKUP(Table1[[#This Row],[Order No]],'QTY &amp; shipping cost'!$A$2:$C$1038,3,FALSE)</f>
        <v>11.42</v>
      </c>
      <c r="U903" s="18" t="e">
        <f>(Table1[[#This Row],[Sub Total]]+Table1[[#This Row],[Shipping Cost]])-Table1[[#This Row],[Discount $]]</f>
        <v>#N/A</v>
      </c>
    </row>
    <row r="904" spans="1:21" x14ac:dyDescent="0.2">
      <c r="A904" s="17" t="s">
        <v>1461</v>
      </c>
      <c r="B904" s="6">
        <f>VLOOKUP($A904,'Order date customer name'!$A$3:$B$1039,2,FALSE)</f>
        <v>42583</v>
      </c>
      <c r="C904" s="7" t="str">
        <f>VLOOKUP(Table1[[#This Row],[Order No]],'Order date customer name'!$A$2:$C$1038,3,FALSE)</f>
        <v>RAUL DUNCAN</v>
      </c>
      <c r="D904" s="7" t="str">
        <f>VLOOKUP(Table1[[#This Row],[Order No]],'State and cust type'!$A$2:$B$1038,2,FALSE)</f>
        <v>New York</v>
      </c>
      <c r="E904" s="7" t="str">
        <f>VLOOKUP(Table1[[#This Row],[Order No]],'State and cust type'!$A$3:$C$1039,3,FALSE)</f>
        <v>Small Business</v>
      </c>
      <c r="F904" s="7" t="str">
        <f>VLOOKUP(Table1[[#This Row],[Order No]],'Account, order priority and cat'!$A$2:$B$1038,2,FALSE)</f>
        <v>ROY COOK</v>
      </c>
      <c r="G904" s="7" t="str">
        <f>VLOOKUP(Table1[[#This Row],[Order No]],'Account, order priority and cat'!$A$3:$C$1039,3,FALSE)</f>
        <v>Not Specified</v>
      </c>
      <c r="H904" s="7" t="str">
        <f>VLOOKUP(Table1[[#This Row],[Order No]],'Account, order priority and cat'!$A$3:$D$1039,4,FALSE)</f>
        <v>Office Supplies</v>
      </c>
      <c r="I904" s="12" t="str">
        <f>VLOOKUP(Table1[[#This Row],[Order No]],'Cost and price details'!$A$2:$F$1038,Table!$I$3,FALSE)</f>
        <v>Regular Air</v>
      </c>
      <c r="J904" s="13">
        <f>VLOOKUP(Table1[[#This Row],[Order No]],'Cost and price details'!$A$2:$F$1038,Table!$J$3,FALSE)</f>
        <v>42591</v>
      </c>
      <c r="K904" s="12">
        <f>VLOOKUP(Table1[[#This Row],[Order No]],'Cost and price details'!$A$2:$F$1038,Table!$K$3,FALSE)</f>
        <v>5.2690000000000001</v>
      </c>
      <c r="L904" s="12">
        <f>VLOOKUP(Table1[[#This Row],[Order No]],'Cost and price details'!$A$2:$F$1038,Table!$L$3,FALSE)</f>
        <v>13.167000000000002</v>
      </c>
      <c r="M904" s="14">
        <f>(Table1[[#This Row],[Retail Price]]-Table1[[#This Row],[Cost Price]])/Table1[[#This Row],[Cost Price]]</f>
        <v>1.4989561586638833</v>
      </c>
      <c r="N904" s="14">
        <f>VLOOKUP(Table1[[#This Row],[Retail Price]],'Tax and discount slab'!$A$17:$B$27,2,TRUE)</f>
        <v>0.1</v>
      </c>
      <c r="O904" s="7">
        <f>(1+Table1[[#This Row],[Tax]])*Table1[[#This Row],[Retail Price]]</f>
        <v>14.483700000000002</v>
      </c>
      <c r="P904" s="7" t="e">
        <f>VLOOKUP(Table1[[#This Row],[Order No]],'QTY &amp; shipping cost'!A900:B1936,2,FALSE)</f>
        <v>#N/A</v>
      </c>
      <c r="Q904" s="7" t="e">
        <f>(Table1[[#This Row],[Price including tax]]*Table1[[#This Row],[Order Quantity]])</f>
        <v>#N/A</v>
      </c>
      <c r="R904" s="14">
        <f>VLOOKUP(Table1[[#This Row],[Retail Price]],'Tax and discount slab'!$D$17:$E$27,2,TRUE)</f>
        <v>7.0000000000000007E-2</v>
      </c>
      <c r="S904" s="7" t="e">
        <f>Table1[[#This Row],[Sub Total]]*Table1[[#This Row],[Discount %]]</f>
        <v>#N/A</v>
      </c>
      <c r="T904" s="7">
        <f>VLOOKUP(Table1[[#This Row],[Order No]],'QTY &amp; shipping cost'!$A$2:$C$1038,3,FALSE)</f>
        <v>5.8599999999999994</v>
      </c>
      <c r="U904" s="18" t="e">
        <f>(Table1[[#This Row],[Sub Total]]+Table1[[#This Row],[Shipping Cost]])-Table1[[#This Row],[Discount $]]</f>
        <v>#N/A</v>
      </c>
    </row>
    <row r="905" spans="1:21" x14ac:dyDescent="0.2">
      <c r="A905" s="17" t="s">
        <v>1463</v>
      </c>
      <c r="B905" s="6">
        <f>VLOOKUP($A905,'Order date customer name'!$A$3:$B$1039,2,FALSE)</f>
        <v>42584</v>
      </c>
      <c r="C905" s="7" t="str">
        <f>VLOOKUP(Table1[[#This Row],[Order No]],'Order date customer name'!$A$2:$C$1038,3,FALSE)</f>
        <v>STANLEY PERKINS</v>
      </c>
      <c r="D905" s="7" t="str">
        <f>VLOOKUP(Table1[[#This Row],[Order No]],'State and cust type'!$A$2:$B$1038,2,FALSE)</f>
        <v>New York</v>
      </c>
      <c r="E905" s="7" t="str">
        <f>VLOOKUP(Table1[[#This Row],[Order No]],'State and cust type'!$A$3:$C$1039,3,FALSE)</f>
        <v>Corporate</v>
      </c>
      <c r="F905" s="7" t="str">
        <f>VLOOKUP(Table1[[#This Row],[Order No]],'Account, order priority and cat'!$A$2:$B$1038,2,FALSE)</f>
        <v>VINCENT JORDAN</v>
      </c>
      <c r="G905" s="7" t="str">
        <f>VLOOKUP(Table1[[#This Row],[Order No]],'Account, order priority and cat'!$A$3:$C$1039,3,FALSE)</f>
        <v>High</v>
      </c>
      <c r="H905" s="7" t="str">
        <f>VLOOKUP(Table1[[#This Row],[Order No]],'Account, order priority and cat'!$A$3:$D$1039,4,FALSE)</f>
        <v>Technology</v>
      </c>
      <c r="I905" s="12" t="str">
        <f>VLOOKUP(Table1[[#This Row],[Order No]],'Cost and price details'!$A$2:$F$1038,Table!$I$3,FALSE)</f>
        <v>Regular Air</v>
      </c>
      <c r="J905" s="13">
        <f>VLOOKUP(Table1[[#This Row],[Order No]],'Cost and price details'!$A$2:$F$1038,Table!$J$3,FALSE)</f>
        <v>42593</v>
      </c>
      <c r="K905" s="12">
        <f>VLOOKUP(Table1[[#This Row],[Order No]],'Cost and price details'!$A$2:$F$1038,Table!$K$3,FALSE)</f>
        <v>59.972000000000008</v>
      </c>
      <c r="L905" s="12">
        <f>VLOOKUP(Table1[[#This Row],[Order No]],'Cost and price details'!$A$2:$F$1038,Table!$L$3,FALSE)</f>
        <v>111.06700000000001</v>
      </c>
      <c r="M905" s="14">
        <f>(Table1[[#This Row],[Retail Price]]-Table1[[#This Row],[Cost Price]])/Table1[[#This Row],[Cost Price]]</f>
        <v>0.85198092443140117</v>
      </c>
      <c r="N905" s="14">
        <f>VLOOKUP(Table1[[#This Row],[Retail Price]],'Tax and discount slab'!$A$17:$B$27,2,TRUE)</f>
        <v>0.32000000000000006</v>
      </c>
      <c r="O905" s="7">
        <f>(1+Table1[[#This Row],[Tax]])*Table1[[#This Row],[Retail Price]]</f>
        <v>146.60844000000003</v>
      </c>
      <c r="P905" s="7" t="e">
        <f>VLOOKUP(Table1[[#This Row],[Order No]],'QTY &amp; shipping cost'!A901:B1937,2,FALSE)</f>
        <v>#N/A</v>
      </c>
      <c r="Q905" s="7" t="e">
        <f>(Table1[[#This Row],[Price including tax]]*Table1[[#This Row],[Order Quantity]])</f>
        <v>#N/A</v>
      </c>
      <c r="R905" s="14">
        <f>VLOOKUP(Table1[[#This Row],[Retail Price]],'Tax and discount slab'!$D$17:$E$27,2,TRUE)</f>
        <v>0.47</v>
      </c>
      <c r="S905" s="7" t="e">
        <f>Table1[[#This Row],[Sub Total]]*Table1[[#This Row],[Discount %]]</f>
        <v>#N/A</v>
      </c>
      <c r="T905" s="7">
        <f>VLOOKUP(Table1[[#This Row],[Order No]],'QTY &amp; shipping cost'!$A$2:$C$1038,3,FALSE)</f>
        <v>7.2299999999999995</v>
      </c>
      <c r="U905" s="18" t="e">
        <f>(Table1[[#This Row],[Sub Total]]+Table1[[#This Row],[Shipping Cost]])-Table1[[#This Row],[Discount $]]</f>
        <v>#N/A</v>
      </c>
    </row>
    <row r="906" spans="1:21" x14ac:dyDescent="0.2">
      <c r="A906" s="17" t="s">
        <v>1465</v>
      </c>
      <c r="B906" s="6">
        <f>VLOOKUP($A906,'Order date customer name'!$A$3:$B$1039,2,FALSE)</f>
        <v>42585</v>
      </c>
      <c r="C906" s="7" t="str">
        <f>VLOOKUP(Table1[[#This Row],[Order No]],'Order date customer name'!$A$2:$C$1038,3,FALSE)</f>
        <v>THOMAS REYNOLDS</v>
      </c>
      <c r="D906" s="7" t="str">
        <f>VLOOKUP(Table1[[#This Row],[Order No]],'State and cust type'!$A$2:$B$1038,2,FALSE)</f>
        <v>New York</v>
      </c>
      <c r="E906" s="7" t="str">
        <f>VLOOKUP(Table1[[#This Row],[Order No]],'State and cust type'!$A$3:$C$1039,3,FALSE)</f>
        <v>Corporate</v>
      </c>
      <c r="F906" s="7" t="str">
        <f>VLOOKUP(Table1[[#This Row],[Order No]],'Account, order priority and cat'!$A$2:$B$1038,2,FALSE)</f>
        <v>WILLIE STEWART</v>
      </c>
      <c r="G906" s="7" t="str">
        <f>VLOOKUP(Table1[[#This Row],[Order No]],'Account, order priority and cat'!$A$3:$C$1039,3,FALSE)</f>
        <v>High</v>
      </c>
      <c r="H906" s="7" t="str">
        <f>VLOOKUP(Table1[[#This Row],[Order No]],'Account, order priority and cat'!$A$3:$D$1039,4,FALSE)</f>
        <v>Office Supplies</v>
      </c>
      <c r="I906" s="12" t="str">
        <f>VLOOKUP(Table1[[#This Row],[Order No]],'Cost and price details'!$A$2:$F$1038,Table!$I$3,FALSE)</f>
        <v>Regular Air</v>
      </c>
      <c r="J906" s="13">
        <f>VLOOKUP(Table1[[#This Row],[Order No]],'Cost and price details'!$A$2:$F$1038,Table!$J$3,FALSE)</f>
        <v>42593</v>
      </c>
      <c r="K906" s="12">
        <f>VLOOKUP(Table1[[#This Row],[Order No]],'Cost and price details'!$A$2:$F$1038,Table!$K$3,FALSE)</f>
        <v>1.2869999999999999</v>
      </c>
      <c r="L906" s="12">
        <f>VLOOKUP(Table1[[#This Row],[Order No]],'Cost and price details'!$A$2:$F$1038,Table!$L$3,FALSE)</f>
        <v>3.0579999999999998</v>
      </c>
      <c r="M906" s="14">
        <f>(Table1[[#This Row],[Retail Price]]-Table1[[#This Row],[Cost Price]])/Table1[[#This Row],[Cost Price]]</f>
        <v>1.3760683760683761</v>
      </c>
      <c r="N906" s="14">
        <f>VLOOKUP(Table1[[#This Row],[Retail Price]],'Tax and discount slab'!$A$17:$B$27,2,TRUE)</f>
        <v>0.05</v>
      </c>
      <c r="O906" s="7">
        <f>(1+Table1[[#This Row],[Tax]])*Table1[[#This Row],[Retail Price]]</f>
        <v>3.2109000000000001</v>
      </c>
      <c r="P906" s="7" t="e">
        <f>VLOOKUP(Table1[[#This Row],[Order No]],'QTY &amp; shipping cost'!A902:B1938,2,FALSE)</f>
        <v>#N/A</v>
      </c>
      <c r="Q906" s="7" t="e">
        <f>(Table1[[#This Row],[Price including tax]]*Table1[[#This Row],[Order Quantity]])</f>
        <v>#N/A</v>
      </c>
      <c r="R906" s="14">
        <f>VLOOKUP(Table1[[#This Row],[Retail Price]],'Tax and discount slab'!$D$17:$E$27,2,TRUE)</f>
        <v>0.02</v>
      </c>
      <c r="S906" s="7" t="e">
        <f>Table1[[#This Row],[Sub Total]]*Table1[[#This Row],[Discount %]]</f>
        <v>#N/A</v>
      </c>
      <c r="T906" s="7">
        <f>VLOOKUP(Table1[[#This Row],[Order No]],'QTY &amp; shipping cost'!$A$2:$C$1038,3,FALSE)</f>
        <v>1.25</v>
      </c>
      <c r="U906" s="18" t="e">
        <f>(Table1[[#This Row],[Sub Total]]+Table1[[#This Row],[Shipping Cost]])-Table1[[#This Row],[Discount $]]</f>
        <v>#N/A</v>
      </c>
    </row>
    <row r="907" spans="1:21" x14ac:dyDescent="0.2">
      <c r="A907" s="17" t="s">
        <v>1466</v>
      </c>
      <c r="B907" s="6">
        <f>VLOOKUP($A907,'Order date customer name'!$A$3:$B$1039,2,FALSE)</f>
        <v>42587</v>
      </c>
      <c r="C907" s="7" t="str">
        <f>VLOOKUP(Table1[[#This Row],[Order No]],'Order date customer name'!$A$2:$C$1038,3,FALSE)</f>
        <v>ERNEST SHAW</v>
      </c>
      <c r="D907" s="7" t="str">
        <f>VLOOKUP(Table1[[#This Row],[Order No]],'State and cust type'!$A$2:$B$1038,2,FALSE)</f>
        <v>New York</v>
      </c>
      <c r="E907" s="7" t="str">
        <f>VLOOKUP(Table1[[#This Row],[Order No]],'State and cust type'!$A$3:$C$1039,3,FALSE)</f>
        <v>Consumer</v>
      </c>
      <c r="F907" s="7" t="str">
        <f>VLOOKUP(Table1[[#This Row],[Order No]],'Account, order priority and cat'!$A$2:$B$1038,2,FALSE)</f>
        <v>ROY COOK</v>
      </c>
      <c r="G907" s="7" t="str">
        <f>VLOOKUP(Table1[[#This Row],[Order No]],'Account, order priority and cat'!$A$3:$C$1039,3,FALSE)</f>
        <v>Not Specified</v>
      </c>
      <c r="H907" s="7" t="str">
        <f>VLOOKUP(Table1[[#This Row],[Order No]],'Account, order priority and cat'!$A$3:$D$1039,4,FALSE)</f>
        <v>Office Supplies</v>
      </c>
      <c r="I907" s="12" t="str">
        <f>VLOOKUP(Table1[[#This Row],[Order No]],'Cost and price details'!$A$2:$F$1038,Table!$I$3,FALSE)</f>
        <v>Regular Air</v>
      </c>
      <c r="J907" s="13">
        <f>VLOOKUP(Table1[[#This Row],[Order No]],'Cost and price details'!$A$2:$F$1038,Table!$J$3,FALSE)</f>
        <v>42595</v>
      </c>
      <c r="K907" s="12">
        <f>VLOOKUP(Table1[[#This Row],[Order No]],'Cost and price details'!$A$2:$F$1038,Table!$K$3,FALSE)</f>
        <v>57.244000000000007</v>
      </c>
      <c r="L907" s="12">
        <f>VLOOKUP(Table1[[#This Row],[Order No]],'Cost and price details'!$A$2:$F$1038,Table!$L$3,FALSE)</f>
        <v>92.323000000000022</v>
      </c>
      <c r="M907" s="14">
        <f>(Table1[[#This Row],[Retail Price]]-Table1[[#This Row],[Cost Price]])/Table1[[#This Row],[Cost Price]]</f>
        <v>0.61279784780937763</v>
      </c>
      <c r="N907" s="14">
        <f>VLOOKUP(Table1[[#This Row],[Retail Price]],'Tax and discount slab'!$A$17:$B$27,2,TRUE)</f>
        <v>0.30000000000000004</v>
      </c>
      <c r="O907" s="7">
        <f>(1+Table1[[#This Row],[Tax]])*Table1[[#This Row],[Retail Price]]</f>
        <v>120.01990000000004</v>
      </c>
      <c r="P907" s="7">
        <f>VLOOKUP(Table1[[#This Row],[Order No]],'QTY &amp; shipping cost'!A903:B1939,2,FALSE)</f>
        <v>39</v>
      </c>
      <c r="Q907" s="7">
        <f>(Table1[[#This Row],[Price including tax]]*Table1[[#This Row],[Order Quantity]])</f>
        <v>4680.776100000001</v>
      </c>
      <c r="R907" s="14">
        <f>VLOOKUP(Table1[[#This Row],[Retail Price]],'Tax and discount slab'!$D$17:$E$27,2,TRUE)</f>
        <v>0.42</v>
      </c>
      <c r="S907" s="7">
        <f>Table1[[#This Row],[Sub Total]]*Table1[[#This Row],[Discount %]]</f>
        <v>1965.9259620000003</v>
      </c>
      <c r="T907" s="7">
        <f>VLOOKUP(Table1[[#This Row],[Order No]],'QTY &amp; shipping cost'!$A$2:$C$1038,3,FALSE)</f>
        <v>20.04</v>
      </c>
      <c r="U907" s="18">
        <f>(Table1[[#This Row],[Sub Total]]+Table1[[#This Row],[Shipping Cost]])-Table1[[#This Row],[Discount $]]</f>
        <v>2734.8901380000007</v>
      </c>
    </row>
    <row r="908" spans="1:21" x14ac:dyDescent="0.2">
      <c r="A908" s="17" t="s">
        <v>1468</v>
      </c>
      <c r="B908" s="6">
        <f>VLOOKUP($A908,'Order date customer name'!$A$3:$B$1039,2,FALSE)</f>
        <v>42588</v>
      </c>
      <c r="C908" s="7" t="str">
        <f>VLOOKUP(Table1[[#This Row],[Order No]],'Order date customer name'!$A$2:$C$1038,3,FALSE)</f>
        <v>JOE LAWRENCE</v>
      </c>
      <c r="D908" s="7" t="str">
        <f>VLOOKUP(Table1[[#This Row],[Order No]],'State and cust type'!$A$2:$B$1038,2,FALSE)</f>
        <v>New York</v>
      </c>
      <c r="E908" s="7" t="str">
        <f>VLOOKUP(Table1[[#This Row],[Order No]],'State and cust type'!$A$3:$C$1039,3,FALSE)</f>
        <v>Home Office</v>
      </c>
      <c r="F908" s="7" t="str">
        <f>VLOOKUP(Table1[[#This Row],[Order No]],'Account, order priority and cat'!$A$2:$B$1038,2,FALSE)</f>
        <v>ROY COOK</v>
      </c>
      <c r="G908" s="7" t="str">
        <f>VLOOKUP(Table1[[#This Row],[Order No]],'Account, order priority and cat'!$A$3:$C$1039,3,FALSE)</f>
        <v>High</v>
      </c>
      <c r="H908" s="7" t="str">
        <f>VLOOKUP(Table1[[#This Row],[Order No]],'Account, order priority and cat'!$A$3:$D$1039,4,FALSE)</f>
        <v>Office Supplies</v>
      </c>
      <c r="I908" s="12" t="str">
        <f>VLOOKUP(Table1[[#This Row],[Order No]],'Cost and price details'!$A$2:$F$1038,Table!$I$3,FALSE)</f>
        <v>Regular Air</v>
      </c>
      <c r="J908" s="13">
        <f>VLOOKUP(Table1[[#This Row],[Order No]],'Cost and price details'!$A$2:$F$1038,Table!$J$3,FALSE)</f>
        <v>42596</v>
      </c>
      <c r="K908" s="12">
        <f>VLOOKUP(Table1[[#This Row],[Order No]],'Cost and price details'!$A$2:$F$1038,Table!$K$3,FALSE)</f>
        <v>2.6950000000000003</v>
      </c>
      <c r="L908" s="12">
        <f>VLOOKUP(Table1[[#This Row],[Order No]],'Cost and price details'!$A$2:$F$1038,Table!$L$3,FALSE)</f>
        <v>4.2790000000000008</v>
      </c>
      <c r="M908" s="14">
        <f>(Table1[[#This Row],[Retail Price]]-Table1[[#This Row],[Cost Price]])/Table1[[#This Row],[Cost Price]]</f>
        <v>0.58775510204081649</v>
      </c>
      <c r="N908" s="14">
        <f>VLOOKUP(Table1[[#This Row],[Retail Price]],'Tax and discount slab'!$A$17:$B$27,2,TRUE)</f>
        <v>0.05</v>
      </c>
      <c r="O908" s="7">
        <f>(1+Table1[[#This Row],[Tax]])*Table1[[#This Row],[Retail Price]]</f>
        <v>4.4929500000000013</v>
      </c>
      <c r="P908" s="7" t="e">
        <f>VLOOKUP(Table1[[#This Row],[Order No]],'QTY &amp; shipping cost'!A904:B1940,2,FALSE)</f>
        <v>#N/A</v>
      </c>
      <c r="Q908" s="7" t="e">
        <f>(Table1[[#This Row],[Price including tax]]*Table1[[#This Row],[Order Quantity]])</f>
        <v>#N/A</v>
      </c>
      <c r="R908" s="14">
        <f>VLOOKUP(Table1[[#This Row],[Retail Price]],'Tax and discount slab'!$D$17:$E$27,2,TRUE)</f>
        <v>0.02</v>
      </c>
      <c r="S908" s="7" t="e">
        <f>Table1[[#This Row],[Sub Total]]*Table1[[#This Row],[Discount %]]</f>
        <v>#N/A</v>
      </c>
      <c r="T908" s="7">
        <f>VLOOKUP(Table1[[#This Row],[Order No]],'QTY &amp; shipping cost'!$A$2:$C$1038,3,FALSE)</f>
        <v>7.06</v>
      </c>
      <c r="U908" s="18" t="e">
        <f>(Table1[[#This Row],[Sub Total]]+Table1[[#This Row],[Shipping Cost]])-Table1[[#This Row],[Discount $]]</f>
        <v>#N/A</v>
      </c>
    </row>
    <row r="909" spans="1:21" x14ac:dyDescent="0.2">
      <c r="A909" s="17" t="s">
        <v>1470</v>
      </c>
      <c r="B909" s="6">
        <f>VLOOKUP($A909,'Order date customer name'!$A$3:$B$1039,2,FALSE)</f>
        <v>42591</v>
      </c>
      <c r="C909" s="7" t="str">
        <f>VLOOKUP(Table1[[#This Row],[Order No]],'Order date customer name'!$A$2:$C$1038,3,FALSE)</f>
        <v>MARTIN VARGAS</v>
      </c>
      <c r="D909" s="7" t="str">
        <f>VLOOKUP(Table1[[#This Row],[Order No]],'State and cust type'!$A$2:$B$1038,2,FALSE)</f>
        <v>New York</v>
      </c>
      <c r="E909" s="7" t="str">
        <f>VLOOKUP(Table1[[#This Row],[Order No]],'State and cust type'!$A$3:$C$1039,3,FALSE)</f>
        <v>Consumer</v>
      </c>
      <c r="F909" s="7" t="str">
        <f>VLOOKUP(Table1[[#This Row],[Order No]],'Account, order priority and cat'!$A$2:$B$1038,2,FALSE)</f>
        <v>BOBBY CHAVEZ</v>
      </c>
      <c r="G909" s="7" t="str">
        <f>VLOOKUP(Table1[[#This Row],[Order No]],'Account, order priority and cat'!$A$3:$C$1039,3,FALSE)</f>
        <v>High</v>
      </c>
      <c r="H909" s="7" t="str">
        <f>VLOOKUP(Table1[[#This Row],[Order No]],'Account, order priority and cat'!$A$3:$D$1039,4,FALSE)</f>
        <v>Office Supplies</v>
      </c>
      <c r="I909" s="12" t="str">
        <f>VLOOKUP(Table1[[#This Row],[Order No]],'Cost and price details'!$A$2:$F$1038,Table!$I$3,FALSE)</f>
        <v>Regular Air</v>
      </c>
      <c r="J909" s="13">
        <f>VLOOKUP(Table1[[#This Row],[Order No]],'Cost and price details'!$A$2:$F$1038,Table!$J$3,FALSE)</f>
        <v>42600</v>
      </c>
      <c r="K909" s="12">
        <f>VLOOKUP(Table1[[#This Row],[Order No]],'Cost and price details'!$A$2:$F$1038,Table!$K$3,FALSE)</f>
        <v>2.5190000000000001</v>
      </c>
      <c r="L909" s="12">
        <f>VLOOKUP(Table1[[#This Row],[Order No]],'Cost and price details'!$A$2:$F$1038,Table!$L$3,FALSE)</f>
        <v>4.0590000000000002</v>
      </c>
      <c r="M909" s="14">
        <f>(Table1[[#This Row],[Retail Price]]-Table1[[#This Row],[Cost Price]])/Table1[[#This Row],[Cost Price]]</f>
        <v>0.611353711790393</v>
      </c>
      <c r="N909" s="14">
        <f>VLOOKUP(Table1[[#This Row],[Retail Price]],'Tax and discount slab'!$A$17:$B$27,2,TRUE)</f>
        <v>0.05</v>
      </c>
      <c r="O909" s="7">
        <f>(1+Table1[[#This Row],[Tax]])*Table1[[#This Row],[Retail Price]]</f>
        <v>4.2619500000000006</v>
      </c>
      <c r="P909" s="7" t="e">
        <f>VLOOKUP(Table1[[#This Row],[Order No]],'QTY &amp; shipping cost'!A905:B1941,2,FALSE)</f>
        <v>#N/A</v>
      </c>
      <c r="Q909" s="7" t="e">
        <f>(Table1[[#This Row],[Price including tax]]*Table1[[#This Row],[Order Quantity]])</f>
        <v>#N/A</v>
      </c>
      <c r="R909" s="14">
        <f>VLOOKUP(Table1[[#This Row],[Retail Price]],'Tax and discount slab'!$D$17:$E$27,2,TRUE)</f>
        <v>0.02</v>
      </c>
      <c r="S909" s="7" t="e">
        <f>Table1[[#This Row],[Sub Total]]*Table1[[#This Row],[Discount %]]</f>
        <v>#N/A</v>
      </c>
      <c r="T909" s="7">
        <f>VLOOKUP(Table1[[#This Row],[Order No]],'QTY &amp; shipping cost'!$A$2:$C$1038,3,FALSE)</f>
        <v>0.55000000000000004</v>
      </c>
      <c r="U909" s="18" t="e">
        <f>(Table1[[#This Row],[Sub Total]]+Table1[[#This Row],[Shipping Cost]])-Table1[[#This Row],[Discount $]]</f>
        <v>#N/A</v>
      </c>
    </row>
    <row r="910" spans="1:21" x14ac:dyDescent="0.2">
      <c r="A910" s="17" t="s">
        <v>1471</v>
      </c>
      <c r="B910" s="6">
        <f>VLOOKUP($A910,'Order date customer name'!$A$3:$B$1039,2,FALSE)</f>
        <v>42591</v>
      </c>
      <c r="C910" s="7" t="str">
        <f>VLOOKUP(Table1[[#This Row],[Order No]],'Order date customer name'!$A$2:$C$1038,3,FALSE)</f>
        <v>CRAIG SIMMONS</v>
      </c>
      <c r="D910" s="7" t="str">
        <f>VLOOKUP(Table1[[#This Row],[Order No]],'State and cust type'!$A$2:$B$1038,2,FALSE)</f>
        <v>New York</v>
      </c>
      <c r="E910" s="7" t="str">
        <f>VLOOKUP(Table1[[#This Row],[Order No]],'State and cust type'!$A$3:$C$1039,3,FALSE)</f>
        <v>Corporate</v>
      </c>
      <c r="F910" s="7" t="str">
        <f>VLOOKUP(Table1[[#This Row],[Order No]],'Account, order priority and cat'!$A$2:$B$1038,2,FALSE)</f>
        <v>BOBBY CHAVEZ</v>
      </c>
      <c r="G910" s="7" t="str">
        <f>VLOOKUP(Table1[[#This Row],[Order No]],'Account, order priority and cat'!$A$3:$C$1039,3,FALSE)</f>
        <v>Medium</v>
      </c>
      <c r="H910" s="7" t="str">
        <f>VLOOKUP(Table1[[#This Row],[Order No]],'Account, order priority and cat'!$A$3:$D$1039,4,FALSE)</f>
        <v>Office Supplies</v>
      </c>
      <c r="I910" s="12" t="str">
        <f>VLOOKUP(Table1[[#This Row],[Order No]],'Cost and price details'!$A$2:$F$1038,Table!$I$3,FALSE)</f>
        <v>Regular Air</v>
      </c>
      <c r="J910" s="13">
        <f>VLOOKUP(Table1[[#This Row],[Order No]],'Cost and price details'!$A$2:$F$1038,Table!$J$3,FALSE)</f>
        <v>42600</v>
      </c>
      <c r="K910" s="12">
        <f>VLOOKUP(Table1[[#This Row],[Order No]],'Cost and price details'!$A$2:$F$1038,Table!$K$3,FALSE)</f>
        <v>0.26400000000000001</v>
      </c>
      <c r="L910" s="12">
        <f>VLOOKUP(Table1[[#This Row],[Order No]],'Cost and price details'!$A$2:$F$1038,Table!$L$3,FALSE)</f>
        <v>1.3860000000000001</v>
      </c>
      <c r="M910" s="14">
        <f>(Table1[[#This Row],[Retail Price]]-Table1[[#This Row],[Cost Price]])/Table1[[#This Row],[Cost Price]]</f>
        <v>4.25</v>
      </c>
      <c r="N910" s="14">
        <f>VLOOKUP(Table1[[#This Row],[Retail Price]],'Tax and discount slab'!$A$17:$B$27,2,TRUE)</f>
        <v>0.05</v>
      </c>
      <c r="O910" s="7">
        <f>(1+Table1[[#This Row],[Tax]])*Table1[[#This Row],[Retail Price]]</f>
        <v>1.4553000000000003</v>
      </c>
      <c r="P910" s="7" t="e">
        <f>VLOOKUP(Table1[[#This Row],[Order No]],'QTY &amp; shipping cost'!A906:B1942,2,FALSE)</f>
        <v>#N/A</v>
      </c>
      <c r="Q910" s="7" t="e">
        <f>(Table1[[#This Row],[Price including tax]]*Table1[[#This Row],[Order Quantity]])</f>
        <v>#N/A</v>
      </c>
      <c r="R910" s="14">
        <f>VLOOKUP(Table1[[#This Row],[Retail Price]],'Tax and discount slab'!$D$17:$E$27,2,TRUE)</f>
        <v>0.02</v>
      </c>
      <c r="S910" s="7" t="e">
        <f>Table1[[#This Row],[Sub Total]]*Table1[[#This Row],[Discount %]]</f>
        <v>#N/A</v>
      </c>
      <c r="T910" s="7">
        <f>VLOOKUP(Table1[[#This Row],[Order No]],'QTY &amp; shipping cost'!$A$2:$C$1038,3,FALSE)</f>
        <v>0.75</v>
      </c>
      <c r="U910" s="18" t="e">
        <f>(Table1[[#This Row],[Sub Total]]+Table1[[#This Row],[Shipping Cost]])-Table1[[#This Row],[Discount $]]</f>
        <v>#N/A</v>
      </c>
    </row>
    <row r="911" spans="1:21" x14ac:dyDescent="0.2">
      <c r="A911" s="17" t="s">
        <v>1472</v>
      </c>
      <c r="B911" s="6">
        <f>VLOOKUP($A911,'Order date customer name'!$A$3:$B$1039,2,FALSE)</f>
        <v>42595</v>
      </c>
      <c r="C911" s="7" t="str">
        <f>VLOOKUP(Table1[[#This Row],[Order No]],'Order date customer name'!$A$2:$C$1038,3,FALSE)</f>
        <v>CHRIS OWENS</v>
      </c>
      <c r="D911" s="7" t="str">
        <f>VLOOKUP(Table1[[#This Row],[Order No]],'State and cust type'!$A$2:$B$1038,2,FALSE)</f>
        <v>New York</v>
      </c>
      <c r="E911" s="7" t="str">
        <f>VLOOKUP(Table1[[#This Row],[Order No]],'State and cust type'!$A$3:$C$1039,3,FALSE)</f>
        <v>Corporate</v>
      </c>
      <c r="F911" s="7" t="str">
        <f>VLOOKUP(Table1[[#This Row],[Order No]],'Account, order priority and cat'!$A$2:$B$1038,2,FALSE)</f>
        <v>CLAUDE WILLIS</v>
      </c>
      <c r="G911" s="7" t="str">
        <f>VLOOKUP(Table1[[#This Row],[Order No]],'Account, order priority and cat'!$A$3:$C$1039,3,FALSE)</f>
        <v>Low</v>
      </c>
      <c r="H911" s="7" t="str">
        <f>VLOOKUP(Table1[[#This Row],[Order No]],'Account, order priority and cat'!$A$3:$D$1039,4,FALSE)</f>
        <v>Office Supplies</v>
      </c>
      <c r="I911" s="12" t="str">
        <f>VLOOKUP(Table1[[#This Row],[Order No]],'Cost and price details'!$A$2:$F$1038,Table!$I$3,FALSE)</f>
        <v>Express Air</v>
      </c>
      <c r="J911" s="13">
        <f>VLOOKUP(Table1[[#This Row],[Order No]],'Cost and price details'!$A$2:$F$1038,Table!$J$3,FALSE)</f>
        <v>42607</v>
      </c>
      <c r="K911" s="12">
        <f>VLOOKUP(Table1[[#This Row],[Order No]],'Cost and price details'!$A$2:$F$1038,Table!$K$3,FALSE)</f>
        <v>2.6950000000000003</v>
      </c>
      <c r="L911" s="12">
        <f>VLOOKUP(Table1[[#This Row],[Order No]],'Cost and price details'!$A$2:$F$1038,Table!$L$3,FALSE)</f>
        <v>4.2790000000000008</v>
      </c>
      <c r="M911" s="14">
        <f>(Table1[[#This Row],[Retail Price]]-Table1[[#This Row],[Cost Price]])/Table1[[#This Row],[Cost Price]]</f>
        <v>0.58775510204081649</v>
      </c>
      <c r="N911" s="14">
        <f>VLOOKUP(Table1[[#This Row],[Retail Price]],'Tax and discount slab'!$A$17:$B$27,2,TRUE)</f>
        <v>0.05</v>
      </c>
      <c r="O911" s="7">
        <f>(1+Table1[[#This Row],[Tax]])*Table1[[#This Row],[Retail Price]]</f>
        <v>4.4929500000000013</v>
      </c>
      <c r="P911" s="7" t="e">
        <f>VLOOKUP(Table1[[#This Row],[Order No]],'QTY &amp; shipping cost'!A907:B1943,2,FALSE)</f>
        <v>#N/A</v>
      </c>
      <c r="Q911" s="7" t="e">
        <f>(Table1[[#This Row],[Price including tax]]*Table1[[#This Row],[Order Quantity]])</f>
        <v>#N/A</v>
      </c>
      <c r="R911" s="14">
        <f>VLOOKUP(Table1[[#This Row],[Retail Price]],'Tax and discount slab'!$D$17:$E$27,2,TRUE)</f>
        <v>0.02</v>
      </c>
      <c r="S911" s="7" t="e">
        <f>Table1[[#This Row],[Sub Total]]*Table1[[#This Row],[Discount %]]</f>
        <v>#N/A</v>
      </c>
      <c r="T911" s="7">
        <f>VLOOKUP(Table1[[#This Row],[Order No]],'QTY &amp; shipping cost'!$A$2:$C$1038,3,FALSE)</f>
        <v>7.06</v>
      </c>
      <c r="U911" s="18" t="e">
        <f>(Table1[[#This Row],[Sub Total]]+Table1[[#This Row],[Shipping Cost]])-Table1[[#This Row],[Discount $]]</f>
        <v>#N/A</v>
      </c>
    </row>
    <row r="912" spans="1:21" x14ac:dyDescent="0.2">
      <c r="A912" s="17" t="s">
        <v>1473</v>
      </c>
      <c r="B912" s="6">
        <f>VLOOKUP($A912,'Order date customer name'!$A$3:$B$1039,2,FALSE)</f>
        <v>42597</v>
      </c>
      <c r="C912" s="7" t="str">
        <f>VLOOKUP(Table1[[#This Row],[Order No]],'Order date customer name'!$A$2:$C$1038,3,FALSE)</f>
        <v>HARVEY ALVAREZ</v>
      </c>
      <c r="D912" s="7" t="str">
        <f>VLOOKUP(Table1[[#This Row],[Order No]],'State and cust type'!$A$2:$B$1038,2,FALSE)</f>
        <v>Illinois</v>
      </c>
      <c r="E912" s="7" t="str">
        <f>VLOOKUP(Table1[[#This Row],[Order No]],'State and cust type'!$A$3:$C$1039,3,FALSE)</f>
        <v>Consumer</v>
      </c>
      <c r="F912" s="7" t="str">
        <f>VLOOKUP(Table1[[#This Row],[Order No]],'Account, order priority and cat'!$A$2:$B$1038,2,FALSE)</f>
        <v>MANUEL BARNES</v>
      </c>
      <c r="G912" s="7" t="str">
        <f>VLOOKUP(Table1[[#This Row],[Order No]],'Account, order priority and cat'!$A$3:$C$1039,3,FALSE)</f>
        <v>High</v>
      </c>
      <c r="H912" s="7" t="str">
        <f>VLOOKUP(Table1[[#This Row],[Order No]],'Account, order priority and cat'!$A$3:$D$1039,4,FALSE)</f>
        <v>Office Supplies</v>
      </c>
      <c r="I912" s="12" t="str">
        <f>VLOOKUP(Table1[[#This Row],[Order No]],'Cost and price details'!$A$2:$F$1038,Table!$I$3,FALSE)</f>
        <v>Regular Air</v>
      </c>
      <c r="J912" s="13">
        <f>VLOOKUP(Table1[[#This Row],[Order No]],'Cost and price details'!$A$2:$F$1038,Table!$J$3,FALSE)</f>
        <v>42605</v>
      </c>
      <c r="K912" s="12">
        <f>VLOOKUP(Table1[[#This Row],[Order No]],'Cost and price details'!$A$2:$F$1038,Table!$K$3,FALSE)</f>
        <v>3.19</v>
      </c>
      <c r="L912" s="12">
        <f>VLOOKUP(Table1[[#This Row],[Order No]],'Cost and price details'!$A$2:$F$1038,Table!$L$3,FALSE)</f>
        <v>5.2359999999999998</v>
      </c>
      <c r="M912" s="14">
        <f>(Table1[[#This Row],[Retail Price]]-Table1[[#This Row],[Cost Price]])/Table1[[#This Row],[Cost Price]]</f>
        <v>0.64137931034482754</v>
      </c>
      <c r="N912" s="14">
        <f>VLOOKUP(Table1[[#This Row],[Retail Price]],'Tax and discount slab'!$A$17:$B$27,2,TRUE)</f>
        <v>0.05</v>
      </c>
      <c r="O912" s="7">
        <f>(1+Table1[[#This Row],[Tax]])*Table1[[#This Row],[Retail Price]]</f>
        <v>5.4977999999999998</v>
      </c>
      <c r="P912" s="7" t="e">
        <f>VLOOKUP(Table1[[#This Row],[Order No]],'QTY &amp; shipping cost'!A908:B1944,2,FALSE)</f>
        <v>#N/A</v>
      </c>
      <c r="Q912" s="7" t="e">
        <f>(Table1[[#This Row],[Price including tax]]*Table1[[#This Row],[Order Quantity]])</f>
        <v>#N/A</v>
      </c>
      <c r="R912" s="14">
        <f>VLOOKUP(Table1[[#This Row],[Retail Price]],'Tax and discount slab'!$D$17:$E$27,2,TRUE)</f>
        <v>0.02</v>
      </c>
      <c r="S912" s="7" t="e">
        <f>Table1[[#This Row],[Sub Total]]*Table1[[#This Row],[Discount %]]</f>
        <v>#N/A</v>
      </c>
      <c r="T912" s="7">
        <f>VLOOKUP(Table1[[#This Row],[Order No]],'QTY &amp; shipping cost'!$A$2:$C$1038,3,FALSE)</f>
        <v>0.93</v>
      </c>
      <c r="U912" s="18" t="e">
        <f>(Table1[[#This Row],[Sub Total]]+Table1[[#This Row],[Shipping Cost]])-Table1[[#This Row],[Discount $]]</f>
        <v>#N/A</v>
      </c>
    </row>
    <row r="913" spans="1:21" x14ac:dyDescent="0.2">
      <c r="A913" s="17" t="s">
        <v>1474</v>
      </c>
      <c r="B913" s="6">
        <f>VLOOKUP($A913,'Order date customer name'!$A$3:$B$1039,2,FALSE)</f>
        <v>42598</v>
      </c>
      <c r="C913" s="7" t="str">
        <f>VLOOKUP(Table1[[#This Row],[Order No]],'Order date customer name'!$A$2:$C$1038,3,FALSE)</f>
        <v>SHANE MEDINA</v>
      </c>
      <c r="D913" s="7" t="str">
        <f>VLOOKUP(Table1[[#This Row],[Order No]],'State and cust type'!$A$2:$B$1038,2,FALSE)</f>
        <v>New York</v>
      </c>
      <c r="E913" s="7" t="str">
        <f>VLOOKUP(Table1[[#This Row],[Order No]],'State and cust type'!$A$3:$C$1039,3,FALSE)</f>
        <v>Home Office</v>
      </c>
      <c r="F913" s="7" t="str">
        <f>VLOOKUP(Table1[[#This Row],[Order No]],'Account, order priority and cat'!$A$2:$B$1038,2,FALSE)</f>
        <v>TONY PERRY</v>
      </c>
      <c r="G913" s="7" t="str">
        <f>VLOOKUP(Table1[[#This Row],[Order No]],'Account, order priority and cat'!$A$3:$C$1039,3,FALSE)</f>
        <v>High</v>
      </c>
      <c r="H913" s="7" t="str">
        <f>VLOOKUP(Table1[[#This Row],[Order No]],'Account, order priority and cat'!$A$3:$D$1039,4,FALSE)</f>
        <v>Office Supplies</v>
      </c>
      <c r="I913" s="12" t="str">
        <f>VLOOKUP(Table1[[#This Row],[Order No]],'Cost and price details'!$A$2:$F$1038,Table!$I$3,FALSE)</f>
        <v>Express Air</v>
      </c>
      <c r="J913" s="13">
        <f>VLOOKUP(Table1[[#This Row],[Order No]],'Cost and price details'!$A$2:$F$1038,Table!$J$3,FALSE)</f>
        <v>42607</v>
      </c>
      <c r="K913" s="12">
        <f>VLOOKUP(Table1[[#This Row],[Order No]],'Cost and price details'!$A$2:$F$1038,Table!$K$3,FALSE)</f>
        <v>4.9830000000000005</v>
      </c>
      <c r="L913" s="12">
        <f>VLOOKUP(Table1[[#This Row],[Order No]],'Cost and price details'!$A$2:$F$1038,Table!$L$3,FALSE)</f>
        <v>8.0300000000000011</v>
      </c>
      <c r="M913" s="14">
        <f>(Table1[[#This Row],[Retail Price]]-Table1[[#This Row],[Cost Price]])/Table1[[#This Row],[Cost Price]]</f>
        <v>0.61147902869757176</v>
      </c>
      <c r="N913" s="14">
        <f>VLOOKUP(Table1[[#This Row],[Retail Price]],'Tax and discount slab'!$A$17:$B$27,2,TRUE)</f>
        <v>0.05</v>
      </c>
      <c r="O913" s="7">
        <f>(1+Table1[[#This Row],[Tax]])*Table1[[#This Row],[Retail Price]]</f>
        <v>8.4315000000000015</v>
      </c>
      <c r="P913" s="7" t="e">
        <f>VLOOKUP(Table1[[#This Row],[Order No]],'QTY &amp; shipping cost'!A909:B1945,2,FALSE)</f>
        <v>#N/A</v>
      </c>
      <c r="Q913" s="7" t="e">
        <f>(Table1[[#This Row],[Price including tax]]*Table1[[#This Row],[Order Quantity]])</f>
        <v>#N/A</v>
      </c>
      <c r="R913" s="14">
        <f>VLOOKUP(Table1[[#This Row],[Retail Price]],'Tax and discount slab'!$D$17:$E$27,2,TRUE)</f>
        <v>0.02</v>
      </c>
      <c r="S913" s="7" t="e">
        <f>Table1[[#This Row],[Sub Total]]*Table1[[#This Row],[Discount %]]</f>
        <v>#N/A</v>
      </c>
      <c r="T913" s="7">
        <f>VLOOKUP(Table1[[#This Row],[Order No]],'QTY &amp; shipping cost'!$A$2:$C$1038,3,FALSE)</f>
        <v>7.77</v>
      </c>
      <c r="U913" s="18" t="e">
        <f>(Table1[[#This Row],[Sub Total]]+Table1[[#This Row],[Shipping Cost]])-Table1[[#This Row],[Discount $]]</f>
        <v>#N/A</v>
      </c>
    </row>
    <row r="914" spans="1:21" x14ac:dyDescent="0.2">
      <c r="A914" s="17" t="s">
        <v>1475</v>
      </c>
      <c r="B914" s="6">
        <f>VLOOKUP($A914,'Order date customer name'!$A$3:$B$1039,2,FALSE)</f>
        <v>42598</v>
      </c>
      <c r="C914" s="7" t="str">
        <f>VLOOKUP(Table1[[#This Row],[Order No]],'Order date customer name'!$A$2:$C$1038,3,FALSE)</f>
        <v>ADRIAN SANDERS</v>
      </c>
      <c r="D914" s="7" t="str">
        <f>VLOOKUP(Table1[[#This Row],[Order No]],'State and cust type'!$A$2:$B$1038,2,FALSE)</f>
        <v>Illinois</v>
      </c>
      <c r="E914" s="7" t="str">
        <f>VLOOKUP(Table1[[#This Row],[Order No]],'State and cust type'!$A$3:$C$1039,3,FALSE)</f>
        <v>Home Office</v>
      </c>
      <c r="F914" s="7" t="str">
        <f>VLOOKUP(Table1[[#This Row],[Order No]],'Account, order priority and cat'!$A$2:$B$1038,2,FALSE)</f>
        <v>MANUEL BARNES</v>
      </c>
      <c r="G914" s="7" t="str">
        <f>VLOOKUP(Table1[[#This Row],[Order No]],'Account, order priority and cat'!$A$3:$C$1039,3,FALSE)</f>
        <v>Low</v>
      </c>
      <c r="H914" s="7" t="str">
        <f>VLOOKUP(Table1[[#This Row],[Order No]],'Account, order priority and cat'!$A$3:$D$1039,4,FALSE)</f>
        <v>Office Supplies</v>
      </c>
      <c r="I914" s="12" t="str">
        <f>VLOOKUP(Table1[[#This Row],[Order No]],'Cost and price details'!$A$2:$F$1038,Table!$I$3,FALSE)</f>
        <v>Regular Air</v>
      </c>
      <c r="J914" s="13">
        <f>VLOOKUP(Table1[[#This Row],[Order No]],'Cost and price details'!$A$2:$F$1038,Table!$J$3,FALSE)</f>
        <v>42609</v>
      </c>
      <c r="K914" s="12">
        <f>VLOOKUP(Table1[[#This Row],[Order No]],'Cost and price details'!$A$2:$F$1038,Table!$K$3,FALSE)</f>
        <v>2.4750000000000001</v>
      </c>
      <c r="L914" s="12">
        <f>VLOOKUP(Table1[[#This Row],[Order No]],'Cost and price details'!$A$2:$F$1038,Table!$L$3,FALSE)</f>
        <v>4.0590000000000002</v>
      </c>
      <c r="M914" s="14">
        <f>(Table1[[#This Row],[Retail Price]]-Table1[[#This Row],[Cost Price]])/Table1[[#This Row],[Cost Price]]</f>
        <v>0.64</v>
      </c>
      <c r="N914" s="14">
        <f>VLOOKUP(Table1[[#This Row],[Retail Price]],'Tax and discount slab'!$A$17:$B$27,2,TRUE)</f>
        <v>0.05</v>
      </c>
      <c r="O914" s="7">
        <f>(1+Table1[[#This Row],[Tax]])*Table1[[#This Row],[Retail Price]]</f>
        <v>4.2619500000000006</v>
      </c>
      <c r="P914" s="7" t="e">
        <f>VLOOKUP(Table1[[#This Row],[Order No]],'QTY &amp; shipping cost'!A910:B1946,2,FALSE)</f>
        <v>#N/A</v>
      </c>
      <c r="Q914" s="7" t="e">
        <f>(Table1[[#This Row],[Price including tax]]*Table1[[#This Row],[Order Quantity]])</f>
        <v>#N/A</v>
      </c>
      <c r="R914" s="14">
        <f>VLOOKUP(Table1[[#This Row],[Retail Price]],'Tax and discount slab'!$D$17:$E$27,2,TRUE)</f>
        <v>0.02</v>
      </c>
      <c r="S914" s="7" t="e">
        <f>Table1[[#This Row],[Sub Total]]*Table1[[#This Row],[Discount %]]</f>
        <v>#N/A</v>
      </c>
      <c r="T914" s="7">
        <f>VLOOKUP(Table1[[#This Row],[Order No]],'QTY &amp; shipping cost'!$A$2:$C$1038,3,FALSE)</f>
        <v>2.5499999999999998</v>
      </c>
      <c r="U914" s="18" t="e">
        <f>(Table1[[#This Row],[Sub Total]]+Table1[[#This Row],[Shipping Cost]])-Table1[[#This Row],[Discount $]]</f>
        <v>#N/A</v>
      </c>
    </row>
    <row r="915" spans="1:21" x14ac:dyDescent="0.2">
      <c r="A915" s="17" t="s">
        <v>1476</v>
      </c>
      <c r="B915" s="6">
        <f>VLOOKUP($A915,'Order date customer name'!$A$3:$B$1039,2,FALSE)</f>
        <v>42600</v>
      </c>
      <c r="C915" s="7" t="str">
        <f>VLOOKUP(Table1[[#This Row],[Order No]],'Order date customer name'!$A$2:$C$1038,3,FALSE)</f>
        <v>BARRY PEREZ</v>
      </c>
      <c r="D915" s="7" t="str">
        <f>VLOOKUP(Table1[[#This Row],[Order No]],'State and cust type'!$A$2:$B$1038,2,FALSE)</f>
        <v>Illinois</v>
      </c>
      <c r="E915" s="7" t="str">
        <f>VLOOKUP(Table1[[#This Row],[Order No]],'State and cust type'!$A$3:$C$1039,3,FALSE)</f>
        <v>Consumer</v>
      </c>
      <c r="F915" s="7" t="str">
        <f>VLOOKUP(Table1[[#This Row],[Order No]],'Account, order priority and cat'!$A$2:$B$1038,2,FALSE)</f>
        <v>COREY MILLS</v>
      </c>
      <c r="G915" s="7" t="str">
        <f>VLOOKUP(Table1[[#This Row],[Order No]],'Account, order priority and cat'!$A$3:$C$1039,3,FALSE)</f>
        <v>Low</v>
      </c>
      <c r="H915" s="7" t="str">
        <f>VLOOKUP(Table1[[#This Row],[Order No]],'Account, order priority and cat'!$A$3:$D$1039,4,FALSE)</f>
        <v>Office Supplies</v>
      </c>
      <c r="I915" s="12" t="str">
        <f>VLOOKUP(Table1[[#This Row],[Order No]],'Cost and price details'!$A$2:$F$1038,Table!$I$3,FALSE)</f>
        <v>Regular Air</v>
      </c>
      <c r="J915" s="13">
        <f>VLOOKUP(Table1[[#This Row],[Order No]],'Cost and price details'!$A$2:$F$1038,Table!$J$3,FALSE)</f>
        <v>42612</v>
      </c>
      <c r="K915" s="12">
        <f>VLOOKUP(Table1[[#This Row],[Order No]],'Cost and price details'!$A$2:$F$1038,Table!$K$3,FALSE)</f>
        <v>2.5410000000000004</v>
      </c>
      <c r="L915" s="12">
        <f>VLOOKUP(Table1[[#This Row],[Order No]],'Cost and price details'!$A$2:$F$1038,Table!$L$3,FALSE)</f>
        <v>4.1580000000000004</v>
      </c>
      <c r="M915" s="14">
        <f>(Table1[[#This Row],[Retail Price]]-Table1[[#This Row],[Cost Price]])/Table1[[#This Row],[Cost Price]]</f>
        <v>0.63636363636363624</v>
      </c>
      <c r="N915" s="14">
        <f>VLOOKUP(Table1[[#This Row],[Retail Price]],'Tax and discount slab'!$A$17:$B$27,2,TRUE)</f>
        <v>0.05</v>
      </c>
      <c r="O915" s="7">
        <f>(1+Table1[[#This Row],[Tax]])*Table1[[#This Row],[Retail Price]]</f>
        <v>4.3659000000000008</v>
      </c>
      <c r="P915" s="7" t="e">
        <f>VLOOKUP(Table1[[#This Row],[Order No]],'QTY &amp; shipping cost'!A911:B1947,2,FALSE)</f>
        <v>#N/A</v>
      </c>
      <c r="Q915" s="7" t="e">
        <f>(Table1[[#This Row],[Price including tax]]*Table1[[#This Row],[Order Quantity]])</f>
        <v>#N/A</v>
      </c>
      <c r="R915" s="14">
        <f>VLOOKUP(Table1[[#This Row],[Retail Price]],'Tax and discount slab'!$D$17:$E$27,2,TRUE)</f>
        <v>0.02</v>
      </c>
      <c r="S915" s="7" t="e">
        <f>Table1[[#This Row],[Sub Total]]*Table1[[#This Row],[Discount %]]</f>
        <v>#N/A</v>
      </c>
      <c r="T915" s="7">
        <f>VLOOKUP(Table1[[#This Row],[Order No]],'QTY &amp; shipping cost'!$A$2:$C$1038,3,FALSE)</f>
        <v>0.76</v>
      </c>
      <c r="U915" s="18" t="e">
        <f>(Table1[[#This Row],[Sub Total]]+Table1[[#This Row],[Shipping Cost]])-Table1[[#This Row],[Discount $]]</f>
        <v>#N/A</v>
      </c>
    </row>
    <row r="916" spans="1:21" x14ac:dyDescent="0.2">
      <c r="A916" s="17" t="s">
        <v>1477</v>
      </c>
      <c r="B916" s="6">
        <f>VLOOKUP($A916,'Order date customer name'!$A$3:$B$1039,2,FALSE)</f>
        <v>42603</v>
      </c>
      <c r="C916" s="7" t="str">
        <f>VLOOKUP(Table1[[#This Row],[Order No]],'Order date customer name'!$A$2:$C$1038,3,FALSE)</f>
        <v>DARRYL JOHNSTON</v>
      </c>
      <c r="D916" s="7" t="str">
        <f>VLOOKUP(Table1[[#This Row],[Order No]],'State and cust type'!$A$2:$B$1038,2,FALSE)</f>
        <v>New York</v>
      </c>
      <c r="E916" s="7" t="str">
        <f>VLOOKUP(Table1[[#This Row],[Order No]],'State and cust type'!$A$3:$C$1039,3,FALSE)</f>
        <v>Corporate</v>
      </c>
      <c r="F916" s="7" t="str">
        <f>VLOOKUP(Table1[[#This Row],[Order No]],'Account, order priority and cat'!$A$2:$B$1038,2,FALSE)</f>
        <v>WILLIE STEWART</v>
      </c>
      <c r="G916" s="7" t="str">
        <f>VLOOKUP(Table1[[#This Row],[Order No]],'Account, order priority and cat'!$A$3:$C$1039,3,FALSE)</f>
        <v>Not Specified</v>
      </c>
      <c r="H916" s="7" t="str">
        <f>VLOOKUP(Table1[[#This Row],[Order No]],'Account, order priority and cat'!$A$3:$D$1039,4,FALSE)</f>
        <v>Office Supplies</v>
      </c>
      <c r="I916" s="12" t="str">
        <f>VLOOKUP(Table1[[#This Row],[Order No]],'Cost and price details'!$A$2:$F$1038,Table!$I$3,FALSE)</f>
        <v>Regular Air</v>
      </c>
      <c r="J916" s="13">
        <f>VLOOKUP(Table1[[#This Row],[Order No]],'Cost and price details'!$A$2:$F$1038,Table!$J$3,FALSE)</f>
        <v>42612</v>
      </c>
      <c r="K916" s="12">
        <f>VLOOKUP(Table1[[#This Row],[Order No]],'Cost and price details'!$A$2:$F$1038,Table!$K$3,FALSE)</f>
        <v>12.221</v>
      </c>
      <c r="L916" s="12">
        <f>VLOOKUP(Table1[[#This Row],[Order No]],'Cost and price details'!$A$2:$F$1038,Table!$L$3,FALSE)</f>
        <v>21.824000000000002</v>
      </c>
      <c r="M916" s="14">
        <f>(Table1[[#This Row],[Retail Price]]-Table1[[#This Row],[Cost Price]])/Table1[[#This Row],[Cost Price]]</f>
        <v>0.78577857785778593</v>
      </c>
      <c r="N916" s="14">
        <f>VLOOKUP(Table1[[#This Row],[Retail Price]],'Tax and discount slab'!$A$17:$B$27,2,TRUE)</f>
        <v>0.15000000000000002</v>
      </c>
      <c r="O916" s="7">
        <f>(1+Table1[[#This Row],[Tax]])*Table1[[#This Row],[Retail Price]]</f>
        <v>25.0976</v>
      </c>
      <c r="P916" s="7" t="e">
        <f>VLOOKUP(Table1[[#This Row],[Order No]],'QTY &amp; shipping cost'!A912:B1948,2,FALSE)</f>
        <v>#N/A</v>
      </c>
      <c r="Q916" s="7" t="e">
        <f>(Table1[[#This Row],[Price including tax]]*Table1[[#This Row],[Order Quantity]])</f>
        <v>#N/A</v>
      </c>
      <c r="R916" s="14">
        <f>VLOOKUP(Table1[[#This Row],[Retail Price]],'Tax and discount slab'!$D$17:$E$27,2,TRUE)</f>
        <v>0.12000000000000001</v>
      </c>
      <c r="S916" s="7" t="e">
        <f>Table1[[#This Row],[Sub Total]]*Table1[[#This Row],[Discount %]]</f>
        <v>#N/A</v>
      </c>
      <c r="T916" s="7">
        <f>VLOOKUP(Table1[[#This Row],[Order No]],'QTY &amp; shipping cost'!$A$2:$C$1038,3,FALSE)</f>
        <v>4.1499999999999995</v>
      </c>
      <c r="U916" s="18" t="e">
        <f>(Table1[[#This Row],[Sub Total]]+Table1[[#This Row],[Shipping Cost]])-Table1[[#This Row],[Discount $]]</f>
        <v>#N/A</v>
      </c>
    </row>
    <row r="917" spans="1:21" x14ac:dyDescent="0.2">
      <c r="A917" s="17" t="s">
        <v>1478</v>
      </c>
      <c r="B917" s="6">
        <f>VLOOKUP($A917,'Order date customer name'!$A$3:$B$1039,2,FALSE)</f>
        <v>42604</v>
      </c>
      <c r="C917" s="7" t="str">
        <f>VLOOKUP(Table1[[#This Row],[Order No]],'Order date customer name'!$A$2:$C$1038,3,FALSE)</f>
        <v>VERNON SMITH</v>
      </c>
      <c r="D917" s="7" t="str">
        <f>VLOOKUP(Table1[[#This Row],[Order No]],'State and cust type'!$A$2:$B$1038,2,FALSE)</f>
        <v>New York</v>
      </c>
      <c r="E917" s="7" t="str">
        <f>VLOOKUP(Table1[[#This Row],[Order No]],'State and cust type'!$A$3:$C$1039,3,FALSE)</f>
        <v>Home Office</v>
      </c>
      <c r="F917" s="7" t="str">
        <f>VLOOKUP(Table1[[#This Row],[Order No]],'Account, order priority and cat'!$A$2:$B$1038,2,FALSE)</f>
        <v>BRYAN JENKINS</v>
      </c>
      <c r="G917" s="7" t="str">
        <f>VLOOKUP(Table1[[#This Row],[Order No]],'Account, order priority and cat'!$A$3:$C$1039,3,FALSE)</f>
        <v>Low</v>
      </c>
      <c r="H917" s="7" t="str">
        <f>VLOOKUP(Table1[[#This Row],[Order No]],'Account, order priority and cat'!$A$3:$D$1039,4,FALSE)</f>
        <v>Technology</v>
      </c>
      <c r="I917" s="12" t="str">
        <f>VLOOKUP(Table1[[#This Row],[Order No]],'Cost and price details'!$A$2:$F$1038,Table!$I$3,FALSE)</f>
        <v>Regular Air</v>
      </c>
      <c r="J917" s="13">
        <f>VLOOKUP(Table1[[#This Row],[Order No]],'Cost and price details'!$A$2:$F$1038,Table!$J$3,FALSE)</f>
        <v>42611</v>
      </c>
      <c r="K917" s="12">
        <f>VLOOKUP(Table1[[#This Row],[Order No]],'Cost and price details'!$A$2:$F$1038,Table!$K$3,FALSE)</f>
        <v>21.758000000000003</v>
      </c>
      <c r="L917" s="12">
        <f>VLOOKUP(Table1[[#This Row],[Order No]],'Cost and price details'!$A$2:$F$1038,Table!$L$3,FALSE)</f>
        <v>50.589000000000006</v>
      </c>
      <c r="M917" s="14">
        <f>(Table1[[#This Row],[Retail Price]]-Table1[[#This Row],[Cost Price]])/Table1[[#This Row],[Cost Price]]</f>
        <v>1.3250758341759352</v>
      </c>
      <c r="N917" s="14">
        <f>VLOOKUP(Table1[[#This Row],[Retail Price]],'Tax and discount slab'!$A$17:$B$27,2,TRUE)</f>
        <v>0.24</v>
      </c>
      <c r="O917" s="7">
        <f>(1+Table1[[#This Row],[Tax]])*Table1[[#This Row],[Retail Price]]</f>
        <v>62.730360000000005</v>
      </c>
      <c r="P917" s="7" t="e">
        <f>VLOOKUP(Table1[[#This Row],[Order No]],'QTY &amp; shipping cost'!A913:B1949,2,FALSE)</f>
        <v>#N/A</v>
      </c>
      <c r="Q917" s="7" t="e">
        <f>(Table1[[#This Row],[Price including tax]]*Table1[[#This Row],[Order Quantity]])</f>
        <v>#N/A</v>
      </c>
      <c r="R917" s="14">
        <f>VLOOKUP(Table1[[#This Row],[Retail Price]],'Tax and discount slab'!$D$17:$E$27,2,TRUE)</f>
        <v>0.27</v>
      </c>
      <c r="S917" s="7" t="e">
        <f>Table1[[#This Row],[Sub Total]]*Table1[[#This Row],[Discount %]]</f>
        <v>#N/A</v>
      </c>
      <c r="T917" s="7">
        <f>VLOOKUP(Table1[[#This Row],[Order No]],'QTY &amp; shipping cost'!$A$2:$C$1038,3,FALSE)</f>
        <v>5.04</v>
      </c>
      <c r="U917" s="18" t="e">
        <f>(Table1[[#This Row],[Sub Total]]+Table1[[#This Row],[Shipping Cost]])-Table1[[#This Row],[Discount $]]</f>
        <v>#N/A</v>
      </c>
    </row>
    <row r="918" spans="1:21" x14ac:dyDescent="0.2">
      <c r="A918" s="17" t="s">
        <v>1479</v>
      </c>
      <c r="B918" s="6">
        <f>VLOOKUP($A918,'Order date customer name'!$A$3:$B$1039,2,FALSE)</f>
        <v>42604</v>
      </c>
      <c r="C918" s="7" t="str">
        <f>VLOOKUP(Table1[[#This Row],[Order No]],'Order date customer name'!$A$2:$C$1038,3,FALSE)</f>
        <v>RAUL HOLMES</v>
      </c>
      <c r="D918" s="7" t="str">
        <f>VLOOKUP(Table1[[#This Row],[Order No]],'State and cust type'!$A$2:$B$1038,2,FALSE)</f>
        <v>Illinois</v>
      </c>
      <c r="E918" s="7" t="str">
        <f>VLOOKUP(Table1[[#This Row],[Order No]],'State and cust type'!$A$3:$C$1039,3,FALSE)</f>
        <v>Small Business</v>
      </c>
      <c r="F918" s="7" t="str">
        <f>VLOOKUP(Table1[[#This Row],[Order No]],'Account, order priority and cat'!$A$2:$B$1038,2,FALSE)</f>
        <v>COREY MILLS</v>
      </c>
      <c r="G918" s="7" t="str">
        <f>VLOOKUP(Table1[[#This Row],[Order No]],'Account, order priority and cat'!$A$3:$C$1039,3,FALSE)</f>
        <v>Not Specified</v>
      </c>
      <c r="H918" s="7" t="str">
        <f>VLOOKUP(Table1[[#This Row],[Order No]],'Account, order priority and cat'!$A$3:$D$1039,4,FALSE)</f>
        <v>Office Supplies</v>
      </c>
      <c r="I918" s="12" t="str">
        <f>VLOOKUP(Table1[[#This Row],[Order No]],'Cost and price details'!$A$2:$F$1038,Table!$I$3,FALSE)</f>
        <v>Regular Air</v>
      </c>
      <c r="J918" s="13">
        <f>VLOOKUP(Table1[[#This Row],[Order No]],'Cost and price details'!$A$2:$F$1038,Table!$J$3,FALSE)</f>
        <v>42614</v>
      </c>
      <c r="K918" s="12">
        <f>VLOOKUP(Table1[[#This Row],[Order No]],'Cost and price details'!$A$2:$F$1038,Table!$K$3,FALSE)</f>
        <v>1.7490000000000003</v>
      </c>
      <c r="L918" s="12">
        <f>VLOOKUP(Table1[[#This Row],[Order No]],'Cost and price details'!$A$2:$F$1038,Table!$L$3,FALSE)</f>
        <v>2.871</v>
      </c>
      <c r="M918" s="14">
        <f>(Table1[[#This Row],[Retail Price]]-Table1[[#This Row],[Cost Price]])/Table1[[#This Row],[Cost Price]]</f>
        <v>0.64150943396226379</v>
      </c>
      <c r="N918" s="14">
        <f>VLOOKUP(Table1[[#This Row],[Retail Price]],'Tax and discount slab'!$A$17:$B$27,2,TRUE)</f>
        <v>0.05</v>
      </c>
      <c r="O918" s="7">
        <f>(1+Table1[[#This Row],[Tax]])*Table1[[#This Row],[Retail Price]]</f>
        <v>3.0145500000000003</v>
      </c>
      <c r="P918" s="7" t="e">
        <f>VLOOKUP(Table1[[#This Row],[Order No]],'QTY &amp; shipping cost'!A914:B1950,2,FALSE)</f>
        <v>#N/A</v>
      </c>
      <c r="Q918" s="7" t="e">
        <f>(Table1[[#This Row],[Price including tax]]*Table1[[#This Row],[Order Quantity]])</f>
        <v>#N/A</v>
      </c>
      <c r="R918" s="14">
        <f>VLOOKUP(Table1[[#This Row],[Retail Price]],'Tax and discount slab'!$D$17:$E$27,2,TRUE)</f>
        <v>0.02</v>
      </c>
      <c r="S918" s="7" t="e">
        <f>Table1[[#This Row],[Sub Total]]*Table1[[#This Row],[Discount %]]</f>
        <v>#N/A</v>
      </c>
      <c r="T918" s="7">
        <f>VLOOKUP(Table1[[#This Row],[Order No]],'QTY &amp; shipping cost'!$A$2:$C$1038,3,FALSE)</f>
        <v>0.55000000000000004</v>
      </c>
      <c r="U918" s="18" t="e">
        <f>(Table1[[#This Row],[Sub Total]]+Table1[[#This Row],[Shipping Cost]])-Table1[[#This Row],[Discount $]]</f>
        <v>#N/A</v>
      </c>
    </row>
    <row r="919" spans="1:21" x14ac:dyDescent="0.2">
      <c r="A919" s="17" t="s">
        <v>1480</v>
      </c>
      <c r="B919" s="6">
        <f>VLOOKUP($A919,'Order date customer name'!$A$3:$B$1039,2,FALSE)</f>
        <v>42604</v>
      </c>
      <c r="C919" s="7" t="str">
        <f>VLOOKUP(Table1[[#This Row],[Order No]],'Order date customer name'!$A$2:$C$1038,3,FALSE)</f>
        <v>ROLAND WILLIAMS</v>
      </c>
      <c r="D919" s="7" t="str">
        <f>VLOOKUP(Table1[[#This Row],[Order No]],'State and cust type'!$A$2:$B$1038,2,FALSE)</f>
        <v>New York</v>
      </c>
      <c r="E919" s="7" t="str">
        <f>VLOOKUP(Table1[[#This Row],[Order No]],'State and cust type'!$A$3:$C$1039,3,FALSE)</f>
        <v>Small Business</v>
      </c>
      <c r="F919" s="7" t="str">
        <f>VLOOKUP(Table1[[#This Row],[Order No]],'Account, order priority and cat'!$A$2:$B$1038,2,FALSE)</f>
        <v>MARC ARNOLD</v>
      </c>
      <c r="G919" s="7" t="str">
        <f>VLOOKUP(Table1[[#This Row],[Order No]],'Account, order priority and cat'!$A$3:$C$1039,3,FALSE)</f>
        <v>Medium</v>
      </c>
      <c r="H919" s="7" t="str">
        <f>VLOOKUP(Table1[[#This Row],[Order No]],'Account, order priority and cat'!$A$3:$D$1039,4,FALSE)</f>
        <v>Office Supplies</v>
      </c>
      <c r="I919" s="12" t="str">
        <f>VLOOKUP(Table1[[#This Row],[Order No]],'Cost and price details'!$A$2:$F$1038,Table!$I$3,FALSE)</f>
        <v>Regular Air</v>
      </c>
      <c r="J919" s="13">
        <f>VLOOKUP(Table1[[#This Row],[Order No]],'Cost and price details'!$A$2:$F$1038,Table!$J$3,FALSE)</f>
        <v>42611</v>
      </c>
      <c r="K919" s="12">
        <f>VLOOKUP(Table1[[#This Row],[Order No]],'Cost and price details'!$A$2:$F$1038,Table!$K$3,FALSE)</f>
        <v>1.6830000000000003</v>
      </c>
      <c r="L919" s="12">
        <f>VLOOKUP(Table1[[#This Row],[Order No]],'Cost and price details'!$A$2:$F$1038,Table!$L$3,FALSE)</f>
        <v>3.0579999999999998</v>
      </c>
      <c r="M919" s="14">
        <f>(Table1[[#This Row],[Retail Price]]-Table1[[#This Row],[Cost Price]])/Table1[[#This Row],[Cost Price]]</f>
        <v>0.81699346405228723</v>
      </c>
      <c r="N919" s="14">
        <f>VLOOKUP(Table1[[#This Row],[Retail Price]],'Tax and discount slab'!$A$17:$B$27,2,TRUE)</f>
        <v>0.05</v>
      </c>
      <c r="O919" s="7">
        <f>(1+Table1[[#This Row],[Tax]])*Table1[[#This Row],[Retail Price]]</f>
        <v>3.2109000000000001</v>
      </c>
      <c r="P919" s="7" t="e">
        <f>VLOOKUP(Table1[[#This Row],[Order No]],'QTY &amp; shipping cost'!A915:B1951,2,FALSE)</f>
        <v>#N/A</v>
      </c>
      <c r="Q919" s="7" t="e">
        <f>(Table1[[#This Row],[Price including tax]]*Table1[[#This Row],[Order Quantity]])</f>
        <v>#N/A</v>
      </c>
      <c r="R919" s="14">
        <f>VLOOKUP(Table1[[#This Row],[Retail Price]],'Tax and discount slab'!$D$17:$E$27,2,TRUE)</f>
        <v>0.02</v>
      </c>
      <c r="S919" s="7" t="e">
        <f>Table1[[#This Row],[Sub Total]]*Table1[[#This Row],[Discount %]]</f>
        <v>#N/A</v>
      </c>
      <c r="T919" s="7">
        <f>VLOOKUP(Table1[[#This Row],[Order No]],'QTY &amp; shipping cost'!$A$2:$C$1038,3,FALSE)</f>
        <v>1.3900000000000001</v>
      </c>
      <c r="U919" s="18" t="e">
        <f>(Table1[[#This Row],[Sub Total]]+Table1[[#This Row],[Shipping Cost]])-Table1[[#This Row],[Discount $]]</f>
        <v>#N/A</v>
      </c>
    </row>
    <row r="920" spans="1:21" x14ac:dyDescent="0.2">
      <c r="A920" s="17" t="s">
        <v>1481</v>
      </c>
      <c r="B920" s="6">
        <f>VLOOKUP($A920,'Order date customer name'!$A$3:$B$1039,2,FALSE)</f>
        <v>42604</v>
      </c>
      <c r="C920" s="7" t="str">
        <f>VLOOKUP(Table1[[#This Row],[Order No]],'Order date customer name'!$A$2:$C$1038,3,FALSE)</f>
        <v>TONY STEPHENS</v>
      </c>
      <c r="D920" s="7" t="str">
        <f>VLOOKUP(Table1[[#This Row],[Order No]],'State and cust type'!$A$2:$B$1038,2,FALSE)</f>
        <v>Illinois</v>
      </c>
      <c r="E920" s="7" t="str">
        <f>VLOOKUP(Table1[[#This Row],[Order No]],'State and cust type'!$A$3:$C$1039,3,FALSE)</f>
        <v>Corporate</v>
      </c>
      <c r="F920" s="7" t="str">
        <f>VLOOKUP(Table1[[#This Row],[Order No]],'Account, order priority and cat'!$A$2:$B$1038,2,FALSE)</f>
        <v>COREY MILLS</v>
      </c>
      <c r="G920" s="7" t="str">
        <f>VLOOKUP(Table1[[#This Row],[Order No]],'Account, order priority and cat'!$A$3:$C$1039,3,FALSE)</f>
        <v>Medium</v>
      </c>
      <c r="H920" s="7" t="str">
        <f>VLOOKUP(Table1[[#This Row],[Order No]],'Account, order priority and cat'!$A$3:$D$1039,4,FALSE)</f>
        <v>Office Supplies</v>
      </c>
      <c r="I920" s="12" t="str">
        <f>VLOOKUP(Table1[[#This Row],[Order No]],'Cost and price details'!$A$2:$F$1038,Table!$I$3,FALSE)</f>
        <v>Regular Air</v>
      </c>
      <c r="J920" s="13">
        <f>VLOOKUP(Table1[[#This Row],[Order No]],'Cost and price details'!$A$2:$F$1038,Table!$J$3,FALSE)</f>
        <v>42612</v>
      </c>
      <c r="K920" s="12">
        <f>VLOOKUP(Table1[[#This Row],[Order No]],'Cost and price details'!$A$2:$F$1038,Table!$K$3,FALSE)</f>
        <v>18.535000000000004</v>
      </c>
      <c r="L920" s="12">
        <f>VLOOKUP(Table1[[#This Row],[Order No]],'Cost and price details'!$A$2:$F$1038,Table!$L$3,FALSE)</f>
        <v>29.898000000000003</v>
      </c>
      <c r="M920" s="14">
        <f>(Table1[[#This Row],[Retail Price]]-Table1[[#This Row],[Cost Price]])/Table1[[#This Row],[Cost Price]]</f>
        <v>0.61305637982195826</v>
      </c>
      <c r="N920" s="14">
        <f>VLOOKUP(Table1[[#This Row],[Retail Price]],'Tax and discount slab'!$A$17:$B$27,2,TRUE)</f>
        <v>0.15000000000000002</v>
      </c>
      <c r="O920" s="7">
        <f>(1+Table1[[#This Row],[Tax]])*Table1[[#This Row],[Retail Price]]</f>
        <v>34.3827</v>
      </c>
      <c r="P920" s="7" t="e">
        <f>VLOOKUP(Table1[[#This Row],[Order No]],'QTY &amp; shipping cost'!A916:B1952,2,FALSE)</f>
        <v>#N/A</v>
      </c>
      <c r="Q920" s="7" t="e">
        <f>(Table1[[#This Row],[Price including tax]]*Table1[[#This Row],[Order Quantity]])</f>
        <v>#N/A</v>
      </c>
      <c r="R920" s="14">
        <f>VLOOKUP(Table1[[#This Row],[Retail Price]],'Tax and discount slab'!$D$17:$E$27,2,TRUE)</f>
        <v>0.12000000000000001</v>
      </c>
      <c r="S920" s="7" t="e">
        <f>Table1[[#This Row],[Sub Total]]*Table1[[#This Row],[Discount %]]</f>
        <v>#N/A</v>
      </c>
      <c r="T920" s="7">
        <f>VLOOKUP(Table1[[#This Row],[Order No]],'QTY &amp; shipping cost'!$A$2:$C$1038,3,FALSE)</f>
        <v>8.2800000000000011</v>
      </c>
      <c r="U920" s="18" t="e">
        <f>(Table1[[#This Row],[Sub Total]]+Table1[[#This Row],[Shipping Cost]])-Table1[[#This Row],[Discount $]]</f>
        <v>#N/A</v>
      </c>
    </row>
    <row r="921" spans="1:21" x14ac:dyDescent="0.2">
      <c r="A921" s="17" t="s">
        <v>1482</v>
      </c>
      <c r="B921" s="6">
        <f>VLOOKUP($A921,'Order date customer name'!$A$3:$B$1039,2,FALSE)</f>
        <v>42611</v>
      </c>
      <c r="C921" s="7" t="str">
        <f>VLOOKUP(Table1[[#This Row],[Order No]],'Order date customer name'!$A$2:$C$1038,3,FALSE)</f>
        <v>CLAUDE JAMES</v>
      </c>
      <c r="D921" s="7" t="str">
        <f>VLOOKUP(Table1[[#This Row],[Order No]],'State and cust type'!$A$2:$B$1038,2,FALSE)</f>
        <v>New York</v>
      </c>
      <c r="E921" s="7" t="str">
        <f>VLOOKUP(Table1[[#This Row],[Order No]],'State and cust type'!$A$3:$C$1039,3,FALSE)</f>
        <v>Consumer</v>
      </c>
      <c r="F921" s="7" t="str">
        <f>VLOOKUP(Table1[[#This Row],[Order No]],'Account, order priority and cat'!$A$2:$B$1038,2,FALSE)</f>
        <v>EDDIE MURRAY</v>
      </c>
      <c r="G921" s="7" t="str">
        <f>VLOOKUP(Table1[[#This Row],[Order No]],'Account, order priority and cat'!$A$3:$C$1039,3,FALSE)</f>
        <v>Critical</v>
      </c>
      <c r="H921" s="7" t="str">
        <f>VLOOKUP(Table1[[#This Row],[Order No]],'Account, order priority and cat'!$A$3:$D$1039,4,FALSE)</f>
        <v>Office Supplies</v>
      </c>
      <c r="I921" s="12" t="str">
        <f>VLOOKUP(Table1[[#This Row],[Order No]],'Cost and price details'!$A$2:$F$1038,Table!$I$3,FALSE)</f>
        <v>Regular Air</v>
      </c>
      <c r="J921" s="13">
        <f>VLOOKUP(Table1[[#This Row],[Order No]],'Cost and price details'!$A$2:$F$1038,Table!$J$3,FALSE)</f>
        <v>42620</v>
      </c>
      <c r="K921" s="12">
        <f>VLOOKUP(Table1[[#This Row],[Order No]],'Cost and price details'!$A$2:$F$1038,Table!$K$3,FALSE)</f>
        <v>3.6520000000000001</v>
      </c>
      <c r="L921" s="12">
        <f>VLOOKUP(Table1[[#This Row],[Order No]],'Cost and price details'!$A$2:$F$1038,Table!$L$3,FALSE)</f>
        <v>5.6980000000000004</v>
      </c>
      <c r="M921" s="14">
        <f>(Table1[[#This Row],[Retail Price]]-Table1[[#This Row],[Cost Price]])/Table1[[#This Row],[Cost Price]]</f>
        <v>0.56024096385542177</v>
      </c>
      <c r="N921" s="14">
        <f>VLOOKUP(Table1[[#This Row],[Retail Price]],'Tax and discount slab'!$A$17:$B$27,2,TRUE)</f>
        <v>0.05</v>
      </c>
      <c r="O921" s="7">
        <f>(1+Table1[[#This Row],[Tax]])*Table1[[#This Row],[Retail Price]]</f>
        <v>5.9829000000000008</v>
      </c>
      <c r="P921" s="7" t="e">
        <f>VLOOKUP(Table1[[#This Row],[Order No]],'QTY &amp; shipping cost'!A917:B1953,2,FALSE)</f>
        <v>#N/A</v>
      </c>
      <c r="Q921" s="7" t="e">
        <f>(Table1[[#This Row],[Price including tax]]*Table1[[#This Row],[Order Quantity]])</f>
        <v>#N/A</v>
      </c>
      <c r="R921" s="14">
        <f>VLOOKUP(Table1[[#This Row],[Retail Price]],'Tax and discount slab'!$D$17:$E$27,2,TRUE)</f>
        <v>0.02</v>
      </c>
      <c r="S921" s="7" t="e">
        <f>Table1[[#This Row],[Sub Total]]*Table1[[#This Row],[Discount %]]</f>
        <v>#N/A</v>
      </c>
      <c r="T921" s="7">
        <f>VLOOKUP(Table1[[#This Row],[Order No]],'QTY &amp; shipping cost'!$A$2:$C$1038,3,FALSE)</f>
        <v>2.09</v>
      </c>
      <c r="U921" s="18" t="e">
        <f>(Table1[[#This Row],[Sub Total]]+Table1[[#This Row],[Shipping Cost]])-Table1[[#This Row],[Discount $]]</f>
        <v>#N/A</v>
      </c>
    </row>
    <row r="922" spans="1:21" x14ac:dyDescent="0.2">
      <c r="A922" s="17" t="s">
        <v>1483</v>
      </c>
      <c r="B922" s="6">
        <f>VLOOKUP($A922,'Order date customer name'!$A$3:$B$1039,2,FALSE)</f>
        <v>42614</v>
      </c>
      <c r="C922" s="7" t="str">
        <f>VLOOKUP(Table1[[#This Row],[Order No]],'Order date customer name'!$A$2:$C$1038,3,FALSE)</f>
        <v>TRAVIS FLORES</v>
      </c>
      <c r="D922" s="7" t="str">
        <f>VLOOKUP(Table1[[#This Row],[Order No]],'State and cust type'!$A$2:$B$1038,2,FALSE)</f>
        <v>New York</v>
      </c>
      <c r="E922" s="7" t="str">
        <f>VLOOKUP(Table1[[#This Row],[Order No]],'State and cust type'!$A$3:$C$1039,3,FALSE)</f>
        <v>Corporate</v>
      </c>
      <c r="F922" s="7" t="str">
        <f>VLOOKUP(Table1[[#This Row],[Order No]],'Account, order priority and cat'!$A$2:$B$1038,2,FALSE)</f>
        <v>EDDIE MURRAY</v>
      </c>
      <c r="G922" s="7" t="str">
        <f>VLOOKUP(Table1[[#This Row],[Order No]],'Account, order priority and cat'!$A$3:$C$1039,3,FALSE)</f>
        <v>Not Specified</v>
      </c>
      <c r="H922" s="7" t="str">
        <f>VLOOKUP(Table1[[#This Row],[Order No]],'Account, order priority and cat'!$A$3:$D$1039,4,FALSE)</f>
        <v>Technology</v>
      </c>
      <c r="I922" s="12" t="str">
        <f>VLOOKUP(Table1[[#This Row],[Order No]],'Cost and price details'!$A$2:$F$1038,Table!$I$3,FALSE)</f>
        <v>Regular Air</v>
      </c>
      <c r="J922" s="13">
        <f>VLOOKUP(Table1[[#This Row],[Order No]],'Cost and price details'!$A$2:$F$1038,Table!$J$3,FALSE)</f>
        <v>42623</v>
      </c>
      <c r="K922" s="12">
        <f>VLOOKUP(Table1[[#This Row],[Order No]],'Cost and price details'!$A$2:$F$1038,Table!$K$3,FALSE)</f>
        <v>11.077000000000002</v>
      </c>
      <c r="L922" s="12">
        <f>VLOOKUP(Table1[[#This Row],[Order No]],'Cost and price details'!$A$2:$F$1038,Table!$L$3,FALSE)</f>
        <v>17.578000000000003</v>
      </c>
      <c r="M922" s="14">
        <f>(Table1[[#This Row],[Retail Price]]-Table1[[#This Row],[Cost Price]])/Table1[[#This Row],[Cost Price]]</f>
        <v>0.58689175769612711</v>
      </c>
      <c r="N922" s="14">
        <f>VLOOKUP(Table1[[#This Row],[Retail Price]],'Tax and discount slab'!$A$17:$B$27,2,TRUE)</f>
        <v>0.1</v>
      </c>
      <c r="O922" s="7">
        <f>(1+Table1[[#This Row],[Tax]])*Table1[[#This Row],[Retail Price]]</f>
        <v>19.335800000000006</v>
      </c>
      <c r="P922" s="7" t="e">
        <f>VLOOKUP(Table1[[#This Row],[Order No]],'QTY &amp; shipping cost'!A918:B1954,2,FALSE)</f>
        <v>#N/A</v>
      </c>
      <c r="Q922" s="7" t="e">
        <f>(Table1[[#This Row],[Price including tax]]*Table1[[#This Row],[Order Quantity]])</f>
        <v>#N/A</v>
      </c>
      <c r="R922" s="14">
        <f>VLOOKUP(Table1[[#This Row],[Retail Price]],'Tax and discount slab'!$D$17:$E$27,2,TRUE)</f>
        <v>7.0000000000000007E-2</v>
      </c>
      <c r="S922" s="7" t="e">
        <f>Table1[[#This Row],[Sub Total]]*Table1[[#This Row],[Discount %]]</f>
        <v>#N/A</v>
      </c>
      <c r="T922" s="7">
        <f>VLOOKUP(Table1[[#This Row],[Order No]],'QTY &amp; shipping cost'!$A$2:$C$1038,3,FALSE)</f>
        <v>4.05</v>
      </c>
      <c r="U922" s="18" t="e">
        <f>(Table1[[#This Row],[Sub Total]]+Table1[[#This Row],[Shipping Cost]])-Table1[[#This Row],[Discount $]]</f>
        <v>#N/A</v>
      </c>
    </row>
    <row r="923" spans="1:21" x14ac:dyDescent="0.2">
      <c r="A923" s="17" t="s">
        <v>1485</v>
      </c>
      <c r="B923" s="6">
        <f>VLOOKUP($A923,'Order date customer name'!$A$3:$B$1039,2,FALSE)</f>
        <v>42616</v>
      </c>
      <c r="C923" s="7" t="str">
        <f>VLOOKUP(Table1[[#This Row],[Order No]],'Order date customer name'!$A$2:$C$1038,3,FALSE)</f>
        <v>ERIC MATTHEWS</v>
      </c>
      <c r="D923" s="7" t="str">
        <f>VLOOKUP(Table1[[#This Row],[Order No]],'State and cust type'!$A$2:$B$1038,2,FALSE)</f>
        <v>New York</v>
      </c>
      <c r="E923" s="7" t="str">
        <f>VLOOKUP(Table1[[#This Row],[Order No]],'State and cust type'!$A$3:$C$1039,3,FALSE)</f>
        <v>Consumer</v>
      </c>
      <c r="F923" s="7" t="str">
        <f>VLOOKUP(Table1[[#This Row],[Order No]],'Account, order priority and cat'!$A$2:$B$1038,2,FALSE)</f>
        <v>WILLIE STEWART</v>
      </c>
      <c r="G923" s="7" t="str">
        <f>VLOOKUP(Table1[[#This Row],[Order No]],'Account, order priority and cat'!$A$3:$C$1039,3,FALSE)</f>
        <v>Medium</v>
      </c>
      <c r="H923" s="7" t="str">
        <f>VLOOKUP(Table1[[#This Row],[Order No]],'Account, order priority and cat'!$A$3:$D$1039,4,FALSE)</f>
        <v>Office Supplies</v>
      </c>
      <c r="I923" s="12" t="str">
        <f>VLOOKUP(Table1[[#This Row],[Order No]],'Cost and price details'!$A$2:$F$1038,Table!$I$3,FALSE)</f>
        <v>Regular Air</v>
      </c>
      <c r="J923" s="13">
        <f>VLOOKUP(Table1[[#This Row],[Order No]],'Cost and price details'!$A$2:$F$1038,Table!$J$3,FALSE)</f>
        <v>42625</v>
      </c>
      <c r="K923" s="12">
        <f>VLOOKUP(Table1[[#This Row],[Order No]],'Cost and price details'!$A$2:$F$1038,Table!$K$3,FALSE)</f>
        <v>2.5410000000000004</v>
      </c>
      <c r="L923" s="12">
        <f>VLOOKUP(Table1[[#This Row],[Order No]],'Cost and price details'!$A$2:$F$1038,Table!$L$3,FALSE)</f>
        <v>4.1580000000000004</v>
      </c>
      <c r="M923" s="14">
        <f>(Table1[[#This Row],[Retail Price]]-Table1[[#This Row],[Cost Price]])/Table1[[#This Row],[Cost Price]]</f>
        <v>0.63636363636363624</v>
      </c>
      <c r="N923" s="14">
        <f>VLOOKUP(Table1[[#This Row],[Retail Price]],'Tax and discount slab'!$A$17:$B$27,2,TRUE)</f>
        <v>0.05</v>
      </c>
      <c r="O923" s="7">
        <f>(1+Table1[[#This Row],[Tax]])*Table1[[#This Row],[Retail Price]]</f>
        <v>4.3659000000000008</v>
      </c>
      <c r="P923" s="7" t="e">
        <f>VLOOKUP(Table1[[#This Row],[Order No]],'QTY &amp; shipping cost'!A919:B1955,2,FALSE)</f>
        <v>#N/A</v>
      </c>
      <c r="Q923" s="7" t="e">
        <f>(Table1[[#This Row],[Price including tax]]*Table1[[#This Row],[Order Quantity]])</f>
        <v>#N/A</v>
      </c>
      <c r="R923" s="14">
        <f>VLOOKUP(Table1[[#This Row],[Retail Price]],'Tax and discount slab'!$D$17:$E$27,2,TRUE)</f>
        <v>0.02</v>
      </c>
      <c r="S923" s="7" t="e">
        <f>Table1[[#This Row],[Sub Total]]*Table1[[#This Row],[Discount %]]</f>
        <v>#N/A</v>
      </c>
      <c r="T923" s="7">
        <f>VLOOKUP(Table1[[#This Row],[Order No]],'QTY &amp; shipping cost'!$A$2:$C$1038,3,FALSE)</f>
        <v>0.76</v>
      </c>
      <c r="U923" s="18" t="e">
        <f>(Table1[[#This Row],[Sub Total]]+Table1[[#This Row],[Shipping Cost]])-Table1[[#This Row],[Discount $]]</f>
        <v>#N/A</v>
      </c>
    </row>
    <row r="924" spans="1:21" x14ac:dyDescent="0.2">
      <c r="A924" s="17" t="s">
        <v>1486</v>
      </c>
      <c r="B924" s="6">
        <f>VLOOKUP($A924,'Order date customer name'!$A$3:$B$1039,2,FALSE)</f>
        <v>42617</v>
      </c>
      <c r="C924" s="7" t="str">
        <f>VLOOKUP(Table1[[#This Row],[Order No]],'Order date customer name'!$A$2:$C$1038,3,FALSE)</f>
        <v>ARNOLD YOUNG</v>
      </c>
      <c r="D924" s="7" t="str">
        <f>VLOOKUP(Table1[[#This Row],[Order No]],'State and cust type'!$A$2:$B$1038,2,FALSE)</f>
        <v>New York</v>
      </c>
      <c r="E924" s="7" t="str">
        <f>VLOOKUP(Table1[[#This Row],[Order No]],'State and cust type'!$A$3:$C$1039,3,FALSE)</f>
        <v>Home Office</v>
      </c>
      <c r="F924" s="7" t="str">
        <f>VLOOKUP(Table1[[#This Row],[Order No]],'Account, order priority and cat'!$A$2:$B$1038,2,FALSE)</f>
        <v>GREG BLACK</v>
      </c>
      <c r="G924" s="7" t="str">
        <f>VLOOKUP(Table1[[#This Row],[Order No]],'Account, order priority and cat'!$A$3:$C$1039,3,FALSE)</f>
        <v>Medium</v>
      </c>
      <c r="H924" s="7" t="str">
        <f>VLOOKUP(Table1[[#This Row],[Order No]],'Account, order priority and cat'!$A$3:$D$1039,4,FALSE)</f>
        <v>Technology</v>
      </c>
      <c r="I924" s="12" t="str">
        <f>VLOOKUP(Table1[[#This Row],[Order No]],'Cost and price details'!$A$2:$F$1038,Table!$I$3,FALSE)</f>
        <v>Express Air</v>
      </c>
      <c r="J924" s="13">
        <f>VLOOKUP(Table1[[#This Row],[Order No]],'Cost and price details'!$A$2:$F$1038,Table!$J$3,FALSE)</f>
        <v>42626</v>
      </c>
      <c r="K924" s="12">
        <f>VLOOKUP(Table1[[#This Row],[Order No]],'Cost and price details'!$A$2:$F$1038,Table!$K$3,FALSE)</f>
        <v>68.64</v>
      </c>
      <c r="L924" s="12">
        <f>VLOOKUP(Table1[[#This Row],[Order No]],'Cost and price details'!$A$2:$F$1038,Table!$L$3,FALSE)</f>
        <v>171.58900000000003</v>
      </c>
      <c r="M924" s="14">
        <f>(Table1[[#This Row],[Retail Price]]-Table1[[#This Row],[Cost Price]])/Table1[[#This Row],[Cost Price]]</f>
        <v>1.4998397435897439</v>
      </c>
      <c r="N924" s="14">
        <f>VLOOKUP(Table1[[#This Row],[Retail Price]],'Tax and discount slab'!$A$17:$B$27,2,TRUE)</f>
        <v>0.32000000000000006</v>
      </c>
      <c r="O924" s="7">
        <f>(1+Table1[[#This Row],[Tax]])*Table1[[#This Row],[Retail Price]]</f>
        <v>226.49748000000005</v>
      </c>
      <c r="P924" s="7" t="e">
        <f>VLOOKUP(Table1[[#This Row],[Order No]],'QTY &amp; shipping cost'!A920:B1956,2,FALSE)</f>
        <v>#N/A</v>
      </c>
      <c r="Q924" s="7" t="e">
        <f>(Table1[[#This Row],[Price including tax]]*Table1[[#This Row],[Order Quantity]])</f>
        <v>#N/A</v>
      </c>
      <c r="R924" s="14">
        <f>VLOOKUP(Table1[[#This Row],[Retail Price]],'Tax and discount slab'!$D$17:$E$27,2,TRUE)</f>
        <v>0.47</v>
      </c>
      <c r="S924" s="7" t="e">
        <f>Table1[[#This Row],[Sub Total]]*Table1[[#This Row],[Discount %]]</f>
        <v>#N/A</v>
      </c>
      <c r="T924" s="7">
        <f>VLOOKUP(Table1[[#This Row],[Order No]],'QTY &amp; shipping cost'!$A$2:$C$1038,3,FALSE)</f>
        <v>8.1300000000000008</v>
      </c>
      <c r="U924" s="18" t="e">
        <f>(Table1[[#This Row],[Sub Total]]+Table1[[#This Row],[Shipping Cost]])-Table1[[#This Row],[Discount $]]</f>
        <v>#N/A</v>
      </c>
    </row>
    <row r="925" spans="1:21" x14ac:dyDescent="0.2">
      <c r="A925" s="17" t="s">
        <v>1487</v>
      </c>
      <c r="B925" s="6">
        <f>VLOOKUP($A925,'Order date customer name'!$A$3:$B$1039,2,FALSE)</f>
        <v>42617</v>
      </c>
      <c r="C925" s="7" t="str">
        <f>VLOOKUP(Table1[[#This Row],[Order No]],'Order date customer name'!$A$2:$C$1038,3,FALSE)</f>
        <v>ARNOLD HUDSON</v>
      </c>
      <c r="D925" s="7" t="str">
        <f>VLOOKUP(Table1[[#This Row],[Order No]],'State and cust type'!$A$2:$B$1038,2,FALSE)</f>
        <v>New York</v>
      </c>
      <c r="E925" s="7" t="str">
        <f>VLOOKUP(Table1[[#This Row],[Order No]],'State and cust type'!$A$3:$C$1039,3,FALSE)</f>
        <v>Small Business</v>
      </c>
      <c r="F925" s="7" t="str">
        <f>VLOOKUP(Table1[[#This Row],[Order No]],'Account, order priority and cat'!$A$2:$B$1038,2,FALSE)</f>
        <v>GREG BLACK</v>
      </c>
      <c r="G925" s="7" t="str">
        <f>VLOOKUP(Table1[[#This Row],[Order No]],'Account, order priority and cat'!$A$3:$C$1039,3,FALSE)</f>
        <v>High</v>
      </c>
      <c r="H925" s="7" t="str">
        <f>VLOOKUP(Table1[[#This Row],[Order No]],'Account, order priority and cat'!$A$3:$D$1039,4,FALSE)</f>
        <v>Office Supplies</v>
      </c>
      <c r="I925" s="12" t="str">
        <f>VLOOKUP(Table1[[#This Row],[Order No]],'Cost and price details'!$A$2:$F$1038,Table!$I$3,FALSE)</f>
        <v>Regular Air</v>
      </c>
      <c r="J925" s="13">
        <f>VLOOKUP(Table1[[#This Row],[Order No]],'Cost and price details'!$A$2:$F$1038,Table!$J$3,FALSE)</f>
        <v>42626</v>
      </c>
      <c r="K925" s="12">
        <f>VLOOKUP(Table1[[#This Row],[Order No]],'Cost and price details'!$A$2:$F$1038,Table!$K$3,FALSE)</f>
        <v>2.1120000000000001</v>
      </c>
      <c r="L925" s="12">
        <f>VLOOKUP(Table1[[#This Row],[Order No]],'Cost and price details'!$A$2:$F$1038,Table!$L$3,FALSE)</f>
        <v>3.5859999999999999</v>
      </c>
      <c r="M925" s="14">
        <f>(Table1[[#This Row],[Retail Price]]-Table1[[#This Row],[Cost Price]])/Table1[[#This Row],[Cost Price]]</f>
        <v>0.69791666666666652</v>
      </c>
      <c r="N925" s="14">
        <f>VLOOKUP(Table1[[#This Row],[Retail Price]],'Tax and discount slab'!$A$17:$B$27,2,TRUE)</f>
        <v>0.05</v>
      </c>
      <c r="O925" s="7">
        <f>(1+Table1[[#This Row],[Tax]])*Table1[[#This Row],[Retail Price]]</f>
        <v>3.7652999999999999</v>
      </c>
      <c r="P925" s="7" t="e">
        <f>VLOOKUP(Table1[[#This Row],[Order No]],'QTY &amp; shipping cost'!A921:B1957,2,FALSE)</f>
        <v>#N/A</v>
      </c>
      <c r="Q925" s="7" t="e">
        <f>(Table1[[#This Row],[Price including tax]]*Table1[[#This Row],[Order Quantity]])</f>
        <v>#N/A</v>
      </c>
      <c r="R925" s="14">
        <f>VLOOKUP(Table1[[#This Row],[Retail Price]],'Tax and discount slab'!$D$17:$E$27,2,TRUE)</f>
        <v>0.02</v>
      </c>
      <c r="S925" s="7" t="e">
        <f>Table1[[#This Row],[Sub Total]]*Table1[[#This Row],[Discount %]]</f>
        <v>#N/A</v>
      </c>
      <c r="T925" s="7">
        <f>VLOOKUP(Table1[[#This Row],[Order No]],'QTY &amp; shipping cost'!$A$2:$C$1038,3,FALSE)</f>
        <v>1.9100000000000001</v>
      </c>
      <c r="U925" s="18" t="e">
        <f>(Table1[[#This Row],[Sub Total]]+Table1[[#This Row],[Shipping Cost]])-Table1[[#This Row],[Discount $]]</f>
        <v>#N/A</v>
      </c>
    </row>
    <row r="926" spans="1:21" x14ac:dyDescent="0.2">
      <c r="A926" s="17" t="s">
        <v>1488</v>
      </c>
      <c r="B926" s="6">
        <f>VLOOKUP($A926,'Order date customer name'!$A$3:$B$1039,2,FALSE)</f>
        <v>42624</v>
      </c>
      <c r="C926" s="7" t="str">
        <f>VLOOKUP(Table1[[#This Row],[Order No]],'Order date customer name'!$A$2:$C$1038,3,FALSE)</f>
        <v>TERRY CUNNINGHAM</v>
      </c>
      <c r="D926" s="7" t="str">
        <f>VLOOKUP(Table1[[#This Row],[Order No]],'State and cust type'!$A$2:$B$1038,2,FALSE)</f>
        <v>New York</v>
      </c>
      <c r="E926" s="7" t="str">
        <f>VLOOKUP(Table1[[#This Row],[Order No]],'State and cust type'!$A$3:$C$1039,3,FALSE)</f>
        <v>Small Business</v>
      </c>
      <c r="F926" s="7" t="str">
        <f>VLOOKUP(Table1[[#This Row],[Order No]],'Account, order priority and cat'!$A$2:$B$1038,2,FALSE)</f>
        <v>GREG BLACK</v>
      </c>
      <c r="G926" s="7" t="str">
        <f>VLOOKUP(Table1[[#This Row],[Order No]],'Account, order priority and cat'!$A$3:$C$1039,3,FALSE)</f>
        <v>Low</v>
      </c>
      <c r="H926" s="7" t="str">
        <f>VLOOKUP(Table1[[#This Row],[Order No]],'Account, order priority and cat'!$A$3:$D$1039,4,FALSE)</f>
        <v>Office Supplies</v>
      </c>
      <c r="I926" s="12" t="str">
        <f>VLOOKUP(Table1[[#This Row],[Order No]],'Cost and price details'!$A$2:$F$1038,Table!$I$3,FALSE)</f>
        <v>Express Air</v>
      </c>
      <c r="J926" s="13">
        <f>VLOOKUP(Table1[[#This Row],[Order No]],'Cost and price details'!$A$2:$F$1038,Table!$J$3,FALSE)</f>
        <v>42638</v>
      </c>
      <c r="K926" s="12">
        <f>VLOOKUP(Table1[[#This Row],[Order No]],'Cost and price details'!$A$2:$F$1038,Table!$K$3,FALSE)</f>
        <v>4.4330000000000007</v>
      </c>
      <c r="L926" s="12">
        <f>VLOOKUP(Table1[[#This Row],[Order No]],'Cost and price details'!$A$2:$F$1038,Table!$L$3,FALSE)</f>
        <v>10.318000000000001</v>
      </c>
      <c r="M926" s="14">
        <f>(Table1[[#This Row],[Retail Price]]-Table1[[#This Row],[Cost Price]])/Table1[[#This Row],[Cost Price]]</f>
        <v>1.3275434243176178</v>
      </c>
      <c r="N926" s="14">
        <f>VLOOKUP(Table1[[#This Row],[Retail Price]],'Tax and discount slab'!$A$17:$B$27,2,TRUE)</f>
        <v>0.1</v>
      </c>
      <c r="O926" s="7">
        <f>(1+Table1[[#This Row],[Tax]])*Table1[[#This Row],[Retail Price]]</f>
        <v>11.349800000000002</v>
      </c>
      <c r="P926" s="7" t="e">
        <f>VLOOKUP(Table1[[#This Row],[Order No]],'QTY &amp; shipping cost'!A922:B1958,2,FALSE)</f>
        <v>#N/A</v>
      </c>
      <c r="Q926" s="7" t="e">
        <f>(Table1[[#This Row],[Price including tax]]*Table1[[#This Row],[Order Quantity]])</f>
        <v>#N/A</v>
      </c>
      <c r="R926" s="14">
        <f>VLOOKUP(Table1[[#This Row],[Retail Price]],'Tax and discount slab'!$D$17:$E$27,2,TRUE)</f>
        <v>7.0000000000000007E-2</v>
      </c>
      <c r="S926" s="7" t="e">
        <f>Table1[[#This Row],[Sub Total]]*Table1[[#This Row],[Discount %]]</f>
        <v>#N/A</v>
      </c>
      <c r="T926" s="7">
        <f>VLOOKUP(Table1[[#This Row],[Order No]],'QTY &amp; shipping cost'!$A$2:$C$1038,3,FALSE)</f>
        <v>7.33</v>
      </c>
      <c r="U926" s="18" t="e">
        <f>(Table1[[#This Row],[Sub Total]]+Table1[[#This Row],[Shipping Cost]])-Table1[[#This Row],[Discount $]]</f>
        <v>#N/A</v>
      </c>
    </row>
    <row r="927" spans="1:21" x14ac:dyDescent="0.2">
      <c r="A927" s="17" t="s">
        <v>1489</v>
      </c>
      <c r="B927" s="6">
        <f>VLOOKUP($A927,'Order date customer name'!$A$3:$B$1039,2,FALSE)</f>
        <v>42625</v>
      </c>
      <c r="C927" s="7" t="str">
        <f>VLOOKUP(Table1[[#This Row],[Order No]],'Order date customer name'!$A$2:$C$1038,3,FALSE)</f>
        <v>JEFF TORRES</v>
      </c>
      <c r="D927" s="7" t="str">
        <f>VLOOKUP(Table1[[#This Row],[Order No]],'State and cust type'!$A$2:$B$1038,2,FALSE)</f>
        <v>Illinois</v>
      </c>
      <c r="E927" s="7" t="str">
        <f>VLOOKUP(Table1[[#This Row],[Order No]],'State and cust type'!$A$3:$C$1039,3,FALSE)</f>
        <v>Home Office</v>
      </c>
      <c r="F927" s="7" t="str">
        <f>VLOOKUP(Table1[[#This Row],[Order No]],'Account, order priority and cat'!$A$2:$B$1038,2,FALSE)</f>
        <v>COREY MILLS</v>
      </c>
      <c r="G927" s="7" t="str">
        <f>VLOOKUP(Table1[[#This Row],[Order No]],'Account, order priority and cat'!$A$3:$C$1039,3,FALSE)</f>
        <v>High</v>
      </c>
      <c r="H927" s="7" t="str">
        <f>VLOOKUP(Table1[[#This Row],[Order No]],'Account, order priority and cat'!$A$3:$D$1039,4,FALSE)</f>
        <v>Office Supplies</v>
      </c>
      <c r="I927" s="12" t="str">
        <f>VLOOKUP(Table1[[#This Row],[Order No]],'Cost and price details'!$A$2:$F$1038,Table!$I$3,FALSE)</f>
        <v>Regular Air</v>
      </c>
      <c r="J927" s="13">
        <f>VLOOKUP(Table1[[#This Row],[Order No]],'Cost and price details'!$A$2:$F$1038,Table!$J$3,FALSE)</f>
        <v>42634</v>
      </c>
      <c r="K927" s="12">
        <f>VLOOKUP(Table1[[#This Row],[Order No]],'Cost and price details'!$A$2:$F$1038,Table!$K$3,FALSE)</f>
        <v>1.9360000000000002</v>
      </c>
      <c r="L927" s="12">
        <f>VLOOKUP(Table1[[#This Row],[Order No]],'Cost and price details'!$A$2:$F$1038,Table!$L$3,FALSE)</f>
        <v>3.234</v>
      </c>
      <c r="M927" s="14">
        <f>(Table1[[#This Row],[Retail Price]]-Table1[[#This Row],[Cost Price]])/Table1[[#This Row],[Cost Price]]</f>
        <v>0.6704545454545453</v>
      </c>
      <c r="N927" s="14">
        <f>VLOOKUP(Table1[[#This Row],[Retail Price]],'Tax and discount slab'!$A$17:$B$27,2,TRUE)</f>
        <v>0.05</v>
      </c>
      <c r="O927" s="7">
        <f>(1+Table1[[#This Row],[Tax]])*Table1[[#This Row],[Retail Price]]</f>
        <v>3.3957000000000002</v>
      </c>
      <c r="P927" s="7" t="e">
        <f>VLOOKUP(Table1[[#This Row],[Order No]],'QTY &amp; shipping cost'!A923:B1959,2,FALSE)</f>
        <v>#N/A</v>
      </c>
      <c r="Q927" s="7" t="e">
        <f>(Table1[[#This Row],[Price including tax]]*Table1[[#This Row],[Order Quantity]])</f>
        <v>#N/A</v>
      </c>
      <c r="R927" s="14">
        <f>VLOOKUP(Table1[[#This Row],[Retail Price]],'Tax and discount slab'!$D$17:$E$27,2,TRUE)</f>
        <v>0.02</v>
      </c>
      <c r="S927" s="7" t="e">
        <f>Table1[[#This Row],[Sub Total]]*Table1[[#This Row],[Discount %]]</f>
        <v>#N/A</v>
      </c>
      <c r="T927" s="7">
        <f>VLOOKUP(Table1[[#This Row],[Order No]],'QTY &amp; shipping cost'!$A$2:$C$1038,3,FALSE)</f>
        <v>0.8600000000000001</v>
      </c>
      <c r="U927" s="18" t="e">
        <f>(Table1[[#This Row],[Sub Total]]+Table1[[#This Row],[Shipping Cost]])-Table1[[#This Row],[Discount $]]</f>
        <v>#N/A</v>
      </c>
    </row>
    <row r="928" spans="1:21" x14ac:dyDescent="0.2">
      <c r="A928" s="17" t="s">
        <v>1491</v>
      </c>
      <c r="B928" s="6">
        <f>VLOOKUP($A928,'Order date customer name'!$A$3:$B$1039,2,FALSE)</f>
        <v>42626</v>
      </c>
      <c r="C928" s="7" t="str">
        <f>VLOOKUP(Table1[[#This Row],[Order No]],'Order date customer name'!$A$2:$C$1038,3,FALSE)</f>
        <v>HOWARD ROGERS</v>
      </c>
      <c r="D928" s="7" t="str">
        <f>VLOOKUP(Table1[[#This Row],[Order No]],'State and cust type'!$A$2:$B$1038,2,FALSE)</f>
        <v>New York</v>
      </c>
      <c r="E928" s="7" t="str">
        <f>VLOOKUP(Table1[[#This Row],[Order No]],'State and cust type'!$A$3:$C$1039,3,FALSE)</f>
        <v>Small Business</v>
      </c>
      <c r="F928" s="7" t="str">
        <f>VLOOKUP(Table1[[#This Row],[Order No]],'Account, order priority and cat'!$A$2:$B$1038,2,FALSE)</f>
        <v>ROY COOK</v>
      </c>
      <c r="G928" s="7" t="str">
        <f>VLOOKUP(Table1[[#This Row],[Order No]],'Account, order priority and cat'!$A$3:$C$1039,3,FALSE)</f>
        <v>High</v>
      </c>
      <c r="H928" s="7" t="str">
        <f>VLOOKUP(Table1[[#This Row],[Order No]],'Account, order priority and cat'!$A$3:$D$1039,4,FALSE)</f>
        <v>Technology</v>
      </c>
      <c r="I928" s="12" t="str">
        <f>VLOOKUP(Table1[[#This Row],[Order No]],'Cost and price details'!$A$2:$F$1038,Table!$I$3,FALSE)</f>
        <v>Delivery Truck</v>
      </c>
      <c r="J928" s="13">
        <f>VLOOKUP(Table1[[#This Row],[Order No]],'Cost and price details'!$A$2:$F$1038,Table!$J$3,FALSE)</f>
        <v>42634</v>
      </c>
      <c r="K928" s="12">
        <f>VLOOKUP(Table1[[#This Row],[Order No]],'Cost and price details'!$A$2:$F$1038,Table!$K$3,FALSE)</f>
        <v>241.57100000000003</v>
      </c>
      <c r="L928" s="12">
        <f>VLOOKUP(Table1[[#This Row],[Order No]],'Cost and price details'!$A$2:$F$1038,Table!$L$3,FALSE)</f>
        <v>589.20400000000006</v>
      </c>
      <c r="M928" s="14">
        <f>(Table1[[#This Row],[Retail Price]]-Table1[[#This Row],[Cost Price]])/Table1[[#This Row],[Cost Price]]</f>
        <v>1.4390510450343792</v>
      </c>
      <c r="N928" s="14">
        <f>VLOOKUP(Table1[[#This Row],[Retail Price]],'Tax and discount slab'!$A$17:$B$27,2,TRUE)</f>
        <v>0.32000000000000006</v>
      </c>
      <c r="O928" s="7">
        <f>(1+Table1[[#This Row],[Tax]])*Table1[[#This Row],[Retail Price]]</f>
        <v>777.74928000000011</v>
      </c>
      <c r="P928" s="7" t="e">
        <f>VLOOKUP(Table1[[#This Row],[Order No]],'QTY &amp; shipping cost'!A924:B1960,2,FALSE)</f>
        <v>#N/A</v>
      </c>
      <c r="Q928" s="7" t="e">
        <f>(Table1[[#This Row],[Price including tax]]*Table1[[#This Row],[Order Quantity]])</f>
        <v>#N/A</v>
      </c>
      <c r="R928" s="14">
        <f>VLOOKUP(Table1[[#This Row],[Retail Price]],'Tax and discount slab'!$D$17:$E$27,2,TRUE)</f>
        <v>0.47</v>
      </c>
      <c r="S928" s="7" t="e">
        <f>Table1[[#This Row],[Sub Total]]*Table1[[#This Row],[Discount %]]</f>
        <v>#N/A</v>
      </c>
      <c r="T928" s="7">
        <f>VLOOKUP(Table1[[#This Row],[Order No]],'QTY &amp; shipping cost'!$A$2:$C$1038,3,FALSE)</f>
        <v>14.75</v>
      </c>
      <c r="U928" s="18" t="e">
        <f>(Table1[[#This Row],[Sub Total]]+Table1[[#This Row],[Shipping Cost]])-Table1[[#This Row],[Discount $]]</f>
        <v>#N/A</v>
      </c>
    </row>
    <row r="929" spans="1:21" x14ac:dyDescent="0.2">
      <c r="A929" s="17" t="s">
        <v>1492</v>
      </c>
      <c r="B929" s="6">
        <f>VLOOKUP($A929,'Order date customer name'!$A$3:$B$1039,2,FALSE)</f>
        <v>42628</v>
      </c>
      <c r="C929" s="7" t="str">
        <f>VLOOKUP(Table1[[#This Row],[Order No]],'Order date customer name'!$A$2:$C$1038,3,FALSE)</f>
        <v>NATHAN STONE</v>
      </c>
      <c r="D929" s="7" t="str">
        <f>VLOOKUP(Table1[[#This Row],[Order No]],'State and cust type'!$A$2:$B$1038,2,FALSE)</f>
        <v>New York</v>
      </c>
      <c r="E929" s="7" t="str">
        <f>VLOOKUP(Table1[[#This Row],[Order No]],'State and cust type'!$A$3:$C$1039,3,FALSE)</f>
        <v>Home Office</v>
      </c>
      <c r="F929" s="7" t="str">
        <f>VLOOKUP(Table1[[#This Row],[Order No]],'Account, order priority and cat'!$A$2:$B$1038,2,FALSE)</f>
        <v>GREG BLACK</v>
      </c>
      <c r="G929" s="7" t="str">
        <f>VLOOKUP(Table1[[#This Row],[Order No]],'Account, order priority and cat'!$A$3:$C$1039,3,FALSE)</f>
        <v>Low</v>
      </c>
      <c r="H929" s="7" t="str">
        <f>VLOOKUP(Table1[[#This Row],[Order No]],'Account, order priority and cat'!$A$3:$D$1039,4,FALSE)</f>
        <v>Technology</v>
      </c>
      <c r="I929" s="12" t="str">
        <f>VLOOKUP(Table1[[#This Row],[Order No]],'Cost and price details'!$A$2:$F$1038,Table!$I$3,FALSE)</f>
        <v>Regular Air</v>
      </c>
      <c r="J929" s="13">
        <f>VLOOKUP(Table1[[#This Row],[Order No]],'Cost and price details'!$A$2:$F$1038,Table!$J$3,FALSE)</f>
        <v>42637</v>
      </c>
      <c r="K929" s="12">
        <f>VLOOKUP(Table1[[#This Row],[Order No]],'Cost and price details'!$A$2:$F$1038,Table!$K$3,FALSE)</f>
        <v>7.0289999999999999</v>
      </c>
      <c r="L929" s="12">
        <f>VLOOKUP(Table1[[#This Row],[Order No]],'Cost and price details'!$A$2:$F$1038,Table!$L$3,FALSE)</f>
        <v>21.978000000000002</v>
      </c>
      <c r="M929" s="14">
        <f>(Table1[[#This Row],[Retail Price]]-Table1[[#This Row],[Cost Price]])/Table1[[#This Row],[Cost Price]]</f>
        <v>2.126760563380282</v>
      </c>
      <c r="N929" s="14">
        <f>VLOOKUP(Table1[[#This Row],[Retail Price]],'Tax and discount slab'!$A$17:$B$27,2,TRUE)</f>
        <v>0.15000000000000002</v>
      </c>
      <c r="O929" s="7">
        <f>(1+Table1[[#This Row],[Tax]])*Table1[[#This Row],[Retail Price]]</f>
        <v>25.274699999999999</v>
      </c>
      <c r="P929" s="7">
        <f>VLOOKUP(Table1[[#This Row],[Order No]],'QTY &amp; shipping cost'!A925:B1961,2,FALSE)</f>
        <v>46</v>
      </c>
      <c r="Q929" s="7">
        <f>(Table1[[#This Row],[Price including tax]]*Table1[[#This Row],[Order Quantity]])</f>
        <v>1162.6361999999999</v>
      </c>
      <c r="R929" s="14">
        <f>VLOOKUP(Table1[[#This Row],[Retail Price]],'Tax and discount slab'!$D$17:$E$27,2,TRUE)</f>
        <v>0.12000000000000001</v>
      </c>
      <c r="S929" s="7">
        <f>Table1[[#This Row],[Sub Total]]*Table1[[#This Row],[Discount %]]</f>
        <v>139.516344</v>
      </c>
      <c r="T929" s="7">
        <f>VLOOKUP(Table1[[#This Row],[Order No]],'QTY &amp; shipping cost'!$A$2:$C$1038,3,FALSE)</f>
        <v>4.05</v>
      </c>
      <c r="U929" s="18">
        <f>(Table1[[#This Row],[Sub Total]]+Table1[[#This Row],[Shipping Cost]])-Table1[[#This Row],[Discount $]]</f>
        <v>1027.169856</v>
      </c>
    </row>
    <row r="930" spans="1:21" x14ac:dyDescent="0.2">
      <c r="A930" s="17" t="s">
        <v>1493</v>
      </c>
      <c r="B930" s="6">
        <f>VLOOKUP($A930,'Order date customer name'!$A$3:$B$1039,2,FALSE)</f>
        <v>42629</v>
      </c>
      <c r="C930" s="7" t="str">
        <f>VLOOKUP(Table1[[#This Row],[Order No]],'Order date customer name'!$A$2:$C$1038,3,FALSE)</f>
        <v>BARRY STEVENS</v>
      </c>
      <c r="D930" s="7" t="str">
        <f>VLOOKUP(Table1[[#This Row],[Order No]],'State and cust type'!$A$2:$B$1038,2,FALSE)</f>
        <v>New York</v>
      </c>
      <c r="E930" s="7" t="str">
        <f>VLOOKUP(Table1[[#This Row],[Order No]],'State and cust type'!$A$3:$C$1039,3,FALSE)</f>
        <v>Consumer</v>
      </c>
      <c r="F930" s="7" t="str">
        <f>VLOOKUP(Table1[[#This Row],[Order No]],'Account, order priority and cat'!$A$2:$B$1038,2,FALSE)</f>
        <v>VINCENT JORDAN</v>
      </c>
      <c r="G930" s="7" t="str">
        <f>VLOOKUP(Table1[[#This Row],[Order No]],'Account, order priority and cat'!$A$3:$C$1039,3,FALSE)</f>
        <v>Low</v>
      </c>
      <c r="H930" s="7" t="str">
        <f>VLOOKUP(Table1[[#This Row],[Order No]],'Account, order priority and cat'!$A$3:$D$1039,4,FALSE)</f>
        <v>Office Supplies</v>
      </c>
      <c r="I930" s="12" t="str">
        <f>VLOOKUP(Table1[[#This Row],[Order No]],'Cost and price details'!$A$2:$F$1038,Table!$I$3,FALSE)</f>
        <v>Regular Air</v>
      </c>
      <c r="J930" s="13">
        <f>VLOOKUP(Table1[[#This Row],[Order No]],'Cost and price details'!$A$2:$F$1038,Table!$J$3,FALSE)</f>
        <v>42636</v>
      </c>
      <c r="K930" s="12">
        <f>VLOOKUP(Table1[[#This Row],[Order No]],'Cost and price details'!$A$2:$F$1038,Table!$K$3,FALSE)</f>
        <v>3.4540000000000006</v>
      </c>
      <c r="L930" s="12">
        <f>VLOOKUP(Table1[[#This Row],[Order No]],'Cost and price details'!$A$2:$F$1038,Table!$L$3,FALSE)</f>
        <v>5.4010000000000007</v>
      </c>
      <c r="M930" s="14">
        <f>(Table1[[#This Row],[Retail Price]]-Table1[[#This Row],[Cost Price]])/Table1[[#This Row],[Cost Price]]</f>
        <v>0.56369426751592344</v>
      </c>
      <c r="N930" s="14">
        <f>VLOOKUP(Table1[[#This Row],[Retail Price]],'Tax and discount slab'!$A$17:$B$27,2,TRUE)</f>
        <v>0.05</v>
      </c>
      <c r="O930" s="7">
        <f>(1+Table1[[#This Row],[Tax]])*Table1[[#This Row],[Retail Price]]</f>
        <v>5.671050000000001</v>
      </c>
      <c r="P930" s="7" t="e">
        <f>VLOOKUP(Table1[[#This Row],[Order No]],'QTY &amp; shipping cost'!A926:B1962,2,FALSE)</f>
        <v>#N/A</v>
      </c>
      <c r="Q930" s="7" t="e">
        <f>(Table1[[#This Row],[Price including tax]]*Table1[[#This Row],[Order Quantity]])</f>
        <v>#N/A</v>
      </c>
      <c r="R930" s="14">
        <f>VLOOKUP(Table1[[#This Row],[Retail Price]],'Tax and discount slab'!$D$17:$E$27,2,TRUE)</f>
        <v>0.02</v>
      </c>
      <c r="S930" s="7" t="e">
        <f>Table1[[#This Row],[Sub Total]]*Table1[[#This Row],[Discount %]]</f>
        <v>#N/A</v>
      </c>
      <c r="T930" s="7">
        <f>VLOOKUP(Table1[[#This Row],[Order No]],'QTY &amp; shipping cost'!$A$2:$C$1038,3,FALSE)</f>
        <v>0.55000000000000004</v>
      </c>
      <c r="U930" s="18" t="e">
        <f>(Table1[[#This Row],[Sub Total]]+Table1[[#This Row],[Shipping Cost]])-Table1[[#This Row],[Discount $]]</f>
        <v>#N/A</v>
      </c>
    </row>
    <row r="931" spans="1:21" x14ac:dyDescent="0.2">
      <c r="A931" s="17" t="s">
        <v>1494</v>
      </c>
      <c r="B931" s="6">
        <f>VLOOKUP($A931,'Order date customer name'!$A$3:$B$1039,2,FALSE)</f>
        <v>42631</v>
      </c>
      <c r="C931" s="7" t="str">
        <f>VLOOKUP(Table1[[#This Row],[Order No]],'Order date customer name'!$A$2:$C$1038,3,FALSE)</f>
        <v>JASON MILLS</v>
      </c>
      <c r="D931" s="7" t="str">
        <f>VLOOKUP(Table1[[#This Row],[Order No]],'State and cust type'!$A$2:$B$1038,2,FALSE)</f>
        <v>Illinois</v>
      </c>
      <c r="E931" s="7" t="str">
        <f>VLOOKUP(Table1[[#This Row],[Order No]],'State and cust type'!$A$3:$C$1039,3,FALSE)</f>
        <v>Small Business</v>
      </c>
      <c r="F931" s="7" t="str">
        <f>VLOOKUP(Table1[[#This Row],[Order No]],'Account, order priority and cat'!$A$2:$B$1038,2,FALSE)</f>
        <v>MANUEL BARNES</v>
      </c>
      <c r="G931" s="7" t="str">
        <f>VLOOKUP(Table1[[#This Row],[Order No]],'Account, order priority and cat'!$A$3:$C$1039,3,FALSE)</f>
        <v>Low</v>
      </c>
      <c r="H931" s="7" t="str">
        <f>VLOOKUP(Table1[[#This Row],[Order No]],'Account, order priority and cat'!$A$3:$D$1039,4,FALSE)</f>
        <v>Office Supplies</v>
      </c>
      <c r="I931" s="12" t="str">
        <f>VLOOKUP(Table1[[#This Row],[Order No]],'Cost and price details'!$A$2:$F$1038,Table!$I$3,FALSE)</f>
        <v>Regular Air</v>
      </c>
      <c r="J931" s="13">
        <f>VLOOKUP(Table1[[#This Row],[Order No]],'Cost and price details'!$A$2:$F$1038,Table!$J$3,FALSE)</f>
        <v>42638</v>
      </c>
      <c r="K931" s="12">
        <f>VLOOKUP(Table1[[#This Row],[Order No]],'Cost and price details'!$A$2:$F$1038,Table!$K$3,FALSE)</f>
        <v>5.2690000000000001</v>
      </c>
      <c r="L931" s="12">
        <f>VLOOKUP(Table1[[#This Row],[Order No]],'Cost and price details'!$A$2:$F$1038,Table!$L$3,FALSE)</f>
        <v>13.167000000000002</v>
      </c>
      <c r="M931" s="14">
        <f>(Table1[[#This Row],[Retail Price]]-Table1[[#This Row],[Cost Price]])/Table1[[#This Row],[Cost Price]]</f>
        <v>1.4989561586638833</v>
      </c>
      <c r="N931" s="14">
        <f>VLOOKUP(Table1[[#This Row],[Retail Price]],'Tax and discount slab'!$A$17:$B$27,2,TRUE)</f>
        <v>0.1</v>
      </c>
      <c r="O931" s="7">
        <f>(1+Table1[[#This Row],[Tax]])*Table1[[#This Row],[Retail Price]]</f>
        <v>14.483700000000002</v>
      </c>
      <c r="P931" s="7" t="e">
        <f>VLOOKUP(Table1[[#This Row],[Order No]],'QTY &amp; shipping cost'!A927:B1963,2,FALSE)</f>
        <v>#N/A</v>
      </c>
      <c r="Q931" s="7" t="e">
        <f>(Table1[[#This Row],[Price including tax]]*Table1[[#This Row],[Order Quantity]])</f>
        <v>#N/A</v>
      </c>
      <c r="R931" s="14">
        <f>VLOOKUP(Table1[[#This Row],[Retail Price]],'Tax and discount slab'!$D$17:$E$27,2,TRUE)</f>
        <v>7.0000000000000007E-2</v>
      </c>
      <c r="S931" s="7" t="e">
        <f>Table1[[#This Row],[Sub Total]]*Table1[[#This Row],[Discount %]]</f>
        <v>#N/A</v>
      </c>
      <c r="T931" s="7">
        <f>VLOOKUP(Table1[[#This Row],[Order No]],'QTY &amp; shipping cost'!$A$2:$C$1038,3,FALSE)</f>
        <v>5.8599999999999994</v>
      </c>
      <c r="U931" s="18" t="e">
        <f>(Table1[[#This Row],[Sub Total]]+Table1[[#This Row],[Shipping Cost]])-Table1[[#This Row],[Discount $]]</f>
        <v>#N/A</v>
      </c>
    </row>
    <row r="932" spans="1:21" x14ac:dyDescent="0.2">
      <c r="A932" s="17" t="s">
        <v>1495</v>
      </c>
      <c r="B932" s="6">
        <f>VLOOKUP($A932,'Order date customer name'!$A$3:$B$1039,2,FALSE)</f>
        <v>42631</v>
      </c>
      <c r="C932" s="7" t="str">
        <f>VLOOKUP(Table1[[#This Row],[Order No]],'Order date customer name'!$A$2:$C$1038,3,FALSE)</f>
        <v>NORMAN ANDREWS</v>
      </c>
      <c r="D932" s="7" t="str">
        <f>VLOOKUP(Table1[[#This Row],[Order No]],'State and cust type'!$A$2:$B$1038,2,FALSE)</f>
        <v>New York</v>
      </c>
      <c r="E932" s="7" t="str">
        <f>VLOOKUP(Table1[[#This Row],[Order No]],'State and cust type'!$A$3:$C$1039,3,FALSE)</f>
        <v>Consumer</v>
      </c>
      <c r="F932" s="7" t="str">
        <f>VLOOKUP(Table1[[#This Row],[Order No]],'Account, order priority and cat'!$A$2:$B$1038,2,FALSE)</f>
        <v>BRYAN JENKINS</v>
      </c>
      <c r="G932" s="7" t="str">
        <f>VLOOKUP(Table1[[#This Row],[Order No]],'Account, order priority and cat'!$A$3:$C$1039,3,FALSE)</f>
        <v>Low</v>
      </c>
      <c r="H932" s="7" t="str">
        <f>VLOOKUP(Table1[[#This Row],[Order No]],'Account, order priority and cat'!$A$3:$D$1039,4,FALSE)</f>
        <v>Office Supplies</v>
      </c>
      <c r="I932" s="12" t="str">
        <f>VLOOKUP(Table1[[#This Row],[Order No]],'Cost and price details'!$A$2:$F$1038,Table!$I$3,FALSE)</f>
        <v>Regular Air</v>
      </c>
      <c r="J932" s="13">
        <f>VLOOKUP(Table1[[#This Row],[Order No]],'Cost and price details'!$A$2:$F$1038,Table!$J$3,FALSE)</f>
        <v>42638</v>
      </c>
      <c r="K932" s="12">
        <f>VLOOKUP(Table1[[#This Row],[Order No]],'Cost and price details'!$A$2:$F$1038,Table!$K$3,FALSE)</f>
        <v>3.8280000000000003</v>
      </c>
      <c r="L932" s="12">
        <f>VLOOKUP(Table1[[#This Row],[Order No]],'Cost and price details'!$A$2:$F$1038,Table!$L$3,FALSE)</f>
        <v>5.9729999999999999</v>
      </c>
      <c r="M932" s="14">
        <f>(Table1[[#This Row],[Retail Price]]-Table1[[#This Row],[Cost Price]])/Table1[[#This Row],[Cost Price]]</f>
        <v>0.56034482758620674</v>
      </c>
      <c r="N932" s="14">
        <f>VLOOKUP(Table1[[#This Row],[Retail Price]],'Tax and discount slab'!$A$17:$B$27,2,TRUE)</f>
        <v>0.05</v>
      </c>
      <c r="O932" s="7">
        <f>(1+Table1[[#This Row],[Tax]])*Table1[[#This Row],[Retail Price]]</f>
        <v>6.2716500000000002</v>
      </c>
      <c r="P932" s="7" t="e">
        <f>VLOOKUP(Table1[[#This Row],[Order No]],'QTY &amp; shipping cost'!A928:B1964,2,FALSE)</f>
        <v>#N/A</v>
      </c>
      <c r="Q932" s="7" t="e">
        <f>(Table1[[#This Row],[Price including tax]]*Table1[[#This Row],[Order Quantity]])</f>
        <v>#N/A</v>
      </c>
      <c r="R932" s="14">
        <f>VLOOKUP(Table1[[#This Row],[Retail Price]],'Tax and discount slab'!$D$17:$E$27,2,TRUE)</f>
        <v>0.02</v>
      </c>
      <c r="S932" s="7" t="e">
        <f>Table1[[#This Row],[Sub Total]]*Table1[[#This Row],[Discount %]]</f>
        <v>#N/A</v>
      </c>
      <c r="T932" s="7">
        <f>VLOOKUP(Table1[[#This Row],[Order No]],'QTY &amp; shipping cost'!$A$2:$C$1038,3,FALSE)</f>
        <v>1</v>
      </c>
      <c r="U932" s="18" t="e">
        <f>(Table1[[#This Row],[Sub Total]]+Table1[[#This Row],[Shipping Cost]])-Table1[[#This Row],[Discount $]]</f>
        <v>#N/A</v>
      </c>
    </row>
    <row r="933" spans="1:21" x14ac:dyDescent="0.2">
      <c r="A933" s="17" t="s">
        <v>1496</v>
      </c>
      <c r="B933" s="6">
        <f>VLOOKUP($A933,'Order date customer name'!$A$3:$B$1039,2,FALSE)</f>
        <v>42632</v>
      </c>
      <c r="C933" s="7" t="str">
        <f>VLOOKUP(Table1[[#This Row],[Order No]],'Order date customer name'!$A$2:$C$1038,3,FALSE)</f>
        <v>CURTIS WEAVER</v>
      </c>
      <c r="D933" s="7" t="str">
        <f>VLOOKUP(Table1[[#This Row],[Order No]],'State and cust type'!$A$2:$B$1038,2,FALSE)</f>
        <v>New York</v>
      </c>
      <c r="E933" s="7" t="str">
        <f>VLOOKUP(Table1[[#This Row],[Order No]],'State and cust type'!$A$3:$C$1039,3,FALSE)</f>
        <v>Corporate</v>
      </c>
      <c r="F933" s="7" t="str">
        <f>VLOOKUP(Table1[[#This Row],[Order No]],'Account, order priority and cat'!$A$2:$B$1038,2,FALSE)</f>
        <v>BOBBY CHAVEZ</v>
      </c>
      <c r="G933" s="7" t="str">
        <f>VLOOKUP(Table1[[#This Row],[Order No]],'Account, order priority and cat'!$A$3:$C$1039,3,FALSE)</f>
        <v>Medium</v>
      </c>
      <c r="H933" s="7" t="str">
        <f>VLOOKUP(Table1[[#This Row],[Order No]],'Account, order priority and cat'!$A$3:$D$1039,4,FALSE)</f>
        <v>Office Supplies</v>
      </c>
      <c r="I933" s="12" t="str">
        <f>VLOOKUP(Table1[[#This Row],[Order No]],'Cost and price details'!$A$2:$F$1038,Table!$I$3,FALSE)</f>
        <v>Regular Air</v>
      </c>
      <c r="J933" s="13">
        <f>VLOOKUP(Table1[[#This Row],[Order No]],'Cost and price details'!$A$2:$F$1038,Table!$J$3,FALSE)</f>
        <v>42639</v>
      </c>
      <c r="K933" s="12">
        <f>VLOOKUP(Table1[[#This Row],[Order No]],'Cost and price details'!$A$2:$F$1038,Table!$K$3,FALSE)</f>
        <v>2.6950000000000003</v>
      </c>
      <c r="L933" s="12">
        <f>VLOOKUP(Table1[[#This Row],[Order No]],'Cost and price details'!$A$2:$F$1038,Table!$L$3,FALSE)</f>
        <v>4.2790000000000008</v>
      </c>
      <c r="M933" s="14">
        <f>(Table1[[#This Row],[Retail Price]]-Table1[[#This Row],[Cost Price]])/Table1[[#This Row],[Cost Price]]</f>
        <v>0.58775510204081649</v>
      </c>
      <c r="N933" s="14">
        <f>VLOOKUP(Table1[[#This Row],[Retail Price]],'Tax and discount slab'!$A$17:$B$27,2,TRUE)</f>
        <v>0.05</v>
      </c>
      <c r="O933" s="7">
        <f>(1+Table1[[#This Row],[Tax]])*Table1[[#This Row],[Retail Price]]</f>
        <v>4.4929500000000013</v>
      </c>
      <c r="P933" s="7">
        <f>VLOOKUP(Table1[[#This Row],[Order No]],'QTY &amp; shipping cost'!A929:B1965,2,FALSE)</f>
        <v>52</v>
      </c>
      <c r="Q933" s="7">
        <f>(Table1[[#This Row],[Price including tax]]*Table1[[#This Row],[Order Quantity]])</f>
        <v>233.63340000000008</v>
      </c>
      <c r="R933" s="14">
        <f>VLOOKUP(Table1[[#This Row],[Retail Price]],'Tax and discount slab'!$D$17:$E$27,2,TRUE)</f>
        <v>0.02</v>
      </c>
      <c r="S933" s="7">
        <f>Table1[[#This Row],[Sub Total]]*Table1[[#This Row],[Discount %]]</f>
        <v>4.6726680000000016</v>
      </c>
      <c r="T933" s="7">
        <f>VLOOKUP(Table1[[#This Row],[Order No]],'QTY &amp; shipping cost'!$A$2:$C$1038,3,FALSE)</f>
        <v>7.06</v>
      </c>
      <c r="U933" s="18">
        <f>(Table1[[#This Row],[Sub Total]]+Table1[[#This Row],[Shipping Cost]])-Table1[[#This Row],[Discount $]]</f>
        <v>236.02073200000007</v>
      </c>
    </row>
    <row r="934" spans="1:21" x14ac:dyDescent="0.2">
      <c r="A934" s="17" t="s">
        <v>1497</v>
      </c>
      <c r="B934" s="6">
        <f>VLOOKUP($A934,'Order date customer name'!$A$3:$B$1039,2,FALSE)</f>
        <v>42633</v>
      </c>
      <c r="C934" s="7" t="str">
        <f>VLOOKUP(Table1[[#This Row],[Order No]],'Order date customer name'!$A$2:$C$1038,3,FALSE)</f>
        <v>FRANCISCO FERNANDEZ</v>
      </c>
      <c r="D934" s="7" t="str">
        <f>VLOOKUP(Table1[[#This Row],[Order No]],'State and cust type'!$A$2:$B$1038,2,FALSE)</f>
        <v>Illinois</v>
      </c>
      <c r="E934" s="7" t="str">
        <f>VLOOKUP(Table1[[#This Row],[Order No]],'State and cust type'!$A$3:$C$1039,3,FALSE)</f>
        <v>Small Business</v>
      </c>
      <c r="F934" s="7" t="str">
        <f>VLOOKUP(Table1[[#This Row],[Order No]],'Account, order priority and cat'!$A$2:$B$1038,2,FALSE)</f>
        <v>MANUEL BARNES</v>
      </c>
      <c r="G934" s="7" t="str">
        <f>VLOOKUP(Table1[[#This Row],[Order No]],'Account, order priority and cat'!$A$3:$C$1039,3,FALSE)</f>
        <v>Medium</v>
      </c>
      <c r="H934" s="7" t="str">
        <f>VLOOKUP(Table1[[#This Row],[Order No]],'Account, order priority and cat'!$A$3:$D$1039,4,FALSE)</f>
        <v>Office Supplies</v>
      </c>
      <c r="I934" s="12" t="str">
        <f>VLOOKUP(Table1[[#This Row],[Order No]],'Cost and price details'!$A$2:$F$1038,Table!$I$3,FALSE)</f>
        <v>Regular Air</v>
      </c>
      <c r="J934" s="13">
        <f>VLOOKUP(Table1[[#This Row],[Order No]],'Cost and price details'!$A$2:$F$1038,Table!$J$3,FALSE)</f>
        <v>42641</v>
      </c>
      <c r="K934" s="12">
        <f>VLOOKUP(Table1[[#This Row],[Order No]],'Cost and price details'!$A$2:$F$1038,Table!$K$3,FALSE)</f>
        <v>2.7720000000000002</v>
      </c>
      <c r="L934" s="12">
        <f>VLOOKUP(Table1[[#This Row],[Order No]],'Cost and price details'!$A$2:$F$1038,Table!$L$3,FALSE)</f>
        <v>4.4000000000000004</v>
      </c>
      <c r="M934" s="14">
        <f>(Table1[[#This Row],[Retail Price]]-Table1[[#This Row],[Cost Price]])/Table1[[#This Row],[Cost Price]]</f>
        <v>0.58730158730158732</v>
      </c>
      <c r="N934" s="14">
        <f>VLOOKUP(Table1[[#This Row],[Retail Price]],'Tax and discount slab'!$A$17:$B$27,2,TRUE)</f>
        <v>0.05</v>
      </c>
      <c r="O934" s="7">
        <f>(1+Table1[[#This Row],[Tax]])*Table1[[#This Row],[Retail Price]]</f>
        <v>4.620000000000001</v>
      </c>
      <c r="P934" s="7" t="e">
        <f>VLOOKUP(Table1[[#This Row],[Order No]],'QTY &amp; shipping cost'!A930:B1966,2,FALSE)</f>
        <v>#N/A</v>
      </c>
      <c r="Q934" s="7" t="e">
        <f>(Table1[[#This Row],[Price including tax]]*Table1[[#This Row],[Order Quantity]])</f>
        <v>#N/A</v>
      </c>
      <c r="R934" s="14">
        <f>VLOOKUP(Table1[[#This Row],[Retail Price]],'Tax and discount slab'!$D$17:$E$27,2,TRUE)</f>
        <v>0.02</v>
      </c>
      <c r="S934" s="7" t="e">
        <f>Table1[[#This Row],[Sub Total]]*Table1[[#This Row],[Discount %]]</f>
        <v>#N/A</v>
      </c>
      <c r="T934" s="7">
        <f>VLOOKUP(Table1[[#This Row],[Order No]],'QTY &amp; shipping cost'!$A$2:$C$1038,3,FALSE)</f>
        <v>1.35</v>
      </c>
      <c r="U934" s="18" t="e">
        <f>(Table1[[#This Row],[Sub Total]]+Table1[[#This Row],[Shipping Cost]])-Table1[[#This Row],[Discount $]]</f>
        <v>#N/A</v>
      </c>
    </row>
    <row r="935" spans="1:21" x14ac:dyDescent="0.2">
      <c r="A935" s="17" t="s">
        <v>1498</v>
      </c>
      <c r="B935" s="6">
        <f>VLOOKUP($A935,'Order date customer name'!$A$3:$B$1039,2,FALSE)</f>
        <v>42634</v>
      </c>
      <c r="C935" s="7" t="str">
        <f>VLOOKUP(Table1[[#This Row],[Order No]],'Order date customer name'!$A$2:$C$1038,3,FALSE)</f>
        <v>ANGEL RICHARDSON</v>
      </c>
      <c r="D935" s="7" t="str">
        <f>VLOOKUP(Table1[[#This Row],[Order No]],'State and cust type'!$A$2:$B$1038,2,FALSE)</f>
        <v>New York</v>
      </c>
      <c r="E935" s="7" t="str">
        <f>VLOOKUP(Table1[[#This Row],[Order No]],'State and cust type'!$A$3:$C$1039,3,FALSE)</f>
        <v>Small Business</v>
      </c>
      <c r="F935" s="7" t="str">
        <f>VLOOKUP(Table1[[#This Row],[Order No]],'Account, order priority and cat'!$A$2:$B$1038,2,FALSE)</f>
        <v>ROY COOK</v>
      </c>
      <c r="G935" s="7" t="str">
        <f>VLOOKUP(Table1[[#This Row],[Order No]],'Account, order priority and cat'!$A$3:$C$1039,3,FALSE)</f>
        <v>Medium</v>
      </c>
      <c r="H935" s="7" t="str">
        <f>VLOOKUP(Table1[[#This Row],[Order No]],'Account, order priority and cat'!$A$3:$D$1039,4,FALSE)</f>
        <v>Office Supplies</v>
      </c>
      <c r="I935" s="12" t="str">
        <f>VLOOKUP(Table1[[#This Row],[Order No]],'Cost and price details'!$A$2:$F$1038,Table!$I$3,FALSE)</f>
        <v>Regular Air</v>
      </c>
      <c r="J935" s="13">
        <f>VLOOKUP(Table1[[#This Row],[Order No]],'Cost and price details'!$A$2:$F$1038,Table!$J$3,FALSE)</f>
        <v>42644</v>
      </c>
      <c r="K935" s="12">
        <f>VLOOKUP(Table1[[#This Row],[Order No]],'Cost and price details'!$A$2:$F$1038,Table!$K$3,FALSE)</f>
        <v>3.74</v>
      </c>
      <c r="L935" s="12">
        <f>VLOOKUP(Table1[[#This Row],[Order No]],'Cost and price details'!$A$2:$F$1038,Table!$L$3,FALSE)</f>
        <v>5.9400000000000013</v>
      </c>
      <c r="M935" s="14">
        <f>(Table1[[#This Row],[Retail Price]]-Table1[[#This Row],[Cost Price]])/Table1[[#This Row],[Cost Price]]</f>
        <v>0.5882352941176473</v>
      </c>
      <c r="N935" s="14">
        <f>VLOOKUP(Table1[[#This Row],[Retail Price]],'Tax and discount slab'!$A$17:$B$27,2,TRUE)</f>
        <v>0.05</v>
      </c>
      <c r="O935" s="7">
        <f>(1+Table1[[#This Row],[Tax]])*Table1[[#This Row],[Retail Price]]</f>
        <v>6.2370000000000019</v>
      </c>
      <c r="P935" s="7" t="e">
        <f>VLOOKUP(Table1[[#This Row],[Order No]],'QTY &amp; shipping cost'!A931:B1967,2,FALSE)</f>
        <v>#N/A</v>
      </c>
      <c r="Q935" s="7" t="e">
        <f>(Table1[[#This Row],[Price including tax]]*Table1[[#This Row],[Order Quantity]])</f>
        <v>#N/A</v>
      </c>
      <c r="R935" s="14">
        <f>VLOOKUP(Table1[[#This Row],[Retail Price]],'Tax and discount slab'!$D$17:$E$27,2,TRUE)</f>
        <v>0.02</v>
      </c>
      <c r="S935" s="7" t="e">
        <f>Table1[[#This Row],[Sub Total]]*Table1[[#This Row],[Discount %]]</f>
        <v>#N/A</v>
      </c>
      <c r="T935" s="7">
        <f>VLOOKUP(Table1[[#This Row],[Order No]],'QTY &amp; shipping cost'!$A$2:$C$1038,3,FALSE)</f>
        <v>7.83</v>
      </c>
      <c r="U935" s="18" t="e">
        <f>(Table1[[#This Row],[Sub Total]]+Table1[[#This Row],[Shipping Cost]])-Table1[[#This Row],[Discount $]]</f>
        <v>#N/A</v>
      </c>
    </row>
    <row r="936" spans="1:21" x14ac:dyDescent="0.2">
      <c r="A936" s="17" t="s">
        <v>1500</v>
      </c>
      <c r="B936" s="6">
        <f>VLOOKUP($A936,'Order date customer name'!$A$3:$B$1039,2,FALSE)</f>
        <v>42636</v>
      </c>
      <c r="C936" s="7" t="str">
        <f>VLOOKUP(Table1[[#This Row],[Order No]],'Order date customer name'!$A$2:$C$1038,3,FALSE)</f>
        <v>JESSIE MENDOZA</v>
      </c>
      <c r="D936" s="7" t="str">
        <f>VLOOKUP(Table1[[#This Row],[Order No]],'State and cust type'!$A$2:$B$1038,2,FALSE)</f>
        <v>New York</v>
      </c>
      <c r="E936" s="7" t="str">
        <f>VLOOKUP(Table1[[#This Row],[Order No]],'State and cust type'!$A$3:$C$1039,3,FALSE)</f>
        <v>Corporate</v>
      </c>
      <c r="F936" s="7" t="str">
        <f>VLOOKUP(Table1[[#This Row],[Order No]],'Account, order priority and cat'!$A$2:$B$1038,2,FALSE)</f>
        <v>GREG BLACK</v>
      </c>
      <c r="G936" s="7" t="str">
        <f>VLOOKUP(Table1[[#This Row],[Order No]],'Account, order priority and cat'!$A$3:$C$1039,3,FALSE)</f>
        <v>Critical</v>
      </c>
      <c r="H936" s="7" t="str">
        <f>VLOOKUP(Table1[[#This Row],[Order No]],'Account, order priority and cat'!$A$3:$D$1039,4,FALSE)</f>
        <v>Office Supplies</v>
      </c>
      <c r="I936" s="12" t="str">
        <f>VLOOKUP(Table1[[#This Row],[Order No]],'Cost and price details'!$A$2:$F$1038,Table!$I$3,FALSE)</f>
        <v>Regular Air</v>
      </c>
      <c r="J936" s="13">
        <f>VLOOKUP(Table1[[#This Row],[Order No]],'Cost and price details'!$A$2:$F$1038,Table!$J$3,FALSE)</f>
        <v>42644</v>
      </c>
      <c r="K936" s="12">
        <f>VLOOKUP(Table1[[#This Row],[Order No]],'Cost and price details'!$A$2:$F$1038,Table!$K$3,FALSE)</f>
        <v>4.9060000000000006</v>
      </c>
      <c r="L936" s="12">
        <f>VLOOKUP(Table1[[#This Row],[Order No]],'Cost and price details'!$A$2:$F$1038,Table!$L$3,FALSE)</f>
        <v>11.979000000000001</v>
      </c>
      <c r="M936" s="14">
        <f>(Table1[[#This Row],[Retail Price]]-Table1[[#This Row],[Cost Price]])/Table1[[#This Row],[Cost Price]]</f>
        <v>1.4417040358744393</v>
      </c>
      <c r="N936" s="14">
        <f>VLOOKUP(Table1[[#This Row],[Retail Price]],'Tax and discount slab'!$A$17:$B$27,2,TRUE)</f>
        <v>0.1</v>
      </c>
      <c r="O936" s="7">
        <f>(1+Table1[[#This Row],[Tax]])*Table1[[#This Row],[Retail Price]]</f>
        <v>13.176900000000002</v>
      </c>
      <c r="P936" s="7" t="e">
        <f>VLOOKUP(Table1[[#This Row],[Order No]],'QTY &amp; shipping cost'!A932:B1968,2,FALSE)</f>
        <v>#N/A</v>
      </c>
      <c r="Q936" s="7" t="e">
        <f>(Table1[[#This Row],[Price including tax]]*Table1[[#This Row],[Order Quantity]])</f>
        <v>#N/A</v>
      </c>
      <c r="R936" s="14">
        <f>VLOOKUP(Table1[[#This Row],[Retail Price]],'Tax and discount slab'!$D$17:$E$27,2,TRUE)</f>
        <v>7.0000000000000007E-2</v>
      </c>
      <c r="S936" s="7" t="e">
        <f>Table1[[#This Row],[Sub Total]]*Table1[[#This Row],[Discount %]]</f>
        <v>#N/A</v>
      </c>
      <c r="T936" s="7">
        <f>VLOOKUP(Table1[[#This Row],[Order No]],'QTY &amp; shipping cost'!$A$2:$C$1038,3,FALSE)</f>
        <v>4.55</v>
      </c>
      <c r="U936" s="18" t="e">
        <f>(Table1[[#This Row],[Sub Total]]+Table1[[#This Row],[Shipping Cost]])-Table1[[#This Row],[Discount $]]</f>
        <v>#N/A</v>
      </c>
    </row>
    <row r="937" spans="1:21" x14ac:dyDescent="0.2">
      <c r="A937" s="17" t="s">
        <v>1501</v>
      </c>
      <c r="B937" s="6">
        <f>VLOOKUP($A937,'Order date customer name'!$A$3:$B$1039,2,FALSE)</f>
        <v>42637</v>
      </c>
      <c r="C937" s="7" t="str">
        <f>VLOOKUP(Table1[[#This Row],[Order No]],'Order date customer name'!$A$2:$C$1038,3,FALSE)</f>
        <v>TOMMY HART</v>
      </c>
      <c r="D937" s="7" t="str">
        <f>VLOOKUP(Table1[[#This Row],[Order No]],'State and cust type'!$A$2:$B$1038,2,FALSE)</f>
        <v>Illinois</v>
      </c>
      <c r="E937" s="7" t="str">
        <f>VLOOKUP(Table1[[#This Row],[Order No]],'State and cust type'!$A$3:$C$1039,3,FALSE)</f>
        <v>Corporate</v>
      </c>
      <c r="F937" s="7" t="str">
        <f>VLOOKUP(Table1[[#This Row],[Order No]],'Account, order priority and cat'!$A$2:$B$1038,2,FALSE)</f>
        <v>MANUEL BARNES</v>
      </c>
      <c r="G937" s="7" t="str">
        <f>VLOOKUP(Table1[[#This Row],[Order No]],'Account, order priority and cat'!$A$3:$C$1039,3,FALSE)</f>
        <v>Low</v>
      </c>
      <c r="H937" s="7" t="str">
        <f>VLOOKUP(Table1[[#This Row],[Order No]],'Account, order priority and cat'!$A$3:$D$1039,4,FALSE)</f>
        <v>Office Supplies</v>
      </c>
      <c r="I937" s="12" t="str">
        <f>VLOOKUP(Table1[[#This Row],[Order No]],'Cost and price details'!$A$2:$F$1038,Table!$I$3,FALSE)</f>
        <v>Regular Air</v>
      </c>
      <c r="J937" s="13">
        <f>VLOOKUP(Table1[[#This Row],[Order No]],'Cost and price details'!$A$2:$F$1038,Table!$J$3,FALSE)</f>
        <v>42653</v>
      </c>
      <c r="K937" s="12">
        <f>VLOOKUP(Table1[[#This Row],[Order No]],'Cost and price details'!$A$2:$F$1038,Table!$K$3,FALSE)</f>
        <v>24.167000000000002</v>
      </c>
      <c r="L937" s="12">
        <f>VLOOKUP(Table1[[#This Row],[Order No]],'Cost and price details'!$A$2:$F$1038,Table!$L$3,FALSE)</f>
        <v>38.984000000000002</v>
      </c>
      <c r="M937" s="14">
        <f>(Table1[[#This Row],[Retail Price]]-Table1[[#This Row],[Cost Price]])/Table1[[#This Row],[Cost Price]]</f>
        <v>0.61310878470641783</v>
      </c>
      <c r="N937" s="14">
        <f>VLOOKUP(Table1[[#This Row],[Retail Price]],'Tax and discount slab'!$A$17:$B$27,2,TRUE)</f>
        <v>0.2</v>
      </c>
      <c r="O937" s="7">
        <f>(1+Table1[[#This Row],[Tax]])*Table1[[#This Row],[Retail Price]]</f>
        <v>46.780799999999999</v>
      </c>
      <c r="P937" s="7" t="e">
        <f>VLOOKUP(Table1[[#This Row],[Order No]],'QTY &amp; shipping cost'!A933:B1969,2,FALSE)</f>
        <v>#N/A</v>
      </c>
      <c r="Q937" s="7" t="e">
        <f>(Table1[[#This Row],[Price including tax]]*Table1[[#This Row],[Order Quantity]])</f>
        <v>#N/A</v>
      </c>
      <c r="R937" s="14">
        <f>VLOOKUP(Table1[[#This Row],[Retail Price]],'Tax and discount slab'!$D$17:$E$27,2,TRUE)</f>
        <v>0.17</v>
      </c>
      <c r="S937" s="7" t="e">
        <f>Table1[[#This Row],[Sub Total]]*Table1[[#This Row],[Discount %]]</f>
        <v>#N/A</v>
      </c>
      <c r="T937" s="7">
        <f>VLOOKUP(Table1[[#This Row],[Order No]],'QTY &amp; shipping cost'!$A$2:$C$1038,3,FALSE)</f>
        <v>4.97</v>
      </c>
      <c r="U937" s="18" t="e">
        <f>(Table1[[#This Row],[Sub Total]]+Table1[[#This Row],[Shipping Cost]])-Table1[[#This Row],[Discount $]]</f>
        <v>#N/A</v>
      </c>
    </row>
    <row r="938" spans="1:21" x14ac:dyDescent="0.2">
      <c r="A938" s="17" t="s">
        <v>1502</v>
      </c>
      <c r="B938" s="6">
        <f>VLOOKUP($A938,'Order date customer name'!$A$3:$B$1039,2,FALSE)</f>
        <v>42639</v>
      </c>
      <c r="C938" s="7" t="str">
        <f>VLOOKUP(Table1[[#This Row],[Order No]],'Order date customer name'!$A$2:$C$1038,3,FALSE)</f>
        <v>TODD TAYLOR</v>
      </c>
      <c r="D938" s="7" t="str">
        <f>VLOOKUP(Table1[[#This Row],[Order No]],'State and cust type'!$A$2:$B$1038,2,FALSE)</f>
        <v>New York</v>
      </c>
      <c r="E938" s="7" t="str">
        <f>VLOOKUP(Table1[[#This Row],[Order No]],'State and cust type'!$A$3:$C$1039,3,FALSE)</f>
        <v>Small Business</v>
      </c>
      <c r="F938" s="7" t="str">
        <f>VLOOKUP(Table1[[#This Row],[Order No]],'Account, order priority and cat'!$A$2:$B$1038,2,FALSE)</f>
        <v>ROY COOK</v>
      </c>
      <c r="G938" s="7" t="str">
        <f>VLOOKUP(Table1[[#This Row],[Order No]],'Account, order priority and cat'!$A$3:$C$1039,3,FALSE)</f>
        <v>High</v>
      </c>
      <c r="H938" s="7" t="str">
        <f>VLOOKUP(Table1[[#This Row],[Order No]],'Account, order priority and cat'!$A$3:$D$1039,4,FALSE)</f>
        <v>Office Supplies</v>
      </c>
      <c r="I938" s="12" t="str">
        <f>VLOOKUP(Table1[[#This Row],[Order No]],'Cost and price details'!$A$2:$F$1038,Table!$I$3,FALSE)</f>
        <v>Regular Air</v>
      </c>
      <c r="J938" s="13">
        <f>VLOOKUP(Table1[[#This Row],[Order No]],'Cost and price details'!$A$2:$F$1038,Table!$J$3,FALSE)</f>
        <v>42648</v>
      </c>
      <c r="K938" s="12">
        <f>VLOOKUP(Table1[[#This Row],[Order No]],'Cost and price details'!$A$2:$F$1038,Table!$K$3,FALSE)</f>
        <v>21.812999999999999</v>
      </c>
      <c r="L938" s="12">
        <f>VLOOKUP(Table1[[#This Row],[Order No]],'Cost and price details'!$A$2:$F$1038,Table!$L$3,FALSE)</f>
        <v>34.078000000000003</v>
      </c>
      <c r="M938" s="14">
        <f>(Table1[[#This Row],[Retail Price]]-Table1[[#This Row],[Cost Price]])/Table1[[#This Row],[Cost Price]]</f>
        <v>0.56227937468482114</v>
      </c>
      <c r="N938" s="14">
        <f>VLOOKUP(Table1[[#This Row],[Retail Price]],'Tax and discount slab'!$A$17:$B$27,2,TRUE)</f>
        <v>0.2</v>
      </c>
      <c r="O938" s="7">
        <f>(1+Table1[[#This Row],[Tax]])*Table1[[#This Row],[Retail Price]]</f>
        <v>40.893599999999999</v>
      </c>
      <c r="P938" s="7" t="e">
        <f>VLOOKUP(Table1[[#This Row],[Order No]],'QTY &amp; shipping cost'!A934:B1970,2,FALSE)</f>
        <v>#N/A</v>
      </c>
      <c r="Q938" s="7" t="e">
        <f>(Table1[[#This Row],[Price including tax]]*Table1[[#This Row],[Order Quantity]])</f>
        <v>#N/A</v>
      </c>
      <c r="R938" s="14">
        <f>VLOOKUP(Table1[[#This Row],[Retail Price]],'Tax and discount slab'!$D$17:$E$27,2,TRUE)</f>
        <v>0.17</v>
      </c>
      <c r="S938" s="7" t="e">
        <f>Table1[[#This Row],[Sub Total]]*Table1[[#This Row],[Discount %]]</f>
        <v>#N/A</v>
      </c>
      <c r="T938" s="7">
        <f>VLOOKUP(Table1[[#This Row],[Order No]],'QTY &amp; shipping cost'!$A$2:$C$1038,3,FALSE)</f>
        <v>19.560000000000002</v>
      </c>
      <c r="U938" s="18" t="e">
        <f>(Table1[[#This Row],[Sub Total]]+Table1[[#This Row],[Shipping Cost]])-Table1[[#This Row],[Discount $]]</f>
        <v>#N/A</v>
      </c>
    </row>
    <row r="939" spans="1:21" x14ac:dyDescent="0.2">
      <c r="A939" s="17" t="s">
        <v>1503</v>
      </c>
      <c r="B939" s="6">
        <f>VLOOKUP($A939,'Order date customer name'!$A$3:$B$1039,2,FALSE)</f>
        <v>42641</v>
      </c>
      <c r="C939" s="7" t="str">
        <f>VLOOKUP(Table1[[#This Row],[Order No]],'Order date customer name'!$A$2:$C$1038,3,FALSE)</f>
        <v>BRIAN SANTOS</v>
      </c>
      <c r="D939" s="7" t="str">
        <f>VLOOKUP(Table1[[#This Row],[Order No]],'State and cust type'!$A$2:$B$1038,2,FALSE)</f>
        <v>Illinois</v>
      </c>
      <c r="E939" s="7" t="str">
        <f>VLOOKUP(Table1[[#This Row],[Order No]],'State and cust type'!$A$3:$C$1039,3,FALSE)</f>
        <v>Small Business</v>
      </c>
      <c r="F939" s="7" t="str">
        <f>VLOOKUP(Table1[[#This Row],[Order No]],'Account, order priority and cat'!$A$2:$B$1038,2,FALSE)</f>
        <v>MANUEL BARNES</v>
      </c>
      <c r="G939" s="7" t="str">
        <f>VLOOKUP(Table1[[#This Row],[Order No]],'Account, order priority and cat'!$A$3:$C$1039,3,FALSE)</f>
        <v>High</v>
      </c>
      <c r="H939" s="7" t="str">
        <f>VLOOKUP(Table1[[#This Row],[Order No]],'Account, order priority and cat'!$A$3:$D$1039,4,FALSE)</f>
        <v>Office Supplies</v>
      </c>
      <c r="I939" s="12" t="str">
        <f>VLOOKUP(Table1[[#This Row],[Order No]],'Cost and price details'!$A$2:$F$1038,Table!$I$3,FALSE)</f>
        <v>Regular Air</v>
      </c>
      <c r="J939" s="13">
        <f>VLOOKUP(Table1[[#This Row],[Order No]],'Cost and price details'!$A$2:$F$1038,Table!$J$3,FALSE)</f>
        <v>42650</v>
      </c>
      <c r="K939" s="12">
        <f>VLOOKUP(Table1[[#This Row],[Order No]],'Cost and price details'!$A$2:$F$1038,Table!$K$3,FALSE)</f>
        <v>5.0490000000000004</v>
      </c>
      <c r="L939" s="12">
        <f>VLOOKUP(Table1[[#This Row],[Order No]],'Cost and price details'!$A$2:$F$1038,Table!$L$3,FALSE)</f>
        <v>8.0080000000000009</v>
      </c>
      <c r="M939" s="14">
        <f>(Table1[[#This Row],[Retail Price]]-Table1[[#This Row],[Cost Price]])/Table1[[#This Row],[Cost Price]]</f>
        <v>0.58605664488017439</v>
      </c>
      <c r="N939" s="14">
        <f>VLOOKUP(Table1[[#This Row],[Retail Price]],'Tax and discount slab'!$A$17:$B$27,2,TRUE)</f>
        <v>0.05</v>
      </c>
      <c r="O939" s="7">
        <f>(1+Table1[[#This Row],[Tax]])*Table1[[#This Row],[Retail Price]]</f>
        <v>8.4084000000000021</v>
      </c>
      <c r="P939" s="7">
        <f>VLOOKUP(Table1[[#This Row],[Order No]],'QTY &amp; shipping cost'!A935:B1971,2,FALSE)</f>
        <v>52</v>
      </c>
      <c r="Q939" s="7">
        <f>(Table1[[#This Row],[Price including tax]]*Table1[[#This Row],[Order Quantity]])</f>
        <v>437.23680000000013</v>
      </c>
      <c r="R939" s="14">
        <f>VLOOKUP(Table1[[#This Row],[Retail Price]],'Tax and discount slab'!$D$17:$E$27,2,TRUE)</f>
        <v>0.02</v>
      </c>
      <c r="S939" s="7">
        <f>Table1[[#This Row],[Sub Total]]*Table1[[#This Row],[Discount %]]</f>
        <v>8.7447360000000032</v>
      </c>
      <c r="T939" s="7">
        <f>VLOOKUP(Table1[[#This Row],[Order No]],'QTY &amp; shipping cost'!$A$2:$C$1038,3,FALSE)</f>
        <v>11.200000000000001</v>
      </c>
      <c r="U939" s="18">
        <f>(Table1[[#This Row],[Sub Total]]+Table1[[#This Row],[Shipping Cost]])-Table1[[#This Row],[Discount $]]</f>
        <v>439.69206400000013</v>
      </c>
    </row>
    <row r="940" spans="1:21" x14ac:dyDescent="0.2">
      <c r="A940" s="17" t="s">
        <v>1504</v>
      </c>
      <c r="B940" s="6">
        <f>VLOOKUP($A940,'Order date customer name'!$A$3:$B$1039,2,FALSE)</f>
        <v>42642</v>
      </c>
      <c r="C940" s="7" t="str">
        <f>VLOOKUP(Table1[[#This Row],[Order No]],'Order date customer name'!$A$2:$C$1038,3,FALSE)</f>
        <v>MARTIN HUGHES</v>
      </c>
      <c r="D940" s="7" t="str">
        <f>VLOOKUP(Table1[[#This Row],[Order No]],'State and cust type'!$A$2:$B$1038,2,FALSE)</f>
        <v>New York</v>
      </c>
      <c r="E940" s="7" t="str">
        <f>VLOOKUP(Table1[[#This Row],[Order No]],'State and cust type'!$A$3:$C$1039,3,FALSE)</f>
        <v>Small Business</v>
      </c>
      <c r="F940" s="7" t="str">
        <f>VLOOKUP(Table1[[#This Row],[Order No]],'Account, order priority and cat'!$A$2:$B$1038,2,FALSE)</f>
        <v>BRYAN JENKINS</v>
      </c>
      <c r="G940" s="7" t="str">
        <f>VLOOKUP(Table1[[#This Row],[Order No]],'Account, order priority and cat'!$A$3:$C$1039,3,FALSE)</f>
        <v>Medium</v>
      </c>
      <c r="H940" s="7" t="str">
        <f>VLOOKUP(Table1[[#This Row],[Order No]],'Account, order priority and cat'!$A$3:$D$1039,4,FALSE)</f>
        <v>Office Supplies</v>
      </c>
      <c r="I940" s="12" t="str">
        <f>VLOOKUP(Table1[[#This Row],[Order No]],'Cost and price details'!$A$2:$F$1038,Table!$I$3,FALSE)</f>
        <v>Regular Air</v>
      </c>
      <c r="J940" s="13">
        <f>VLOOKUP(Table1[[#This Row],[Order No]],'Cost and price details'!$A$2:$F$1038,Table!$J$3,FALSE)</f>
        <v>42650</v>
      </c>
      <c r="K940" s="12">
        <f>VLOOKUP(Table1[[#This Row],[Order No]],'Cost and price details'!$A$2:$F$1038,Table!$K$3,FALSE)</f>
        <v>21.812999999999999</v>
      </c>
      <c r="L940" s="12">
        <f>VLOOKUP(Table1[[#This Row],[Order No]],'Cost and price details'!$A$2:$F$1038,Table!$L$3,FALSE)</f>
        <v>34.078000000000003</v>
      </c>
      <c r="M940" s="14">
        <f>(Table1[[#This Row],[Retail Price]]-Table1[[#This Row],[Cost Price]])/Table1[[#This Row],[Cost Price]]</f>
        <v>0.56227937468482114</v>
      </c>
      <c r="N940" s="14">
        <f>VLOOKUP(Table1[[#This Row],[Retail Price]],'Tax and discount slab'!$A$17:$B$27,2,TRUE)</f>
        <v>0.2</v>
      </c>
      <c r="O940" s="7">
        <f>(1+Table1[[#This Row],[Tax]])*Table1[[#This Row],[Retail Price]]</f>
        <v>40.893599999999999</v>
      </c>
      <c r="P940" s="7" t="e">
        <f>VLOOKUP(Table1[[#This Row],[Order No]],'QTY &amp; shipping cost'!A936:B1972,2,FALSE)</f>
        <v>#N/A</v>
      </c>
      <c r="Q940" s="7" t="e">
        <f>(Table1[[#This Row],[Price including tax]]*Table1[[#This Row],[Order Quantity]])</f>
        <v>#N/A</v>
      </c>
      <c r="R940" s="14">
        <f>VLOOKUP(Table1[[#This Row],[Retail Price]],'Tax and discount slab'!$D$17:$E$27,2,TRUE)</f>
        <v>0.17</v>
      </c>
      <c r="S940" s="7" t="e">
        <f>Table1[[#This Row],[Sub Total]]*Table1[[#This Row],[Discount %]]</f>
        <v>#N/A</v>
      </c>
      <c r="T940" s="7">
        <f>VLOOKUP(Table1[[#This Row],[Order No]],'QTY &amp; shipping cost'!$A$2:$C$1038,3,FALSE)</f>
        <v>19.560000000000002</v>
      </c>
      <c r="U940" s="18" t="e">
        <f>(Table1[[#This Row],[Sub Total]]+Table1[[#This Row],[Shipping Cost]])-Table1[[#This Row],[Discount $]]</f>
        <v>#N/A</v>
      </c>
    </row>
    <row r="941" spans="1:21" x14ac:dyDescent="0.2">
      <c r="A941" s="17" t="s">
        <v>1505</v>
      </c>
      <c r="B941" s="6">
        <f>VLOOKUP($A941,'Order date customer name'!$A$3:$B$1039,2,FALSE)</f>
        <v>42642</v>
      </c>
      <c r="C941" s="7" t="str">
        <f>VLOOKUP(Table1[[#This Row],[Order No]],'Order date customer name'!$A$2:$C$1038,3,FALSE)</f>
        <v>JOHNNY CONTRERAS</v>
      </c>
      <c r="D941" s="7" t="str">
        <f>VLOOKUP(Table1[[#This Row],[Order No]],'State and cust type'!$A$2:$B$1038,2,FALSE)</f>
        <v>New York</v>
      </c>
      <c r="E941" s="7" t="str">
        <f>VLOOKUP(Table1[[#This Row],[Order No]],'State and cust type'!$A$3:$C$1039,3,FALSE)</f>
        <v>Home Office</v>
      </c>
      <c r="F941" s="7" t="str">
        <f>VLOOKUP(Table1[[#This Row],[Order No]],'Account, order priority and cat'!$A$2:$B$1038,2,FALSE)</f>
        <v>BRYAN JENKINS</v>
      </c>
      <c r="G941" s="7" t="str">
        <f>VLOOKUP(Table1[[#This Row],[Order No]],'Account, order priority and cat'!$A$3:$C$1039,3,FALSE)</f>
        <v>Medium</v>
      </c>
      <c r="H941" s="7" t="str">
        <f>VLOOKUP(Table1[[#This Row],[Order No]],'Account, order priority and cat'!$A$3:$D$1039,4,FALSE)</f>
        <v>Office Supplies</v>
      </c>
      <c r="I941" s="12" t="str">
        <f>VLOOKUP(Table1[[#This Row],[Order No]],'Cost and price details'!$A$2:$F$1038,Table!$I$3,FALSE)</f>
        <v>Regular Air</v>
      </c>
      <c r="J941" s="13">
        <f>VLOOKUP(Table1[[#This Row],[Order No]],'Cost and price details'!$A$2:$F$1038,Table!$J$3,FALSE)</f>
        <v>42650</v>
      </c>
      <c r="K941" s="12">
        <f>VLOOKUP(Table1[[#This Row],[Order No]],'Cost and price details'!$A$2:$F$1038,Table!$K$3,FALSE)</f>
        <v>1.4300000000000002</v>
      </c>
      <c r="L941" s="12">
        <f>VLOOKUP(Table1[[#This Row],[Order No]],'Cost and price details'!$A$2:$F$1038,Table!$L$3,FALSE)</f>
        <v>3.1680000000000001</v>
      </c>
      <c r="M941" s="14">
        <f>(Table1[[#This Row],[Retail Price]]-Table1[[#This Row],[Cost Price]])/Table1[[#This Row],[Cost Price]]</f>
        <v>1.2153846153846153</v>
      </c>
      <c r="N941" s="14">
        <f>VLOOKUP(Table1[[#This Row],[Retail Price]],'Tax and discount slab'!$A$17:$B$27,2,TRUE)</f>
        <v>0.05</v>
      </c>
      <c r="O941" s="7">
        <f>(1+Table1[[#This Row],[Tax]])*Table1[[#This Row],[Retail Price]]</f>
        <v>3.3264000000000005</v>
      </c>
      <c r="P941" s="7" t="e">
        <f>VLOOKUP(Table1[[#This Row],[Order No]],'QTY &amp; shipping cost'!A937:B1973,2,FALSE)</f>
        <v>#N/A</v>
      </c>
      <c r="Q941" s="7" t="e">
        <f>(Table1[[#This Row],[Price including tax]]*Table1[[#This Row],[Order Quantity]])</f>
        <v>#N/A</v>
      </c>
      <c r="R941" s="14">
        <f>VLOOKUP(Table1[[#This Row],[Retail Price]],'Tax and discount slab'!$D$17:$E$27,2,TRUE)</f>
        <v>0.02</v>
      </c>
      <c r="S941" s="7" t="e">
        <f>Table1[[#This Row],[Sub Total]]*Table1[[#This Row],[Discount %]]</f>
        <v>#N/A</v>
      </c>
      <c r="T941" s="7">
        <f>VLOOKUP(Table1[[#This Row],[Order No]],'QTY &amp; shipping cost'!$A$2:$C$1038,3,FALSE)</f>
        <v>1.06</v>
      </c>
      <c r="U941" s="18" t="e">
        <f>(Table1[[#This Row],[Sub Total]]+Table1[[#This Row],[Shipping Cost]])-Table1[[#This Row],[Discount $]]</f>
        <v>#N/A</v>
      </c>
    </row>
    <row r="942" spans="1:21" x14ac:dyDescent="0.2">
      <c r="A942" s="17" t="s">
        <v>1507</v>
      </c>
      <c r="B942" s="6">
        <f>VLOOKUP($A942,'Order date customer name'!$A$3:$B$1039,2,FALSE)</f>
        <v>42647</v>
      </c>
      <c r="C942" s="7" t="str">
        <f>VLOOKUP(Table1[[#This Row],[Order No]],'Order date customer name'!$A$2:$C$1038,3,FALSE)</f>
        <v>JIMMY DANIELS</v>
      </c>
      <c r="D942" s="7" t="str">
        <f>VLOOKUP(Table1[[#This Row],[Order No]],'State and cust type'!$A$2:$B$1038,2,FALSE)</f>
        <v>New York</v>
      </c>
      <c r="E942" s="7" t="str">
        <f>VLOOKUP(Table1[[#This Row],[Order No]],'State and cust type'!$A$3:$C$1039,3,FALSE)</f>
        <v>Corporate</v>
      </c>
      <c r="F942" s="7" t="str">
        <f>VLOOKUP(Table1[[#This Row],[Order No]],'Account, order priority and cat'!$A$2:$B$1038,2,FALSE)</f>
        <v>MARC ARNOLD</v>
      </c>
      <c r="G942" s="7" t="str">
        <f>VLOOKUP(Table1[[#This Row],[Order No]],'Account, order priority and cat'!$A$3:$C$1039,3,FALSE)</f>
        <v>High</v>
      </c>
      <c r="H942" s="7" t="str">
        <f>VLOOKUP(Table1[[#This Row],[Order No]],'Account, order priority and cat'!$A$3:$D$1039,4,FALSE)</f>
        <v>Office Supplies</v>
      </c>
      <c r="I942" s="12" t="str">
        <f>VLOOKUP(Table1[[#This Row],[Order No]],'Cost and price details'!$A$2:$F$1038,Table!$I$3,FALSE)</f>
        <v>Regular Air</v>
      </c>
      <c r="J942" s="13">
        <f>VLOOKUP(Table1[[#This Row],[Order No]],'Cost and price details'!$A$2:$F$1038,Table!$J$3,FALSE)</f>
        <v>42656</v>
      </c>
      <c r="K942" s="12">
        <f>VLOOKUP(Table1[[#This Row],[Order No]],'Cost and price details'!$A$2:$F$1038,Table!$K$3,FALSE)</f>
        <v>3.8720000000000003</v>
      </c>
      <c r="L942" s="12">
        <f>VLOOKUP(Table1[[#This Row],[Order No]],'Cost and price details'!$A$2:$F$1038,Table!$L$3,FALSE)</f>
        <v>6.2480000000000002</v>
      </c>
      <c r="M942" s="14">
        <f>(Table1[[#This Row],[Retail Price]]-Table1[[#This Row],[Cost Price]])/Table1[[#This Row],[Cost Price]]</f>
        <v>0.61363636363636354</v>
      </c>
      <c r="N942" s="14">
        <f>VLOOKUP(Table1[[#This Row],[Retail Price]],'Tax and discount slab'!$A$17:$B$27,2,TRUE)</f>
        <v>0.05</v>
      </c>
      <c r="O942" s="7">
        <f>(1+Table1[[#This Row],[Tax]])*Table1[[#This Row],[Retail Price]]</f>
        <v>6.5604000000000005</v>
      </c>
      <c r="P942" s="7" t="e">
        <f>VLOOKUP(Table1[[#This Row],[Order No]],'QTY &amp; shipping cost'!A938:B1974,2,FALSE)</f>
        <v>#N/A</v>
      </c>
      <c r="Q942" s="7" t="e">
        <f>(Table1[[#This Row],[Price including tax]]*Table1[[#This Row],[Order Quantity]])</f>
        <v>#N/A</v>
      </c>
      <c r="R942" s="14">
        <f>VLOOKUP(Table1[[#This Row],[Retail Price]],'Tax and discount slab'!$D$17:$E$27,2,TRUE)</f>
        <v>0.02</v>
      </c>
      <c r="S942" s="7" t="e">
        <f>Table1[[#This Row],[Sub Total]]*Table1[[#This Row],[Discount %]]</f>
        <v>#N/A</v>
      </c>
      <c r="T942" s="7">
        <f>VLOOKUP(Table1[[#This Row],[Order No]],'QTY &amp; shipping cost'!$A$2:$C$1038,3,FALSE)</f>
        <v>1.44</v>
      </c>
      <c r="U942" s="18" t="e">
        <f>(Table1[[#This Row],[Sub Total]]+Table1[[#This Row],[Shipping Cost]])-Table1[[#This Row],[Discount $]]</f>
        <v>#N/A</v>
      </c>
    </row>
    <row r="943" spans="1:21" x14ac:dyDescent="0.2">
      <c r="A943" s="17" t="s">
        <v>1508</v>
      </c>
      <c r="B943" s="6">
        <f>VLOOKUP($A943,'Order date customer name'!$A$3:$B$1039,2,FALSE)</f>
        <v>42649</v>
      </c>
      <c r="C943" s="7" t="str">
        <f>VLOOKUP(Table1[[#This Row],[Order No]],'Order date customer name'!$A$2:$C$1038,3,FALSE)</f>
        <v>JEFFREY OWENS</v>
      </c>
      <c r="D943" s="7" t="str">
        <f>VLOOKUP(Table1[[#This Row],[Order No]],'State and cust type'!$A$2:$B$1038,2,FALSE)</f>
        <v>New York</v>
      </c>
      <c r="E943" s="7" t="str">
        <f>VLOOKUP(Table1[[#This Row],[Order No]],'State and cust type'!$A$3:$C$1039,3,FALSE)</f>
        <v>Corporate</v>
      </c>
      <c r="F943" s="7" t="str">
        <f>VLOOKUP(Table1[[#This Row],[Order No]],'Account, order priority and cat'!$A$2:$B$1038,2,FALSE)</f>
        <v>GREG BLACK</v>
      </c>
      <c r="G943" s="7" t="str">
        <f>VLOOKUP(Table1[[#This Row],[Order No]],'Account, order priority and cat'!$A$3:$C$1039,3,FALSE)</f>
        <v>High</v>
      </c>
      <c r="H943" s="7" t="str">
        <f>VLOOKUP(Table1[[#This Row],[Order No]],'Account, order priority and cat'!$A$3:$D$1039,4,FALSE)</f>
        <v>Office Supplies</v>
      </c>
      <c r="I943" s="12" t="str">
        <f>VLOOKUP(Table1[[#This Row],[Order No]],'Cost and price details'!$A$2:$F$1038,Table!$I$3,FALSE)</f>
        <v>Regular Air</v>
      </c>
      <c r="J943" s="13">
        <f>VLOOKUP(Table1[[#This Row],[Order No]],'Cost and price details'!$A$2:$F$1038,Table!$J$3,FALSE)</f>
        <v>42656</v>
      </c>
      <c r="K943" s="12">
        <f>VLOOKUP(Table1[[#This Row],[Order No]],'Cost and price details'!$A$2:$F$1038,Table!$K$3,FALSE)</f>
        <v>12.144</v>
      </c>
      <c r="L943" s="12">
        <f>VLOOKUP(Table1[[#This Row],[Order No]],'Cost and price details'!$A$2:$F$1038,Table!$L$3,FALSE)</f>
        <v>18.678000000000001</v>
      </c>
      <c r="M943" s="14">
        <f>(Table1[[#This Row],[Retail Price]]-Table1[[#This Row],[Cost Price]])/Table1[[#This Row],[Cost Price]]</f>
        <v>0.53804347826086962</v>
      </c>
      <c r="N943" s="14">
        <f>VLOOKUP(Table1[[#This Row],[Retail Price]],'Tax and discount slab'!$A$17:$B$27,2,TRUE)</f>
        <v>0.1</v>
      </c>
      <c r="O943" s="7">
        <f>(1+Table1[[#This Row],[Tax]])*Table1[[#This Row],[Retail Price]]</f>
        <v>20.545800000000003</v>
      </c>
      <c r="P943" s="7" t="e">
        <f>VLOOKUP(Table1[[#This Row],[Order No]],'QTY &amp; shipping cost'!A939:B1975,2,FALSE)</f>
        <v>#N/A</v>
      </c>
      <c r="Q943" s="7" t="e">
        <f>(Table1[[#This Row],[Price including tax]]*Table1[[#This Row],[Order Quantity]])</f>
        <v>#N/A</v>
      </c>
      <c r="R943" s="14">
        <f>VLOOKUP(Table1[[#This Row],[Retail Price]],'Tax and discount slab'!$D$17:$E$27,2,TRUE)</f>
        <v>7.0000000000000007E-2</v>
      </c>
      <c r="S943" s="7" t="e">
        <f>Table1[[#This Row],[Sub Total]]*Table1[[#This Row],[Discount %]]</f>
        <v>#N/A</v>
      </c>
      <c r="T943" s="7">
        <f>VLOOKUP(Table1[[#This Row],[Order No]],'QTY &amp; shipping cost'!$A$2:$C$1038,3,FALSE)</f>
        <v>12.440000000000001</v>
      </c>
      <c r="U943" s="18" t="e">
        <f>(Table1[[#This Row],[Sub Total]]+Table1[[#This Row],[Shipping Cost]])-Table1[[#This Row],[Discount $]]</f>
        <v>#N/A</v>
      </c>
    </row>
    <row r="944" spans="1:21" x14ac:dyDescent="0.2">
      <c r="A944" s="17" t="s">
        <v>1509</v>
      </c>
      <c r="B944" s="6">
        <f>VLOOKUP($A944,'Order date customer name'!$A$3:$B$1039,2,FALSE)</f>
        <v>42652</v>
      </c>
      <c r="C944" s="7" t="str">
        <f>VLOOKUP(Table1[[#This Row],[Order No]],'Order date customer name'!$A$2:$C$1038,3,FALSE)</f>
        <v>DARRELL HUNTER</v>
      </c>
      <c r="D944" s="7" t="str">
        <f>VLOOKUP(Table1[[#This Row],[Order No]],'State and cust type'!$A$2:$B$1038,2,FALSE)</f>
        <v>Illinois</v>
      </c>
      <c r="E944" s="7" t="str">
        <f>VLOOKUP(Table1[[#This Row],[Order No]],'State and cust type'!$A$3:$C$1039,3,FALSE)</f>
        <v>Small Business</v>
      </c>
      <c r="F944" s="7" t="str">
        <f>VLOOKUP(Table1[[#This Row],[Order No]],'Account, order priority and cat'!$A$2:$B$1038,2,FALSE)</f>
        <v>COREY MILLS</v>
      </c>
      <c r="G944" s="7" t="str">
        <f>VLOOKUP(Table1[[#This Row],[Order No]],'Account, order priority and cat'!$A$3:$C$1039,3,FALSE)</f>
        <v>Low</v>
      </c>
      <c r="H944" s="7" t="str">
        <f>VLOOKUP(Table1[[#This Row],[Order No]],'Account, order priority and cat'!$A$3:$D$1039,4,FALSE)</f>
        <v>Office Supplies</v>
      </c>
      <c r="I944" s="12" t="str">
        <f>VLOOKUP(Table1[[#This Row],[Order No]],'Cost and price details'!$A$2:$F$1038,Table!$I$3,FALSE)</f>
        <v>Regular Air</v>
      </c>
      <c r="J944" s="13">
        <f>VLOOKUP(Table1[[#This Row],[Order No]],'Cost and price details'!$A$2:$F$1038,Table!$J$3,FALSE)</f>
        <v>42663</v>
      </c>
      <c r="K944" s="12">
        <f>VLOOKUP(Table1[[#This Row],[Order No]],'Cost and price details'!$A$2:$F$1038,Table!$K$3,FALSE)</f>
        <v>2.5410000000000004</v>
      </c>
      <c r="L944" s="12">
        <f>VLOOKUP(Table1[[#This Row],[Order No]],'Cost and price details'!$A$2:$F$1038,Table!$L$3,FALSE)</f>
        <v>4.1580000000000004</v>
      </c>
      <c r="M944" s="14">
        <f>(Table1[[#This Row],[Retail Price]]-Table1[[#This Row],[Cost Price]])/Table1[[#This Row],[Cost Price]]</f>
        <v>0.63636363636363624</v>
      </c>
      <c r="N944" s="14">
        <f>VLOOKUP(Table1[[#This Row],[Retail Price]],'Tax and discount slab'!$A$17:$B$27,2,TRUE)</f>
        <v>0.05</v>
      </c>
      <c r="O944" s="7">
        <f>(1+Table1[[#This Row],[Tax]])*Table1[[#This Row],[Retail Price]]</f>
        <v>4.3659000000000008</v>
      </c>
      <c r="P944" s="7" t="e">
        <f>VLOOKUP(Table1[[#This Row],[Order No]],'QTY &amp; shipping cost'!A940:B1976,2,FALSE)</f>
        <v>#N/A</v>
      </c>
      <c r="Q944" s="7" t="e">
        <f>(Table1[[#This Row],[Price including tax]]*Table1[[#This Row],[Order Quantity]])</f>
        <v>#N/A</v>
      </c>
      <c r="R944" s="14">
        <f>VLOOKUP(Table1[[#This Row],[Retail Price]],'Tax and discount slab'!$D$17:$E$27,2,TRUE)</f>
        <v>0.02</v>
      </c>
      <c r="S944" s="7" t="e">
        <f>Table1[[#This Row],[Sub Total]]*Table1[[#This Row],[Discount %]]</f>
        <v>#N/A</v>
      </c>
      <c r="T944" s="7">
        <f>VLOOKUP(Table1[[#This Row],[Order No]],'QTY &amp; shipping cost'!$A$2:$C$1038,3,FALSE)</f>
        <v>0.76</v>
      </c>
      <c r="U944" s="18" t="e">
        <f>(Table1[[#This Row],[Sub Total]]+Table1[[#This Row],[Shipping Cost]])-Table1[[#This Row],[Discount $]]</f>
        <v>#N/A</v>
      </c>
    </row>
    <row r="945" spans="1:21" x14ac:dyDescent="0.2">
      <c r="A945" s="17" t="s">
        <v>1510</v>
      </c>
      <c r="B945" s="6">
        <f>VLOOKUP($A945,'Order date customer name'!$A$3:$B$1039,2,FALSE)</f>
        <v>42653</v>
      </c>
      <c r="C945" s="7" t="str">
        <f>VLOOKUP(Table1[[#This Row],[Order No]],'Order date customer name'!$A$2:$C$1038,3,FALSE)</f>
        <v>ALFRED RYAN</v>
      </c>
      <c r="D945" s="7" t="str">
        <f>VLOOKUP(Table1[[#This Row],[Order No]],'State and cust type'!$A$2:$B$1038,2,FALSE)</f>
        <v>Illinois</v>
      </c>
      <c r="E945" s="7" t="str">
        <f>VLOOKUP(Table1[[#This Row],[Order No]],'State and cust type'!$A$3:$C$1039,3,FALSE)</f>
        <v>Home Office</v>
      </c>
      <c r="F945" s="7" t="str">
        <f>VLOOKUP(Table1[[#This Row],[Order No]],'Account, order priority and cat'!$A$2:$B$1038,2,FALSE)</f>
        <v>MANUEL BARNES</v>
      </c>
      <c r="G945" s="7" t="str">
        <f>VLOOKUP(Table1[[#This Row],[Order No]],'Account, order priority and cat'!$A$3:$C$1039,3,FALSE)</f>
        <v>Not Specified</v>
      </c>
      <c r="H945" s="7" t="str">
        <f>VLOOKUP(Table1[[#This Row],[Order No]],'Account, order priority and cat'!$A$3:$D$1039,4,FALSE)</f>
        <v>Office Supplies</v>
      </c>
      <c r="I945" s="12" t="str">
        <f>VLOOKUP(Table1[[#This Row],[Order No]],'Cost and price details'!$A$2:$F$1038,Table!$I$3,FALSE)</f>
        <v>Regular Air</v>
      </c>
      <c r="J945" s="13">
        <f>VLOOKUP(Table1[[#This Row],[Order No]],'Cost and price details'!$A$2:$F$1038,Table!$J$3,FALSE)</f>
        <v>42662</v>
      </c>
      <c r="K945" s="12">
        <f>VLOOKUP(Table1[[#This Row],[Order No]],'Cost and price details'!$A$2:$F$1038,Table!$K$3,FALSE)</f>
        <v>59.719000000000001</v>
      </c>
      <c r="L945" s="12">
        <f>VLOOKUP(Table1[[#This Row],[Order No]],'Cost and price details'!$A$2:$F$1038,Table!$L$3,FALSE)</f>
        <v>99.528000000000006</v>
      </c>
      <c r="M945" s="14">
        <f>(Table1[[#This Row],[Retail Price]]-Table1[[#This Row],[Cost Price]])/Table1[[#This Row],[Cost Price]]</f>
        <v>0.66660526800515751</v>
      </c>
      <c r="N945" s="14">
        <f>VLOOKUP(Table1[[#This Row],[Retail Price]],'Tax and discount slab'!$A$17:$B$27,2,TRUE)</f>
        <v>0.30000000000000004</v>
      </c>
      <c r="O945" s="7">
        <f>(1+Table1[[#This Row],[Tax]])*Table1[[#This Row],[Retail Price]]</f>
        <v>129.38640000000001</v>
      </c>
      <c r="P945" s="7" t="e">
        <f>VLOOKUP(Table1[[#This Row],[Order No]],'QTY &amp; shipping cost'!A941:B1977,2,FALSE)</f>
        <v>#N/A</v>
      </c>
      <c r="Q945" s="7" t="e">
        <f>(Table1[[#This Row],[Price including tax]]*Table1[[#This Row],[Order Quantity]])</f>
        <v>#N/A</v>
      </c>
      <c r="R945" s="14">
        <f>VLOOKUP(Table1[[#This Row],[Retail Price]],'Tax and discount slab'!$D$17:$E$27,2,TRUE)</f>
        <v>0.42</v>
      </c>
      <c r="S945" s="7" t="e">
        <f>Table1[[#This Row],[Sub Total]]*Table1[[#This Row],[Discount %]]</f>
        <v>#N/A</v>
      </c>
      <c r="T945" s="7">
        <f>VLOOKUP(Table1[[#This Row],[Order No]],'QTY &amp; shipping cost'!$A$2:$C$1038,3,FALSE)</f>
        <v>20.04</v>
      </c>
      <c r="U945" s="18" t="e">
        <f>(Table1[[#This Row],[Sub Total]]+Table1[[#This Row],[Shipping Cost]])-Table1[[#This Row],[Discount $]]</f>
        <v>#N/A</v>
      </c>
    </row>
    <row r="946" spans="1:21" x14ac:dyDescent="0.2">
      <c r="A946" s="17" t="s">
        <v>1511</v>
      </c>
      <c r="B946" s="6">
        <f>VLOOKUP($A946,'Order date customer name'!$A$3:$B$1039,2,FALSE)</f>
        <v>42654</v>
      </c>
      <c r="C946" s="7" t="str">
        <f>VLOOKUP(Table1[[#This Row],[Order No]],'Order date customer name'!$A$2:$C$1038,3,FALSE)</f>
        <v>SAMUEL TURNER</v>
      </c>
      <c r="D946" s="7" t="str">
        <f>VLOOKUP(Table1[[#This Row],[Order No]],'State and cust type'!$A$2:$B$1038,2,FALSE)</f>
        <v>New York</v>
      </c>
      <c r="E946" s="7" t="str">
        <f>VLOOKUP(Table1[[#This Row],[Order No]],'State and cust type'!$A$3:$C$1039,3,FALSE)</f>
        <v>Corporate</v>
      </c>
      <c r="F946" s="7" t="str">
        <f>VLOOKUP(Table1[[#This Row],[Order No]],'Account, order priority and cat'!$A$2:$B$1038,2,FALSE)</f>
        <v>BOBBY CHAVEZ</v>
      </c>
      <c r="G946" s="7" t="str">
        <f>VLOOKUP(Table1[[#This Row],[Order No]],'Account, order priority and cat'!$A$3:$C$1039,3,FALSE)</f>
        <v>Low</v>
      </c>
      <c r="H946" s="7" t="str">
        <f>VLOOKUP(Table1[[#This Row],[Order No]],'Account, order priority and cat'!$A$3:$D$1039,4,FALSE)</f>
        <v>Office Supplies</v>
      </c>
      <c r="I946" s="12" t="str">
        <f>VLOOKUP(Table1[[#This Row],[Order No]],'Cost and price details'!$A$2:$F$1038,Table!$I$3,FALSE)</f>
        <v>Regular Air</v>
      </c>
      <c r="J946" s="13">
        <f>VLOOKUP(Table1[[#This Row],[Order No]],'Cost and price details'!$A$2:$F$1038,Table!$J$3,FALSE)</f>
        <v>42666</v>
      </c>
      <c r="K946" s="12">
        <f>VLOOKUP(Table1[[#This Row],[Order No]],'Cost and price details'!$A$2:$F$1038,Table!$K$3,FALSE)</f>
        <v>18.535000000000004</v>
      </c>
      <c r="L946" s="12">
        <f>VLOOKUP(Table1[[#This Row],[Order No]],'Cost and price details'!$A$2:$F$1038,Table!$L$3,FALSE)</f>
        <v>29.898000000000003</v>
      </c>
      <c r="M946" s="14">
        <f>(Table1[[#This Row],[Retail Price]]-Table1[[#This Row],[Cost Price]])/Table1[[#This Row],[Cost Price]]</f>
        <v>0.61305637982195826</v>
      </c>
      <c r="N946" s="14">
        <f>VLOOKUP(Table1[[#This Row],[Retail Price]],'Tax and discount slab'!$A$17:$B$27,2,TRUE)</f>
        <v>0.15000000000000002</v>
      </c>
      <c r="O946" s="7">
        <f>(1+Table1[[#This Row],[Tax]])*Table1[[#This Row],[Retail Price]]</f>
        <v>34.3827</v>
      </c>
      <c r="P946" s="7">
        <f>VLOOKUP(Table1[[#This Row],[Order No]],'QTY &amp; shipping cost'!A942:B1978,2,FALSE)</f>
        <v>40</v>
      </c>
      <c r="Q946" s="7">
        <f>(Table1[[#This Row],[Price including tax]]*Table1[[#This Row],[Order Quantity]])</f>
        <v>1375.308</v>
      </c>
      <c r="R946" s="14">
        <f>VLOOKUP(Table1[[#This Row],[Retail Price]],'Tax and discount slab'!$D$17:$E$27,2,TRUE)</f>
        <v>0.12000000000000001</v>
      </c>
      <c r="S946" s="7">
        <f>Table1[[#This Row],[Sub Total]]*Table1[[#This Row],[Discount %]]</f>
        <v>165.03696000000002</v>
      </c>
      <c r="T946" s="7">
        <f>VLOOKUP(Table1[[#This Row],[Order No]],'QTY &amp; shipping cost'!$A$2:$C$1038,3,FALSE)</f>
        <v>8.2800000000000011</v>
      </c>
      <c r="U946" s="18">
        <f>(Table1[[#This Row],[Sub Total]]+Table1[[#This Row],[Shipping Cost]])-Table1[[#This Row],[Discount $]]</f>
        <v>1218.5510399999998</v>
      </c>
    </row>
    <row r="947" spans="1:21" x14ac:dyDescent="0.2">
      <c r="A947" s="17" t="s">
        <v>1512</v>
      </c>
      <c r="B947" s="6">
        <f>VLOOKUP($A947,'Order date customer name'!$A$3:$B$1039,2,FALSE)</f>
        <v>42655</v>
      </c>
      <c r="C947" s="7" t="str">
        <f>VLOOKUP(Table1[[#This Row],[Order No]],'Order date customer name'!$A$2:$C$1038,3,FALSE)</f>
        <v>BRIAN LOPEZ</v>
      </c>
      <c r="D947" s="7" t="str">
        <f>VLOOKUP(Table1[[#This Row],[Order No]],'State and cust type'!$A$2:$B$1038,2,FALSE)</f>
        <v>New York</v>
      </c>
      <c r="E947" s="7" t="str">
        <f>VLOOKUP(Table1[[#This Row],[Order No]],'State and cust type'!$A$3:$C$1039,3,FALSE)</f>
        <v>Small Business</v>
      </c>
      <c r="F947" s="7" t="str">
        <f>VLOOKUP(Table1[[#This Row],[Order No]],'Account, order priority and cat'!$A$2:$B$1038,2,FALSE)</f>
        <v>GREG BLACK</v>
      </c>
      <c r="G947" s="7" t="str">
        <f>VLOOKUP(Table1[[#This Row],[Order No]],'Account, order priority and cat'!$A$3:$C$1039,3,FALSE)</f>
        <v>Medium</v>
      </c>
      <c r="H947" s="7" t="str">
        <f>VLOOKUP(Table1[[#This Row],[Order No]],'Account, order priority and cat'!$A$3:$D$1039,4,FALSE)</f>
        <v>Technology</v>
      </c>
      <c r="I947" s="12" t="str">
        <f>VLOOKUP(Table1[[#This Row],[Order No]],'Cost and price details'!$A$2:$F$1038,Table!$I$3,FALSE)</f>
        <v>Regular Air</v>
      </c>
      <c r="J947" s="13">
        <f>VLOOKUP(Table1[[#This Row],[Order No]],'Cost and price details'!$A$2:$F$1038,Table!$J$3,FALSE)</f>
        <v>42665</v>
      </c>
      <c r="K947" s="12">
        <f>VLOOKUP(Table1[[#This Row],[Order No]],'Cost and price details'!$A$2:$F$1038,Table!$K$3,FALSE)</f>
        <v>7.0289999999999999</v>
      </c>
      <c r="L947" s="12">
        <f>VLOOKUP(Table1[[#This Row],[Order No]],'Cost and price details'!$A$2:$F$1038,Table!$L$3,FALSE)</f>
        <v>21.978000000000002</v>
      </c>
      <c r="M947" s="14">
        <f>(Table1[[#This Row],[Retail Price]]-Table1[[#This Row],[Cost Price]])/Table1[[#This Row],[Cost Price]]</f>
        <v>2.126760563380282</v>
      </c>
      <c r="N947" s="14">
        <f>VLOOKUP(Table1[[#This Row],[Retail Price]],'Tax and discount slab'!$A$17:$B$27,2,TRUE)</f>
        <v>0.15000000000000002</v>
      </c>
      <c r="O947" s="7">
        <f>(1+Table1[[#This Row],[Tax]])*Table1[[#This Row],[Retail Price]]</f>
        <v>25.274699999999999</v>
      </c>
      <c r="P947" s="7" t="e">
        <f>VLOOKUP(Table1[[#This Row],[Order No]],'QTY &amp; shipping cost'!A943:B1979,2,FALSE)</f>
        <v>#N/A</v>
      </c>
      <c r="Q947" s="7" t="e">
        <f>(Table1[[#This Row],[Price including tax]]*Table1[[#This Row],[Order Quantity]])</f>
        <v>#N/A</v>
      </c>
      <c r="R947" s="14">
        <f>VLOOKUP(Table1[[#This Row],[Retail Price]],'Tax and discount slab'!$D$17:$E$27,2,TRUE)</f>
        <v>0.12000000000000001</v>
      </c>
      <c r="S947" s="7" t="e">
        <f>Table1[[#This Row],[Sub Total]]*Table1[[#This Row],[Discount %]]</f>
        <v>#N/A</v>
      </c>
      <c r="T947" s="7">
        <f>VLOOKUP(Table1[[#This Row],[Order No]],'QTY &amp; shipping cost'!$A$2:$C$1038,3,FALSE)</f>
        <v>4.05</v>
      </c>
      <c r="U947" s="18" t="e">
        <f>(Table1[[#This Row],[Sub Total]]+Table1[[#This Row],[Shipping Cost]])-Table1[[#This Row],[Discount $]]</f>
        <v>#N/A</v>
      </c>
    </row>
    <row r="948" spans="1:21" x14ac:dyDescent="0.2">
      <c r="A948" s="17" t="s">
        <v>1513</v>
      </c>
      <c r="B948" s="6">
        <f>VLOOKUP($A948,'Order date customer name'!$A$3:$B$1039,2,FALSE)</f>
        <v>42656</v>
      </c>
      <c r="C948" s="7" t="str">
        <f>VLOOKUP(Table1[[#This Row],[Order No]],'Order date customer name'!$A$2:$C$1038,3,FALSE)</f>
        <v>RAYMOND COLEMAN</v>
      </c>
      <c r="D948" s="7" t="str">
        <f>VLOOKUP(Table1[[#This Row],[Order No]],'State and cust type'!$A$2:$B$1038,2,FALSE)</f>
        <v>Illinois</v>
      </c>
      <c r="E948" s="7" t="str">
        <f>VLOOKUP(Table1[[#This Row],[Order No]],'State and cust type'!$A$3:$C$1039,3,FALSE)</f>
        <v>Corporate</v>
      </c>
      <c r="F948" s="7" t="str">
        <f>VLOOKUP(Table1[[#This Row],[Order No]],'Account, order priority and cat'!$A$2:$B$1038,2,FALSE)</f>
        <v>COREY MILLS</v>
      </c>
      <c r="G948" s="7" t="str">
        <f>VLOOKUP(Table1[[#This Row],[Order No]],'Account, order priority and cat'!$A$3:$C$1039,3,FALSE)</f>
        <v>Not Specified</v>
      </c>
      <c r="H948" s="7" t="str">
        <f>VLOOKUP(Table1[[#This Row],[Order No]],'Account, order priority and cat'!$A$3:$D$1039,4,FALSE)</f>
        <v>Furniture</v>
      </c>
      <c r="I948" s="12" t="str">
        <f>VLOOKUP(Table1[[#This Row],[Order No]],'Cost and price details'!$A$2:$F$1038,Table!$I$3,FALSE)</f>
        <v>Regular Air</v>
      </c>
      <c r="J948" s="13">
        <f>VLOOKUP(Table1[[#This Row],[Order No]],'Cost and price details'!$A$2:$F$1038,Table!$J$3,FALSE)</f>
        <v>42663</v>
      </c>
      <c r="K948" s="12">
        <f>VLOOKUP(Table1[[#This Row],[Order No]],'Cost and price details'!$A$2:$F$1038,Table!$K$3,FALSE)</f>
        <v>61.776000000000003</v>
      </c>
      <c r="L948" s="12">
        <f>VLOOKUP(Table1[[#This Row],[Order No]],'Cost and price details'!$A$2:$F$1038,Table!$L$3,FALSE)</f>
        <v>150.678</v>
      </c>
      <c r="M948" s="14">
        <f>(Table1[[#This Row],[Retail Price]]-Table1[[#This Row],[Cost Price]])/Table1[[#This Row],[Cost Price]]</f>
        <v>1.4391025641025639</v>
      </c>
      <c r="N948" s="14">
        <f>VLOOKUP(Table1[[#This Row],[Retail Price]],'Tax and discount slab'!$A$17:$B$27,2,TRUE)</f>
        <v>0.32000000000000006</v>
      </c>
      <c r="O948" s="7">
        <f>(1+Table1[[#This Row],[Tax]])*Table1[[#This Row],[Retail Price]]</f>
        <v>198.89496</v>
      </c>
      <c r="P948" s="7" t="e">
        <f>VLOOKUP(Table1[[#This Row],[Order No]],'QTY &amp; shipping cost'!A944:B1980,2,FALSE)</f>
        <v>#N/A</v>
      </c>
      <c r="Q948" s="7" t="e">
        <f>(Table1[[#This Row],[Price including tax]]*Table1[[#This Row],[Order Quantity]])</f>
        <v>#N/A</v>
      </c>
      <c r="R948" s="14">
        <f>VLOOKUP(Table1[[#This Row],[Retail Price]],'Tax and discount slab'!$D$17:$E$27,2,TRUE)</f>
        <v>0.47</v>
      </c>
      <c r="S948" s="7" t="e">
        <f>Table1[[#This Row],[Sub Total]]*Table1[[#This Row],[Discount %]]</f>
        <v>#N/A</v>
      </c>
      <c r="T948" s="7">
        <f>VLOOKUP(Table1[[#This Row],[Order No]],'QTY &amp; shipping cost'!$A$2:$C$1038,3,FALSE)</f>
        <v>24.54</v>
      </c>
      <c r="U948" s="18" t="e">
        <f>(Table1[[#This Row],[Sub Total]]+Table1[[#This Row],[Shipping Cost]])-Table1[[#This Row],[Discount $]]</f>
        <v>#N/A</v>
      </c>
    </row>
    <row r="949" spans="1:21" x14ac:dyDescent="0.2">
      <c r="A949" s="17" t="s">
        <v>1514</v>
      </c>
      <c r="B949" s="6">
        <f>VLOOKUP($A949,'Order date customer name'!$A$3:$B$1039,2,FALSE)</f>
        <v>42657</v>
      </c>
      <c r="C949" s="7" t="str">
        <f>VLOOKUP(Table1[[#This Row],[Order No]],'Order date customer name'!$A$2:$C$1038,3,FALSE)</f>
        <v>MARK SALAZAR</v>
      </c>
      <c r="D949" s="7" t="str">
        <f>VLOOKUP(Table1[[#This Row],[Order No]],'State and cust type'!$A$2:$B$1038,2,FALSE)</f>
        <v>New York</v>
      </c>
      <c r="E949" s="7" t="str">
        <f>VLOOKUP(Table1[[#This Row],[Order No]],'State and cust type'!$A$3:$C$1039,3,FALSE)</f>
        <v>Small Business</v>
      </c>
      <c r="F949" s="7" t="str">
        <f>VLOOKUP(Table1[[#This Row],[Order No]],'Account, order priority and cat'!$A$2:$B$1038,2,FALSE)</f>
        <v>ROY COOK</v>
      </c>
      <c r="G949" s="7" t="str">
        <f>VLOOKUP(Table1[[#This Row],[Order No]],'Account, order priority and cat'!$A$3:$C$1039,3,FALSE)</f>
        <v>Medium</v>
      </c>
      <c r="H949" s="7" t="str">
        <f>VLOOKUP(Table1[[#This Row],[Order No]],'Account, order priority and cat'!$A$3:$D$1039,4,FALSE)</f>
        <v>Office Supplies</v>
      </c>
      <c r="I949" s="12" t="str">
        <f>VLOOKUP(Table1[[#This Row],[Order No]],'Cost and price details'!$A$2:$F$1038,Table!$I$3,FALSE)</f>
        <v>Regular Air</v>
      </c>
      <c r="J949" s="13">
        <f>VLOOKUP(Table1[[#This Row],[Order No]],'Cost and price details'!$A$2:$F$1038,Table!$J$3,FALSE)</f>
        <v>42666</v>
      </c>
      <c r="K949" s="12">
        <f>VLOOKUP(Table1[[#This Row],[Order No]],'Cost and price details'!$A$2:$F$1038,Table!$K$3,FALSE)</f>
        <v>1.1990000000000003</v>
      </c>
      <c r="L949" s="12">
        <f>VLOOKUP(Table1[[#This Row],[Order No]],'Cost and price details'!$A$2:$F$1038,Table!$L$3,FALSE)</f>
        <v>2.8600000000000003</v>
      </c>
      <c r="M949" s="14">
        <f>(Table1[[#This Row],[Retail Price]]-Table1[[#This Row],[Cost Price]])/Table1[[#This Row],[Cost Price]]</f>
        <v>1.3853211009174309</v>
      </c>
      <c r="N949" s="14">
        <f>VLOOKUP(Table1[[#This Row],[Retail Price]],'Tax and discount slab'!$A$17:$B$27,2,TRUE)</f>
        <v>0.05</v>
      </c>
      <c r="O949" s="7">
        <f>(1+Table1[[#This Row],[Tax]])*Table1[[#This Row],[Retail Price]]</f>
        <v>3.0030000000000006</v>
      </c>
      <c r="P949" s="7" t="e">
        <f>VLOOKUP(Table1[[#This Row],[Order No]],'QTY &amp; shipping cost'!A945:B1981,2,FALSE)</f>
        <v>#N/A</v>
      </c>
      <c r="Q949" s="7" t="e">
        <f>(Table1[[#This Row],[Price including tax]]*Table1[[#This Row],[Order Quantity]])</f>
        <v>#N/A</v>
      </c>
      <c r="R949" s="14">
        <f>VLOOKUP(Table1[[#This Row],[Retail Price]],'Tax and discount slab'!$D$17:$E$27,2,TRUE)</f>
        <v>0.02</v>
      </c>
      <c r="S949" s="7" t="e">
        <f>Table1[[#This Row],[Sub Total]]*Table1[[#This Row],[Discount %]]</f>
        <v>#N/A</v>
      </c>
      <c r="T949" s="7">
        <f>VLOOKUP(Table1[[#This Row],[Order No]],'QTY &amp; shipping cost'!$A$2:$C$1038,3,FALSE)</f>
        <v>2.4499999999999997</v>
      </c>
      <c r="U949" s="18" t="e">
        <f>(Table1[[#This Row],[Sub Total]]+Table1[[#This Row],[Shipping Cost]])-Table1[[#This Row],[Discount $]]</f>
        <v>#N/A</v>
      </c>
    </row>
    <row r="950" spans="1:21" x14ac:dyDescent="0.2">
      <c r="A950" s="17" t="s">
        <v>1515</v>
      </c>
      <c r="B950" s="6">
        <f>VLOOKUP($A950,'Order date customer name'!$A$3:$B$1039,2,FALSE)</f>
        <v>42659</v>
      </c>
      <c r="C950" s="7" t="str">
        <f>VLOOKUP(Table1[[#This Row],[Order No]],'Order date customer name'!$A$2:$C$1038,3,FALSE)</f>
        <v>BRIAN LONG</v>
      </c>
      <c r="D950" s="7" t="str">
        <f>VLOOKUP(Table1[[#This Row],[Order No]],'State and cust type'!$A$2:$B$1038,2,FALSE)</f>
        <v>New York</v>
      </c>
      <c r="E950" s="7" t="str">
        <f>VLOOKUP(Table1[[#This Row],[Order No]],'State and cust type'!$A$3:$C$1039,3,FALSE)</f>
        <v>Home Office</v>
      </c>
      <c r="F950" s="7" t="str">
        <f>VLOOKUP(Table1[[#This Row],[Order No]],'Account, order priority and cat'!$A$2:$B$1038,2,FALSE)</f>
        <v>VINCENT JORDAN</v>
      </c>
      <c r="G950" s="7" t="str">
        <f>VLOOKUP(Table1[[#This Row],[Order No]],'Account, order priority and cat'!$A$3:$C$1039,3,FALSE)</f>
        <v>Medium</v>
      </c>
      <c r="H950" s="7" t="str">
        <f>VLOOKUP(Table1[[#This Row],[Order No]],'Account, order priority and cat'!$A$3:$D$1039,4,FALSE)</f>
        <v>Furniture</v>
      </c>
      <c r="I950" s="12" t="str">
        <f>VLOOKUP(Table1[[#This Row],[Order No]],'Cost and price details'!$A$2:$F$1038,Table!$I$3,FALSE)</f>
        <v>Regular Air</v>
      </c>
      <c r="J950" s="13">
        <f>VLOOKUP(Table1[[#This Row],[Order No]],'Cost and price details'!$A$2:$F$1038,Table!$J$3,FALSE)</f>
        <v>42669</v>
      </c>
      <c r="K950" s="12">
        <f>VLOOKUP(Table1[[#This Row],[Order No]],'Cost and price details'!$A$2:$F$1038,Table!$K$3,FALSE)</f>
        <v>61.776000000000003</v>
      </c>
      <c r="L950" s="12">
        <f>VLOOKUP(Table1[[#This Row],[Order No]],'Cost and price details'!$A$2:$F$1038,Table!$L$3,FALSE)</f>
        <v>150.678</v>
      </c>
      <c r="M950" s="14">
        <f>(Table1[[#This Row],[Retail Price]]-Table1[[#This Row],[Cost Price]])/Table1[[#This Row],[Cost Price]]</f>
        <v>1.4391025641025639</v>
      </c>
      <c r="N950" s="14">
        <f>VLOOKUP(Table1[[#This Row],[Retail Price]],'Tax and discount slab'!$A$17:$B$27,2,TRUE)</f>
        <v>0.32000000000000006</v>
      </c>
      <c r="O950" s="7">
        <f>(1+Table1[[#This Row],[Tax]])*Table1[[#This Row],[Retail Price]]</f>
        <v>198.89496</v>
      </c>
      <c r="P950" s="7" t="e">
        <f>VLOOKUP(Table1[[#This Row],[Order No]],'QTY &amp; shipping cost'!A946:B1982,2,FALSE)</f>
        <v>#N/A</v>
      </c>
      <c r="Q950" s="7" t="e">
        <f>(Table1[[#This Row],[Price including tax]]*Table1[[#This Row],[Order Quantity]])</f>
        <v>#N/A</v>
      </c>
      <c r="R950" s="14">
        <f>VLOOKUP(Table1[[#This Row],[Retail Price]],'Tax and discount slab'!$D$17:$E$27,2,TRUE)</f>
        <v>0.47</v>
      </c>
      <c r="S950" s="7" t="e">
        <f>Table1[[#This Row],[Sub Total]]*Table1[[#This Row],[Discount %]]</f>
        <v>#N/A</v>
      </c>
      <c r="T950" s="7">
        <f>VLOOKUP(Table1[[#This Row],[Order No]],'QTY &amp; shipping cost'!$A$2:$C$1038,3,FALSE)</f>
        <v>24.54</v>
      </c>
      <c r="U950" s="18" t="e">
        <f>(Table1[[#This Row],[Sub Total]]+Table1[[#This Row],[Shipping Cost]])-Table1[[#This Row],[Discount $]]</f>
        <v>#N/A</v>
      </c>
    </row>
    <row r="951" spans="1:21" x14ac:dyDescent="0.2">
      <c r="A951" s="17" t="s">
        <v>1516</v>
      </c>
      <c r="B951" s="6">
        <f>VLOOKUP($A951,'Order date customer name'!$A$3:$B$1039,2,FALSE)</f>
        <v>42660</v>
      </c>
      <c r="C951" s="7" t="str">
        <f>VLOOKUP(Table1[[#This Row],[Order No]],'Order date customer name'!$A$2:$C$1038,3,FALSE)</f>
        <v>GREG OLSON</v>
      </c>
      <c r="D951" s="7" t="str">
        <f>VLOOKUP(Table1[[#This Row],[Order No]],'State and cust type'!$A$2:$B$1038,2,FALSE)</f>
        <v>New York</v>
      </c>
      <c r="E951" s="7" t="str">
        <f>VLOOKUP(Table1[[#This Row],[Order No]],'State and cust type'!$A$3:$C$1039,3,FALSE)</f>
        <v>Corporate</v>
      </c>
      <c r="F951" s="7" t="str">
        <f>VLOOKUP(Table1[[#This Row],[Order No]],'Account, order priority and cat'!$A$2:$B$1038,2,FALSE)</f>
        <v>GREG BLACK</v>
      </c>
      <c r="G951" s="7" t="str">
        <f>VLOOKUP(Table1[[#This Row],[Order No]],'Account, order priority and cat'!$A$3:$C$1039,3,FALSE)</f>
        <v>Critical</v>
      </c>
      <c r="H951" s="7" t="str">
        <f>VLOOKUP(Table1[[#This Row],[Order No]],'Account, order priority and cat'!$A$3:$D$1039,4,FALSE)</f>
        <v>Office Supplies</v>
      </c>
      <c r="I951" s="12" t="str">
        <f>VLOOKUP(Table1[[#This Row],[Order No]],'Cost and price details'!$A$2:$F$1038,Table!$I$3,FALSE)</f>
        <v>Regular Air</v>
      </c>
      <c r="J951" s="13">
        <f>VLOOKUP(Table1[[#This Row],[Order No]],'Cost and price details'!$A$2:$F$1038,Table!$J$3,FALSE)</f>
        <v>42669</v>
      </c>
      <c r="K951" s="12">
        <f>VLOOKUP(Table1[[#This Row],[Order No]],'Cost and price details'!$A$2:$F$1038,Table!$K$3,FALSE)</f>
        <v>5.7090000000000005</v>
      </c>
      <c r="L951" s="12">
        <f>VLOOKUP(Table1[[#This Row],[Order No]],'Cost and price details'!$A$2:$F$1038,Table!$L$3,FALSE)</f>
        <v>14.278000000000002</v>
      </c>
      <c r="M951" s="14">
        <f>(Table1[[#This Row],[Retail Price]]-Table1[[#This Row],[Cost Price]])/Table1[[#This Row],[Cost Price]]</f>
        <v>1.5009633911368019</v>
      </c>
      <c r="N951" s="14">
        <f>VLOOKUP(Table1[[#This Row],[Retail Price]],'Tax and discount slab'!$A$17:$B$27,2,TRUE)</f>
        <v>0.1</v>
      </c>
      <c r="O951" s="7">
        <f>(1+Table1[[#This Row],[Tax]])*Table1[[#This Row],[Retail Price]]</f>
        <v>15.705800000000004</v>
      </c>
      <c r="P951" s="7" t="e">
        <f>VLOOKUP(Table1[[#This Row],[Order No]],'QTY &amp; shipping cost'!A947:B1983,2,FALSE)</f>
        <v>#N/A</v>
      </c>
      <c r="Q951" s="7" t="e">
        <f>(Table1[[#This Row],[Price including tax]]*Table1[[#This Row],[Order Quantity]])</f>
        <v>#N/A</v>
      </c>
      <c r="R951" s="14">
        <f>VLOOKUP(Table1[[#This Row],[Retail Price]],'Tax and discount slab'!$D$17:$E$27,2,TRUE)</f>
        <v>7.0000000000000007E-2</v>
      </c>
      <c r="S951" s="7" t="e">
        <f>Table1[[#This Row],[Sub Total]]*Table1[[#This Row],[Discount %]]</f>
        <v>#N/A</v>
      </c>
      <c r="T951" s="7">
        <f>VLOOKUP(Table1[[#This Row],[Order No]],'QTY &amp; shipping cost'!$A$2:$C$1038,3,FALSE)</f>
        <v>3.19</v>
      </c>
      <c r="U951" s="18" t="e">
        <f>(Table1[[#This Row],[Sub Total]]+Table1[[#This Row],[Shipping Cost]])-Table1[[#This Row],[Discount $]]</f>
        <v>#N/A</v>
      </c>
    </row>
    <row r="952" spans="1:21" x14ac:dyDescent="0.2">
      <c r="A952" s="17" t="s">
        <v>1517</v>
      </c>
      <c r="B952" s="6">
        <f>VLOOKUP($A952,'Order date customer name'!$A$3:$B$1039,2,FALSE)</f>
        <v>42661</v>
      </c>
      <c r="C952" s="7" t="str">
        <f>VLOOKUP(Table1[[#This Row],[Order No]],'Order date customer name'!$A$2:$C$1038,3,FALSE)</f>
        <v>JOSE DIXON</v>
      </c>
      <c r="D952" s="7" t="str">
        <f>VLOOKUP(Table1[[#This Row],[Order No]],'State and cust type'!$A$2:$B$1038,2,FALSE)</f>
        <v>New York</v>
      </c>
      <c r="E952" s="7" t="str">
        <f>VLOOKUP(Table1[[#This Row],[Order No]],'State and cust type'!$A$3:$C$1039,3,FALSE)</f>
        <v>Home Office</v>
      </c>
      <c r="F952" s="7" t="str">
        <f>VLOOKUP(Table1[[#This Row],[Order No]],'Account, order priority and cat'!$A$2:$B$1038,2,FALSE)</f>
        <v>TONY PERRY</v>
      </c>
      <c r="G952" s="7" t="str">
        <f>VLOOKUP(Table1[[#This Row],[Order No]],'Account, order priority and cat'!$A$3:$C$1039,3,FALSE)</f>
        <v>Not Specified</v>
      </c>
      <c r="H952" s="7" t="str">
        <f>VLOOKUP(Table1[[#This Row],[Order No]],'Account, order priority and cat'!$A$3:$D$1039,4,FALSE)</f>
        <v>Office Supplies</v>
      </c>
      <c r="I952" s="12" t="str">
        <f>VLOOKUP(Table1[[#This Row],[Order No]],'Cost and price details'!$A$2:$F$1038,Table!$I$3,FALSE)</f>
        <v>Regular Air</v>
      </c>
      <c r="J952" s="13">
        <f>VLOOKUP(Table1[[#This Row],[Order No]],'Cost and price details'!$A$2:$F$1038,Table!$J$3,FALSE)</f>
        <v>42668</v>
      </c>
      <c r="K952" s="12">
        <f>VLOOKUP(Table1[[#This Row],[Order No]],'Cost and price details'!$A$2:$F$1038,Table!$K$3,FALSE)</f>
        <v>2.4859999999999998</v>
      </c>
      <c r="L952" s="12">
        <f>VLOOKUP(Table1[[#This Row],[Order No]],'Cost and price details'!$A$2:$F$1038,Table!$L$3,FALSE)</f>
        <v>3.9380000000000006</v>
      </c>
      <c r="M952" s="14">
        <f>(Table1[[#This Row],[Retail Price]]-Table1[[#This Row],[Cost Price]])/Table1[[#This Row],[Cost Price]]</f>
        <v>0.58407079646017734</v>
      </c>
      <c r="N952" s="14">
        <f>VLOOKUP(Table1[[#This Row],[Retail Price]],'Tax and discount slab'!$A$17:$B$27,2,TRUE)</f>
        <v>0.05</v>
      </c>
      <c r="O952" s="7">
        <f>(1+Table1[[#This Row],[Tax]])*Table1[[#This Row],[Retail Price]]</f>
        <v>4.1349000000000009</v>
      </c>
      <c r="P952" s="7" t="e">
        <f>VLOOKUP(Table1[[#This Row],[Order No]],'QTY &amp; shipping cost'!A948:B1984,2,FALSE)</f>
        <v>#N/A</v>
      </c>
      <c r="Q952" s="7" t="e">
        <f>(Table1[[#This Row],[Price including tax]]*Table1[[#This Row],[Order Quantity]])</f>
        <v>#N/A</v>
      </c>
      <c r="R952" s="14">
        <f>VLOOKUP(Table1[[#This Row],[Retail Price]],'Tax and discount slab'!$D$17:$E$27,2,TRUE)</f>
        <v>0.02</v>
      </c>
      <c r="S952" s="7" t="e">
        <f>Table1[[#This Row],[Sub Total]]*Table1[[#This Row],[Discount %]]</f>
        <v>#N/A</v>
      </c>
      <c r="T952" s="7">
        <f>VLOOKUP(Table1[[#This Row],[Order No]],'QTY &amp; shipping cost'!$A$2:$C$1038,3,FALSE)</f>
        <v>5.52</v>
      </c>
      <c r="U952" s="18" t="e">
        <f>(Table1[[#This Row],[Sub Total]]+Table1[[#This Row],[Shipping Cost]])-Table1[[#This Row],[Discount $]]</f>
        <v>#N/A</v>
      </c>
    </row>
    <row r="953" spans="1:21" x14ac:dyDescent="0.2">
      <c r="A953" s="17" t="s">
        <v>1518</v>
      </c>
      <c r="B953" s="6">
        <f>VLOOKUP($A953,'Order date customer name'!$A$3:$B$1039,2,FALSE)</f>
        <v>42663</v>
      </c>
      <c r="C953" s="7" t="str">
        <f>VLOOKUP(Table1[[#This Row],[Order No]],'Order date customer name'!$A$2:$C$1038,3,FALSE)</f>
        <v>BARRY SANCHEZ</v>
      </c>
      <c r="D953" s="7" t="str">
        <f>VLOOKUP(Table1[[#This Row],[Order No]],'State and cust type'!$A$2:$B$1038,2,FALSE)</f>
        <v>New York</v>
      </c>
      <c r="E953" s="7" t="str">
        <f>VLOOKUP(Table1[[#This Row],[Order No]],'State and cust type'!$A$3:$C$1039,3,FALSE)</f>
        <v>Small Business</v>
      </c>
      <c r="F953" s="7" t="str">
        <f>VLOOKUP(Table1[[#This Row],[Order No]],'Account, order priority and cat'!$A$2:$B$1038,2,FALSE)</f>
        <v>EDDIE MURRAY</v>
      </c>
      <c r="G953" s="7" t="str">
        <f>VLOOKUP(Table1[[#This Row],[Order No]],'Account, order priority and cat'!$A$3:$C$1039,3,FALSE)</f>
        <v>Not Specified</v>
      </c>
      <c r="H953" s="7" t="str">
        <f>VLOOKUP(Table1[[#This Row],[Order No]],'Account, order priority and cat'!$A$3:$D$1039,4,FALSE)</f>
        <v>Office Supplies</v>
      </c>
      <c r="I953" s="12" t="str">
        <f>VLOOKUP(Table1[[#This Row],[Order No]],'Cost and price details'!$A$2:$F$1038,Table!$I$3,FALSE)</f>
        <v>Regular Air</v>
      </c>
      <c r="J953" s="13">
        <f>VLOOKUP(Table1[[#This Row],[Order No]],'Cost and price details'!$A$2:$F$1038,Table!$J$3,FALSE)</f>
        <v>42672</v>
      </c>
      <c r="K953" s="12">
        <f>VLOOKUP(Table1[[#This Row],[Order No]],'Cost and price details'!$A$2:$F$1038,Table!$K$3,FALSE)</f>
        <v>1.7490000000000003</v>
      </c>
      <c r="L953" s="12">
        <f>VLOOKUP(Table1[[#This Row],[Order No]],'Cost and price details'!$A$2:$F$1038,Table!$L$3,FALSE)</f>
        <v>2.871</v>
      </c>
      <c r="M953" s="14">
        <f>(Table1[[#This Row],[Retail Price]]-Table1[[#This Row],[Cost Price]])/Table1[[#This Row],[Cost Price]]</f>
        <v>0.64150943396226379</v>
      </c>
      <c r="N953" s="14">
        <f>VLOOKUP(Table1[[#This Row],[Retail Price]],'Tax and discount slab'!$A$17:$B$27,2,TRUE)</f>
        <v>0.05</v>
      </c>
      <c r="O953" s="7">
        <f>(1+Table1[[#This Row],[Tax]])*Table1[[#This Row],[Retail Price]]</f>
        <v>3.0145500000000003</v>
      </c>
      <c r="P953" s="7" t="e">
        <f>VLOOKUP(Table1[[#This Row],[Order No]],'QTY &amp; shipping cost'!A949:B1985,2,FALSE)</f>
        <v>#N/A</v>
      </c>
      <c r="Q953" s="7" t="e">
        <f>(Table1[[#This Row],[Price including tax]]*Table1[[#This Row],[Order Quantity]])</f>
        <v>#N/A</v>
      </c>
      <c r="R953" s="14">
        <f>VLOOKUP(Table1[[#This Row],[Retail Price]],'Tax and discount slab'!$D$17:$E$27,2,TRUE)</f>
        <v>0.02</v>
      </c>
      <c r="S953" s="7" t="e">
        <f>Table1[[#This Row],[Sub Total]]*Table1[[#This Row],[Discount %]]</f>
        <v>#N/A</v>
      </c>
      <c r="T953" s="7">
        <f>VLOOKUP(Table1[[#This Row],[Order No]],'QTY &amp; shipping cost'!$A$2:$C$1038,3,FALSE)</f>
        <v>0.55000000000000004</v>
      </c>
      <c r="U953" s="18" t="e">
        <f>(Table1[[#This Row],[Sub Total]]+Table1[[#This Row],[Shipping Cost]])-Table1[[#This Row],[Discount $]]</f>
        <v>#N/A</v>
      </c>
    </row>
    <row r="954" spans="1:21" x14ac:dyDescent="0.2">
      <c r="A954" s="17" t="s">
        <v>1519</v>
      </c>
      <c r="B954" s="6">
        <f>VLOOKUP($A954,'Order date customer name'!$A$3:$B$1039,2,FALSE)</f>
        <v>42664</v>
      </c>
      <c r="C954" s="7" t="str">
        <f>VLOOKUP(Table1[[#This Row],[Order No]],'Order date customer name'!$A$2:$C$1038,3,FALSE)</f>
        <v>TIM GOMEZ</v>
      </c>
      <c r="D954" s="7" t="str">
        <f>VLOOKUP(Table1[[#This Row],[Order No]],'State and cust type'!$A$2:$B$1038,2,FALSE)</f>
        <v>New York</v>
      </c>
      <c r="E954" s="7" t="str">
        <f>VLOOKUP(Table1[[#This Row],[Order No]],'State and cust type'!$A$3:$C$1039,3,FALSE)</f>
        <v>Consumer</v>
      </c>
      <c r="F954" s="7" t="str">
        <f>VLOOKUP(Table1[[#This Row],[Order No]],'Account, order priority and cat'!$A$2:$B$1038,2,FALSE)</f>
        <v>ROY COOK</v>
      </c>
      <c r="G954" s="7" t="str">
        <f>VLOOKUP(Table1[[#This Row],[Order No]],'Account, order priority and cat'!$A$3:$C$1039,3,FALSE)</f>
        <v>Critical</v>
      </c>
      <c r="H954" s="7" t="str">
        <f>VLOOKUP(Table1[[#This Row],[Order No]],'Account, order priority and cat'!$A$3:$D$1039,4,FALSE)</f>
        <v>Technology</v>
      </c>
      <c r="I954" s="12" t="str">
        <f>VLOOKUP(Table1[[#This Row],[Order No]],'Cost and price details'!$A$2:$F$1038,Table!$I$3,FALSE)</f>
        <v>Regular Air</v>
      </c>
      <c r="J954" s="13">
        <f>VLOOKUP(Table1[[#This Row],[Order No]],'Cost and price details'!$A$2:$F$1038,Table!$J$3,FALSE)</f>
        <v>42673</v>
      </c>
      <c r="K954" s="12">
        <f>VLOOKUP(Table1[[#This Row],[Order No]],'Cost and price details'!$A$2:$F$1038,Table!$K$3,FALSE)</f>
        <v>9.7020000000000017</v>
      </c>
      <c r="L954" s="12">
        <f>VLOOKUP(Table1[[#This Row],[Order No]],'Cost and price details'!$A$2:$F$1038,Table!$L$3,FALSE)</f>
        <v>23.088999999999999</v>
      </c>
      <c r="M954" s="14">
        <f>(Table1[[#This Row],[Retail Price]]-Table1[[#This Row],[Cost Price]])/Table1[[#This Row],[Cost Price]]</f>
        <v>1.3798185941043077</v>
      </c>
      <c r="N954" s="14">
        <f>VLOOKUP(Table1[[#This Row],[Retail Price]],'Tax and discount slab'!$A$17:$B$27,2,TRUE)</f>
        <v>0.15000000000000002</v>
      </c>
      <c r="O954" s="7">
        <f>(1+Table1[[#This Row],[Tax]])*Table1[[#This Row],[Retail Price]]</f>
        <v>26.552349999999997</v>
      </c>
      <c r="P954" s="7" t="e">
        <f>VLOOKUP(Table1[[#This Row],[Order No]],'QTY &amp; shipping cost'!A950:B1986,2,FALSE)</f>
        <v>#N/A</v>
      </c>
      <c r="Q954" s="7" t="e">
        <f>(Table1[[#This Row],[Price including tax]]*Table1[[#This Row],[Order Quantity]])</f>
        <v>#N/A</v>
      </c>
      <c r="R954" s="14">
        <f>VLOOKUP(Table1[[#This Row],[Retail Price]],'Tax and discount slab'!$D$17:$E$27,2,TRUE)</f>
        <v>0.12000000000000001</v>
      </c>
      <c r="S954" s="7" t="e">
        <f>Table1[[#This Row],[Sub Total]]*Table1[[#This Row],[Discount %]]</f>
        <v>#N/A</v>
      </c>
      <c r="T954" s="7">
        <f>VLOOKUP(Table1[[#This Row],[Order No]],'QTY &amp; shipping cost'!$A$2:$C$1038,3,FALSE)</f>
        <v>4.8599999999999994</v>
      </c>
      <c r="U954" s="18" t="e">
        <f>(Table1[[#This Row],[Sub Total]]+Table1[[#This Row],[Shipping Cost]])-Table1[[#This Row],[Discount $]]</f>
        <v>#N/A</v>
      </c>
    </row>
    <row r="955" spans="1:21" x14ac:dyDescent="0.2">
      <c r="A955" s="17" t="s">
        <v>1520</v>
      </c>
      <c r="B955" s="6">
        <f>VLOOKUP($A955,'Order date customer name'!$A$3:$B$1039,2,FALSE)</f>
        <v>42664</v>
      </c>
      <c r="C955" s="7" t="str">
        <f>VLOOKUP(Table1[[#This Row],[Order No]],'Order date customer name'!$A$2:$C$1038,3,FALSE)</f>
        <v>JOSEPH CARTER</v>
      </c>
      <c r="D955" s="7" t="str">
        <f>VLOOKUP(Table1[[#This Row],[Order No]],'State and cust type'!$A$2:$B$1038,2,FALSE)</f>
        <v>Illinois</v>
      </c>
      <c r="E955" s="7" t="str">
        <f>VLOOKUP(Table1[[#This Row],[Order No]],'State and cust type'!$A$3:$C$1039,3,FALSE)</f>
        <v>Corporate</v>
      </c>
      <c r="F955" s="7" t="str">
        <f>VLOOKUP(Table1[[#This Row],[Order No]],'Account, order priority and cat'!$A$2:$B$1038,2,FALSE)</f>
        <v>COREY MILLS</v>
      </c>
      <c r="G955" s="7" t="str">
        <f>VLOOKUP(Table1[[#This Row],[Order No]],'Account, order priority and cat'!$A$3:$C$1039,3,FALSE)</f>
        <v>Low</v>
      </c>
      <c r="H955" s="7" t="str">
        <f>VLOOKUP(Table1[[#This Row],[Order No]],'Account, order priority and cat'!$A$3:$D$1039,4,FALSE)</f>
        <v>Furniture</v>
      </c>
      <c r="I955" s="12" t="str">
        <f>VLOOKUP(Table1[[#This Row],[Order No]],'Cost and price details'!$A$2:$F$1038,Table!$I$3,FALSE)</f>
        <v>Regular Air</v>
      </c>
      <c r="J955" s="13">
        <f>VLOOKUP(Table1[[#This Row],[Order No]],'Cost and price details'!$A$2:$F$1038,Table!$J$3,FALSE)</f>
        <v>42678</v>
      </c>
      <c r="K955" s="12">
        <f>VLOOKUP(Table1[[#This Row],[Order No]],'Cost and price details'!$A$2:$F$1038,Table!$K$3,FALSE)</f>
        <v>61.776000000000003</v>
      </c>
      <c r="L955" s="12">
        <f>VLOOKUP(Table1[[#This Row],[Order No]],'Cost and price details'!$A$2:$F$1038,Table!$L$3,FALSE)</f>
        <v>150.678</v>
      </c>
      <c r="M955" s="14">
        <f>(Table1[[#This Row],[Retail Price]]-Table1[[#This Row],[Cost Price]])/Table1[[#This Row],[Cost Price]]</f>
        <v>1.4391025641025639</v>
      </c>
      <c r="N955" s="14">
        <f>VLOOKUP(Table1[[#This Row],[Retail Price]],'Tax and discount slab'!$A$17:$B$27,2,TRUE)</f>
        <v>0.32000000000000006</v>
      </c>
      <c r="O955" s="7">
        <f>(1+Table1[[#This Row],[Tax]])*Table1[[#This Row],[Retail Price]]</f>
        <v>198.89496</v>
      </c>
      <c r="P955" s="7" t="e">
        <f>VLOOKUP(Table1[[#This Row],[Order No]],'QTY &amp; shipping cost'!A951:B1987,2,FALSE)</f>
        <v>#N/A</v>
      </c>
      <c r="Q955" s="7" t="e">
        <f>(Table1[[#This Row],[Price including tax]]*Table1[[#This Row],[Order Quantity]])</f>
        <v>#N/A</v>
      </c>
      <c r="R955" s="14">
        <f>VLOOKUP(Table1[[#This Row],[Retail Price]],'Tax and discount slab'!$D$17:$E$27,2,TRUE)</f>
        <v>0.47</v>
      </c>
      <c r="S955" s="7" t="e">
        <f>Table1[[#This Row],[Sub Total]]*Table1[[#This Row],[Discount %]]</f>
        <v>#N/A</v>
      </c>
      <c r="T955" s="7">
        <f>VLOOKUP(Table1[[#This Row],[Order No]],'QTY &amp; shipping cost'!$A$2:$C$1038,3,FALSE)</f>
        <v>24.54</v>
      </c>
      <c r="U955" s="18" t="e">
        <f>(Table1[[#This Row],[Sub Total]]+Table1[[#This Row],[Shipping Cost]])-Table1[[#This Row],[Discount $]]</f>
        <v>#N/A</v>
      </c>
    </row>
    <row r="956" spans="1:21" x14ac:dyDescent="0.2">
      <c r="A956" s="17" t="s">
        <v>1521</v>
      </c>
      <c r="B956" s="6">
        <f>VLOOKUP($A956,'Order date customer name'!$A$3:$B$1039,2,FALSE)</f>
        <v>42664</v>
      </c>
      <c r="C956" s="7" t="str">
        <f>VLOOKUP(Table1[[#This Row],[Order No]],'Order date customer name'!$A$2:$C$1038,3,FALSE)</f>
        <v>MIGUEL DUNCAN</v>
      </c>
      <c r="D956" s="7" t="str">
        <f>VLOOKUP(Table1[[#This Row],[Order No]],'State and cust type'!$A$2:$B$1038,2,FALSE)</f>
        <v>New York</v>
      </c>
      <c r="E956" s="7" t="str">
        <f>VLOOKUP(Table1[[#This Row],[Order No]],'State and cust type'!$A$3:$C$1039,3,FALSE)</f>
        <v>Consumer</v>
      </c>
      <c r="F956" s="7" t="str">
        <f>VLOOKUP(Table1[[#This Row],[Order No]],'Account, order priority and cat'!$A$2:$B$1038,2,FALSE)</f>
        <v>EDDIE MURRAY</v>
      </c>
      <c r="G956" s="7" t="str">
        <f>VLOOKUP(Table1[[#This Row],[Order No]],'Account, order priority and cat'!$A$3:$C$1039,3,FALSE)</f>
        <v>Medium</v>
      </c>
      <c r="H956" s="7" t="str">
        <f>VLOOKUP(Table1[[#This Row],[Order No]],'Account, order priority and cat'!$A$3:$D$1039,4,FALSE)</f>
        <v>Office Supplies</v>
      </c>
      <c r="I956" s="12" t="str">
        <f>VLOOKUP(Table1[[#This Row],[Order No]],'Cost and price details'!$A$2:$F$1038,Table!$I$3,FALSE)</f>
        <v>Regular Air</v>
      </c>
      <c r="J956" s="13">
        <f>VLOOKUP(Table1[[#This Row],[Order No]],'Cost and price details'!$A$2:$F$1038,Table!$J$3,FALSE)</f>
        <v>42673</v>
      </c>
      <c r="K956" s="12">
        <f>VLOOKUP(Table1[[#This Row],[Order No]],'Cost and price details'!$A$2:$F$1038,Table!$K$3,FALSE)</f>
        <v>2.0240000000000005</v>
      </c>
      <c r="L956" s="12">
        <f>VLOOKUP(Table1[[#This Row],[Order No]],'Cost and price details'!$A$2:$F$1038,Table!$L$3,FALSE)</f>
        <v>3.1680000000000001</v>
      </c>
      <c r="M956" s="14">
        <f>(Table1[[#This Row],[Retail Price]]-Table1[[#This Row],[Cost Price]])/Table1[[#This Row],[Cost Price]]</f>
        <v>0.56521739130434756</v>
      </c>
      <c r="N956" s="14">
        <f>VLOOKUP(Table1[[#This Row],[Retail Price]],'Tax and discount slab'!$A$17:$B$27,2,TRUE)</f>
        <v>0.05</v>
      </c>
      <c r="O956" s="7">
        <f>(1+Table1[[#This Row],[Tax]])*Table1[[#This Row],[Retail Price]]</f>
        <v>3.3264000000000005</v>
      </c>
      <c r="P956" s="7" t="e">
        <f>VLOOKUP(Table1[[#This Row],[Order No]],'QTY &amp; shipping cost'!A952:B1988,2,FALSE)</f>
        <v>#N/A</v>
      </c>
      <c r="Q956" s="7" t="e">
        <f>(Table1[[#This Row],[Price including tax]]*Table1[[#This Row],[Order Quantity]])</f>
        <v>#N/A</v>
      </c>
      <c r="R956" s="14">
        <f>VLOOKUP(Table1[[#This Row],[Retail Price]],'Tax and discount slab'!$D$17:$E$27,2,TRUE)</f>
        <v>0.02</v>
      </c>
      <c r="S956" s="7" t="e">
        <f>Table1[[#This Row],[Sub Total]]*Table1[[#This Row],[Discount %]]</f>
        <v>#N/A</v>
      </c>
      <c r="T956" s="7">
        <f>VLOOKUP(Table1[[#This Row],[Order No]],'QTY &amp; shipping cost'!$A$2:$C$1038,3,FALSE)</f>
        <v>1.54</v>
      </c>
      <c r="U956" s="18" t="e">
        <f>(Table1[[#This Row],[Sub Total]]+Table1[[#This Row],[Shipping Cost]])-Table1[[#This Row],[Discount $]]</f>
        <v>#N/A</v>
      </c>
    </row>
    <row r="957" spans="1:21" x14ac:dyDescent="0.2">
      <c r="A957" s="17" t="s">
        <v>1522</v>
      </c>
      <c r="B957" s="6">
        <f>VLOOKUP($A957,'Order date customer name'!$A$3:$B$1039,2,FALSE)</f>
        <v>42666</v>
      </c>
      <c r="C957" s="7" t="str">
        <f>VLOOKUP(Table1[[#This Row],[Order No]],'Order date customer name'!$A$2:$C$1038,3,FALSE)</f>
        <v>GENE MENDEZ</v>
      </c>
      <c r="D957" s="7" t="str">
        <f>VLOOKUP(Table1[[#This Row],[Order No]],'State and cust type'!$A$2:$B$1038,2,FALSE)</f>
        <v>Illinois</v>
      </c>
      <c r="E957" s="7" t="str">
        <f>VLOOKUP(Table1[[#This Row],[Order No]],'State and cust type'!$A$3:$C$1039,3,FALSE)</f>
        <v>Corporate</v>
      </c>
      <c r="F957" s="7" t="str">
        <f>VLOOKUP(Table1[[#This Row],[Order No]],'Account, order priority and cat'!$A$2:$B$1038,2,FALSE)</f>
        <v>COREY MILLS</v>
      </c>
      <c r="G957" s="7" t="str">
        <f>VLOOKUP(Table1[[#This Row],[Order No]],'Account, order priority and cat'!$A$3:$C$1039,3,FALSE)</f>
        <v>Critical</v>
      </c>
      <c r="H957" s="7" t="str">
        <f>VLOOKUP(Table1[[#This Row],[Order No]],'Account, order priority and cat'!$A$3:$D$1039,4,FALSE)</f>
        <v>Office Supplies</v>
      </c>
      <c r="I957" s="12" t="str">
        <f>VLOOKUP(Table1[[#This Row],[Order No]],'Cost and price details'!$A$2:$F$1038,Table!$I$3,FALSE)</f>
        <v>Express Air</v>
      </c>
      <c r="J957" s="13">
        <f>VLOOKUP(Table1[[#This Row],[Order No]],'Cost and price details'!$A$2:$F$1038,Table!$J$3,FALSE)</f>
        <v>42675</v>
      </c>
      <c r="K957" s="12">
        <f>VLOOKUP(Table1[[#This Row],[Order No]],'Cost and price details'!$A$2:$F$1038,Table!$K$3,FALSE)</f>
        <v>1.7490000000000003</v>
      </c>
      <c r="L957" s="12">
        <f>VLOOKUP(Table1[[#This Row],[Order No]],'Cost and price details'!$A$2:$F$1038,Table!$L$3,FALSE)</f>
        <v>2.871</v>
      </c>
      <c r="M957" s="14">
        <f>(Table1[[#This Row],[Retail Price]]-Table1[[#This Row],[Cost Price]])/Table1[[#This Row],[Cost Price]]</f>
        <v>0.64150943396226379</v>
      </c>
      <c r="N957" s="14">
        <f>VLOOKUP(Table1[[#This Row],[Retail Price]],'Tax and discount slab'!$A$17:$B$27,2,TRUE)</f>
        <v>0.05</v>
      </c>
      <c r="O957" s="7">
        <f>(1+Table1[[#This Row],[Tax]])*Table1[[#This Row],[Retail Price]]</f>
        <v>3.0145500000000003</v>
      </c>
      <c r="P957" s="7" t="e">
        <f>VLOOKUP(Table1[[#This Row],[Order No]],'QTY &amp; shipping cost'!A953:B1989,2,FALSE)</f>
        <v>#N/A</v>
      </c>
      <c r="Q957" s="7" t="e">
        <f>(Table1[[#This Row],[Price including tax]]*Table1[[#This Row],[Order Quantity]])</f>
        <v>#N/A</v>
      </c>
      <c r="R957" s="14">
        <f>VLOOKUP(Table1[[#This Row],[Retail Price]],'Tax and discount slab'!$D$17:$E$27,2,TRUE)</f>
        <v>0.02</v>
      </c>
      <c r="S957" s="7" t="e">
        <f>Table1[[#This Row],[Sub Total]]*Table1[[#This Row],[Discount %]]</f>
        <v>#N/A</v>
      </c>
      <c r="T957" s="7">
        <f>VLOOKUP(Table1[[#This Row],[Order No]],'QTY &amp; shipping cost'!$A$2:$C$1038,3,FALSE)</f>
        <v>0.55000000000000004</v>
      </c>
      <c r="U957" s="18" t="e">
        <f>(Table1[[#This Row],[Sub Total]]+Table1[[#This Row],[Shipping Cost]])-Table1[[#This Row],[Discount $]]</f>
        <v>#N/A</v>
      </c>
    </row>
    <row r="958" spans="1:21" x14ac:dyDescent="0.2">
      <c r="A958" s="17" t="s">
        <v>1523</v>
      </c>
      <c r="B958" s="6">
        <f>VLOOKUP($A958,'Order date customer name'!$A$3:$B$1039,2,FALSE)</f>
        <v>42666</v>
      </c>
      <c r="C958" s="7" t="str">
        <f>VLOOKUP(Table1[[#This Row],[Order No]],'Order date customer name'!$A$2:$C$1038,3,FALSE)</f>
        <v>JAY ALVARADO</v>
      </c>
      <c r="D958" s="7" t="str">
        <f>VLOOKUP(Table1[[#This Row],[Order No]],'State and cust type'!$A$2:$B$1038,2,FALSE)</f>
        <v>New York</v>
      </c>
      <c r="E958" s="7" t="str">
        <f>VLOOKUP(Table1[[#This Row],[Order No]],'State and cust type'!$A$3:$C$1039,3,FALSE)</f>
        <v>Corporate</v>
      </c>
      <c r="F958" s="7" t="str">
        <f>VLOOKUP(Table1[[#This Row],[Order No]],'Account, order priority and cat'!$A$2:$B$1038,2,FALSE)</f>
        <v>TONY PERRY</v>
      </c>
      <c r="G958" s="7" t="str">
        <f>VLOOKUP(Table1[[#This Row],[Order No]],'Account, order priority and cat'!$A$3:$C$1039,3,FALSE)</f>
        <v>High</v>
      </c>
      <c r="H958" s="7" t="str">
        <f>VLOOKUP(Table1[[#This Row],[Order No]],'Account, order priority and cat'!$A$3:$D$1039,4,FALSE)</f>
        <v>Office Supplies</v>
      </c>
      <c r="I958" s="12" t="str">
        <f>VLOOKUP(Table1[[#This Row],[Order No]],'Cost and price details'!$A$2:$F$1038,Table!$I$3,FALSE)</f>
        <v>Regular Air</v>
      </c>
      <c r="J958" s="13">
        <f>VLOOKUP(Table1[[#This Row],[Order No]],'Cost and price details'!$A$2:$F$1038,Table!$J$3,FALSE)</f>
        <v>42675</v>
      </c>
      <c r="K958" s="12">
        <f>VLOOKUP(Table1[[#This Row],[Order No]],'Cost and price details'!$A$2:$F$1038,Table!$K$3,FALSE)</f>
        <v>0.9900000000000001</v>
      </c>
      <c r="L958" s="12">
        <f>VLOOKUP(Table1[[#This Row],[Order No]],'Cost and price details'!$A$2:$F$1038,Table!$L$3,FALSE)</f>
        <v>2.3100000000000005</v>
      </c>
      <c r="M958" s="14">
        <f>(Table1[[#This Row],[Retail Price]]-Table1[[#This Row],[Cost Price]])/Table1[[#This Row],[Cost Price]]</f>
        <v>1.3333333333333335</v>
      </c>
      <c r="N958" s="14">
        <f>VLOOKUP(Table1[[#This Row],[Retail Price]],'Tax and discount slab'!$A$17:$B$27,2,TRUE)</f>
        <v>0.05</v>
      </c>
      <c r="O958" s="7">
        <f>(1+Table1[[#This Row],[Tax]])*Table1[[#This Row],[Retail Price]]</f>
        <v>2.4255000000000004</v>
      </c>
      <c r="P958" s="7" t="e">
        <f>VLOOKUP(Table1[[#This Row],[Order No]],'QTY &amp; shipping cost'!A954:B1990,2,FALSE)</f>
        <v>#N/A</v>
      </c>
      <c r="Q958" s="7" t="e">
        <f>(Table1[[#This Row],[Price including tax]]*Table1[[#This Row],[Order Quantity]])</f>
        <v>#N/A</v>
      </c>
      <c r="R958" s="14">
        <f>VLOOKUP(Table1[[#This Row],[Retail Price]],'Tax and discount slab'!$D$17:$E$27,2,TRUE)</f>
        <v>0.02</v>
      </c>
      <c r="S958" s="7" t="e">
        <f>Table1[[#This Row],[Sub Total]]*Table1[[#This Row],[Discount %]]</f>
        <v>#N/A</v>
      </c>
      <c r="T958" s="7">
        <f>VLOOKUP(Table1[[#This Row],[Order No]],'QTY &amp; shipping cost'!$A$2:$C$1038,3,FALSE)</f>
        <v>0.75</v>
      </c>
      <c r="U958" s="18" t="e">
        <f>(Table1[[#This Row],[Sub Total]]+Table1[[#This Row],[Shipping Cost]])-Table1[[#This Row],[Discount $]]</f>
        <v>#N/A</v>
      </c>
    </row>
    <row r="959" spans="1:21" x14ac:dyDescent="0.2">
      <c r="A959" s="17" t="s">
        <v>1524</v>
      </c>
      <c r="B959" s="6">
        <f>VLOOKUP($A959,'Order date customer name'!$A$3:$B$1039,2,FALSE)</f>
        <v>42669</v>
      </c>
      <c r="C959" s="7" t="str">
        <f>VLOOKUP(Table1[[#This Row],[Order No]],'Order date customer name'!$A$2:$C$1038,3,FALSE)</f>
        <v>ERIC MILLER</v>
      </c>
      <c r="D959" s="7" t="str">
        <f>VLOOKUP(Table1[[#This Row],[Order No]],'State and cust type'!$A$2:$B$1038,2,FALSE)</f>
        <v>Illinois</v>
      </c>
      <c r="E959" s="7" t="str">
        <f>VLOOKUP(Table1[[#This Row],[Order No]],'State and cust type'!$A$3:$C$1039,3,FALSE)</f>
        <v>Home Office</v>
      </c>
      <c r="F959" s="7" t="str">
        <f>VLOOKUP(Table1[[#This Row],[Order No]],'Account, order priority and cat'!$A$2:$B$1038,2,FALSE)</f>
        <v>MANUEL BARNES</v>
      </c>
      <c r="G959" s="7" t="str">
        <f>VLOOKUP(Table1[[#This Row],[Order No]],'Account, order priority and cat'!$A$3:$C$1039,3,FALSE)</f>
        <v>Low</v>
      </c>
      <c r="H959" s="7" t="str">
        <f>VLOOKUP(Table1[[#This Row],[Order No]],'Account, order priority and cat'!$A$3:$D$1039,4,FALSE)</f>
        <v>Office Supplies</v>
      </c>
      <c r="I959" s="12" t="str">
        <f>VLOOKUP(Table1[[#This Row],[Order No]],'Cost and price details'!$A$2:$F$1038,Table!$I$3,FALSE)</f>
        <v>Express Air</v>
      </c>
      <c r="J959" s="13">
        <f>VLOOKUP(Table1[[#This Row],[Order No]],'Cost and price details'!$A$2:$F$1038,Table!$J$3,FALSE)</f>
        <v>42685</v>
      </c>
      <c r="K959" s="12">
        <f>VLOOKUP(Table1[[#This Row],[Order No]],'Cost and price details'!$A$2:$F$1038,Table!$K$3,FALSE)</f>
        <v>4.9060000000000006</v>
      </c>
      <c r="L959" s="12">
        <f>VLOOKUP(Table1[[#This Row],[Order No]],'Cost and price details'!$A$2:$F$1038,Table!$L$3,FALSE)</f>
        <v>11.979000000000001</v>
      </c>
      <c r="M959" s="14">
        <f>(Table1[[#This Row],[Retail Price]]-Table1[[#This Row],[Cost Price]])/Table1[[#This Row],[Cost Price]]</f>
        <v>1.4417040358744393</v>
      </c>
      <c r="N959" s="14">
        <f>VLOOKUP(Table1[[#This Row],[Retail Price]],'Tax and discount slab'!$A$17:$B$27,2,TRUE)</f>
        <v>0.1</v>
      </c>
      <c r="O959" s="7">
        <f>(1+Table1[[#This Row],[Tax]])*Table1[[#This Row],[Retail Price]]</f>
        <v>13.176900000000002</v>
      </c>
      <c r="P959" s="7" t="e">
        <f>VLOOKUP(Table1[[#This Row],[Order No]],'QTY &amp; shipping cost'!A955:B1991,2,FALSE)</f>
        <v>#N/A</v>
      </c>
      <c r="Q959" s="7" t="e">
        <f>(Table1[[#This Row],[Price including tax]]*Table1[[#This Row],[Order Quantity]])</f>
        <v>#N/A</v>
      </c>
      <c r="R959" s="14">
        <f>VLOOKUP(Table1[[#This Row],[Retail Price]],'Tax and discount slab'!$D$17:$E$27,2,TRUE)</f>
        <v>7.0000000000000007E-2</v>
      </c>
      <c r="S959" s="7" t="e">
        <f>Table1[[#This Row],[Sub Total]]*Table1[[#This Row],[Discount %]]</f>
        <v>#N/A</v>
      </c>
      <c r="T959" s="7">
        <f>VLOOKUP(Table1[[#This Row],[Order No]],'QTY &amp; shipping cost'!$A$2:$C$1038,3,FALSE)</f>
        <v>4.55</v>
      </c>
      <c r="U959" s="18" t="e">
        <f>(Table1[[#This Row],[Sub Total]]+Table1[[#This Row],[Shipping Cost]])-Table1[[#This Row],[Discount $]]</f>
        <v>#N/A</v>
      </c>
    </row>
    <row r="960" spans="1:21" x14ac:dyDescent="0.2">
      <c r="A960" s="17" t="s">
        <v>1525</v>
      </c>
      <c r="B960" s="6">
        <f>VLOOKUP($A960,'Order date customer name'!$A$3:$B$1039,2,FALSE)</f>
        <v>42669</v>
      </c>
      <c r="C960" s="7" t="str">
        <f>VLOOKUP(Table1[[#This Row],[Order No]],'Order date customer name'!$A$2:$C$1038,3,FALSE)</f>
        <v>DERRICK WALLACE</v>
      </c>
      <c r="D960" s="7" t="str">
        <f>VLOOKUP(Table1[[#This Row],[Order No]],'State and cust type'!$A$2:$B$1038,2,FALSE)</f>
        <v>Illinois</v>
      </c>
      <c r="E960" s="7" t="str">
        <f>VLOOKUP(Table1[[#This Row],[Order No]],'State and cust type'!$A$3:$C$1039,3,FALSE)</f>
        <v>Corporate</v>
      </c>
      <c r="F960" s="7" t="str">
        <f>VLOOKUP(Table1[[#This Row],[Order No]],'Account, order priority and cat'!$A$2:$B$1038,2,FALSE)</f>
        <v>COREY MILLS</v>
      </c>
      <c r="G960" s="7" t="str">
        <f>VLOOKUP(Table1[[#This Row],[Order No]],'Account, order priority and cat'!$A$3:$C$1039,3,FALSE)</f>
        <v>Critical</v>
      </c>
      <c r="H960" s="7" t="str">
        <f>VLOOKUP(Table1[[#This Row],[Order No]],'Account, order priority and cat'!$A$3:$D$1039,4,FALSE)</f>
        <v>Office Supplies</v>
      </c>
      <c r="I960" s="12" t="str">
        <f>VLOOKUP(Table1[[#This Row],[Order No]],'Cost and price details'!$A$2:$F$1038,Table!$I$3,FALSE)</f>
        <v>Regular Air</v>
      </c>
      <c r="J960" s="13">
        <f>VLOOKUP(Table1[[#This Row],[Order No]],'Cost and price details'!$A$2:$F$1038,Table!$J$3,FALSE)</f>
        <v>42678</v>
      </c>
      <c r="K960" s="12">
        <f>VLOOKUP(Table1[[#This Row],[Order No]],'Cost and price details'!$A$2:$F$1038,Table!$K$3,FALSE)</f>
        <v>2.1779999999999999</v>
      </c>
      <c r="L960" s="12">
        <f>VLOOKUP(Table1[[#This Row],[Order No]],'Cost and price details'!$A$2:$F$1038,Table!$L$3,FALSE)</f>
        <v>3.4650000000000003</v>
      </c>
      <c r="M960" s="14">
        <f>(Table1[[#This Row],[Retail Price]]-Table1[[#This Row],[Cost Price]])/Table1[[#This Row],[Cost Price]]</f>
        <v>0.59090909090909105</v>
      </c>
      <c r="N960" s="14">
        <f>VLOOKUP(Table1[[#This Row],[Retail Price]],'Tax and discount slab'!$A$17:$B$27,2,TRUE)</f>
        <v>0.05</v>
      </c>
      <c r="O960" s="7">
        <f>(1+Table1[[#This Row],[Tax]])*Table1[[#This Row],[Retail Price]]</f>
        <v>3.6382500000000007</v>
      </c>
      <c r="P960" s="7" t="e">
        <f>VLOOKUP(Table1[[#This Row],[Order No]],'QTY &amp; shipping cost'!A956:B1992,2,FALSE)</f>
        <v>#N/A</v>
      </c>
      <c r="Q960" s="7" t="e">
        <f>(Table1[[#This Row],[Price including tax]]*Table1[[#This Row],[Order Quantity]])</f>
        <v>#N/A</v>
      </c>
      <c r="R960" s="14">
        <f>VLOOKUP(Table1[[#This Row],[Retail Price]],'Tax and discount slab'!$D$17:$E$27,2,TRUE)</f>
        <v>0.02</v>
      </c>
      <c r="S960" s="7" t="e">
        <f>Table1[[#This Row],[Sub Total]]*Table1[[#This Row],[Discount %]]</f>
        <v>#N/A</v>
      </c>
      <c r="T960" s="7">
        <f>VLOOKUP(Table1[[#This Row],[Order No]],'QTY &amp; shipping cost'!$A$2:$C$1038,3,FALSE)</f>
        <v>0.54</v>
      </c>
      <c r="U960" s="18" t="e">
        <f>(Table1[[#This Row],[Sub Total]]+Table1[[#This Row],[Shipping Cost]])-Table1[[#This Row],[Discount $]]</f>
        <v>#N/A</v>
      </c>
    </row>
    <row r="961" spans="1:21" x14ac:dyDescent="0.2">
      <c r="A961" s="17" t="s">
        <v>1526</v>
      </c>
      <c r="B961" s="6">
        <f>VLOOKUP($A961,'Order date customer name'!$A$3:$B$1039,2,FALSE)</f>
        <v>42670</v>
      </c>
      <c r="C961" s="7" t="str">
        <f>VLOOKUP(Table1[[#This Row],[Order No]],'Order date customer name'!$A$2:$C$1038,3,FALSE)</f>
        <v>LARRY COLLINS</v>
      </c>
      <c r="D961" s="7" t="str">
        <f>VLOOKUP(Table1[[#This Row],[Order No]],'State and cust type'!$A$2:$B$1038,2,FALSE)</f>
        <v>New York</v>
      </c>
      <c r="E961" s="7" t="str">
        <f>VLOOKUP(Table1[[#This Row],[Order No]],'State and cust type'!$A$3:$C$1039,3,FALSE)</f>
        <v>Home Office</v>
      </c>
      <c r="F961" s="7" t="str">
        <f>VLOOKUP(Table1[[#This Row],[Order No]],'Account, order priority and cat'!$A$2:$B$1038,2,FALSE)</f>
        <v>WILLIE STEWART</v>
      </c>
      <c r="G961" s="7" t="str">
        <f>VLOOKUP(Table1[[#This Row],[Order No]],'Account, order priority and cat'!$A$3:$C$1039,3,FALSE)</f>
        <v>Critical</v>
      </c>
      <c r="H961" s="7" t="str">
        <f>VLOOKUP(Table1[[#This Row],[Order No]],'Account, order priority and cat'!$A$3:$D$1039,4,FALSE)</f>
        <v>Technology</v>
      </c>
      <c r="I961" s="12" t="str">
        <f>VLOOKUP(Table1[[#This Row],[Order No]],'Cost and price details'!$A$2:$F$1038,Table!$I$3,FALSE)</f>
        <v>Regular Air</v>
      </c>
      <c r="J961" s="13">
        <f>VLOOKUP(Table1[[#This Row],[Order No]],'Cost and price details'!$A$2:$F$1038,Table!$J$3,FALSE)</f>
        <v>42678</v>
      </c>
      <c r="K961" s="12">
        <f>VLOOKUP(Table1[[#This Row],[Order No]],'Cost and price details'!$A$2:$F$1038,Table!$K$3,FALSE)</f>
        <v>7.0289999999999999</v>
      </c>
      <c r="L961" s="12">
        <f>VLOOKUP(Table1[[#This Row],[Order No]],'Cost and price details'!$A$2:$F$1038,Table!$L$3,FALSE)</f>
        <v>21.978000000000002</v>
      </c>
      <c r="M961" s="14">
        <f>(Table1[[#This Row],[Retail Price]]-Table1[[#This Row],[Cost Price]])/Table1[[#This Row],[Cost Price]]</f>
        <v>2.126760563380282</v>
      </c>
      <c r="N961" s="14">
        <f>VLOOKUP(Table1[[#This Row],[Retail Price]],'Tax and discount slab'!$A$17:$B$27,2,TRUE)</f>
        <v>0.15000000000000002</v>
      </c>
      <c r="O961" s="7">
        <f>(1+Table1[[#This Row],[Tax]])*Table1[[#This Row],[Retail Price]]</f>
        <v>25.274699999999999</v>
      </c>
      <c r="P961" s="7" t="e">
        <f>VLOOKUP(Table1[[#This Row],[Order No]],'QTY &amp; shipping cost'!A957:B1993,2,FALSE)</f>
        <v>#N/A</v>
      </c>
      <c r="Q961" s="7" t="e">
        <f>(Table1[[#This Row],[Price including tax]]*Table1[[#This Row],[Order Quantity]])</f>
        <v>#N/A</v>
      </c>
      <c r="R961" s="14">
        <f>VLOOKUP(Table1[[#This Row],[Retail Price]],'Tax and discount slab'!$D$17:$E$27,2,TRUE)</f>
        <v>0.12000000000000001</v>
      </c>
      <c r="S961" s="7" t="e">
        <f>Table1[[#This Row],[Sub Total]]*Table1[[#This Row],[Discount %]]</f>
        <v>#N/A</v>
      </c>
      <c r="T961" s="7">
        <f>VLOOKUP(Table1[[#This Row],[Order No]],'QTY &amp; shipping cost'!$A$2:$C$1038,3,FALSE)</f>
        <v>4.05</v>
      </c>
      <c r="U961" s="18" t="e">
        <f>(Table1[[#This Row],[Sub Total]]+Table1[[#This Row],[Shipping Cost]])-Table1[[#This Row],[Discount $]]</f>
        <v>#N/A</v>
      </c>
    </row>
    <row r="962" spans="1:21" x14ac:dyDescent="0.2">
      <c r="A962" s="17" t="s">
        <v>1528</v>
      </c>
      <c r="B962" s="6">
        <f>VLOOKUP($A962,'Order date customer name'!$A$3:$B$1039,2,FALSE)</f>
        <v>42672</v>
      </c>
      <c r="C962" s="7" t="str">
        <f>VLOOKUP(Table1[[#This Row],[Order No]],'Order date customer name'!$A$2:$C$1038,3,FALSE)</f>
        <v>BEN MORALES</v>
      </c>
      <c r="D962" s="7" t="str">
        <f>VLOOKUP(Table1[[#This Row],[Order No]],'State and cust type'!$A$2:$B$1038,2,FALSE)</f>
        <v>New York</v>
      </c>
      <c r="E962" s="7" t="str">
        <f>VLOOKUP(Table1[[#This Row],[Order No]],'State and cust type'!$A$3:$C$1039,3,FALSE)</f>
        <v>Corporate</v>
      </c>
      <c r="F962" s="7" t="str">
        <f>VLOOKUP(Table1[[#This Row],[Order No]],'Account, order priority and cat'!$A$2:$B$1038,2,FALSE)</f>
        <v>MARC ARNOLD</v>
      </c>
      <c r="G962" s="7" t="str">
        <f>VLOOKUP(Table1[[#This Row],[Order No]],'Account, order priority and cat'!$A$3:$C$1039,3,FALSE)</f>
        <v>Medium</v>
      </c>
      <c r="H962" s="7" t="str">
        <f>VLOOKUP(Table1[[#This Row],[Order No]],'Account, order priority and cat'!$A$3:$D$1039,4,FALSE)</f>
        <v>Technology</v>
      </c>
      <c r="I962" s="12" t="str">
        <f>VLOOKUP(Table1[[#This Row],[Order No]],'Cost and price details'!$A$2:$F$1038,Table!$I$3,FALSE)</f>
        <v>Regular Air</v>
      </c>
      <c r="J962" s="13">
        <f>VLOOKUP(Table1[[#This Row],[Order No]],'Cost and price details'!$A$2:$F$1038,Table!$J$3,FALSE)</f>
        <v>42679</v>
      </c>
      <c r="K962" s="12">
        <f>VLOOKUP(Table1[[#This Row],[Order No]],'Cost and price details'!$A$2:$F$1038,Table!$K$3,FALSE)</f>
        <v>10.901000000000002</v>
      </c>
      <c r="L962" s="12">
        <f>VLOOKUP(Table1[[#This Row],[Order No]],'Cost and price details'!$A$2:$F$1038,Table!$L$3,FALSE)</f>
        <v>17.589000000000002</v>
      </c>
      <c r="M962" s="14">
        <f>(Table1[[#This Row],[Retail Price]]-Table1[[#This Row],[Cost Price]])/Table1[[#This Row],[Cost Price]]</f>
        <v>0.61352169525731581</v>
      </c>
      <c r="N962" s="14">
        <f>VLOOKUP(Table1[[#This Row],[Retail Price]],'Tax and discount slab'!$A$17:$B$27,2,TRUE)</f>
        <v>0.1</v>
      </c>
      <c r="O962" s="7">
        <f>(1+Table1[[#This Row],[Tax]])*Table1[[#This Row],[Retail Price]]</f>
        <v>19.347900000000003</v>
      </c>
      <c r="P962" s="7" t="e">
        <f>VLOOKUP(Table1[[#This Row],[Order No]],'QTY &amp; shipping cost'!A958:B1994,2,FALSE)</f>
        <v>#N/A</v>
      </c>
      <c r="Q962" s="7" t="e">
        <f>(Table1[[#This Row],[Price including tax]]*Table1[[#This Row],[Order Quantity]])</f>
        <v>#N/A</v>
      </c>
      <c r="R962" s="14">
        <f>VLOOKUP(Table1[[#This Row],[Retail Price]],'Tax and discount slab'!$D$17:$E$27,2,TRUE)</f>
        <v>7.0000000000000007E-2</v>
      </c>
      <c r="S962" s="7" t="e">
        <f>Table1[[#This Row],[Sub Total]]*Table1[[#This Row],[Discount %]]</f>
        <v>#N/A</v>
      </c>
      <c r="T962" s="7">
        <f>VLOOKUP(Table1[[#This Row],[Order No]],'QTY &amp; shipping cost'!$A$2:$C$1038,3,FALSE)</f>
        <v>11.33</v>
      </c>
      <c r="U962" s="18" t="e">
        <f>(Table1[[#This Row],[Sub Total]]+Table1[[#This Row],[Shipping Cost]])-Table1[[#This Row],[Discount $]]</f>
        <v>#N/A</v>
      </c>
    </row>
    <row r="963" spans="1:21" x14ac:dyDescent="0.2">
      <c r="A963" s="17" t="s">
        <v>1530</v>
      </c>
      <c r="B963" s="6">
        <f>VLOOKUP($A963,'Order date customer name'!$A$3:$B$1039,2,FALSE)</f>
        <v>42672</v>
      </c>
      <c r="C963" s="7" t="str">
        <f>VLOOKUP(Table1[[#This Row],[Order No]],'Order date customer name'!$A$2:$C$1038,3,FALSE)</f>
        <v>RUBEN CARTER</v>
      </c>
      <c r="D963" s="7" t="str">
        <f>VLOOKUP(Table1[[#This Row],[Order No]],'State and cust type'!$A$2:$B$1038,2,FALSE)</f>
        <v>Illinois</v>
      </c>
      <c r="E963" s="7" t="str">
        <f>VLOOKUP(Table1[[#This Row],[Order No]],'State and cust type'!$A$3:$C$1039,3,FALSE)</f>
        <v>Corporate</v>
      </c>
      <c r="F963" s="7" t="str">
        <f>VLOOKUP(Table1[[#This Row],[Order No]],'Account, order priority and cat'!$A$2:$B$1038,2,FALSE)</f>
        <v>MANUEL BARNES</v>
      </c>
      <c r="G963" s="7" t="str">
        <f>VLOOKUP(Table1[[#This Row],[Order No]],'Account, order priority and cat'!$A$3:$C$1039,3,FALSE)</f>
        <v>Medium</v>
      </c>
      <c r="H963" s="7" t="str">
        <f>VLOOKUP(Table1[[#This Row],[Order No]],'Account, order priority and cat'!$A$3:$D$1039,4,FALSE)</f>
        <v>Office Supplies</v>
      </c>
      <c r="I963" s="12" t="str">
        <f>VLOOKUP(Table1[[#This Row],[Order No]],'Cost and price details'!$A$2:$F$1038,Table!$I$3,FALSE)</f>
        <v>Regular Air</v>
      </c>
      <c r="J963" s="13">
        <f>VLOOKUP(Table1[[#This Row],[Order No]],'Cost and price details'!$A$2:$F$1038,Table!$J$3,FALSE)</f>
        <v>42680</v>
      </c>
      <c r="K963" s="12">
        <f>VLOOKUP(Table1[[#This Row],[Order No]],'Cost and price details'!$A$2:$F$1038,Table!$K$3,FALSE)</f>
        <v>4.0150000000000006</v>
      </c>
      <c r="L963" s="12">
        <f>VLOOKUP(Table1[[#This Row],[Order No]],'Cost and price details'!$A$2:$F$1038,Table!$L$3,FALSE)</f>
        <v>6.5780000000000012</v>
      </c>
      <c r="M963" s="14">
        <f>(Table1[[#This Row],[Retail Price]]-Table1[[#This Row],[Cost Price]])/Table1[[#This Row],[Cost Price]]</f>
        <v>0.63835616438356169</v>
      </c>
      <c r="N963" s="14">
        <f>VLOOKUP(Table1[[#This Row],[Retail Price]],'Tax and discount slab'!$A$17:$B$27,2,TRUE)</f>
        <v>0.05</v>
      </c>
      <c r="O963" s="7">
        <f>(1+Table1[[#This Row],[Tax]])*Table1[[#This Row],[Retail Price]]</f>
        <v>6.9069000000000011</v>
      </c>
      <c r="P963" s="7">
        <f>VLOOKUP(Table1[[#This Row],[Order No]],'QTY &amp; shipping cost'!A959:B1995,2,FALSE)</f>
        <v>25</v>
      </c>
      <c r="Q963" s="7">
        <f>(Table1[[#This Row],[Price including tax]]*Table1[[#This Row],[Order Quantity]])</f>
        <v>172.67250000000004</v>
      </c>
      <c r="R963" s="14">
        <f>VLOOKUP(Table1[[#This Row],[Retail Price]],'Tax and discount slab'!$D$17:$E$27,2,TRUE)</f>
        <v>0.02</v>
      </c>
      <c r="S963" s="7">
        <f>Table1[[#This Row],[Sub Total]]*Table1[[#This Row],[Discount %]]</f>
        <v>3.453450000000001</v>
      </c>
      <c r="T963" s="7">
        <f>VLOOKUP(Table1[[#This Row],[Order No]],'QTY &amp; shipping cost'!$A$2:$C$1038,3,FALSE)</f>
        <v>1.54</v>
      </c>
      <c r="U963" s="18">
        <f>(Table1[[#This Row],[Sub Total]]+Table1[[#This Row],[Shipping Cost]])-Table1[[#This Row],[Discount $]]</f>
        <v>170.75905000000003</v>
      </c>
    </row>
    <row r="964" spans="1:21" x14ac:dyDescent="0.2">
      <c r="A964" s="17" t="s">
        <v>1531</v>
      </c>
      <c r="B964" s="6">
        <f>VLOOKUP($A964,'Order date customer name'!$A$3:$B$1039,2,FALSE)</f>
        <v>42672</v>
      </c>
      <c r="C964" s="7" t="str">
        <f>VLOOKUP(Table1[[#This Row],[Order No]],'Order date customer name'!$A$2:$C$1038,3,FALSE)</f>
        <v>DAN GRANT</v>
      </c>
      <c r="D964" s="7" t="str">
        <f>VLOOKUP(Table1[[#This Row],[Order No]],'State and cust type'!$A$2:$B$1038,2,FALSE)</f>
        <v>New York</v>
      </c>
      <c r="E964" s="7" t="str">
        <f>VLOOKUP(Table1[[#This Row],[Order No]],'State and cust type'!$A$3:$C$1039,3,FALSE)</f>
        <v>Home Office</v>
      </c>
      <c r="F964" s="7" t="str">
        <f>VLOOKUP(Table1[[#This Row],[Order No]],'Account, order priority and cat'!$A$2:$B$1038,2,FALSE)</f>
        <v>MARC ARNOLD</v>
      </c>
      <c r="G964" s="7" t="str">
        <f>VLOOKUP(Table1[[#This Row],[Order No]],'Account, order priority and cat'!$A$3:$C$1039,3,FALSE)</f>
        <v>Not Specified</v>
      </c>
      <c r="H964" s="7" t="str">
        <f>VLOOKUP(Table1[[#This Row],[Order No]],'Account, order priority and cat'!$A$3:$D$1039,4,FALSE)</f>
        <v>Office Supplies</v>
      </c>
      <c r="I964" s="12" t="str">
        <f>VLOOKUP(Table1[[#This Row],[Order No]],'Cost and price details'!$A$2:$F$1038,Table!$I$3,FALSE)</f>
        <v>Regular Air</v>
      </c>
      <c r="J964" s="13">
        <f>VLOOKUP(Table1[[#This Row],[Order No]],'Cost and price details'!$A$2:$F$1038,Table!$J$3,FALSE)</f>
        <v>42682</v>
      </c>
      <c r="K964" s="12">
        <f>VLOOKUP(Table1[[#This Row],[Order No]],'Cost and price details'!$A$2:$F$1038,Table!$K$3,FALSE)</f>
        <v>3.8500000000000005</v>
      </c>
      <c r="L964" s="12">
        <f>VLOOKUP(Table1[[#This Row],[Order No]],'Cost and price details'!$A$2:$F$1038,Table!$L$3,FALSE)</f>
        <v>6.3140000000000009</v>
      </c>
      <c r="M964" s="14">
        <f>(Table1[[#This Row],[Retail Price]]-Table1[[#This Row],[Cost Price]])/Table1[[#This Row],[Cost Price]]</f>
        <v>0.64</v>
      </c>
      <c r="N964" s="14">
        <f>VLOOKUP(Table1[[#This Row],[Retail Price]],'Tax and discount slab'!$A$17:$B$27,2,TRUE)</f>
        <v>0.05</v>
      </c>
      <c r="O964" s="7">
        <f>(1+Table1[[#This Row],[Tax]])*Table1[[#This Row],[Retail Price]]</f>
        <v>6.6297000000000015</v>
      </c>
      <c r="P964" s="7" t="e">
        <f>VLOOKUP(Table1[[#This Row],[Order No]],'QTY &amp; shipping cost'!A960:B1996,2,FALSE)</f>
        <v>#N/A</v>
      </c>
      <c r="Q964" s="7" t="e">
        <f>(Table1[[#This Row],[Price including tax]]*Table1[[#This Row],[Order Quantity]])</f>
        <v>#N/A</v>
      </c>
      <c r="R964" s="14">
        <f>VLOOKUP(Table1[[#This Row],[Retail Price]],'Tax and discount slab'!$D$17:$E$27,2,TRUE)</f>
        <v>0.02</v>
      </c>
      <c r="S964" s="7" t="e">
        <f>Table1[[#This Row],[Sub Total]]*Table1[[#This Row],[Discount %]]</f>
        <v>#N/A</v>
      </c>
      <c r="T964" s="7">
        <f>VLOOKUP(Table1[[#This Row],[Order No]],'QTY &amp; shipping cost'!$A$2:$C$1038,3,FALSE)</f>
        <v>5.0599999999999996</v>
      </c>
      <c r="U964" s="18" t="e">
        <f>(Table1[[#This Row],[Sub Total]]+Table1[[#This Row],[Shipping Cost]])-Table1[[#This Row],[Discount $]]</f>
        <v>#N/A</v>
      </c>
    </row>
    <row r="965" spans="1:21" x14ac:dyDescent="0.2">
      <c r="A965" s="17" t="s">
        <v>1532</v>
      </c>
      <c r="B965" s="6">
        <f>VLOOKUP($A965,'Order date customer name'!$A$3:$B$1039,2,FALSE)</f>
        <v>42674</v>
      </c>
      <c r="C965" s="7" t="str">
        <f>VLOOKUP(Table1[[#This Row],[Order No]],'Order date customer name'!$A$2:$C$1038,3,FALSE)</f>
        <v>JOEL WILLIAMS</v>
      </c>
      <c r="D965" s="7" t="str">
        <f>VLOOKUP(Table1[[#This Row],[Order No]],'State and cust type'!$A$2:$B$1038,2,FALSE)</f>
        <v>New York</v>
      </c>
      <c r="E965" s="7" t="str">
        <f>VLOOKUP(Table1[[#This Row],[Order No]],'State and cust type'!$A$3:$C$1039,3,FALSE)</f>
        <v>Corporate</v>
      </c>
      <c r="F965" s="7" t="str">
        <f>VLOOKUP(Table1[[#This Row],[Order No]],'Account, order priority and cat'!$A$2:$B$1038,2,FALSE)</f>
        <v>TONY PERRY</v>
      </c>
      <c r="G965" s="7" t="str">
        <f>VLOOKUP(Table1[[#This Row],[Order No]],'Account, order priority and cat'!$A$3:$C$1039,3,FALSE)</f>
        <v>Critical</v>
      </c>
      <c r="H965" s="7" t="str">
        <f>VLOOKUP(Table1[[#This Row],[Order No]],'Account, order priority and cat'!$A$3:$D$1039,4,FALSE)</f>
        <v>Technology</v>
      </c>
      <c r="I965" s="12" t="str">
        <f>VLOOKUP(Table1[[#This Row],[Order No]],'Cost and price details'!$A$2:$F$1038,Table!$I$3,FALSE)</f>
        <v>Regular Air</v>
      </c>
      <c r="J965" s="13">
        <f>VLOOKUP(Table1[[#This Row],[Order No]],'Cost and price details'!$A$2:$F$1038,Table!$J$3,FALSE)</f>
        <v>42682</v>
      </c>
      <c r="K965" s="12">
        <f>VLOOKUP(Table1[[#This Row],[Order No]],'Cost and price details'!$A$2:$F$1038,Table!$K$3,FALSE)</f>
        <v>43.604000000000006</v>
      </c>
      <c r="L965" s="12">
        <f>VLOOKUP(Table1[[#This Row],[Order No]],'Cost and price details'!$A$2:$F$1038,Table!$L$3,FALSE)</f>
        <v>167.72800000000001</v>
      </c>
      <c r="M965" s="14">
        <f>(Table1[[#This Row],[Retail Price]]-Table1[[#This Row],[Cost Price]])/Table1[[#This Row],[Cost Price]]</f>
        <v>2.8466195761856703</v>
      </c>
      <c r="N965" s="14">
        <f>VLOOKUP(Table1[[#This Row],[Retail Price]],'Tax and discount slab'!$A$17:$B$27,2,TRUE)</f>
        <v>0.32000000000000006</v>
      </c>
      <c r="O965" s="7">
        <f>(1+Table1[[#This Row],[Tax]])*Table1[[#This Row],[Retail Price]]</f>
        <v>221.40096000000003</v>
      </c>
      <c r="P965" s="7" t="e">
        <f>VLOOKUP(Table1[[#This Row],[Order No]],'QTY &amp; shipping cost'!A961:B1997,2,FALSE)</f>
        <v>#N/A</v>
      </c>
      <c r="Q965" s="7" t="e">
        <f>(Table1[[#This Row],[Price including tax]]*Table1[[#This Row],[Order Quantity]])</f>
        <v>#N/A</v>
      </c>
      <c r="R965" s="14">
        <f>VLOOKUP(Table1[[#This Row],[Retail Price]],'Tax and discount slab'!$D$17:$E$27,2,TRUE)</f>
        <v>0.47</v>
      </c>
      <c r="S965" s="7" t="e">
        <f>Table1[[#This Row],[Sub Total]]*Table1[[#This Row],[Discount %]]</f>
        <v>#N/A</v>
      </c>
      <c r="T965" s="7">
        <f>VLOOKUP(Table1[[#This Row],[Order No]],'QTY &amp; shipping cost'!$A$2:$C$1038,3,FALSE)</f>
        <v>6.55</v>
      </c>
      <c r="U965" s="18" t="e">
        <f>(Table1[[#This Row],[Sub Total]]+Table1[[#This Row],[Shipping Cost]])-Table1[[#This Row],[Discount $]]</f>
        <v>#N/A</v>
      </c>
    </row>
    <row r="966" spans="1:21" x14ac:dyDescent="0.2">
      <c r="A966" s="17" t="s">
        <v>1533</v>
      </c>
      <c r="B966" s="6">
        <f>VLOOKUP($A966,'Order date customer name'!$A$3:$B$1039,2,FALSE)</f>
        <v>42674</v>
      </c>
      <c r="C966" s="7" t="str">
        <f>VLOOKUP(Table1[[#This Row],[Order No]],'Order date customer name'!$A$2:$C$1038,3,FALSE)</f>
        <v>WILLIAM KELLEY</v>
      </c>
      <c r="D966" s="7" t="str">
        <f>VLOOKUP(Table1[[#This Row],[Order No]],'State and cust type'!$A$2:$B$1038,2,FALSE)</f>
        <v>New York</v>
      </c>
      <c r="E966" s="7" t="str">
        <f>VLOOKUP(Table1[[#This Row],[Order No]],'State and cust type'!$A$3:$C$1039,3,FALSE)</f>
        <v>Home Office</v>
      </c>
      <c r="F966" s="7" t="str">
        <f>VLOOKUP(Table1[[#This Row],[Order No]],'Account, order priority and cat'!$A$2:$B$1038,2,FALSE)</f>
        <v>BOBBY CHAVEZ</v>
      </c>
      <c r="G966" s="7" t="str">
        <f>VLOOKUP(Table1[[#This Row],[Order No]],'Account, order priority and cat'!$A$3:$C$1039,3,FALSE)</f>
        <v>Not Specified</v>
      </c>
      <c r="H966" s="7" t="str">
        <f>VLOOKUP(Table1[[#This Row],[Order No]],'Account, order priority and cat'!$A$3:$D$1039,4,FALSE)</f>
        <v>Office Supplies</v>
      </c>
      <c r="I966" s="12" t="str">
        <f>VLOOKUP(Table1[[#This Row],[Order No]],'Cost and price details'!$A$2:$F$1038,Table!$I$3,FALSE)</f>
        <v>Regular Air</v>
      </c>
      <c r="J966" s="13">
        <f>VLOOKUP(Table1[[#This Row],[Order No]],'Cost and price details'!$A$2:$F$1038,Table!$J$3,FALSE)</f>
        <v>42682</v>
      </c>
      <c r="K966" s="12">
        <f>VLOOKUP(Table1[[#This Row],[Order No]],'Cost and price details'!$A$2:$F$1038,Table!$K$3,FALSE)</f>
        <v>2.75</v>
      </c>
      <c r="L966" s="12">
        <f>VLOOKUP(Table1[[#This Row],[Order No]],'Cost and price details'!$A$2:$F$1038,Table!$L$3,FALSE)</f>
        <v>6.2480000000000002</v>
      </c>
      <c r="M966" s="14">
        <f>(Table1[[#This Row],[Retail Price]]-Table1[[#This Row],[Cost Price]])/Table1[[#This Row],[Cost Price]]</f>
        <v>1.272</v>
      </c>
      <c r="N966" s="14">
        <f>VLOOKUP(Table1[[#This Row],[Retail Price]],'Tax and discount slab'!$A$17:$B$27,2,TRUE)</f>
        <v>0.05</v>
      </c>
      <c r="O966" s="7">
        <f>(1+Table1[[#This Row],[Tax]])*Table1[[#This Row],[Retail Price]]</f>
        <v>6.5604000000000005</v>
      </c>
      <c r="P966" s="7" t="e">
        <f>VLOOKUP(Table1[[#This Row],[Order No]],'QTY &amp; shipping cost'!A962:B1998,2,FALSE)</f>
        <v>#N/A</v>
      </c>
      <c r="Q966" s="7" t="e">
        <f>(Table1[[#This Row],[Price including tax]]*Table1[[#This Row],[Order Quantity]])</f>
        <v>#N/A</v>
      </c>
      <c r="R966" s="14">
        <f>VLOOKUP(Table1[[#This Row],[Retail Price]],'Tax and discount slab'!$D$17:$E$27,2,TRUE)</f>
        <v>0.02</v>
      </c>
      <c r="S966" s="7" t="e">
        <f>Table1[[#This Row],[Sub Total]]*Table1[[#This Row],[Discount %]]</f>
        <v>#N/A</v>
      </c>
      <c r="T966" s="7">
        <f>VLOOKUP(Table1[[#This Row],[Order No]],'QTY &amp; shipping cost'!$A$2:$C$1038,3,FALSE)</f>
        <v>3.65</v>
      </c>
      <c r="U966" s="18" t="e">
        <f>(Table1[[#This Row],[Sub Total]]+Table1[[#This Row],[Shipping Cost]])-Table1[[#This Row],[Discount $]]</f>
        <v>#N/A</v>
      </c>
    </row>
    <row r="967" spans="1:21" x14ac:dyDescent="0.2">
      <c r="A967" s="17" t="s">
        <v>1535</v>
      </c>
      <c r="B967" s="6">
        <f>VLOOKUP($A967,'Order date customer name'!$A$3:$B$1039,2,FALSE)</f>
        <v>42674</v>
      </c>
      <c r="C967" s="7" t="str">
        <f>VLOOKUP(Table1[[#This Row],[Order No]],'Order date customer name'!$A$2:$C$1038,3,FALSE)</f>
        <v>DENNIS MOORE</v>
      </c>
      <c r="D967" s="7" t="str">
        <f>VLOOKUP(Table1[[#This Row],[Order No]],'State and cust type'!$A$2:$B$1038,2,FALSE)</f>
        <v>New York</v>
      </c>
      <c r="E967" s="7" t="str">
        <f>VLOOKUP(Table1[[#This Row],[Order No]],'State and cust type'!$A$3:$C$1039,3,FALSE)</f>
        <v>Home Office</v>
      </c>
      <c r="F967" s="7" t="str">
        <f>VLOOKUP(Table1[[#This Row],[Order No]],'Account, order priority and cat'!$A$2:$B$1038,2,FALSE)</f>
        <v>VINCENT JORDAN</v>
      </c>
      <c r="G967" s="7" t="str">
        <f>VLOOKUP(Table1[[#This Row],[Order No]],'Account, order priority and cat'!$A$3:$C$1039,3,FALSE)</f>
        <v>Not Specified</v>
      </c>
      <c r="H967" s="7" t="str">
        <f>VLOOKUP(Table1[[#This Row],[Order No]],'Account, order priority and cat'!$A$3:$D$1039,4,FALSE)</f>
        <v>Office Supplies</v>
      </c>
      <c r="I967" s="12" t="str">
        <f>VLOOKUP(Table1[[#This Row],[Order No]],'Cost and price details'!$A$2:$F$1038,Table!$I$3,FALSE)</f>
        <v>Regular Air</v>
      </c>
      <c r="J967" s="13">
        <f>VLOOKUP(Table1[[#This Row],[Order No]],'Cost and price details'!$A$2:$F$1038,Table!$J$3,FALSE)</f>
        <v>42683</v>
      </c>
      <c r="K967" s="12">
        <f>VLOOKUP(Table1[[#This Row],[Order No]],'Cost and price details'!$A$2:$F$1038,Table!$K$3,FALSE)</f>
        <v>18.480000000000004</v>
      </c>
      <c r="L967" s="12">
        <f>VLOOKUP(Table1[[#This Row],[Order No]],'Cost and price details'!$A$2:$F$1038,Table!$L$3,FALSE)</f>
        <v>45.067</v>
      </c>
      <c r="M967" s="14">
        <f>(Table1[[#This Row],[Retail Price]]-Table1[[#This Row],[Cost Price]])/Table1[[#This Row],[Cost Price]]</f>
        <v>1.4386904761904757</v>
      </c>
      <c r="N967" s="14">
        <f>VLOOKUP(Table1[[#This Row],[Retail Price]],'Tax and discount slab'!$A$17:$B$27,2,TRUE)</f>
        <v>0.22</v>
      </c>
      <c r="O967" s="7">
        <f>(1+Table1[[#This Row],[Tax]])*Table1[[#This Row],[Retail Price]]</f>
        <v>54.981740000000002</v>
      </c>
      <c r="P967" s="7" t="e">
        <f>VLOOKUP(Table1[[#This Row],[Order No]],'QTY &amp; shipping cost'!A963:B1999,2,FALSE)</f>
        <v>#N/A</v>
      </c>
      <c r="Q967" s="7" t="e">
        <f>(Table1[[#This Row],[Price including tax]]*Table1[[#This Row],[Order Quantity]])</f>
        <v>#N/A</v>
      </c>
      <c r="R967" s="14">
        <f>VLOOKUP(Table1[[#This Row],[Retail Price]],'Tax and discount slab'!$D$17:$E$27,2,TRUE)</f>
        <v>0.22000000000000003</v>
      </c>
      <c r="S967" s="7" t="e">
        <f>Table1[[#This Row],[Sub Total]]*Table1[[#This Row],[Discount %]]</f>
        <v>#N/A</v>
      </c>
      <c r="T967" s="7">
        <f>VLOOKUP(Table1[[#This Row],[Order No]],'QTY &amp; shipping cost'!$A$2:$C$1038,3,FALSE)</f>
        <v>9.0400000000000009</v>
      </c>
      <c r="U967" s="18" t="e">
        <f>(Table1[[#This Row],[Sub Total]]+Table1[[#This Row],[Shipping Cost]])-Table1[[#This Row],[Discount $]]</f>
        <v>#N/A</v>
      </c>
    </row>
    <row r="968" spans="1:21" x14ac:dyDescent="0.2">
      <c r="A968" s="17" t="s">
        <v>1536</v>
      </c>
      <c r="B968" s="6">
        <f>VLOOKUP($A968,'Order date customer name'!$A$3:$B$1039,2,FALSE)</f>
        <v>42674</v>
      </c>
      <c r="C968" s="7" t="str">
        <f>VLOOKUP(Table1[[#This Row],[Order No]],'Order date customer name'!$A$2:$C$1038,3,FALSE)</f>
        <v>FRANKLIN COOPER</v>
      </c>
      <c r="D968" s="7" t="str">
        <f>VLOOKUP(Table1[[#This Row],[Order No]],'State and cust type'!$A$2:$B$1038,2,FALSE)</f>
        <v>New York</v>
      </c>
      <c r="E968" s="7" t="str">
        <f>VLOOKUP(Table1[[#This Row],[Order No]],'State and cust type'!$A$3:$C$1039,3,FALSE)</f>
        <v>Home Office</v>
      </c>
      <c r="F968" s="7" t="str">
        <f>VLOOKUP(Table1[[#This Row],[Order No]],'Account, order priority and cat'!$A$2:$B$1038,2,FALSE)</f>
        <v>BRYAN JENKINS</v>
      </c>
      <c r="G968" s="7" t="str">
        <f>VLOOKUP(Table1[[#This Row],[Order No]],'Account, order priority and cat'!$A$3:$C$1039,3,FALSE)</f>
        <v>Low</v>
      </c>
      <c r="H968" s="7" t="str">
        <f>VLOOKUP(Table1[[#This Row],[Order No]],'Account, order priority and cat'!$A$3:$D$1039,4,FALSE)</f>
        <v>Office Supplies</v>
      </c>
      <c r="I968" s="12" t="str">
        <f>VLOOKUP(Table1[[#This Row],[Order No]],'Cost and price details'!$A$2:$F$1038,Table!$I$3,FALSE)</f>
        <v>Regular Air</v>
      </c>
      <c r="J968" s="13">
        <f>VLOOKUP(Table1[[#This Row],[Order No]],'Cost and price details'!$A$2:$F$1038,Table!$J$3,FALSE)</f>
        <v>42685</v>
      </c>
      <c r="K968" s="12">
        <f>VLOOKUP(Table1[[#This Row],[Order No]],'Cost and price details'!$A$2:$F$1038,Table!$K$3,FALSE)</f>
        <v>1.4300000000000002</v>
      </c>
      <c r="L968" s="12">
        <f>VLOOKUP(Table1[[#This Row],[Order No]],'Cost and price details'!$A$2:$F$1038,Table!$L$3,FALSE)</f>
        <v>3.1680000000000001</v>
      </c>
      <c r="M968" s="14">
        <f>(Table1[[#This Row],[Retail Price]]-Table1[[#This Row],[Cost Price]])/Table1[[#This Row],[Cost Price]]</f>
        <v>1.2153846153846153</v>
      </c>
      <c r="N968" s="14">
        <f>VLOOKUP(Table1[[#This Row],[Retail Price]],'Tax and discount slab'!$A$17:$B$27,2,TRUE)</f>
        <v>0.05</v>
      </c>
      <c r="O968" s="7">
        <f>(1+Table1[[#This Row],[Tax]])*Table1[[#This Row],[Retail Price]]</f>
        <v>3.3264000000000005</v>
      </c>
      <c r="P968" s="7" t="e">
        <f>VLOOKUP(Table1[[#This Row],[Order No]],'QTY &amp; shipping cost'!A964:B2000,2,FALSE)</f>
        <v>#N/A</v>
      </c>
      <c r="Q968" s="7" t="e">
        <f>(Table1[[#This Row],[Price including tax]]*Table1[[#This Row],[Order Quantity]])</f>
        <v>#N/A</v>
      </c>
      <c r="R968" s="14">
        <f>VLOOKUP(Table1[[#This Row],[Retail Price]],'Tax and discount slab'!$D$17:$E$27,2,TRUE)</f>
        <v>0.02</v>
      </c>
      <c r="S968" s="7" t="e">
        <f>Table1[[#This Row],[Sub Total]]*Table1[[#This Row],[Discount %]]</f>
        <v>#N/A</v>
      </c>
      <c r="T968" s="7">
        <f>VLOOKUP(Table1[[#This Row],[Order No]],'QTY &amp; shipping cost'!$A$2:$C$1038,3,FALSE)</f>
        <v>1.06</v>
      </c>
      <c r="U968" s="18" t="e">
        <f>(Table1[[#This Row],[Sub Total]]+Table1[[#This Row],[Shipping Cost]])-Table1[[#This Row],[Discount $]]</f>
        <v>#N/A</v>
      </c>
    </row>
    <row r="969" spans="1:21" x14ac:dyDescent="0.2">
      <c r="A969" s="17" t="s">
        <v>1537</v>
      </c>
      <c r="B969" s="6">
        <f>VLOOKUP($A969,'Order date customer name'!$A$3:$B$1039,2,FALSE)</f>
        <v>42675</v>
      </c>
      <c r="C969" s="7" t="str">
        <f>VLOOKUP(Table1[[#This Row],[Order No]],'Order date customer name'!$A$2:$C$1038,3,FALSE)</f>
        <v>ERIK SIMMONS</v>
      </c>
      <c r="D969" s="7" t="str">
        <f>VLOOKUP(Table1[[#This Row],[Order No]],'State and cust type'!$A$2:$B$1038,2,FALSE)</f>
        <v>New York</v>
      </c>
      <c r="E969" s="7" t="str">
        <f>VLOOKUP(Table1[[#This Row],[Order No]],'State and cust type'!$A$3:$C$1039,3,FALSE)</f>
        <v>Corporate</v>
      </c>
      <c r="F969" s="7" t="str">
        <f>VLOOKUP(Table1[[#This Row],[Order No]],'Account, order priority and cat'!$A$2:$B$1038,2,FALSE)</f>
        <v>GREG BLACK</v>
      </c>
      <c r="G969" s="7" t="str">
        <f>VLOOKUP(Table1[[#This Row],[Order No]],'Account, order priority and cat'!$A$3:$C$1039,3,FALSE)</f>
        <v>Not Specified</v>
      </c>
      <c r="H969" s="7" t="str">
        <f>VLOOKUP(Table1[[#This Row],[Order No]],'Account, order priority and cat'!$A$3:$D$1039,4,FALSE)</f>
        <v>Office Supplies</v>
      </c>
      <c r="I969" s="12" t="str">
        <f>VLOOKUP(Table1[[#This Row],[Order No]],'Cost and price details'!$A$2:$F$1038,Table!$I$3,FALSE)</f>
        <v>Regular Air</v>
      </c>
      <c r="J969" s="13">
        <f>VLOOKUP(Table1[[#This Row],[Order No]],'Cost and price details'!$A$2:$F$1038,Table!$J$3,FALSE)</f>
        <v>42683</v>
      </c>
      <c r="K969" s="12">
        <f>VLOOKUP(Table1[[#This Row],[Order No]],'Cost and price details'!$A$2:$F$1038,Table!$K$3,FALSE)</f>
        <v>4.2240000000000002</v>
      </c>
      <c r="L969" s="12">
        <f>VLOOKUP(Table1[[#This Row],[Order No]],'Cost and price details'!$A$2:$F$1038,Table!$L$3,FALSE)</f>
        <v>6.9300000000000006</v>
      </c>
      <c r="M969" s="14">
        <f>(Table1[[#This Row],[Retail Price]]-Table1[[#This Row],[Cost Price]])/Table1[[#This Row],[Cost Price]]</f>
        <v>0.64062500000000011</v>
      </c>
      <c r="N969" s="14">
        <f>VLOOKUP(Table1[[#This Row],[Retail Price]],'Tax and discount slab'!$A$17:$B$27,2,TRUE)</f>
        <v>0.05</v>
      </c>
      <c r="O969" s="7">
        <f>(1+Table1[[#This Row],[Tax]])*Table1[[#This Row],[Retail Price]]</f>
        <v>7.2765000000000013</v>
      </c>
      <c r="P969" s="7" t="e">
        <f>VLOOKUP(Table1[[#This Row],[Order No]],'QTY &amp; shipping cost'!A965:B2001,2,FALSE)</f>
        <v>#N/A</v>
      </c>
      <c r="Q969" s="7" t="e">
        <f>(Table1[[#This Row],[Price including tax]]*Table1[[#This Row],[Order Quantity]])</f>
        <v>#N/A</v>
      </c>
      <c r="R969" s="14">
        <f>VLOOKUP(Table1[[#This Row],[Retail Price]],'Tax and discount slab'!$D$17:$E$27,2,TRUE)</f>
        <v>0.02</v>
      </c>
      <c r="S969" s="7" t="e">
        <f>Table1[[#This Row],[Sub Total]]*Table1[[#This Row],[Discount %]]</f>
        <v>#N/A</v>
      </c>
      <c r="T969" s="7">
        <f>VLOOKUP(Table1[[#This Row],[Order No]],'QTY &amp; shipping cost'!$A$2:$C$1038,3,FALSE)</f>
        <v>0.55000000000000004</v>
      </c>
      <c r="U969" s="18" t="e">
        <f>(Table1[[#This Row],[Sub Total]]+Table1[[#This Row],[Shipping Cost]])-Table1[[#This Row],[Discount $]]</f>
        <v>#N/A</v>
      </c>
    </row>
    <row r="970" spans="1:21" x14ac:dyDescent="0.2">
      <c r="A970" s="17" t="s">
        <v>1539</v>
      </c>
      <c r="B970" s="6">
        <f>VLOOKUP($A970,'Order date customer name'!$A$3:$B$1039,2,FALSE)</f>
        <v>42677</v>
      </c>
      <c r="C970" s="7" t="str">
        <f>VLOOKUP(Table1[[#This Row],[Order No]],'Order date customer name'!$A$2:$C$1038,3,FALSE)</f>
        <v>JOEL HAWKINS</v>
      </c>
      <c r="D970" s="7" t="str">
        <f>VLOOKUP(Table1[[#This Row],[Order No]],'State and cust type'!$A$2:$B$1038,2,FALSE)</f>
        <v>New York</v>
      </c>
      <c r="E970" s="7" t="str">
        <f>VLOOKUP(Table1[[#This Row],[Order No]],'State and cust type'!$A$3:$C$1039,3,FALSE)</f>
        <v>Small Business</v>
      </c>
      <c r="F970" s="7" t="str">
        <f>VLOOKUP(Table1[[#This Row],[Order No]],'Account, order priority and cat'!$A$2:$B$1038,2,FALSE)</f>
        <v>VINCENT JORDAN</v>
      </c>
      <c r="G970" s="7" t="str">
        <f>VLOOKUP(Table1[[#This Row],[Order No]],'Account, order priority and cat'!$A$3:$C$1039,3,FALSE)</f>
        <v>Low</v>
      </c>
      <c r="H970" s="7" t="str">
        <f>VLOOKUP(Table1[[#This Row],[Order No]],'Account, order priority and cat'!$A$3:$D$1039,4,FALSE)</f>
        <v>Office Supplies</v>
      </c>
      <c r="I970" s="12" t="str">
        <f>VLOOKUP(Table1[[#This Row],[Order No]],'Cost and price details'!$A$2:$F$1038,Table!$I$3,FALSE)</f>
        <v>Regular Air</v>
      </c>
      <c r="J970" s="13">
        <f>VLOOKUP(Table1[[#This Row],[Order No]],'Cost and price details'!$A$2:$F$1038,Table!$J$3,FALSE)</f>
        <v>42691</v>
      </c>
      <c r="K970" s="12">
        <f>VLOOKUP(Table1[[#This Row],[Order No]],'Cost and price details'!$A$2:$F$1038,Table!$K$3,FALSE)</f>
        <v>3.8500000000000005</v>
      </c>
      <c r="L970" s="12">
        <f>VLOOKUP(Table1[[#This Row],[Order No]],'Cost and price details'!$A$2:$F$1038,Table!$L$3,FALSE)</f>
        <v>6.3140000000000009</v>
      </c>
      <c r="M970" s="14">
        <f>(Table1[[#This Row],[Retail Price]]-Table1[[#This Row],[Cost Price]])/Table1[[#This Row],[Cost Price]]</f>
        <v>0.64</v>
      </c>
      <c r="N970" s="14">
        <f>VLOOKUP(Table1[[#This Row],[Retail Price]],'Tax and discount slab'!$A$17:$B$27,2,TRUE)</f>
        <v>0.05</v>
      </c>
      <c r="O970" s="7">
        <f>(1+Table1[[#This Row],[Tax]])*Table1[[#This Row],[Retail Price]]</f>
        <v>6.6297000000000015</v>
      </c>
      <c r="P970" s="7" t="e">
        <f>VLOOKUP(Table1[[#This Row],[Order No]],'QTY &amp; shipping cost'!A966:B2002,2,FALSE)</f>
        <v>#N/A</v>
      </c>
      <c r="Q970" s="7" t="e">
        <f>(Table1[[#This Row],[Price including tax]]*Table1[[#This Row],[Order Quantity]])</f>
        <v>#N/A</v>
      </c>
      <c r="R970" s="14">
        <f>VLOOKUP(Table1[[#This Row],[Retail Price]],'Tax and discount slab'!$D$17:$E$27,2,TRUE)</f>
        <v>0.02</v>
      </c>
      <c r="S970" s="7" t="e">
        <f>Table1[[#This Row],[Sub Total]]*Table1[[#This Row],[Discount %]]</f>
        <v>#N/A</v>
      </c>
      <c r="T970" s="7">
        <f>VLOOKUP(Table1[[#This Row],[Order No]],'QTY &amp; shipping cost'!$A$2:$C$1038,3,FALSE)</f>
        <v>5.0599999999999996</v>
      </c>
      <c r="U970" s="18" t="e">
        <f>(Table1[[#This Row],[Sub Total]]+Table1[[#This Row],[Shipping Cost]])-Table1[[#This Row],[Discount $]]</f>
        <v>#N/A</v>
      </c>
    </row>
    <row r="971" spans="1:21" x14ac:dyDescent="0.2">
      <c r="A971" s="17" t="s">
        <v>1541</v>
      </c>
      <c r="B971" s="6">
        <f>VLOOKUP($A971,'Order date customer name'!$A$3:$B$1039,2,FALSE)</f>
        <v>42680</v>
      </c>
      <c r="C971" s="7" t="str">
        <f>VLOOKUP(Table1[[#This Row],[Order No]],'Order date customer name'!$A$2:$C$1038,3,FALSE)</f>
        <v>BILLY OLSON</v>
      </c>
      <c r="D971" s="7" t="str">
        <f>VLOOKUP(Table1[[#This Row],[Order No]],'State and cust type'!$A$2:$B$1038,2,FALSE)</f>
        <v>New York</v>
      </c>
      <c r="E971" s="7" t="str">
        <f>VLOOKUP(Table1[[#This Row],[Order No]],'State and cust type'!$A$3:$C$1039,3,FALSE)</f>
        <v>Consumer</v>
      </c>
      <c r="F971" s="7" t="str">
        <f>VLOOKUP(Table1[[#This Row],[Order No]],'Account, order priority and cat'!$A$2:$B$1038,2,FALSE)</f>
        <v>VINCENT JORDAN</v>
      </c>
      <c r="G971" s="7" t="str">
        <f>VLOOKUP(Table1[[#This Row],[Order No]],'Account, order priority and cat'!$A$3:$C$1039,3,FALSE)</f>
        <v>Low</v>
      </c>
      <c r="H971" s="7" t="str">
        <f>VLOOKUP(Table1[[#This Row],[Order No]],'Account, order priority and cat'!$A$3:$D$1039,4,FALSE)</f>
        <v>Office Supplies</v>
      </c>
      <c r="I971" s="12" t="str">
        <f>VLOOKUP(Table1[[#This Row],[Order No]],'Cost and price details'!$A$2:$F$1038,Table!$I$3,FALSE)</f>
        <v>Regular Air</v>
      </c>
      <c r="J971" s="13">
        <f>VLOOKUP(Table1[[#This Row],[Order No]],'Cost and price details'!$A$2:$F$1038,Table!$J$3,FALSE)</f>
        <v>42692</v>
      </c>
      <c r="K971" s="12">
        <f>VLOOKUP(Table1[[#This Row],[Order No]],'Cost and price details'!$A$2:$F$1038,Table!$K$3,FALSE)</f>
        <v>9.8120000000000012</v>
      </c>
      <c r="L971" s="12">
        <f>VLOOKUP(Table1[[#This Row],[Order No]],'Cost and price details'!$A$2:$F$1038,Table!$L$3,FALSE)</f>
        <v>32.713999999999999</v>
      </c>
      <c r="M971" s="14">
        <f>(Table1[[#This Row],[Retail Price]]-Table1[[#This Row],[Cost Price]])/Table1[[#This Row],[Cost Price]]</f>
        <v>2.3340807174887885</v>
      </c>
      <c r="N971" s="14">
        <f>VLOOKUP(Table1[[#This Row],[Retail Price]],'Tax and discount slab'!$A$17:$B$27,2,TRUE)</f>
        <v>0.2</v>
      </c>
      <c r="O971" s="7">
        <f>(1+Table1[[#This Row],[Tax]])*Table1[[#This Row],[Retail Price]]</f>
        <v>39.256799999999998</v>
      </c>
      <c r="P971" s="7" t="e">
        <f>VLOOKUP(Table1[[#This Row],[Order No]],'QTY &amp; shipping cost'!A967:B2003,2,FALSE)</f>
        <v>#N/A</v>
      </c>
      <c r="Q971" s="7" t="e">
        <f>(Table1[[#This Row],[Price including tax]]*Table1[[#This Row],[Order Quantity]])</f>
        <v>#N/A</v>
      </c>
      <c r="R971" s="14">
        <f>VLOOKUP(Table1[[#This Row],[Retail Price]],'Tax and discount slab'!$D$17:$E$27,2,TRUE)</f>
        <v>0.17</v>
      </c>
      <c r="S971" s="7" t="e">
        <f>Table1[[#This Row],[Sub Total]]*Table1[[#This Row],[Discount %]]</f>
        <v>#N/A</v>
      </c>
      <c r="T971" s="7">
        <f>VLOOKUP(Table1[[#This Row],[Order No]],'QTY &amp; shipping cost'!$A$2:$C$1038,3,FALSE)</f>
        <v>6.6899999999999995</v>
      </c>
      <c r="U971" s="18" t="e">
        <f>(Table1[[#This Row],[Sub Total]]+Table1[[#This Row],[Shipping Cost]])-Table1[[#This Row],[Discount $]]</f>
        <v>#N/A</v>
      </c>
    </row>
    <row r="972" spans="1:21" x14ac:dyDescent="0.2">
      <c r="A972" s="17" t="s">
        <v>1543</v>
      </c>
      <c r="B972" s="6">
        <f>VLOOKUP($A972,'Order date customer name'!$A$3:$B$1039,2,FALSE)</f>
        <v>42680</v>
      </c>
      <c r="C972" s="7" t="str">
        <f>VLOOKUP(Table1[[#This Row],[Order No]],'Order date customer name'!$A$2:$C$1038,3,FALSE)</f>
        <v>JEFFREY MENDEZ</v>
      </c>
      <c r="D972" s="7" t="str">
        <f>VLOOKUP(Table1[[#This Row],[Order No]],'State and cust type'!$A$2:$B$1038,2,FALSE)</f>
        <v>New York</v>
      </c>
      <c r="E972" s="7" t="str">
        <f>VLOOKUP(Table1[[#This Row],[Order No]],'State and cust type'!$A$3:$C$1039,3,FALSE)</f>
        <v>Home Office</v>
      </c>
      <c r="F972" s="7" t="str">
        <f>VLOOKUP(Table1[[#This Row],[Order No]],'Account, order priority and cat'!$A$2:$B$1038,2,FALSE)</f>
        <v>EDWIN AGUILAR</v>
      </c>
      <c r="G972" s="7" t="str">
        <f>VLOOKUP(Table1[[#This Row],[Order No]],'Account, order priority and cat'!$A$3:$C$1039,3,FALSE)</f>
        <v>Low</v>
      </c>
      <c r="H972" s="7" t="str">
        <f>VLOOKUP(Table1[[#This Row],[Order No]],'Account, order priority and cat'!$A$3:$D$1039,4,FALSE)</f>
        <v>Office Supplies</v>
      </c>
      <c r="I972" s="12" t="str">
        <f>VLOOKUP(Table1[[#This Row],[Order No]],'Cost and price details'!$A$2:$F$1038,Table!$I$3,FALSE)</f>
        <v>Regular Air</v>
      </c>
      <c r="J972" s="13">
        <f>VLOOKUP(Table1[[#This Row],[Order No]],'Cost and price details'!$A$2:$F$1038,Table!$J$3,FALSE)</f>
        <v>42689</v>
      </c>
      <c r="K972" s="12">
        <f>VLOOKUP(Table1[[#This Row],[Order No]],'Cost and price details'!$A$2:$F$1038,Table!$K$3,FALSE)</f>
        <v>1.1990000000000003</v>
      </c>
      <c r="L972" s="12">
        <f>VLOOKUP(Table1[[#This Row],[Order No]],'Cost and price details'!$A$2:$F$1038,Table!$L$3,FALSE)</f>
        <v>2.0020000000000002</v>
      </c>
      <c r="M972" s="14">
        <f>(Table1[[#This Row],[Retail Price]]-Table1[[#This Row],[Cost Price]])/Table1[[#This Row],[Cost Price]]</f>
        <v>0.66972477064220159</v>
      </c>
      <c r="N972" s="14">
        <f>VLOOKUP(Table1[[#This Row],[Retail Price]],'Tax and discount slab'!$A$17:$B$27,2,TRUE)</f>
        <v>0.05</v>
      </c>
      <c r="O972" s="7">
        <f>(1+Table1[[#This Row],[Tax]])*Table1[[#This Row],[Retail Price]]</f>
        <v>2.1021000000000005</v>
      </c>
      <c r="P972" s="7" t="e">
        <f>VLOOKUP(Table1[[#This Row],[Order No]],'QTY &amp; shipping cost'!A968:B2004,2,FALSE)</f>
        <v>#N/A</v>
      </c>
      <c r="Q972" s="7" t="e">
        <f>(Table1[[#This Row],[Price including tax]]*Table1[[#This Row],[Order Quantity]])</f>
        <v>#N/A</v>
      </c>
      <c r="R972" s="14">
        <f>VLOOKUP(Table1[[#This Row],[Retail Price]],'Tax and discount slab'!$D$17:$E$27,2,TRUE)</f>
        <v>0.02</v>
      </c>
      <c r="S972" s="7" t="e">
        <f>Table1[[#This Row],[Sub Total]]*Table1[[#This Row],[Discount %]]</f>
        <v>#N/A</v>
      </c>
      <c r="T972" s="7">
        <f>VLOOKUP(Table1[[#This Row],[Order No]],'QTY &amp; shipping cost'!$A$2:$C$1038,3,FALSE)</f>
        <v>1.05</v>
      </c>
      <c r="U972" s="18" t="e">
        <f>(Table1[[#This Row],[Sub Total]]+Table1[[#This Row],[Shipping Cost]])-Table1[[#This Row],[Discount $]]</f>
        <v>#N/A</v>
      </c>
    </row>
    <row r="973" spans="1:21" x14ac:dyDescent="0.2">
      <c r="A973" s="17" t="s">
        <v>1544</v>
      </c>
      <c r="B973" s="6">
        <f>VLOOKUP($A973,'Order date customer name'!$A$3:$B$1039,2,FALSE)</f>
        <v>42680</v>
      </c>
      <c r="C973" s="7" t="str">
        <f>VLOOKUP(Table1[[#This Row],[Order No]],'Order date customer name'!$A$2:$C$1038,3,FALSE)</f>
        <v>BRENT HICKS</v>
      </c>
      <c r="D973" s="7" t="str">
        <f>VLOOKUP(Table1[[#This Row],[Order No]],'State and cust type'!$A$2:$B$1038,2,FALSE)</f>
        <v>Illinois</v>
      </c>
      <c r="E973" s="7" t="str">
        <f>VLOOKUP(Table1[[#This Row],[Order No]],'State and cust type'!$A$3:$C$1039,3,FALSE)</f>
        <v>Consumer</v>
      </c>
      <c r="F973" s="7" t="str">
        <f>VLOOKUP(Table1[[#This Row],[Order No]],'Account, order priority and cat'!$A$2:$B$1038,2,FALSE)</f>
        <v>COREY MILLS</v>
      </c>
      <c r="G973" s="7" t="str">
        <f>VLOOKUP(Table1[[#This Row],[Order No]],'Account, order priority and cat'!$A$3:$C$1039,3,FALSE)</f>
        <v>Not Specified</v>
      </c>
      <c r="H973" s="7" t="str">
        <f>VLOOKUP(Table1[[#This Row],[Order No]],'Account, order priority and cat'!$A$3:$D$1039,4,FALSE)</f>
        <v>Office Supplies</v>
      </c>
      <c r="I973" s="12" t="str">
        <f>VLOOKUP(Table1[[#This Row],[Order No]],'Cost and price details'!$A$2:$F$1038,Table!$I$3,FALSE)</f>
        <v>Regular Air</v>
      </c>
      <c r="J973" s="13">
        <f>VLOOKUP(Table1[[#This Row],[Order No]],'Cost and price details'!$A$2:$F$1038,Table!$J$3,FALSE)</f>
        <v>42687</v>
      </c>
      <c r="K973" s="12">
        <f>VLOOKUP(Table1[[#This Row],[Order No]],'Cost and price details'!$A$2:$F$1038,Table!$K$3,FALSE)</f>
        <v>0.9900000000000001</v>
      </c>
      <c r="L973" s="12">
        <f>VLOOKUP(Table1[[#This Row],[Order No]],'Cost and price details'!$A$2:$F$1038,Table!$L$3,FALSE)</f>
        <v>2.3100000000000005</v>
      </c>
      <c r="M973" s="14">
        <f>(Table1[[#This Row],[Retail Price]]-Table1[[#This Row],[Cost Price]])/Table1[[#This Row],[Cost Price]]</f>
        <v>1.3333333333333335</v>
      </c>
      <c r="N973" s="14">
        <f>VLOOKUP(Table1[[#This Row],[Retail Price]],'Tax and discount slab'!$A$17:$B$27,2,TRUE)</f>
        <v>0.05</v>
      </c>
      <c r="O973" s="7">
        <f>(1+Table1[[#This Row],[Tax]])*Table1[[#This Row],[Retail Price]]</f>
        <v>2.4255000000000004</v>
      </c>
      <c r="P973" s="7" t="e">
        <f>VLOOKUP(Table1[[#This Row],[Order No]],'QTY &amp; shipping cost'!A969:B2005,2,FALSE)</f>
        <v>#N/A</v>
      </c>
      <c r="Q973" s="7" t="e">
        <f>(Table1[[#This Row],[Price including tax]]*Table1[[#This Row],[Order Quantity]])</f>
        <v>#N/A</v>
      </c>
      <c r="R973" s="14">
        <f>VLOOKUP(Table1[[#This Row],[Retail Price]],'Tax and discount slab'!$D$17:$E$27,2,TRUE)</f>
        <v>0.02</v>
      </c>
      <c r="S973" s="7" t="e">
        <f>Table1[[#This Row],[Sub Total]]*Table1[[#This Row],[Discount %]]</f>
        <v>#N/A</v>
      </c>
      <c r="T973" s="7">
        <f>VLOOKUP(Table1[[#This Row],[Order No]],'QTY &amp; shipping cost'!$A$2:$C$1038,3,FALSE)</f>
        <v>0.75</v>
      </c>
      <c r="U973" s="18" t="e">
        <f>(Table1[[#This Row],[Sub Total]]+Table1[[#This Row],[Shipping Cost]])-Table1[[#This Row],[Discount $]]</f>
        <v>#N/A</v>
      </c>
    </row>
    <row r="974" spans="1:21" x14ac:dyDescent="0.2">
      <c r="A974" s="17" t="s">
        <v>1545</v>
      </c>
      <c r="B974" s="6">
        <f>VLOOKUP($A974,'Order date customer name'!$A$3:$B$1039,2,FALSE)</f>
        <v>42681</v>
      </c>
      <c r="C974" s="7" t="str">
        <f>VLOOKUP(Table1[[#This Row],[Order No]],'Order date customer name'!$A$2:$C$1038,3,FALSE)</f>
        <v>SHAWN SANCHEZ</v>
      </c>
      <c r="D974" s="7" t="str">
        <f>VLOOKUP(Table1[[#This Row],[Order No]],'State and cust type'!$A$2:$B$1038,2,FALSE)</f>
        <v>New York</v>
      </c>
      <c r="E974" s="7" t="str">
        <f>VLOOKUP(Table1[[#This Row],[Order No]],'State and cust type'!$A$3:$C$1039,3,FALSE)</f>
        <v>Corporate</v>
      </c>
      <c r="F974" s="7" t="str">
        <f>VLOOKUP(Table1[[#This Row],[Order No]],'Account, order priority and cat'!$A$2:$B$1038,2,FALSE)</f>
        <v>BRYAN JENKINS</v>
      </c>
      <c r="G974" s="7" t="str">
        <f>VLOOKUP(Table1[[#This Row],[Order No]],'Account, order priority and cat'!$A$3:$C$1039,3,FALSE)</f>
        <v>High</v>
      </c>
      <c r="H974" s="7" t="str">
        <f>VLOOKUP(Table1[[#This Row],[Order No]],'Account, order priority and cat'!$A$3:$D$1039,4,FALSE)</f>
        <v>Office Supplies</v>
      </c>
      <c r="I974" s="12" t="str">
        <f>VLOOKUP(Table1[[#This Row],[Order No]],'Cost and price details'!$A$2:$F$1038,Table!$I$3,FALSE)</f>
        <v>Regular Air</v>
      </c>
      <c r="J974" s="13">
        <f>VLOOKUP(Table1[[#This Row],[Order No]],'Cost and price details'!$A$2:$F$1038,Table!$J$3,FALSE)</f>
        <v>42690</v>
      </c>
      <c r="K974" s="12">
        <f>VLOOKUP(Table1[[#This Row],[Order No]],'Cost and price details'!$A$2:$F$1038,Table!$K$3,FALSE)</f>
        <v>1.034</v>
      </c>
      <c r="L974" s="12">
        <f>VLOOKUP(Table1[[#This Row],[Order No]],'Cost and price details'!$A$2:$F$1038,Table!$L$3,FALSE)</f>
        <v>2.2880000000000003</v>
      </c>
      <c r="M974" s="14">
        <f>(Table1[[#This Row],[Retail Price]]-Table1[[#This Row],[Cost Price]])/Table1[[#This Row],[Cost Price]]</f>
        <v>1.2127659574468086</v>
      </c>
      <c r="N974" s="14">
        <f>VLOOKUP(Table1[[#This Row],[Retail Price]],'Tax and discount slab'!$A$17:$B$27,2,TRUE)</f>
        <v>0.05</v>
      </c>
      <c r="O974" s="7">
        <f>(1+Table1[[#This Row],[Tax]])*Table1[[#This Row],[Retail Price]]</f>
        <v>2.4024000000000005</v>
      </c>
      <c r="P974" s="7">
        <f>VLOOKUP(Table1[[#This Row],[Order No]],'QTY &amp; shipping cost'!A970:B2006,2,FALSE)</f>
        <v>41</v>
      </c>
      <c r="Q974" s="7">
        <f>(Table1[[#This Row],[Price including tax]]*Table1[[#This Row],[Order Quantity]])</f>
        <v>98.498400000000018</v>
      </c>
      <c r="R974" s="14">
        <f>VLOOKUP(Table1[[#This Row],[Retail Price]],'Tax and discount slab'!$D$17:$E$27,2,TRUE)</f>
        <v>0.02</v>
      </c>
      <c r="S974" s="7">
        <f>Table1[[#This Row],[Sub Total]]*Table1[[#This Row],[Discount %]]</f>
        <v>1.9699680000000004</v>
      </c>
      <c r="T974" s="7">
        <f>VLOOKUP(Table1[[#This Row],[Order No]],'QTY &amp; shipping cost'!$A$2:$C$1038,3,FALSE)</f>
        <v>2.61</v>
      </c>
      <c r="U974" s="18">
        <f>(Table1[[#This Row],[Sub Total]]+Table1[[#This Row],[Shipping Cost]])-Table1[[#This Row],[Discount $]]</f>
        <v>99.138432000000023</v>
      </c>
    </row>
    <row r="975" spans="1:21" x14ac:dyDescent="0.2">
      <c r="A975" s="17" t="s">
        <v>1547</v>
      </c>
      <c r="B975" s="6">
        <f>VLOOKUP($A975,'Order date customer name'!$A$3:$B$1039,2,FALSE)</f>
        <v>42682</v>
      </c>
      <c r="C975" s="7" t="str">
        <f>VLOOKUP(Table1[[#This Row],[Order No]],'Order date customer name'!$A$2:$C$1038,3,FALSE)</f>
        <v>CURTIS LOPEZ</v>
      </c>
      <c r="D975" s="7" t="str">
        <f>VLOOKUP(Table1[[#This Row],[Order No]],'State and cust type'!$A$2:$B$1038,2,FALSE)</f>
        <v>New York</v>
      </c>
      <c r="E975" s="7" t="str">
        <f>VLOOKUP(Table1[[#This Row],[Order No]],'State and cust type'!$A$3:$C$1039,3,FALSE)</f>
        <v>Consumer</v>
      </c>
      <c r="F975" s="7" t="str">
        <f>VLOOKUP(Table1[[#This Row],[Order No]],'Account, order priority and cat'!$A$2:$B$1038,2,FALSE)</f>
        <v>BRYAN JENKINS</v>
      </c>
      <c r="G975" s="7" t="str">
        <f>VLOOKUP(Table1[[#This Row],[Order No]],'Account, order priority and cat'!$A$3:$C$1039,3,FALSE)</f>
        <v>Not Specified</v>
      </c>
      <c r="H975" s="7" t="str">
        <f>VLOOKUP(Table1[[#This Row],[Order No]],'Account, order priority and cat'!$A$3:$D$1039,4,FALSE)</f>
        <v>Technology</v>
      </c>
      <c r="I975" s="12" t="str">
        <f>VLOOKUP(Table1[[#This Row],[Order No]],'Cost and price details'!$A$2:$F$1038,Table!$I$3,FALSE)</f>
        <v>Regular Air</v>
      </c>
      <c r="J975" s="13">
        <f>VLOOKUP(Table1[[#This Row],[Order No]],'Cost and price details'!$A$2:$F$1038,Table!$J$3,FALSE)</f>
        <v>42691</v>
      </c>
      <c r="K975" s="12">
        <f>VLOOKUP(Table1[[#This Row],[Order No]],'Cost and price details'!$A$2:$F$1038,Table!$K$3,FALSE)</f>
        <v>22.198</v>
      </c>
      <c r="L975" s="12">
        <f>VLOOKUP(Table1[[#This Row],[Order No]],'Cost and price details'!$A$2:$F$1038,Table!$L$3,FALSE)</f>
        <v>38.951000000000001</v>
      </c>
      <c r="M975" s="14">
        <f>(Table1[[#This Row],[Retail Price]]-Table1[[#This Row],[Cost Price]])/Table1[[#This Row],[Cost Price]]</f>
        <v>0.75470763131813678</v>
      </c>
      <c r="N975" s="14">
        <f>VLOOKUP(Table1[[#This Row],[Retail Price]],'Tax and discount slab'!$A$17:$B$27,2,TRUE)</f>
        <v>0.2</v>
      </c>
      <c r="O975" s="7">
        <f>(1+Table1[[#This Row],[Tax]])*Table1[[#This Row],[Retail Price]]</f>
        <v>46.741199999999999</v>
      </c>
      <c r="P975" s="7" t="e">
        <f>VLOOKUP(Table1[[#This Row],[Order No]],'QTY &amp; shipping cost'!A971:B2007,2,FALSE)</f>
        <v>#N/A</v>
      </c>
      <c r="Q975" s="7" t="e">
        <f>(Table1[[#This Row],[Price including tax]]*Table1[[#This Row],[Order Quantity]])</f>
        <v>#N/A</v>
      </c>
      <c r="R975" s="14">
        <f>VLOOKUP(Table1[[#This Row],[Retail Price]],'Tax and discount slab'!$D$17:$E$27,2,TRUE)</f>
        <v>0.17</v>
      </c>
      <c r="S975" s="7" t="e">
        <f>Table1[[#This Row],[Sub Total]]*Table1[[#This Row],[Discount %]]</f>
        <v>#N/A</v>
      </c>
      <c r="T975" s="7">
        <f>VLOOKUP(Table1[[#This Row],[Order No]],'QTY &amp; shipping cost'!$A$2:$C$1038,3,FALSE)</f>
        <v>2.04</v>
      </c>
      <c r="U975" s="18" t="e">
        <f>(Table1[[#This Row],[Sub Total]]+Table1[[#This Row],[Shipping Cost]])-Table1[[#This Row],[Discount $]]</f>
        <v>#N/A</v>
      </c>
    </row>
    <row r="976" spans="1:21" x14ac:dyDescent="0.2">
      <c r="A976" s="17" t="s">
        <v>1548</v>
      </c>
      <c r="B976" s="6">
        <f>VLOOKUP($A976,'Order date customer name'!$A$3:$B$1039,2,FALSE)</f>
        <v>42684</v>
      </c>
      <c r="C976" s="7" t="str">
        <f>VLOOKUP(Table1[[#This Row],[Order No]],'Order date customer name'!$A$2:$C$1038,3,FALSE)</f>
        <v>CURTIS WEAVER</v>
      </c>
      <c r="D976" s="7" t="str">
        <f>VLOOKUP(Table1[[#This Row],[Order No]],'State and cust type'!$A$2:$B$1038,2,FALSE)</f>
        <v>New York</v>
      </c>
      <c r="E976" s="7" t="str">
        <f>VLOOKUP(Table1[[#This Row],[Order No]],'State and cust type'!$A$3:$C$1039,3,FALSE)</f>
        <v>Small Business</v>
      </c>
      <c r="F976" s="7" t="str">
        <f>VLOOKUP(Table1[[#This Row],[Order No]],'Account, order priority and cat'!$A$2:$B$1038,2,FALSE)</f>
        <v>BOBBY CHAVEZ</v>
      </c>
      <c r="G976" s="7" t="str">
        <f>VLOOKUP(Table1[[#This Row],[Order No]],'Account, order priority and cat'!$A$3:$C$1039,3,FALSE)</f>
        <v>Not Specified</v>
      </c>
      <c r="H976" s="7" t="str">
        <f>VLOOKUP(Table1[[#This Row],[Order No]],'Account, order priority and cat'!$A$3:$D$1039,4,FALSE)</f>
        <v>Office Supplies</v>
      </c>
      <c r="I976" s="12" t="str">
        <f>VLOOKUP(Table1[[#This Row],[Order No]],'Cost and price details'!$A$2:$F$1038,Table!$I$3,FALSE)</f>
        <v>Regular Air</v>
      </c>
      <c r="J976" s="13">
        <f>VLOOKUP(Table1[[#This Row],[Order No]],'Cost and price details'!$A$2:$F$1038,Table!$J$3,FALSE)</f>
        <v>42691</v>
      </c>
      <c r="K976" s="12">
        <f>VLOOKUP(Table1[[#This Row],[Order No]],'Cost and price details'!$A$2:$F$1038,Table!$K$3,FALSE)</f>
        <v>21.812999999999999</v>
      </c>
      <c r="L976" s="12">
        <f>VLOOKUP(Table1[[#This Row],[Order No]],'Cost and price details'!$A$2:$F$1038,Table!$L$3,FALSE)</f>
        <v>34.078000000000003</v>
      </c>
      <c r="M976" s="14">
        <f>(Table1[[#This Row],[Retail Price]]-Table1[[#This Row],[Cost Price]])/Table1[[#This Row],[Cost Price]]</f>
        <v>0.56227937468482114</v>
      </c>
      <c r="N976" s="14">
        <f>VLOOKUP(Table1[[#This Row],[Retail Price]],'Tax and discount slab'!$A$17:$B$27,2,TRUE)</f>
        <v>0.2</v>
      </c>
      <c r="O976" s="7">
        <f>(1+Table1[[#This Row],[Tax]])*Table1[[#This Row],[Retail Price]]</f>
        <v>40.893599999999999</v>
      </c>
      <c r="P976" s="7" t="e">
        <f>VLOOKUP(Table1[[#This Row],[Order No]],'QTY &amp; shipping cost'!A972:B2008,2,FALSE)</f>
        <v>#N/A</v>
      </c>
      <c r="Q976" s="7" t="e">
        <f>(Table1[[#This Row],[Price including tax]]*Table1[[#This Row],[Order Quantity]])</f>
        <v>#N/A</v>
      </c>
      <c r="R976" s="14">
        <f>VLOOKUP(Table1[[#This Row],[Retail Price]],'Tax and discount slab'!$D$17:$E$27,2,TRUE)</f>
        <v>0.17</v>
      </c>
      <c r="S976" s="7" t="e">
        <f>Table1[[#This Row],[Sub Total]]*Table1[[#This Row],[Discount %]]</f>
        <v>#N/A</v>
      </c>
      <c r="T976" s="7">
        <f>VLOOKUP(Table1[[#This Row],[Order No]],'QTY &amp; shipping cost'!$A$2:$C$1038,3,FALSE)</f>
        <v>19.560000000000002</v>
      </c>
      <c r="U976" s="18" t="e">
        <f>(Table1[[#This Row],[Sub Total]]+Table1[[#This Row],[Shipping Cost]])-Table1[[#This Row],[Discount $]]</f>
        <v>#N/A</v>
      </c>
    </row>
    <row r="977" spans="1:21" x14ac:dyDescent="0.2">
      <c r="A977" s="17" t="s">
        <v>1549</v>
      </c>
      <c r="B977" s="6">
        <f>VLOOKUP($A977,'Order date customer name'!$A$3:$B$1039,2,FALSE)</f>
        <v>42685</v>
      </c>
      <c r="C977" s="7" t="str">
        <f>VLOOKUP(Table1[[#This Row],[Order No]],'Order date customer name'!$A$2:$C$1038,3,FALSE)</f>
        <v>WESLEY MUNOZ</v>
      </c>
      <c r="D977" s="7" t="str">
        <f>VLOOKUP(Table1[[#This Row],[Order No]],'State and cust type'!$A$2:$B$1038,2,FALSE)</f>
        <v>New York</v>
      </c>
      <c r="E977" s="7" t="str">
        <f>VLOOKUP(Table1[[#This Row],[Order No]],'State and cust type'!$A$3:$C$1039,3,FALSE)</f>
        <v>Small Business</v>
      </c>
      <c r="F977" s="7" t="str">
        <f>VLOOKUP(Table1[[#This Row],[Order No]],'Account, order priority and cat'!$A$2:$B$1038,2,FALSE)</f>
        <v>WILLIE STEWART</v>
      </c>
      <c r="G977" s="7" t="str">
        <f>VLOOKUP(Table1[[#This Row],[Order No]],'Account, order priority and cat'!$A$3:$C$1039,3,FALSE)</f>
        <v>Low</v>
      </c>
      <c r="H977" s="7" t="str">
        <f>VLOOKUP(Table1[[#This Row],[Order No]],'Account, order priority and cat'!$A$3:$D$1039,4,FALSE)</f>
        <v>Office Supplies</v>
      </c>
      <c r="I977" s="12" t="str">
        <f>VLOOKUP(Table1[[#This Row],[Order No]],'Cost and price details'!$A$2:$F$1038,Table!$I$3,FALSE)</f>
        <v>Regular Air</v>
      </c>
      <c r="J977" s="13">
        <f>VLOOKUP(Table1[[#This Row],[Order No]],'Cost and price details'!$A$2:$F$1038,Table!$J$3,FALSE)</f>
        <v>42694</v>
      </c>
      <c r="K977" s="12">
        <f>VLOOKUP(Table1[[#This Row],[Order No]],'Cost and price details'!$A$2:$F$1038,Table!$K$3,FALSE)</f>
        <v>2.1779999999999999</v>
      </c>
      <c r="L977" s="12">
        <f>VLOOKUP(Table1[[#This Row],[Order No]],'Cost and price details'!$A$2:$F$1038,Table!$L$3,FALSE)</f>
        <v>3.4650000000000003</v>
      </c>
      <c r="M977" s="14">
        <f>(Table1[[#This Row],[Retail Price]]-Table1[[#This Row],[Cost Price]])/Table1[[#This Row],[Cost Price]]</f>
        <v>0.59090909090909105</v>
      </c>
      <c r="N977" s="14">
        <f>VLOOKUP(Table1[[#This Row],[Retail Price]],'Tax and discount slab'!$A$17:$B$27,2,TRUE)</f>
        <v>0.05</v>
      </c>
      <c r="O977" s="7">
        <f>(1+Table1[[#This Row],[Tax]])*Table1[[#This Row],[Retail Price]]</f>
        <v>3.6382500000000007</v>
      </c>
      <c r="P977" s="7" t="e">
        <f>VLOOKUP(Table1[[#This Row],[Order No]],'QTY &amp; shipping cost'!A973:B2009,2,FALSE)</f>
        <v>#N/A</v>
      </c>
      <c r="Q977" s="7" t="e">
        <f>(Table1[[#This Row],[Price including tax]]*Table1[[#This Row],[Order Quantity]])</f>
        <v>#N/A</v>
      </c>
      <c r="R977" s="14">
        <f>VLOOKUP(Table1[[#This Row],[Retail Price]],'Tax and discount slab'!$D$17:$E$27,2,TRUE)</f>
        <v>0.02</v>
      </c>
      <c r="S977" s="7" t="e">
        <f>Table1[[#This Row],[Sub Total]]*Table1[[#This Row],[Discount %]]</f>
        <v>#N/A</v>
      </c>
      <c r="T977" s="7">
        <f>VLOOKUP(Table1[[#This Row],[Order No]],'QTY &amp; shipping cost'!$A$2:$C$1038,3,FALSE)</f>
        <v>0.54</v>
      </c>
      <c r="U977" s="18" t="e">
        <f>(Table1[[#This Row],[Sub Total]]+Table1[[#This Row],[Shipping Cost]])-Table1[[#This Row],[Discount $]]</f>
        <v>#N/A</v>
      </c>
    </row>
    <row r="978" spans="1:21" x14ac:dyDescent="0.2">
      <c r="A978" s="17" t="s">
        <v>1551</v>
      </c>
      <c r="B978" s="6">
        <f>VLOOKUP($A978,'Order date customer name'!$A$3:$B$1039,2,FALSE)</f>
        <v>42686</v>
      </c>
      <c r="C978" s="7" t="str">
        <f>VLOOKUP(Table1[[#This Row],[Order No]],'Order date customer name'!$A$2:$C$1038,3,FALSE)</f>
        <v>DANNY RICHARDSON</v>
      </c>
      <c r="D978" s="7" t="str">
        <f>VLOOKUP(Table1[[#This Row],[Order No]],'State and cust type'!$A$2:$B$1038,2,FALSE)</f>
        <v>New York</v>
      </c>
      <c r="E978" s="7" t="str">
        <f>VLOOKUP(Table1[[#This Row],[Order No]],'State and cust type'!$A$3:$C$1039,3,FALSE)</f>
        <v>Corporate</v>
      </c>
      <c r="F978" s="7" t="str">
        <f>VLOOKUP(Table1[[#This Row],[Order No]],'Account, order priority and cat'!$A$2:$B$1038,2,FALSE)</f>
        <v>VINCENT JORDAN</v>
      </c>
      <c r="G978" s="7" t="str">
        <f>VLOOKUP(Table1[[#This Row],[Order No]],'Account, order priority and cat'!$A$3:$C$1039,3,FALSE)</f>
        <v>Medium</v>
      </c>
      <c r="H978" s="7" t="str">
        <f>VLOOKUP(Table1[[#This Row],[Order No]],'Account, order priority and cat'!$A$3:$D$1039,4,FALSE)</f>
        <v>Office Supplies</v>
      </c>
      <c r="I978" s="12" t="str">
        <f>VLOOKUP(Table1[[#This Row],[Order No]],'Cost and price details'!$A$2:$F$1038,Table!$I$3,FALSE)</f>
        <v>Regular Air</v>
      </c>
      <c r="J978" s="13">
        <f>VLOOKUP(Table1[[#This Row],[Order No]],'Cost and price details'!$A$2:$F$1038,Table!$J$3,FALSE)</f>
        <v>42694</v>
      </c>
      <c r="K978" s="12">
        <f>VLOOKUP(Table1[[#This Row],[Order No]],'Cost and price details'!$A$2:$F$1038,Table!$K$3,FALSE)</f>
        <v>1.1990000000000003</v>
      </c>
      <c r="L978" s="12">
        <f>VLOOKUP(Table1[[#This Row],[Order No]],'Cost and price details'!$A$2:$F$1038,Table!$L$3,FALSE)</f>
        <v>2.8600000000000003</v>
      </c>
      <c r="M978" s="14">
        <f>(Table1[[#This Row],[Retail Price]]-Table1[[#This Row],[Cost Price]])/Table1[[#This Row],[Cost Price]]</f>
        <v>1.3853211009174309</v>
      </c>
      <c r="N978" s="14">
        <f>VLOOKUP(Table1[[#This Row],[Retail Price]],'Tax and discount slab'!$A$17:$B$27,2,TRUE)</f>
        <v>0.05</v>
      </c>
      <c r="O978" s="7">
        <f>(1+Table1[[#This Row],[Tax]])*Table1[[#This Row],[Retail Price]]</f>
        <v>3.0030000000000006</v>
      </c>
      <c r="P978" s="7" t="e">
        <f>VLOOKUP(Table1[[#This Row],[Order No]],'QTY &amp; shipping cost'!A974:B2010,2,FALSE)</f>
        <v>#N/A</v>
      </c>
      <c r="Q978" s="7" t="e">
        <f>(Table1[[#This Row],[Price including tax]]*Table1[[#This Row],[Order Quantity]])</f>
        <v>#N/A</v>
      </c>
      <c r="R978" s="14">
        <f>VLOOKUP(Table1[[#This Row],[Retail Price]],'Tax and discount slab'!$D$17:$E$27,2,TRUE)</f>
        <v>0.02</v>
      </c>
      <c r="S978" s="7" t="e">
        <f>Table1[[#This Row],[Sub Total]]*Table1[[#This Row],[Discount %]]</f>
        <v>#N/A</v>
      </c>
      <c r="T978" s="7">
        <f>VLOOKUP(Table1[[#This Row],[Order No]],'QTY &amp; shipping cost'!$A$2:$C$1038,3,FALSE)</f>
        <v>2.4499999999999997</v>
      </c>
      <c r="U978" s="18" t="e">
        <f>(Table1[[#This Row],[Sub Total]]+Table1[[#This Row],[Shipping Cost]])-Table1[[#This Row],[Discount $]]</f>
        <v>#N/A</v>
      </c>
    </row>
    <row r="979" spans="1:21" x14ac:dyDescent="0.2">
      <c r="A979" s="17" t="s">
        <v>1553</v>
      </c>
      <c r="B979" s="6">
        <f>VLOOKUP($A979,'Order date customer name'!$A$3:$B$1039,2,FALSE)</f>
        <v>42688</v>
      </c>
      <c r="C979" s="7" t="str">
        <f>VLOOKUP(Table1[[#This Row],[Order No]],'Order date customer name'!$A$2:$C$1038,3,FALSE)</f>
        <v>VICTOR WATSON</v>
      </c>
      <c r="D979" s="7" t="str">
        <f>VLOOKUP(Table1[[#This Row],[Order No]],'State and cust type'!$A$2:$B$1038,2,FALSE)</f>
        <v>New York</v>
      </c>
      <c r="E979" s="7" t="str">
        <f>VLOOKUP(Table1[[#This Row],[Order No]],'State and cust type'!$A$3:$C$1039,3,FALSE)</f>
        <v>Corporate</v>
      </c>
      <c r="F979" s="7" t="str">
        <f>VLOOKUP(Table1[[#This Row],[Order No]],'Account, order priority and cat'!$A$2:$B$1038,2,FALSE)</f>
        <v>GREG BLACK</v>
      </c>
      <c r="G979" s="7" t="str">
        <f>VLOOKUP(Table1[[#This Row],[Order No]],'Account, order priority and cat'!$A$3:$C$1039,3,FALSE)</f>
        <v>High</v>
      </c>
      <c r="H979" s="7" t="str">
        <f>VLOOKUP(Table1[[#This Row],[Order No]],'Account, order priority and cat'!$A$3:$D$1039,4,FALSE)</f>
        <v>Office Supplies</v>
      </c>
      <c r="I979" s="12" t="str">
        <f>VLOOKUP(Table1[[#This Row],[Order No]],'Cost and price details'!$A$2:$F$1038,Table!$I$3,FALSE)</f>
        <v>Regular Air</v>
      </c>
      <c r="J979" s="13">
        <f>VLOOKUP(Table1[[#This Row],[Order No]],'Cost and price details'!$A$2:$F$1038,Table!$J$3,FALSE)</f>
        <v>42695</v>
      </c>
      <c r="K979" s="12">
        <f>VLOOKUP(Table1[[#This Row],[Order No]],'Cost and price details'!$A$2:$F$1038,Table!$K$3,FALSE)</f>
        <v>2.5190000000000001</v>
      </c>
      <c r="L979" s="12">
        <f>VLOOKUP(Table1[[#This Row],[Order No]],'Cost and price details'!$A$2:$F$1038,Table!$L$3,FALSE)</f>
        <v>3.9380000000000006</v>
      </c>
      <c r="M979" s="14">
        <f>(Table1[[#This Row],[Retail Price]]-Table1[[#This Row],[Cost Price]])/Table1[[#This Row],[Cost Price]]</f>
        <v>0.56331877729257662</v>
      </c>
      <c r="N979" s="14">
        <f>VLOOKUP(Table1[[#This Row],[Retail Price]],'Tax and discount slab'!$A$17:$B$27,2,TRUE)</f>
        <v>0.05</v>
      </c>
      <c r="O979" s="7">
        <f>(1+Table1[[#This Row],[Tax]])*Table1[[#This Row],[Retail Price]]</f>
        <v>4.1349000000000009</v>
      </c>
      <c r="P979" s="7" t="e">
        <f>VLOOKUP(Table1[[#This Row],[Order No]],'QTY &amp; shipping cost'!A975:B2011,2,FALSE)</f>
        <v>#N/A</v>
      </c>
      <c r="Q979" s="7" t="e">
        <f>(Table1[[#This Row],[Price including tax]]*Table1[[#This Row],[Order Quantity]])</f>
        <v>#N/A</v>
      </c>
      <c r="R979" s="14">
        <f>VLOOKUP(Table1[[#This Row],[Retail Price]],'Tax and discount slab'!$D$17:$E$27,2,TRUE)</f>
        <v>0.02</v>
      </c>
      <c r="S979" s="7" t="e">
        <f>Table1[[#This Row],[Sub Total]]*Table1[[#This Row],[Discount %]]</f>
        <v>#N/A</v>
      </c>
      <c r="T979" s="7">
        <f>VLOOKUP(Table1[[#This Row],[Order No]],'QTY &amp; shipping cost'!$A$2:$C$1038,3,FALSE)</f>
        <v>1.68</v>
      </c>
      <c r="U979" s="18" t="e">
        <f>(Table1[[#This Row],[Sub Total]]+Table1[[#This Row],[Shipping Cost]])-Table1[[#This Row],[Discount $]]</f>
        <v>#N/A</v>
      </c>
    </row>
    <row r="980" spans="1:21" x14ac:dyDescent="0.2">
      <c r="A980" s="17" t="s">
        <v>1555</v>
      </c>
      <c r="B980" s="6">
        <f>VLOOKUP($A980,'Order date customer name'!$A$3:$B$1039,2,FALSE)</f>
        <v>42689</v>
      </c>
      <c r="C980" s="7" t="str">
        <f>VLOOKUP(Table1[[#This Row],[Order No]],'Order date customer name'!$A$2:$C$1038,3,FALSE)</f>
        <v>MIKE WILSON</v>
      </c>
      <c r="D980" s="7" t="str">
        <f>VLOOKUP(Table1[[#This Row],[Order No]],'State and cust type'!$A$2:$B$1038,2,FALSE)</f>
        <v>Illinois</v>
      </c>
      <c r="E980" s="7" t="str">
        <f>VLOOKUP(Table1[[#This Row],[Order No]],'State and cust type'!$A$3:$C$1039,3,FALSE)</f>
        <v>Small Business</v>
      </c>
      <c r="F980" s="7" t="str">
        <f>VLOOKUP(Table1[[#This Row],[Order No]],'Account, order priority and cat'!$A$2:$B$1038,2,FALSE)</f>
        <v>MANUEL BARNES</v>
      </c>
      <c r="G980" s="7" t="str">
        <f>VLOOKUP(Table1[[#This Row],[Order No]],'Account, order priority and cat'!$A$3:$C$1039,3,FALSE)</f>
        <v>High</v>
      </c>
      <c r="H980" s="7" t="str">
        <f>VLOOKUP(Table1[[#This Row],[Order No]],'Account, order priority and cat'!$A$3:$D$1039,4,FALSE)</f>
        <v>Office Supplies</v>
      </c>
      <c r="I980" s="12" t="str">
        <f>VLOOKUP(Table1[[#This Row],[Order No]],'Cost and price details'!$A$2:$F$1038,Table!$I$3,FALSE)</f>
        <v>Regular Air</v>
      </c>
      <c r="J980" s="13">
        <f>VLOOKUP(Table1[[#This Row],[Order No]],'Cost and price details'!$A$2:$F$1038,Table!$J$3,FALSE)</f>
        <v>42698</v>
      </c>
      <c r="K980" s="12">
        <f>VLOOKUP(Table1[[#This Row],[Order No]],'Cost and price details'!$A$2:$F$1038,Table!$K$3,FALSE)</f>
        <v>15.004000000000001</v>
      </c>
      <c r="L980" s="12">
        <f>VLOOKUP(Table1[[#This Row],[Order No]],'Cost and price details'!$A$2:$F$1038,Table!$L$3,FALSE)</f>
        <v>23.078000000000003</v>
      </c>
      <c r="M980" s="14">
        <f>(Table1[[#This Row],[Retail Price]]-Table1[[#This Row],[Cost Price]])/Table1[[#This Row],[Cost Price]]</f>
        <v>0.5381231671554253</v>
      </c>
      <c r="N980" s="14">
        <f>VLOOKUP(Table1[[#This Row],[Retail Price]],'Tax and discount slab'!$A$17:$B$27,2,TRUE)</f>
        <v>0.15000000000000002</v>
      </c>
      <c r="O980" s="7">
        <f>(1+Table1[[#This Row],[Tax]])*Table1[[#This Row],[Retail Price]]</f>
        <v>26.5397</v>
      </c>
      <c r="P980" s="7" t="e">
        <f>VLOOKUP(Table1[[#This Row],[Order No]],'QTY &amp; shipping cost'!A976:B2012,2,FALSE)</f>
        <v>#N/A</v>
      </c>
      <c r="Q980" s="7" t="e">
        <f>(Table1[[#This Row],[Price including tax]]*Table1[[#This Row],[Order Quantity]])</f>
        <v>#N/A</v>
      </c>
      <c r="R980" s="14">
        <f>VLOOKUP(Table1[[#This Row],[Retail Price]],'Tax and discount slab'!$D$17:$E$27,2,TRUE)</f>
        <v>0.12000000000000001</v>
      </c>
      <c r="S980" s="7" t="e">
        <f>Table1[[#This Row],[Sub Total]]*Table1[[#This Row],[Discount %]]</f>
        <v>#N/A</v>
      </c>
      <c r="T980" s="7">
        <f>VLOOKUP(Table1[[#This Row],[Order No]],'QTY &amp; shipping cost'!$A$2:$C$1038,3,FALSE)</f>
        <v>1.54</v>
      </c>
      <c r="U980" s="18" t="e">
        <f>(Table1[[#This Row],[Sub Total]]+Table1[[#This Row],[Shipping Cost]])-Table1[[#This Row],[Discount $]]</f>
        <v>#N/A</v>
      </c>
    </row>
    <row r="981" spans="1:21" x14ac:dyDescent="0.2">
      <c r="A981" s="17" t="s">
        <v>1556</v>
      </c>
      <c r="B981" s="6">
        <f>VLOOKUP($A981,'Order date customer name'!$A$3:$B$1039,2,FALSE)</f>
        <v>42689</v>
      </c>
      <c r="C981" s="7" t="str">
        <f>VLOOKUP(Table1[[#This Row],[Order No]],'Order date customer name'!$A$2:$C$1038,3,FALSE)</f>
        <v>REGINALD WEST</v>
      </c>
      <c r="D981" s="7" t="str">
        <f>VLOOKUP(Table1[[#This Row],[Order No]],'State and cust type'!$A$2:$B$1038,2,FALSE)</f>
        <v>New York</v>
      </c>
      <c r="E981" s="7" t="str">
        <f>VLOOKUP(Table1[[#This Row],[Order No]],'State and cust type'!$A$3:$C$1039,3,FALSE)</f>
        <v>Corporate</v>
      </c>
      <c r="F981" s="7" t="str">
        <f>VLOOKUP(Table1[[#This Row],[Order No]],'Account, order priority and cat'!$A$2:$B$1038,2,FALSE)</f>
        <v>EDDIE MURRAY</v>
      </c>
      <c r="G981" s="7" t="str">
        <f>VLOOKUP(Table1[[#This Row],[Order No]],'Account, order priority and cat'!$A$3:$C$1039,3,FALSE)</f>
        <v>Medium</v>
      </c>
      <c r="H981" s="7" t="str">
        <f>VLOOKUP(Table1[[#This Row],[Order No]],'Account, order priority and cat'!$A$3:$D$1039,4,FALSE)</f>
        <v>Office Supplies</v>
      </c>
      <c r="I981" s="12" t="str">
        <f>VLOOKUP(Table1[[#This Row],[Order No]],'Cost and price details'!$A$2:$F$1038,Table!$I$3,FALSE)</f>
        <v>Regular Air</v>
      </c>
      <c r="J981" s="13">
        <f>VLOOKUP(Table1[[#This Row],[Order No]],'Cost and price details'!$A$2:$F$1038,Table!$J$3,FALSE)</f>
        <v>42698</v>
      </c>
      <c r="K981" s="12">
        <f>VLOOKUP(Table1[[#This Row],[Order No]],'Cost and price details'!$A$2:$F$1038,Table!$K$3,FALSE)</f>
        <v>12.144</v>
      </c>
      <c r="L981" s="12">
        <f>VLOOKUP(Table1[[#This Row],[Order No]],'Cost and price details'!$A$2:$F$1038,Table!$L$3,FALSE)</f>
        <v>18.678000000000001</v>
      </c>
      <c r="M981" s="14">
        <f>(Table1[[#This Row],[Retail Price]]-Table1[[#This Row],[Cost Price]])/Table1[[#This Row],[Cost Price]]</f>
        <v>0.53804347826086962</v>
      </c>
      <c r="N981" s="14">
        <f>VLOOKUP(Table1[[#This Row],[Retail Price]],'Tax and discount slab'!$A$17:$B$27,2,TRUE)</f>
        <v>0.1</v>
      </c>
      <c r="O981" s="7">
        <f>(1+Table1[[#This Row],[Tax]])*Table1[[#This Row],[Retail Price]]</f>
        <v>20.545800000000003</v>
      </c>
      <c r="P981" s="7" t="e">
        <f>VLOOKUP(Table1[[#This Row],[Order No]],'QTY &amp; shipping cost'!A977:B2013,2,FALSE)</f>
        <v>#N/A</v>
      </c>
      <c r="Q981" s="7" t="e">
        <f>(Table1[[#This Row],[Price including tax]]*Table1[[#This Row],[Order Quantity]])</f>
        <v>#N/A</v>
      </c>
      <c r="R981" s="14">
        <f>VLOOKUP(Table1[[#This Row],[Retail Price]],'Tax and discount slab'!$D$17:$E$27,2,TRUE)</f>
        <v>7.0000000000000007E-2</v>
      </c>
      <c r="S981" s="7" t="e">
        <f>Table1[[#This Row],[Sub Total]]*Table1[[#This Row],[Discount %]]</f>
        <v>#N/A</v>
      </c>
      <c r="T981" s="7">
        <f>VLOOKUP(Table1[[#This Row],[Order No]],'QTY &amp; shipping cost'!$A$2:$C$1038,3,FALSE)</f>
        <v>12.440000000000001</v>
      </c>
      <c r="U981" s="18" t="e">
        <f>(Table1[[#This Row],[Sub Total]]+Table1[[#This Row],[Shipping Cost]])-Table1[[#This Row],[Discount $]]</f>
        <v>#N/A</v>
      </c>
    </row>
    <row r="982" spans="1:21" x14ac:dyDescent="0.2">
      <c r="A982" s="17" t="s">
        <v>1557</v>
      </c>
      <c r="B982" s="6">
        <f>VLOOKUP($A982,'Order date customer name'!$A$3:$B$1039,2,FALSE)</f>
        <v>42692</v>
      </c>
      <c r="C982" s="7" t="str">
        <f>VLOOKUP(Table1[[#This Row],[Order No]],'Order date customer name'!$A$2:$C$1038,3,FALSE)</f>
        <v>DARRELL HUNTER</v>
      </c>
      <c r="D982" s="7" t="str">
        <f>VLOOKUP(Table1[[#This Row],[Order No]],'State and cust type'!$A$2:$B$1038,2,FALSE)</f>
        <v>Illinois</v>
      </c>
      <c r="E982" s="7" t="str">
        <f>VLOOKUP(Table1[[#This Row],[Order No]],'State and cust type'!$A$3:$C$1039,3,FALSE)</f>
        <v>Home Office</v>
      </c>
      <c r="F982" s="7" t="str">
        <f>VLOOKUP(Table1[[#This Row],[Order No]],'Account, order priority and cat'!$A$2:$B$1038,2,FALSE)</f>
        <v>COREY MILLS</v>
      </c>
      <c r="G982" s="7" t="str">
        <f>VLOOKUP(Table1[[#This Row],[Order No]],'Account, order priority and cat'!$A$3:$C$1039,3,FALSE)</f>
        <v>Critical</v>
      </c>
      <c r="H982" s="7" t="str">
        <f>VLOOKUP(Table1[[#This Row],[Order No]],'Account, order priority and cat'!$A$3:$D$1039,4,FALSE)</f>
        <v>Office Supplies</v>
      </c>
      <c r="I982" s="12" t="str">
        <f>VLOOKUP(Table1[[#This Row],[Order No]],'Cost and price details'!$A$2:$F$1038,Table!$I$3,FALSE)</f>
        <v>Regular Air</v>
      </c>
      <c r="J982" s="13">
        <f>VLOOKUP(Table1[[#This Row],[Order No]],'Cost and price details'!$A$2:$F$1038,Table!$J$3,FALSE)</f>
        <v>42700</v>
      </c>
      <c r="K982" s="12">
        <f>VLOOKUP(Table1[[#This Row],[Order No]],'Cost and price details'!$A$2:$F$1038,Table!$K$3,FALSE)</f>
        <v>1.1550000000000002</v>
      </c>
      <c r="L982" s="12">
        <f>VLOOKUP(Table1[[#This Row],[Order No]],'Cost and price details'!$A$2:$F$1038,Table!$L$3,FALSE)</f>
        <v>2.145</v>
      </c>
      <c r="M982" s="14">
        <f>(Table1[[#This Row],[Retail Price]]-Table1[[#This Row],[Cost Price]])/Table1[[#This Row],[Cost Price]]</f>
        <v>0.85714285714285676</v>
      </c>
      <c r="N982" s="14">
        <f>VLOOKUP(Table1[[#This Row],[Retail Price]],'Tax and discount slab'!$A$17:$B$27,2,TRUE)</f>
        <v>0.05</v>
      </c>
      <c r="O982" s="7">
        <f>(1+Table1[[#This Row],[Tax]])*Table1[[#This Row],[Retail Price]]</f>
        <v>2.2522500000000001</v>
      </c>
      <c r="P982" s="7" t="e">
        <f>VLOOKUP(Table1[[#This Row],[Order No]],'QTY &amp; shipping cost'!A978:B2014,2,FALSE)</f>
        <v>#N/A</v>
      </c>
      <c r="Q982" s="7" t="e">
        <f>(Table1[[#This Row],[Price including tax]]*Table1[[#This Row],[Order Quantity]])</f>
        <v>#N/A</v>
      </c>
      <c r="R982" s="14">
        <f>VLOOKUP(Table1[[#This Row],[Retail Price]],'Tax and discount slab'!$D$17:$E$27,2,TRUE)</f>
        <v>0.02</v>
      </c>
      <c r="S982" s="7" t="e">
        <f>Table1[[#This Row],[Sub Total]]*Table1[[#This Row],[Discount %]]</f>
        <v>#N/A</v>
      </c>
      <c r="T982" s="7">
        <f>VLOOKUP(Table1[[#This Row],[Order No]],'QTY &amp; shipping cost'!$A$2:$C$1038,3,FALSE)</f>
        <v>1.68</v>
      </c>
      <c r="U982" s="18" t="e">
        <f>(Table1[[#This Row],[Sub Total]]+Table1[[#This Row],[Shipping Cost]])-Table1[[#This Row],[Discount $]]</f>
        <v>#N/A</v>
      </c>
    </row>
    <row r="983" spans="1:21" x14ac:dyDescent="0.2">
      <c r="A983" s="17" t="s">
        <v>1558</v>
      </c>
      <c r="B983" s="6">
        <f>VLOOKUP($A983,'Order date customer name'!$A$3:$B$1039,2,FALSE)</f>
        <v>42694</v>
      </c>
      <c r="C983" s="7" t="str">
        <f>VLOOKUP(Table1[[#This Row],[Order No]],'Order date customer name'!$A$2:$C$1038,3,FALSE)</f>
        <v>RUSSELL WILLIAMS</v>
      </c>
      <c r="D983" s="7" t="str">
        <f>VLOOKUP(Table1[[#This Row],[Order No]],'State and cust type'!$A$2:$B$1038,2,FALSE)</f>
        <v>New York</v>
      </c>
      <c r="E983" s="7" t="str">
        <f>VLOOKUP(Table1[[#This Row],[Order No]],'State and cust type'!$A$3:$C$1039,3,FALSE)</f>
        <v>Corporate</v>
      </c>
      <c r="F983" s="7" t="str">
        <f>VLOOKUP(Table1[[#This Row],[Order No]],'Account, order priority and cat'!$A$2:$B$1038,2,FALSE)</f>
        <v>ROY COOK</v>
      </c>
      <c r="G983" s="7" t="str">
        <f>VLOOKUP(Table1[[#This Row],[Order No]],'Account, order priority and cat'!$A$3:$C$1039,3,FALSE)</f>
        <v>Low</v>
      </c>
      <c r="H983" s="7" t="str">
        <f>VLOOKUP(Table1[[#This Row],[Order No]],'Account, order priority and cat'!$A$3:$D$1039,4,FALSE)</f>
        <v>Office Supplies</v>
      </c>
      <c r="I983" s="12" t="str">
        <f>VLOOKUP(Table1[[#This Row],[Order No]],'Cost and price details'!$A$2:$F$1038,Table!$I$3,FALSE)</f>
        <v>Regular Air</v>
      </c>
      <c r="J983" s="13">
        <f>VLOOKUP(Table1[[#This Row],[Order No]],'Cost and price details'!$A$2:$F$1038,Table!$J$3,FALSE)</f>
        <v>42706</v>
      </c>
      <c r="K983" s="12">
        <f>VLOOKUP(Table1[[#This Row],[Order No]],'Cost and price details'!$A$2:$F$1038,Table!$K$3,FALSE)</f>
        <v>3.8720000000000003</v>
      </c>
      <c r="L983" s="12">
        <f>VLOOKUP(Table1[[#This Row],[Order No]],'Cost and price details'!$A$2:$F$1038,Table!$L$3,FALSE)</f>
        <v>6.2480000000000002</v>
      </c>
      <c r="M983" s="14">
        <f>(Table1[[#This Row],[Retail Price]]-Table1[[#This Row],[Cost Price]])/Table1[[#This Row],[Cost Price]]</f>
        <v>0.61363636363636354</v>
      </c>
      <c r="N983" s="14">
        <f>VLOOKUP(Table1[[#This Row],[Retail Price]],'Tax and discount slab'!$A$17:$B$27,2,TRUE)</f>
        <v>0.05</v>
      </c>
      <c r="O983" s="7">
        <f>(1+Table1[[#This Row],[Tax]])*Table1[[#This Row],[Retail Price]]</f>
        <v>6.5604000000000005</v>
      </c>
      <c r="P983" s="7" t="e">
        <f>VLOOKUP(Table1[[#This Row],[Order No]],'QTY &amp; shipping cost'!A979:B2015,2,FALSE)</f>
        <v>#N/A</v>
      </c>
      <c r="Q983" s="7" t="e">
        <f>(Table1[[#This Row],[Price including tax]]*Table1[[#This Row],[Order Quantity]])</f>
        <v>#N/A</v>
      </c>
      <c r="R983" s="14">
        <f>VLOOKUP(Table1[[#This Row],[Retail Price]],'Tax and discount slab'!$D$17:$E$27,2,TRUE)</f>
        <v>0.02</v>
      </c>
      <c r="S983" s="7" t="e">
        <f>Table1[[#This Row],[Sub Total]]*Table1[[#This Row],[Discount %]]</f>
        <v>#N/A</v>
      </c>
      <c r="T983" s="7">
        <f>VLOOKUP(Table1[[#This Row],[Order No]],'QTY &amp; shipping cost'!$A$2:$C$1038,3,FALSE)</f>
        <v>1.44</v>
      </c>
      <c r="U983" s="18" t="e">
        <f>(Table1[[#This Row],[Sub Total]]+Table1[[#This Row],[Shipping Cost]])-Table1[[#This Row],[Discount $]]</f>
        <v>#N/A</v>
      </c>
    </row>
    <row r="984" spans="1:21" x14ac:dyDescent="0.2">
      <c r="A984" s="17" t="s">
        <v>1560</v>
      </c>
      <c r="B984" s="6">
        <f>VLOOKUP($A984,'Order date customer name'!$A$3:$B$1039,2,FALSE)</f>
        <v>42695</v>
      </c>
      <c r="C984" s="7" t="str">
        <f>VLOOKUP(Table1[[#This Row],[Order No]],'Order date customer name'!$A$2:$C$1038,3,FALSE)</f>
        <v>JERRY HILL</v>
      </c>
      <c r="D984" s="7" t="str">
        <f>VLOOKUP(Table1[[#This Row],[Order No]],'State and cust type'!$A$2:$B$1038,2,FALSE)</f>
        <v>New York</v>
      </c>
      <c r="E984" s="7" t="str">
        <f>VLOOKUP(Table1[[#This Row],[Order No]],'State and cust type'!$A$3:$C$1039,3,FALSE)</f>
        <v>Corporate</v>
      </c>
      <c r="F984" s="7" t="str">
        <f>VLOOKUP(Table1[[#This Row],[Order No]],'Account, order priority and cat'!$A$2:$B$1038,2,FALSE)</f>
        <v>GREG BLACK</v>
      </c>
      <c r="G984" s="7" t="str">
        <f>VLOOKUP(Table1[[#This Row],[Order No]],'Account, order priority and cat'!$A$3:$C$1039,3,FALSE)</f>
        <v>Critical</v>
      </c>
      <c r="H984" s="7" t="str">
        <f>VLOOKUP(Table1[[#This Row],[Order No]],'Account, order priority and cat'!$A$3:$D$1039,4,FALSE)</f>
        <v>Office Supplies</v>
      </c>
      <c r="I984" s="12" t="str">
        <f>VLOOKUP(Table1[[#This Row],[Order No]],'Cost and price details'!$A$2:$F$1038,Table!$I$3,FALSE)</f>
        <v>Regular Air</v>
      </c>
      <c r="J984" s="13">
        <f>VLOOKUP(Table1[[#This Row],[Order No]],'Cost and price details'!$A$2:$F$1038,Table!$J$3,FALSE)</f>
        <v>42704</v>
      </c>
      <c r="K984" s="12">
        <f>VLOOKUP(Table1[[#This Row],[Order No]],'Cost and price details'!$A$2:$F$1038,Table!$K$3,FALSE)</f>
        <v>4.125</v>
      </c>
      <c r="L984" s="12">
        <f>VLOOKUP(Table1[[#This Row],[Order No]],'Cost and price details'!$A$2:$F$1038,Table!$L$3,FALSE)</f>
        <v>7.7880000000000011</v>
      </c>
      <c r="M984" s="14">
        <f>(Table1[[#This Row],[Retail Price]]-Table1[[#This Row],[Cost Price]])/Table1[[#This Row],[Cost Price]]</f>
        <v>0.88800000000000023</v>
      </c>
      <c r="N984" s="14">
        <f>VLOOKUP(Table1[[#This Row],[Retail Price]],'Tax and discount slab'!$A$17:$B$27,2,TRUE)</f>
        <v>0.05</v>
      </c>
      <c r="O984" s="7">
        <f>(1+Table1[[#This Row],[Tax]])*Table1[[#This Row],[Retail Price]]</f>
        <v>8.1774000000000022</v>
      </c>
      <c r="P984" s="7" t="e">
        <f>VLOOKUP(Table1[[#This Row],[Order No]],'QTY &amp; shipping cost'!A980:B2016,2,FALSE)</f>
        <v>#N/A</v>
      </c>
      <c r="Q984" s="7" t="e">
        <f>(Table1[[#This Row],[Price including tax]]*Table1[[#This Row],[Order Quantity]])</f>
        <v>#N/A</v>
      </c>
      <c r="R984" s="14">
        <f>VLOOKUP(Table1[[#This Row],[Retail Price]],'Tax and discount slab'!$D$17:$E$27,2,TRUE)</f>
        <v>0.02</v>
      </c>
      <c r="S984" s="7" t="e">
        <f>Table1[[#This Row],[Sub Total]]*Table1[[#This Row],[Discount %]]</f>
        <v>#N/A</v>
      </c>
      <c r="T984" s="7">
        <f>VLOOKUP(Table1[[#This Row],[Order No]],'QTY &amp; shipping cost'!$A$2:$C$1038,3,FALSE)</f>
        <v>2.4</v>
      </c>
      <c r="U984" s="18" t="e">
        <f>(Table1[[#This Row],[Sub Total]]+Table1[[#This Row],[Shipping Cost]])-Table1[[#This Row],[Discount $]]</f>
        <v>#N/A</v>
      </c>
    </row>
    <row r="985" spans="1:21" x14ac:dyDescent="0.2">
      <c r="A985" s="17" t="s">
        <v>1562</v>
      </c>
      <c r="B985" s="6">
        <f>VLOOKUP($A985,'Order date customer name'!$A$3:$B$1039,2,FALSE)</f>
        <v>42698</v>
      </c>
      <c r="C985" s="7" t="str">
        <f>VLOOKUP(Table1[[#This Row],[Order No]],'Order date customer name'!$A$2:$C$1038,3,FALSE)</f>
        <v>DUANE EVANS</v>
      </c>
      <c r="D985" s="7" t="str">
        <f>VLOOKUP(Table1[[#This Row],[Order No]],'State and cust type'!$A$2:$B$1038,2,FALSE)</f>
        <v>New York</v>
      </c>
      <c r="E985" s="7" t="str">
        <f>VLOOKUP(Table1[[#This Row],[Order No]],'State and cust type'!$A$3:$C$1039,3,FALSE)</f>
        <v>Small Business</v>
      </c>
      <c r="F985" s="7" t="str">
        <f>VLOOKUP(Table1[[#This Row],[Order No]],'Account, order priority and cat'!$A$2:$B$1038,2,FALSE)</f>
        <v>WILLIE STEWART</v>
      </c>
      <c r="G985" s="7" t="str">
        <f>VLOOKUP(Table1[[#This Row],[Order No]],'Account, order priority and cat'!$A$3:$C$1039,3,FALSE)</f>
        <v>Medium</v>
      </c>
      <c r="H985" s="7" t="str">
        <f>VLOOKUP(Table1[[#This Row],[Order No]],'Account, order priority and cat'!$A$3:$D$1039,4,FALSE)</f>
        <v>Office Supplies</v>
      </c>
      <c r="I985" s="12" t="str">
        <f>VLOOKUP(Table1[[#This Row],[Order No]],'Cost and price details'!$A$2:$F$1038,Table!$I$3,FALSE)</f>
        <v>Regular Air</v>
      </c>
      <c r="J985" s="13">
        <f>VLOOKUP(Table1[[#This Row],[Order No]],'Cost and price details'!$A$2:$F$1038,Table!$J$3,FALSE)</f>
        <v>42707</v>
      </c>
      <c r="K985" s="12">
        <f>VLOOKUP(Table1[[#This Row],[Order No]],'Cost and price details'!$A$2:$F$1038,Table!$K$3,FALSE)</f>
        <v>3.74</v>
      </c>
      <c r="L985" s="12">
        <f>VLOOKUP(Table1[[#This Row],[Order No]],'Cost and price details'!$A$2:$F$1038,Table!$L$3,FALSE)</f>
        <v>5.9400000000000013</v>
      </c>
      <c r="M985" s="14">
        <f>(Table1[[#This Row],[Retail Price]]-Table1[[#This Row],[Cost Price]])/Table1[[#This Row],[Cost Price]]</f>
        <v>0.5882352941176473</v>
      </c>
      <c r="N985" s="14">
        <f>VLOOKUP(Table1[[#This Row],[Retail Price]],'Tax and discount slab'!$A$17:$B$27,2,TRUE)</f>
        <v>0.05</v>
      </c>
      <c r="O985" s="7">
        <f>(1+Table1[[#This Row],[Tax]])*Table1[[#This Row],[Retail Price]]</f>
        <v>6.2370000000000019</v>
      </c>
      <c r="P985" s="7" t="e">
        <f>VLOOKUP(Table1[[#This Row],[Order No]],'QTY &amp; shipping cost'!A981:B2017,2,FALSE)</f>
        <v>#N/A</v>
      </c>
      <c r="Q985" s="7" t="e">
        <f>(Table1[[#This Row],[Price including tax]]*Table1[[#This Row],[Order Quantity]])</f>
        <v>#N/A</v>
      </c>
      <c r="R985" s="14">
        <f>VLOOKUP(Table1[[#This Row],[Retail Price]],'Tax and discount slab'!$D$17:$E$27,2,TRUE)</f>
        <v>0.02</v>
      </c>
      <c r="S985" s="7" t="e">
        <f>Table1[[#This Row],[Sub Total]]*Table1[[#This Row],[Discount %]]</f>
        <v>#N/A</v>
      </c>
      <c r="T985" s="7">
        <f>VLOOKUP(Table1[[#This Row],[Order No]],'QTY &amp; shipping cost'!$A$2:$C$1038,3,FALSE)</f>
        <v>7.83</v>
      </c>
      <c r="U985" s="18" t="e">
        <f>(Table1[[#This Row],[Sub Total]]+Table1[[#This Row],[Shipping Cost]])-Table1[[#This Row],[Discount $]]</f>
        <v>#N/A</v>
      </c>
    </row>
    <row r="986" spans="1:21" x14ac:dyDescent="0.2">
      <c r="A986" s="17" t="s">
        <v>1563</v>
      </c>
      <c r="B986" s="6">
        <f>VLOOKUP($A986,'Order date customer name'!$A$3:$B$1039,2,FALSE)</f>
        <v>42698</v>
      </c>
      <c r="C986" s="7" t="str">
        <f>VLOOKUP(Table1[[#This Row],[Order No]],'Order date customer name'!$A$2:$C$1038,3,FALSE)</f>
        <v>NATHAN COLE</v>
      </c>
      <c r="D986" s="7" t="str">
        <f>VLOOKUP(Table1[[#This Row],[Order No]],'State and cust type'!$A$2:$B$1038,2,FALSE)</f>
        <v>New York</v>
      </c>
      <c r="E986" s="7" t="str">
        <f>VLOOKUP(Table1[[#This Row],[Order No]],'State and cust type'!$A$3:$C$1039,3,FALSE)</f>
        <v>Home Office</v>
      </c>
      <c r="F986" s="7" t="str">
        <f>VLOOKUP(Table1[[#This Row],[Order No]],'Account, order priority and cat'!$A$2:$B$1038,2,FALSE)</f>
        <v>CLAUDE WILLIS</v>
      </c>
      <c r="G986" s="7" t="str">
        <f>VLOOKUP(Table1[[#This Row],[Order No]],'Account, order priority and cat'!$A$3:$C$1039,3,FALSE)</f>
        <v>Medium</v>
      </c>
      <c r="H986" s="7" t="str">
        <f>VLOOKUP(Table1[[#This Row],[Order No]],'Account, order priority and cat'!$A$3:$D$1039,4,FALSE)</f>
        <v>Office Supplies</v>
      </c>
      <c r="I986" s="12" t="str">
        <f>VLOOKUP(Table1[[#This Row],[Order No]],'Cost and price details'!$A$2:$F$1038,Table!$I$3,FALSE)</f>
        <v>Regular Air</v>
      </c>
      <c r="J986" s="13">
        <f>VLOOKUP(Table1[[#This Row],[Order No]],'Cost and price details'!$A$2:$F$1038,Table!$J$3,FALSE)</f>
        <v>42707</v>
      </c>
      <c r="K986" s="12">
        <f>VLOOKUP(Table1[[#This Row],[Order No]],'Cost and price details'!$A$2:$F$1038,Table!$K$3,FALSE)</f>
        <v>2.0240000000000005</v>
      </c>
      <c r="L986" s="12">
        <f>VLOOKUP(Table1[[#This Row],[Order No]],'Cost and price details'!$A$2:$F$1038,Table!$L$3,FALSE)</f>
        <v>3.1680000000000001</v>
      </c>
      <c r="M986" s="14">
        <f>(Table1[[#This Row],[Retail Price]]-Table1[[#This Row],[Cost Price]])/Table1[[#This Row],[Cost Price]]</f>
        <v>0.56521739130434756</v>
      </c>
      <c r="N986" s="14">
        <f>VLOOKUP(Table1[[#This Row],[Retail Price]],'Tax and discount slab'!$A$17:$B$27,2,TRUE)</f>
        <v>0.05</v>
      </c>
      <c r="O986" s="7">
        <f>(1+Table1[[#This Row],[Tax]])*Table1[[#This Row],[Retail Price]]</f>
        <v>3.3264000000000005</v>
      </c>
      <c r="P986" s="7" t="e">
        <f>VLOOKUP(Table1[[#This Row],[Order No]],'QTY &amp; shipping cost'!A982:B2018,2,FALSE)</f>
        <v>#N/A</v>
      </c>
      <c r="Q986" s="7" t="e">
        <f>(Table1[[#This Row],[Price including tax]]*Table1[[#This Row],[Order Quantity]])</f>
        <v>#N/A</v>
      </c>
      <c r="R986" s="14">
        <f>VLOOKUP(Table1[[#This Row],[Retail Price]],'Tax and discount slab'!$D$17:$E$27,2,TRUE)</f>
        <v>0.02</v>
      </c>
      <c r="S986" s="7" t="e">
        <f>Table1[[#This Row],[Sub Total]]*Table1[[#This Row],[Discount %]]</f>
        <v>#N/A</v>
      </c>
      <c r="T986" s="7">
        <f>VLOOKUP(Table1[[#This Row],[Order No]],'QTY &amp; shipping cost'!$A$2:$C$1038,3,FALSE)</f>
        <v>1.04</v>
      </c>
      <c r="U986" s="18" t="e">
        <f>(Table1[[#This Row],[Sub Total]]+Table1[[#This Row],[Shipping Cost]])-Table1[[#This Row],[Discount $]]</f>
        <v>#N/A</v>
      </c>
    </row>
    <row r="987" spans="1:21" x14ac:dyDescent="0.2">
      <c r="A987" s="17" t="s">
        <v>1565</v>
      </c>
      <c r="B987" s="6">
        <f>VLOOKUP($A987,'Order date customer name'!$A$3:$B$1039,2,FALSE)</f>
        <v>42698</v>
      </c>
      <c r="C987" s="7" t="str">
        <f>VLOOKUP(Table1[[#This Row],[Order No]],'Order date customer name'!$A$2:$C$1038,3,FALSE)</f>
        <v>MIKE BUTLER</v>
      </c>
      <c r="D987" s="7" t="str">
        <f>VLOOKUP(Table1[[#This Row],[Order No]],'State and cust type'!$A$2:$B$1038,2,FALSE)</f>
        <v>New York</v>
      </c>
      <c r="E987" s="7" t="str">
        <f>VLOOKUP(Table1[[#This Row],[Order No]],'State and cust type'!$A$3:$C$1039,3,FALSE)</f>
        <v>Consumer</v>
      </c>
      <c r="F987" s="7" t="str">
        <f>VLOOKUP(Table1[[#This Row],[Order No]],'Account, order priority and cat'!$A$2:$B$1038,2,FALSE)</f>
        <v>BOBBY CHAVEZ</v>
      </c>
      <c r="G987" s="7" t="str">
        <f>VLOOKUP(Table1[[#This Row],[Order No]],'Account, order priority and cat'!$A$3:$C$1039,3,FALSE)</f>
        <v>Low</v>
      </c>
      <c r="H987" s="7" t="str">
        <f>VLOOKUP(Table1[[#This Row],[Order No]],'Account, order priority and cat'!$A$3:$D$1039,4,FALSE)</f>
        <v>Office Supplies</v>
      </c>
      <c r="I987" s="12" t="str">
        <f>VLOOKUP(Table1[[#This Row],[Order No]],'Cost and price details'!$A$2:$F$1038,Table!$I$3,FALSE)</f>
        <v>Regular Air</v>
      </c>
      <c r="J987" s="13">
        <f>VLOOKUP(Table1[[#This Row],[Order No]],'Cost and price details'!$A$2:$F$1038,Table!$J$3,FALSE)</f>
        <v>42709</v>
      </c>
      <c r="K987" s="12">
        <f>VLOOKUP(Table1[[#This Row],[Order No]],'Cost and price details'!$A$2:$F$1038,Table!$K$3,FALSE)</f>
        <v>0.95700000000000007</v>
      </c>
      <c r="L987" s="12">
        <f>VLOOKUP(Table1[[#This Row],[Order No]],'Cost and price details'!$A$2:$F$1038,Table!$L$3,FALSE)</f>
        <v>1.9910000000000003</v>
      </c>
      <c r="M987" s="14">
        <f>(Table1[[#This Row],[Retail Price]]-Table1[[#This Row],[Cost Price]])/Table1[[#This Row],[Cost Price]]</f>
        <v>1.0804597701149428</v>
      </c>
      <c r="N987" s="14">
        <f>VLOOKUP(Table1[[#This Row],[Retail Price]],'Tax and discount slab'!$A$17:$B$27,2,TRUE)</f>
        <v>0.05</v>
      </c>
      <c r="O987" s="7">
        <f>(1+Table1[[#This Row],[Tax]])*Table1[[#This Row],[Retail Price]]</f>
        <v>2.0905500000000004</v>
      </c>
      <c r="P987" s="7" t="e">
        <f>VLOOKUP(Table1[[#This Row],[Order No]],'QTY &amp; shipping cost'!A983:B2019,2,FALSE)</f>
        <v>#N/A</v>
      </c>
      <c r="Q987" s="7" t="e">
        <f>(Table1[[#This Row],[Price including tax]]*Table1[[#This Row],[Order Quantity]])</f>
        <v>#N/A</v>
      </c>
      <c r="R987" s="14">
        <f>VLOOKUP(Table1[[#This Row],[Retail Price]],'Tax and discount slab'!$D$17:$E$27,2,TRUE)</f>
        <v>0.02</v>
      </c>
      <c r="S987" s="7" t="e">
        <f>Table1[[#This Row],[Sub Total]]*Table1[[#This Row],[Discount %]]</f>
        <v>#N/A</v>
      </c>
      <c r="T987" s="7">
        <f>VLOOKUP(Table1[[#This Row],[Order No]],'QTY &amp; shipping cost'!$A$2:$C$1038,3,FALSE)</f>
        <v>0.8</v>
      </c>
      <c r="U987" s="18" t="e">
        <f>(Table1[[#This Row],[Sub Total]]+Table1[[#This Row],[Shipping Cost]])-Table1[[#This Row],[Discount $]]</f>
        <v>#N/A</v>
      </c>
    </row>
    <row r="988" spans="1:21" x14ac:dyDescent="0.2">
      <c r="A988" s="17" t="s">
        <v>1566</v>
      </c>
      <c r="B988" s="6">
        <f>VLOOKUP($A988,'Order date customer name'!$A$3:$B$1039,2,FALSE)</f>
        <v>42699</v>
      </c>
      <c r="C988" s="7" t="str">
        <f>VLOOKUP(Table1[[#This Row],[Order No]],'Order date customer name'!$A$2:$C$1038,3,FALSE)</f>
        <v>RODNEY FLORES</v>
      </c>
      <c r="D988" s="7" t="str">
        <f>VLOOKUP(Table1[[#This Row],[Order No]],'State and cust type'!$A$2:$B$1038,2,FALSE)</f>
        <v>New York</v>
      </c>
      <c r="E988" s="7" t="str">
        <f>VLOOKUP(Table1[[#This Row],[Order No]],'State and cust type'!$A$3:$C$1039,3,FALSE)</f>
        <v>Corporate</v>
      </c>
      <c r="F988" s="7" t="str">
        <f>VLOOKUP(Table1[[#This Row],[Order No]],'Account, order priority and cat'!$A$2:$B$1038,2,FALSE)</f>
        <v>MARC ARNOLD</v>
      </c>
      <c r="G988" s="7" t="str">
        <f>VLOOKUP(Table1[[#This Row],[Order No]],'Account, order priority and cat'!$A$3:$C$1039,3,FALSE)</f>
        <v>Not Specified</v>
      </c>
      <c r="H988" s="7" t="str">
        <f>VLOOKUP(Table1[[#This Row],[Order No]],'Account, order priority and cat'!$A$3:$D$1039,4,FALSE)</f>
        <v>Technology</v>
      </c>
      <c r="I988" s="12" t="str">
        <f>VLOOKUP(Table1[[#This Row],[Order No]],'Cost and price details'!$A$2:$F$1038,Table!$I$3,FALSE)</f>
        <v>Regular Air</v>
      </c>
      <c r="J988" s="13">
        <f>VLOOKUP(Table1[[#This Row],[Order No]],'Cost and price details'!$A$2:$F$1038,Table!$J$3,FALSE)</f>
        <v>42708</v>
      </c>
      <c r="K988" s="12">
        <f>VLOOKUP(Table1[[#This Row],[Order No]],'Cost and price details'!$A$2:$F$1038,Table!$K$3,FALSE)</f>
        <v>68.64</v>
      </c>
      <c r="L988" s="12">
        <f>VLOOKUP(Table1[[#This Row],[Order No]],'Cost and price details'!$A$2:$F$1038,Table!$L$3,FALSE)</f>
        <v>171.58900000000003</v>
      </c>
      <c r="M988" s="14">
        <f>(Table1[[#This Row],[Retail Price]]-Table1[[#This Row],[Cost Price]])/Table1[[#This Row],[Cost Price]]</f>
        <v>1.4998397435897439</v>
      </c>
      <c r="N988" s="14">
        <f>VLOOKUP(Table1[[#This Row],[Retail Price]],'Tax and discount slab'!$A$17:$B$27,2,TRUE)</f>
        <v>0.32000000000000006</v>
      </c>
      <c r="O988" s="7">
        <f>(1+Table1[[#This Row],[Tax]])*Table1[[#This Row],[Retail Price]]</f>
        <v>226.49748000000005</v>
      </c>
      <c r="P988" s="7" t="e">
        <f>VLOOKUP(Table1[[#This Row],[Order No]],'QTY &amp; shipping cost'!A984:B2020,2,FALSE)</f>
        <v>#N/A</v>
      </c>
      <c r="Q988" s="7" t="e">
        <f>(Table1[[#This Row],[Price including tax]]*Table1[[#This Row],[Order Quantity]])</f>
        <v>#N/A</v>
      </c>
      <c r="R988" s="14">
        <f>VLOOKUP(Table1[[#This Row],[Retail Price]],'Tax and discount slab'!$D$17:$E$27,2,TRUE)</f>
        <v>0.47</v>
      </c>
      <c r="S988" s="7" t="e">
        <f>Table1[[#This Row],[Sub Total]]*Table1[[#This Row],[Discount %]]</f>
        <v>#N/A</v>
      </c>
      <c r="T988" s="7">
        <f>VLOOKUP(Table1[[#This Row],[Order No]],'QTY &amp; shipping cost'!$A$2:$C$1038,3,FALSE)</f>
        <v>8.1300000000000008</v>
      </c>
      <c r="U988" s="18" t="e">
        <f>(Table1[[#This Row],[Sub Total]]+Table1[[#This Row],[Shipping Cost]])-Table1[[#This Row],[Discount $]]</f>
        <v>#N/A</v>
      </c>
    </row>
    <row r="989" spans="1:21" x14ac:dyDescent="0.2">
      <c r="A989" s="17" t="s">
        <v>1567</v>
      </c>
      <c r="B989" s="6">
        <f>VLOOKUP($A989,'Order date customer name'!$A$3:$B$1039,2,FALSE)</f>
        <v>42699</v>
      </c>
      <c r="C989" s="7" t="str">
        <f>VLOOKUP(Table1[[#This Row],[Order No]],'Order date customer name'!$A$2:$C$1038,3,FALSE)</f>
        <v>JAMIE WARREN</v>
      </c>
      <c r="D989" s="7" t="str">
        <f>VLOOKUP(Table1[[#This Row],[Order No]],'State and cust type'!$A$2:$B$1038,2,FALSE)</f>
        <v>New York</v>
      </c>
      <c r="E989" s="7" t="str">
        <f>VLOOKUP(Table1[[#This Row],[Order No]],'State and cust type'!$A$3:$C$1039,3,FALSE)</f>
        <v>Small Business</v>
      </c>
      <c r="F989" s="7" t="str">
        <f>VLOOKUP(Table1[[#This Row],[Order No]],'Account, order priority and cat'!$A$2:$B$1038,2,FALSE)</f>
        <v>TONY PERRY</v>
      </c>
      <c r="G989" s="7" t="str">
        <f>VLOOKUP(Table1[[#This Row],[Order No]],'Account, order priority and cat'!$A$3:$C$1039,3,FALSE)</f>
        <v>Low</v>
      </c>
      <c r="H989" s="7" t="str">
        <f>VLOOKUP(Table1[[#This Row],[Order No]],'Account, order priority and cat'!$A$3:$D$1039,4,FALSE)</f>
        <v>Technology</v>
      </c>
      <c r="I989" s="12" t="str">
        <f>VLOOKUP(Table1[[#This Row],[Order No]],'Cost and price details'!$A$2:$F$1038,Table!$I$3,FALSE)</f>
        <v>Delivery Truck</v>
      </c>
      <c r="J989" s="13">
        <f>VLOOKUP(Table1[[#This Row],[Order No]],'Cost and price details'!$A$2:$F$1038,Table!$J$3,FALSE)</f>
        <v>42706</v>
      </c>
      <c r="K989" s="12">
        <f>VLOOKUP(Table1[[#This Row],[Order No]],'Cost and price details'!$A$2:$F$1038,Table!$K$3,FALSE)</f>
        <v>306.88900000000001</v>
      </c>
      <c r="L989" s="12">
        <f>VLOOKUP(Table1[[#This Row],[Order No]],'Cost and price details'!$A$2:$F$1038,Table!$L$3,FALSE)</f>
        <v>494.98900000000003</v>
      </c>
      <c r="M989" s="14">
        <f>(Table1[[#This Row],[Retail Price]]-Table1[[#This Row],[Cost Price]])/Table1[[#This Row],[Cost Price]]</f>
        <v>0.61292519445141413</v>
      </c>
      <c r="N989" s="14">
        <f>VLOOKUP(Table1[[#This Row],[Retail Price]],'Tax and discount slab'!$A$17:$B$27,2,TRUE)</f>
        <v>0.32000000000000006</v>
      </c>
      <c r="O989" s="7">
        <f>(1+Table1[[#This Row],[Tax]])*Table1[[#This Row],[Retail Price]]</f>
        <v>653.38548000000003</v>
      </c>
      <c r="P989" s="7" t="e">
        <f>VLOOKUP(Table1[[#This Row],[Order No]],'QTY &amp; shipping cost'!A985:B2021,2,FALSE)</f>
        <v>#N/A</v>
      </c>
      <c r="Q989" s="7" t="e">
        <f>(Table1[[#This Row],[Price including tax]]*Table1[[#This Row],[Order Quantity]])</f>
        <v>#N/A</v>
      </c>
      <c r="R989" s="14">
        <f>VLOOKUP(Table1[[#This Row],[Retail Price]],'Tax and discount slab'!$D$17:$E$27,2,TRUE)</f>
        <v>0.47</v>
      </c>
      <c r="S989" s="7" t="e">
        <f>Table1[[#This Row],[Sub Total]]*Table1[[#This Row],[Discount %]]</f>
        <v>#N/A</v>
      </c>
      <c r="T989" s="7">
        <f>VLOOKUP(Table1[[#This Row],[Order No]],'QTY &amp; shipping cost'!$A$2:$C$1038,3,FALSE)</f>
        <v>49.05</v>
      </c>
      <c r="U989" s="18" t="e">
        <f>(Table1[[#This Row],[Sub Total]]+Table1[[#This Row],[Shipping Cost]])-Table1[[#This Row],[Discount $]]</f>
        <v>#N/A</v>
      </c>
    </row>
    <row r="990" spans="1:21" x14ac:dyDescent="0.2">
      <c r="A990" s="17" t="s">
        <v>1568</v>
      </c>
      <c r="B990" s="6">
        <f>VLOOKUP($A990,'Order date customer name'!$A$3:$B$1039,2,FALSE)</f>
        <v>42700</v>
      </c>
      <c r="C990" s="7" t="str">
        <f>VLOOKUP(Table1[[#This Row],[Order No]],'Order date customer name'!$A$2:$C$1038,3,FALSE)</f>
        <v>ALBERT MUNOZ</v>
      </c>
      <c r="D990" s="7" t="str">
        <f>VLOOKUP(Table1[[#This Row],[Order No]],'State and cust type'!$A$2:$B$1038,2,FALSE)</f>
        <v>New York</v>
      </c>
      <c r="E990" s="7" t="str">
        <f>VLOOKUP(Table1[[#This Row],[Order No]],'State and cust type'!$A$3:$C$1039,3,FALSE)</f>
        <v>Small Business</v>
      </c>
      <c r="F990" s="7" t="str">
        <f>VLOOKUP(Table1[[#This Row],[Order No]],'Account, order priority and cat'!$A$2:$B$1038,2,FALSE)</f>
        <v>CLAUDE WILLIS</v>
      </c>
      <c r="G990" s="7" t="str">
        <f>VLOOKUP(Table1[[#This Row],[Order No]],'Account, order priority and cat'!$A$3:$C$1039,3,FALSE)</f>
        <v>Critical</v>
      </c>
      <c r="H990" s="7" t="str">
        <f>VLOOKUP(Table1[[#This Row],[Order No]],'Account, order priority and cat'!$A$3:$D$1039,4,FALSE)</f>
        <v>Office Supplies</v>
      </c>
      <c r="I990" s="12" t="str">
        <f>VLOOKUP(Table1[[#This Row],[Order No]],'Cost and price details'!$A$2:$F$1038,Table!$I$3,FALSE)</f>
        <v>Regular Air</v>
      </c>
      <c r="J990" s="13">
        <f>VLOOKUP(Table1[[#This Row],[Order No]],'Cost and price details'!$A$2:$F$1038,Table!$J$3,FALSE)</f>
        <v>42708</v>
      </c>
      <c r="K990" s="12">
        <f>VLOOKUP(Table1[[#This Row],[Order No]],'Cost and price details'!$A$2:$F$1038,Table!$K$3,FALSE)</f>
        <v>2.1339999999999999</v>
      </c>
      <c r="L990" s="12">
        <f>VLOOKUP(Table1[[#This Row],[Order No]],'Cost and price details'!$A$2:$F$1038,Table!$L$3,FALSE)</f>
        <v>3.3880000000000003</v>
      </c>
      <c r="M990" s="14">
        <f>(Table1[[#This Row],[Retail Price]]-Table1[[#This Row],[Cost Price]])/Table1[[#This Row],[Cost Price]]</f>
        <v>0.58762886597938169</v>
      </c>
      <c r="N990" s="14">
        <f>VLOOKUP(Table1[[#This Row],[Retail Price]],'Tax and discount slab'!$A$17:$B$27,2,TRUE)</f>
        <v>0.05</v>
      </c>
      <c r="O990" s="7">
        <f>(1+Table1[[#This Row],[Tax]])*Table1[[#This Row],[Retail Price]]</f>
        <v>3.5574000000000003</v>
      </c>
      <c r="P990" s="7" t="e">
        <f>VLOOKUP(Table1[[#This Row],[Order No]],'QTY &amp; shipping cost'!A986:B2022,2,FALSE)</f>
        <v>#N/A</v>
      </c>
      <c r="Q990" s="7" t="e">
        <f>(Table1[[#This Row],[Price including tax]]*Table1[[#This Row],[Order Quantity]])</f>
        <v>#N/A</v>
      </c>
      <c r="R990" s="14">
        <f>VLOOKUP(Table1[[#This Row],[Retail Price]],'Tax and discount slab'!$D$17:$E$27,2,TRUE)</f>
        <v>0.02</v>
      </c>
      <c r="S990" s="7" t="e">
        <f>Table1[[#This Row],[Sub Total]]*Table1[[#This Row],[Discount %]]</f>
        <v>#N/A</v>
      </c>
      <c r="T990" s="7">
        <f>VLOOKUP(Table1[[#This Row],[Order No]],'QTY &amp; shipping cost'!$A$2:$C$1038,3,FALSE)</f>
        <v>1.04</v>
      </c>
      <c r="U990" s="18" t="e">
        <f>(Table1[[#This Row],[Sub Total]]+Table1[[#This Row],[Shipping Cost]])-Table1[[#This Row],[Discount $]]</f>
        <v>#N/A</v>
      </c>
    </row>
    <row r="991" spans="1:21" x14ac:dyDescent="0.2">
      <c r="A991" s="17" t="s">
        <v>1569</v>
      </c>
      <c r="B991" s="6">
        <f>VLOOKUP($A991,'Order date customer name'!$A$3:$B$1039,2,FALSE)</f>
        <v>42701</v>
      </c>
      <c r="C991" s="7" t="str">
        <f>VLOOKUP(Table1[[#This Row],[Order No]],'Order date customer name'!$A$2:$C$1038,3,FALSE)</f>
        <v>JERRY OLSON</v>
      </c>
      <c r="D991" s="7" t="str">
        <f>VLOOKUP(Table1[[#This Row],[Order No]],'State and cust type'!$A$2:$B$1038,2,FALSE)</f>
        <v>New York</v>
      </c>
      <c r="E991" s="7" t="str">
        <f>VLOOKUP(Table1[[#This Row],[Order No]],'State and cust type'!$A$3:$C$1039,3,FALSE)</f>
        <v>Small Business</v>
      </c>
      <c r="F991" s="7" t="str">
        <f>VLOOKUP(Table1[[#This Row],[Order No]],'Account, order priority and cat'!$A$2:$B$1038,2,FALSE)</f>
        <v>ROY COOK</v>
      </c>
      <c r="G991" s="7" t="str">
        <f>VLOOKUP(Table1[[#This Row],[Order No]],'Account, order priority and cat'!$A$3:$C$1039,3,FALSE)</f>
        <v>Not Specified</v>
      </c>
      <c r="H991" s="7" t="str">
        <f>VLOOKUP(Table1[[#This Row],[Order No]],'Account, order priority and cat'!$A$3:$D$1039,4,FALSE)</f>
        <v>Office Supplies</v>
      </c>
      <c r="I991" s="12" t="str">
        <f>VLOOKUP(Table1[[#This Row],[Order No]],'Cost and price details'!$A$2:$F$1038,Table!$I$3,FALSE)</f>
        <v>Regular Air</v>
      </c>
      <c r="J991" s="13">
        <f>VLOOKUP(Table1[[#This Row],[Order No]],'Cost and price details'!$A$2:$F$1038,Table!$J$3,FALSE)</f>
        <v>42709</v>
      </c>
      <c r="K991" s="12">
        <f>VLOOKUP(Table1[[#This Row],[Order No]],'Cost and price details'!$A$2:$F$1038,Table!$K$3,FALSE)</f>
        <v>2.9480000000000004</v>
      </c>
      <c r="L991" s="12">
        <f>VLOOKUP(Table1[[#This Row],[Order No]],'Cost and price details'!$A$2:$F$1038,Table!$L$3,FALSE)</f>
        <v>6.6880000000000006</v>
      </c>
      <c r="M991" s="14">
        <f>(Table1[[#This Row],[Retail Price]]-Table1[[#This Row],[Cost Price]])/Table1[[#This Row],[Cost Price]]</f>
        <v>1.2686567164179103</v>
      </c>
      <c r="N991" s="14">
        <f>VLOOKUP(Table1[[#This Row],[Retail Price]],'Tax and discount slab'!$A$17:$B$27,2,TRUE)</f>
        <v>0.05</v>
      </c>
      <c r="O991" s="7">
        <f>(1+Table1[[#This Row],[Tax]])*Table1[[#This Row],[Retail Price]]</f>
        <v>7.0224000000000011</v>
      </c>
      <c r="P991" s="7" t="e">
        <f>VLOOKUP(Table1[[#This Row],[Order No]],'QTY &amp; shipping cost'!A987:B2023,2,FALSE)</f>
        <v>#N/A</v>
      </c>
      <c r="Q991" s="7" t="e">
        <f>(Table1[[#This Row],[Price including tax]]*Table1[[#This Row],[Order Quantity]])</f>
        <v>#N/A</v>
      </c>
      <c r="R991" s="14">
        <f>VLOOKUP(Table1[[#This Row],[Retail Price]],'Tax and discount slab'!$D$17:$E$27,2,TRUE)</f>
        <v>0.02</v>
      </c>
      <c r="S991" s="7" t="e">
        <f>Table1[[#This Row],[Sub Total]]*Table1[[#This Row],[Discount %]]</f>
        <v>#N/A</v>
      </c>
      <c r="T991" s="7">
        <f>VLOOKUP(Table1[[#This Row],[Order No]],'QTY &amp; shipping cost'!$A$2:$C$1038,3,FALSE)</f>
        <v>1.22</v>
      </c>
      <c r="U991" s="18" t="e">
        <f>(Table1[[#This Row],[Sub Total]]+Table1[[#This Row],[Shipping Cost]])-Table1[[#This Row],[Discount $]]</f>
        <v>#N/A</v>
      </c>
    </row>
    <row r="992" spans="1:21" x14ac:dyDescent="0.2">
      <c r="A992" s="17" t="s">
        <v>1570</v>
      </c>
      <c r="B992" s="6">
        <f>VLOOKUP($A992,'Order date customer name'!$A$3:$B$1039,2,FALSE)</f>
        <v>42703</v>
      </c>
      <c r="C992" s="7" t="str">
        <f>VLOOKUP(Table1[[#This Row],[Order No]],'Order date customer name'!$A$2:$C$1038,3,FALSE)</f>
        <v>DANIEL MENDOZA</v>
      </c>
      <c r="D992" s="7" t="str">
        <f>VLOOKUP(Table1[[#This Row],[Order No]],'State and cust type'!$A$2:$B$1038,2,FALSE)</f>
        <v>New York</v>
      </c>
      <c r="E992" s="7" t="str">
        <f>VLOOKUP(Table1[[#This Row],[Order No]],'State and cust type'!$A$3:$C$1039,3,FALSE)</f>
        <v>Consumer</v>
      </c>
      <c r="F992" s="7" t="str">
        <f>VLOOKUP(Table1[[#This Row],[Order No]],'Account, order priority and cat'!$A$2:$B$1038,2,FALSE)</f>
        <v>BOBBY CHAVEZ</v>
      </c>
      <c r="G992" s="7" t="str">
        <f>VLOOKUP(Table1[[#This Row],[Order No]],'Account, order priority and cat'!$A$3:$C$1039,3,FALSE)</f>
        <v>High</v>
      </c>
      <c r="H992" s="7" t="str">
        <f>VLOOKUP(Table1[[#This Row],[Order No]],'Account, order priority and cat'!$A$3:$D$1039,4,FALSE)</f>
        <v>Technology</v>
      </c>
      <c r="I992" s="12" t="str">
        <f>VLOOKUP(Table1[[#This Row],[Order No]],'Cost and price details'!$A$2:$F$1038,Table!$I$3,FALSE)</f>
        <v>Regular Air</v>
      </c>
      <c r="J992" s="13">
        <f>VLOOKUP(Table1[[#This Row],[Order No]],'Cost and price details'!$A$2:$F$1038,Table!$J$3,FALSE)</f>
        <v>42711</v>
      </c>
      <c r="K992" s="12">
        <f>VLOOKUP(Table1[[#This Row],[Order No]],'Cost and price details'!$A$2:$F$1038,Table!$K$3,FALSE)</f>
        <v>59.972000000000008</v>
      </c>
      <c r="L992" s="12">
        <f>VLOOKUP(Table1[[#This Row],[Order No]],'Cost and price details'!$A$2:$F$1038,Table!$L$3,FALSE)</f>
        <v>111.06700000000001</v>
      </c>
      <c r="M992" s="14">
        <f>(Table1[[#This Row],[Retail Price]]-Table1[[#This Row],[Cost Price]])/Table1[[#This Row],[Cost Price]]</f>
        <v>0.85198092443140117</v>
      </c>
      <c r="N992" s="14">
        <f>VLOOKUP(Table1[[#This Row],[Retail Price]],'Tax and discount slab'!$A$17:$B$27,2,TRUE)</f>
        <v>0.32000000000000006</v>
      </c>
      <c r="O992" s="7">
        <f>(1+Table1[[#This Row],[Tax]])*Table1[[#This Row],[Retail Price]]</f>
        <v>146.60844000000003</v>
      </c>
      <c r="P992" s="7" t="e">
        <f>VLOOKUP(Table1[[#This Row],[Order No]],'QTY &amp; shipping cost'!A988:B2024,2,FALSE)</f>
        <v>#N/A</v>
      </c>
      <c r="Q992" s="7" t="e">
        <f>(Table1[[#This Row],[Price including tax]]*Table1[[#This Row],[Order Quantity]])</f>
        <v>#N/A</v>
      </c>
      <c r="R992" s="14">
        <f>VLOOKUP(Table1[[#This Row],[Retail Price]],'Tax and discount slab'!$D$17:$E$27,2,TRUE)</f>
        <v>0.47</v>
      </c>
      <c r="S992" s="7" t="e">
        <f>Table1[[#This Row],[Sub Total]]*Table1[[#This Row],[Discount %]]</f>
        <v>#N/A</v>
      </c>
      <c r="T992" s="7">
        <f>VLOOKUP(Table1[[#This Row],[Order No]],'QTY &amp; shipping cost'!$A$2:$C$1038,3,FALSE)</f>
        <v>7.2299999999999995</v>
      </c>
      <c r="U992" s="18" t="e">
        <f>(Table1[[#This Row],[Sub Total]]+Table1[[#This Row],[Shipping Cost]])-Table1[[#This Row],[Discount $]]</f>
        <v>#N/A</v>
      </c>
    </row>
    <row r="993" spans="1:21" x14ac:dyDescent="0.2">
      <c r="A993" s="17" t="s">
        <v>1571</v>
      </c>
      <c r="B993" s="6">
        <f>VLOOKUP($A993,'Order date customer name'!$A$3:$B$1039,2,FALSE)</f>
        <v>42705</v>
      </c>
      <c r="C993" s="7" t="str">
        <f>VLOOKUP(Table1[[#This Row],[Order No]],'Order date customer name'!$A$2:$C$1038,3,FALSE)</f>
        <v>RICK BENNETT</v>
      </c>
      <c r="D993" s="7" t="str">
        <f>VLOOKUP(Table1[[#This Row],[Order No]],'State and cust type'!$A$2:$B$1038,2,FALSE)</f>
        <v>New York</v>
      </c>
      <c r="E993" s="7" t="str">
        <f>VLOOKUP(Table1[[#This Row],[Order No]],'State and cust type'!$A$3:$C$1039,3,FALSE)</f>
        <v>Small Business</v>
      </c>
      <c r="F993" s="7" t="str">
        <f>VLOOKUP(Table1[[#This Row],[Order No]],'Account, order priority and cat'!$A$2:$B$1038,2,FALSE)</f>
        <v>WILLIE STEWART</v>
      </c>
      <c r="G993" s="7" t="str">
        <f>VLOOKUP(Table1[[#This Row],[Order No]],'Account, order priority and cat'!$A$3:$C$1039,3,FALSE)</f>
        <v>Medium</v>
      </c>
      <c r="H993" s="7" t="str">
        <f>VLOOKUP(Table1[[#This Row],[Order No]],'Account, order priority and cat'!$A$3:$D$1039,4,FALSE)</f>
        <v>Office Supplies</v>
      </c>
      <c r="I993" s="12" t="str">
        <f>VLOOKUP(Table1[[#This Row],[Order No]],'Cost and price details'!$A$2:$F$1038,Table!$I$3,FALSE)</f>
        <v>Regular Air</v>
      </c>
      <c r="J993" s="13">
        <f>VLOOKUP(Table1[[#This Row],[Order No]],'Cost and price details'!$A$2:$F$1038,Table!$J$3,FALSE)</f>
        <v>42714</v>
      </c>
      <c r="K993" s="12">
        <f>VLOOKUP(Table1[[#This Row],[Order No]],'Cost and price details'!$A$2:$F$1038,Table!$K$3,FALSE)</f>
        <v>2.0240000000000005</v>
      </c>
      <c r="L993" s="12">
        <f>VLOOKUP(Table1[[#This Row],[Order No]],'Cost and price details'!$A$2:$F$1038,Table!$L$3,FALSE)</f>
        <v>3.1680000000000001</v>
      </c>
      <c r="M993" s="14">
        <f>(Table1[[#This Row],[Retail Price]]-Table1[[#This Row],[Cost Price]])/Table1[[#This Row],[Cost Price]]</f>
        <v>0.56521739130434756</v>
      </c>
      <c r="N993" s="14">
        <f>VLOOKUP(Table1[[#This Row],[Retail Price]],'Tax and discount slab'!$A$17:$B$27,2,TRUE)</f>
        <v>0.05</v>
      </c>
      <c r="O993" s="7">
        <f>(1+Table1[[#This Row],[Tax]])*Table1[[#This Row],[Retail Price]]</f>
        <v>3.3264000000000005</v>
      </c>
      <c r="P993" s="7" t="e">
        <f>VLOOKUP(Table1[[#This Row],[Order No]],'QTY &amp; shipping cost'!A989:B2025,2,FALSE)</f>
        <v>#N/A</v>
      </c>
      <c r="Q993" s="7" t="e">
        <f>(Table1[[#This Row],[Price including tax]]*Table1[[#This Row],[Order Quantity]])</f>
        <v>#N/A</v>
      </c>
      <c r="R993" s="14">
        <f>VLOOKUP(Table1[[#This Row],[Retail Price]],'Tax and discount slab'!$D$17:$E$27,2,TRUE)</f>
        <v>0.02</v>
      </c>
      <c r="S993" s="7" t="e">
        <f>Table1[[#This Row],[Sub Total]]*Table1[[#This Row],[Discount %]]</f>
        <v>#N/A</v>
      </c>
      <c r="T993" s="7">
        <f>VLOOKUP(Table1[[#This Row],[Order No]],'QTY &amp; shipping cost'!$A$2:$C$1038,3,FALSE)</f>
        <v>1.54</v>
      </c>
      <c r="U993" s="18" t="e">
        <f>(Table1[[#This Row],[Sub Total]]+Table1[[#This Row],[Shipping Cost]])-Table1[[#This Row],[Discount $]]</f>
        <v>#N/A</v>
      </c>
    </row>
    <row r="994" spans="1:21" x14ac:dyDescent="0.2">
      <c r="A994" s="17" t="s">
        <v>1572</v>
      </c>
      <c r="B994" s="6">
        <f>VLOOKUP($A994,'Order date customer name'!$A$3:$B$1039,2,FALSE)</f>
        <v>42706</v>
      </c>
      <c r="C994" s="7" t="str">
        <f>VLOOKUP(Table1[[#This Row],[Order No]],'Order date customer name'!$A$2:$C$1038,3,FALSE)</f>
        <v>TOMMY DELGADO</v>
      </c>
      <c r="D994" s="7" t="str">
        <f>VLOOKUP(Table1[[#This Row],[Order No]],'State and cust type'!$A$2:$B$1038,2,FALSE)</f>
        <v>Illinois</v>
      </c>
      <c r="E994" s="7" t="str">
        <f>VLOOKUP(Table1[[#This Row],[Order No]],'State and cust type'!$A$3:$C$1039,3,FALSE)</f>
        <v>Home Office</v>
      </c>
      <c r="F994" s="7" t="str">
        <f>VLOOKUP(Table1[[#This Row],[Order No]],'Account, order priority and cat'!$A$2:$B$1038,2,FALSE)</f>
        <v>MANUEL BARNES</v>
      </c>
      <c r="G994" s="7" t="str">
        <f>VLOOKUP(Table1[[#This Row],[Order No]],'Account, order priority and cat'!$A$3:$C$1039,3,FALSE)</f>
        <v>High</v>
      </c>
      <c r="H994" s="7" t="str">
        <f>VLOOKUP(Table1[[#This Row],[Order No]],'Account, order priority and cat'!$A$3:$D$1039,4,FALSE)</f>
        <v>Technology</v>
      </c>
      <c r="I994" s="12" t="str">
        <f>VLOOKUP(Table1[[#This Row],[Order No]],'Cost and price details'!$A$2:$F$1038,Table!$I$3,FALSE)</f>
        <v>Regular Air</v>
      </c>
      <c r="J994" s="13">
        <f>VLOOKUP(Table1[[#This Row],[Order No]],'Cost and price details'!$A$2:$F$1038,Table!$J$3,FALSE)</f>
        <v>42714</v>
      </c>
      <c r="K994" s="12">
        <f>VLOOKUP(Table1[[#This Row],[Order No]],'Cost and price details'!$A$2:$F$1038,Table!$K$3,FALSE)</f>
        <v>7.0289999999999999</v>
      </c>
      <c r="L994" s="12">
        <f>VLOOKUP(Table1[[#This Row],[Order No]],'Cost and price details'!$A$2:$F$1038,Table!$L$3,FALSE)</f>
        <v>21.978000000000002</v>
      </c>
      <c r="M994" s="14">
        <f>(Table1[[#This Row],[Retail Price]]-Table1[[#This Row],[Cost Price]])/Table1[[#This Row],[Cost Price]]</f>
        <v>2.126760563380282</v>
      </c>
      <c r="N994" s="14">
        <f>VLOOKUP(Table1[[#This Row],[Retail Price]],'Tax and discount slab'!$A$17:$B$27,2,TRUE)</f>
        <v>0.15000000000000002</v>
      </c>
      <c r="O994" s="7">
        <f>(1+Table1[[#This Row],[Tax]])*Table1[[#This Row],[Retail Price]]</f>
        <v>25.274699999999999</v>
      </c>
      <c r="P994" s="7" t="e">
        <f>VLOOKUP(Table1[[#This Row],[Order No]],'QTY &amp; shipping cost'!A990:B2026,2,FALSE)</f>
        <v>#N/A</v>
      </c>
      <c r="Q994" s="7" t="e">
        <f>(Table1[[#This Row],[Price including tax]]*Table1[[#This Row],[Order Quantity]])</f>
        <v>#N/A</v>
      </c>
      <c r="R994" s="14">
        <f>VLOOKUP(Table1[[#This Row],[Retail Price]],'Tax and discount slab'!$D$17:$E$27,2,TRUE)</f>
        <v>0.12000000000000001</v>
      </c>
      <c r="S994" s="7" t="e">
        <f>Table1[[#This Row],[Sub Total]]*Table1[[#This Row],[Discount %]]</f>
        <v>#N/A</v>
      </c>
      <c r="T994" s="7">
        <f>VLOOKUP(Table1[[#This Row],[Order No]],'QTY &amp; shipping cost'!$A$2:$C$1038,3,FALSE)</f>
        <v>4.05</v>
      </c>
      <c r="U994" s="18" t="e">
        <f>(Table1[[#This Row],[Sub Total]]+Table1[[#This Row],[Shipping Cost]])-Table1[[#This Row],[Discount $]]</f>
        <v>#N/A</v>
      </c>
    </row>
    <row r="995" spans="1:21" x14ac:dyDescent="0.2">
      <c r="A995" s="17" t="s">
        <v>1574</v>
      </c>
      <c r="B995" s="6">
        <f>VLOOKUP($A995,'Order date customer name'!$A$3:$B$1039,2,FALSE)</f>
        <v>42707</v>
      </c>
      <c r="C995" s="7" t="str">
        <f>VLOOKUP(Table1[[#This Row],[Order No]],'Order date customer name'!$A$2:$C$1038,3,FALSE)</f>
        <v>WARREN SCHMIDT</v>
      </c>
      <c r="D995" s="7" t="str">
        <f>VLOOKUP(Table1[[#This Row],[Order No]],'State and cust type'!$A$2:$B$1038,2,FALSE)</f>
        <v>New York</v>
      </c>
      <c r="E995" s="7" t="str">
        <f>VLOOKUP(Table1[[#This Row],[Order No]],'State and cust type'!$A$3:$C$1039,3,FALSE)</f>
        <v>Corporate</v>
      </c>
      <c r="F995" s="7" t="str">
        <f>VLOOKUP(Table1[[#This Row],[Order No]],'Account, order priority and cat'!$A$2:$B$1038,2,FALSE)</f>
        <v>GREG BLACK</v>
      </c>
      <c r="G995" s="7" t="str">
        <f>VLOOKUP(Table1[[#This Row],[Order No]],'Account, order priority and cat'!$A$3:$C$1039,3,FALSE)</f>
        <v>High</v>
      </c>
      <c r="H995" s="7" t="str">
        <f>VLOOKUP(Table1[[#This Row],[Order No]],'Account, order priority and cat'!$A$3:$D$1039,4,FALSE)</f>
        <v>Office Supplies</v>
      </c>
      <c r="I995" s="12" t="str">
        <f>VLOOKUP(Table1[[#This Row],[Order No]],'Cost and price details'!$A$2:$F$1038,Table!$I$3,FALSE)</f>
        <v>Express Air</v>
      </c>
      <c r="J995" s="13">
        <f>VLOOKUP(Table1[[#This Row],[Order No]],'Cost and price details'!$A$2:$F$1038,Table!$J$3,FALSE)</f>
        <v>42716</v>
      </c>
      <c r="K995" s="12">
        <f>VLOOKUP(Table1[[#This Row],[Order No]],'Cost and price details'!$A$2:$F$1038,Table!$K$3,FALSE)</f>
        <v>1.6060000000000001</v>
      </c>
      <c r="L995" s="12">
        <f>VLOOKUP(Table1[[#This Row],[Order No]],'Cost and price details'!$A$2:$F$1038,Table!$L$3,FALSE)</f>
        <v>3.927</v>
      </c>
      <c r="M995" s="14">
        <f>(Table1[[#This Row],[Retail Price]]-Table1[[#This Row],[Cost Price]])/Table1[[#This Row],[Cost Price]]</f>
        <v>1.4452054794520546</v>
      </c>
      <c r="N995" s="14">
        <f>VLOOKUP(Table1[[#This Row],[Retail Price]],'Tax and discount slab'!$A$17:$B$27,2,TRUE)</f>
        <v>0.05</v>
      </c>
      <c r="O995" s="7">
        <f>(1+Table1[[#This Row],[Tax]])*Table1[[#This Row],[Retail Price]]</f>
        <v>4.1233500000000003</v>
      </c>
      <c r="P995" s="7" t="e">
        <f>VLOOKUP(Table1[[#This Row],[Order No]],'QTY &amp; shipping cost'!A991:B2027,2,FALSE)</f>
        <v>#N/A</v>
      </c>
      <c r="Q995" s="7" t="e">
        <f>(Table1[[#This Row],[Price including tax]]*Table1[[#This Row],[Order Quantity]])</f>
        <v>#N/A</v>
      </c>
      <c r="R995" s="14">
        <f>VLOOKUP(Table1[[#This Row],[Retail Price]],'Tax and discount slab'!$D$17:$E$27,2,TRUE)</f>
        <v>0.02</v>
      </c>
      <c r="S995" s="7" t="e">
        <f>Table1[[#This Row],[Sub Total]]*Table1[[#This Row],[Discount %]]</f>
        <v>#N/A</v>
      </c>
      <c r="T995" s="7">
        <f>VLOOKUP(Table1[[#This Row],[Order No]],'QTY &amp; shipping cost'!$A$2:$C$1038,3,FALSE)</f>
        <v>4.22</v>
      </c>
      <c r="U995" s="18" t="e">
        <f>(Table1[[#This Row],[Sub Total]]+Table1[[#This Row],[Shipping Cost]])-Table1[[#This Row],[Discount $]]</f>
        <v>#N/A</v>
      </c>
    </row>
    <row r="996" spans="1:21" x14ac:dyDescent="0.2">
      <c r="A996" s="17" t="s">
        <v>1575</v>
      </c>
      <c r="B996" s="6">
        <f>VLOOKUP($A996,'Order date customer name'!$A$3:$B$1039,2,FALSE)</f>
        <v>42708</v>
      </c>
      <c r="C996" s="7" t="str">
        <f>VLOOKUP(Table1[[#This Row],[Order No]],'Order date customer name'!$A$2:$C$1038,3,FALSE)</f>
        <v>TIMOTHY MENDEZ</v>
      </c>
      <c r="D996" s="7" t="str">
        <f>VLOOKUP(Table1[[#This Row],[Order No]],'State and cust type'!$A$2:$B$1038,2,FALSE)</f>
        <v>New York</v>
      </c>
      <c r="E996" s="7" t="str">
        <f>VLOOKUP(Table1[[#This Row],[Order No]],'State and cust type'!$A$3:$C$1039,3,FALSE)</f>
        <v>Corporate</v>
      </c>
      <c r="F996" s="7" t="str">
        <f>VLOOKUP(Table1[[#This Row],[Order No]],'Account, order priority and cat'!$A$2:$B$1038,2,FALSE)</f>
        <v>BOBBY CHAVEZ</v>
      </c>
      <c r="G996" s="7" t="str">
        <f>VLOOKUP(Table1[[#This Row],[Order No]],'Account, order priority and cat'!$A$3:$C$1039,3,FALSE)</f>
        <v>Low</v>
      </c>
      <c r="H996" s="7" t="str">
        <f>VLOOKUP(Table1[[#This Row],[Order No]],'Account, order priority and cat'!$A$3:$D$1039,4,FALSE)</f>
        <v>Technology</v>
      </c>
      <c r="I996" s="12" t="str">
        <f>VLOOKUP(Table1[[#This Row],[Order No]],'Cost and price details'!$A$2:$F$1038,Table!$I$3,FALSE)</f>
        <v>Regular Air</v>
      </c>
      <c r="J996" s="13">
        <f>VLOOKUP(Table1[[#This Row],[Order No]],'Cost and price details'!$A$2:$F$1038,Table!$J$3,FALSE)</f>
        <v>42717</v>
      </c>
      <c r="K996" s="12">
        <f>VLOOKUP(Table1[[#This Row],[Order No]],'Cost and price details'!$A$2:$F$1038,Table!$K$3,FALSE)</f>
        <v>35.222000000000008</v>
      </c>
      <c r="L996" s="12">
        <f>VLOOKUP(Table1[[#This Row],[Order No]],'Cost and price details'!$A$2:$F$1038,Table!$L$3,FALSE)</f>
        <v>167.72800000000001</v>
      </c>
      <c r="M996" s="14">
        <f>(Table1[[#This Row],[Retail Price]]-Table1[[#This Row],[Cost Price]])/Table1[[#This Row],[Cost Price]]</f>
        <v>3.7620237351655206</v>
      </c>
      <c r="N996" s="14">
        <f>VLOOKUP(Table1[[#This Row],[Retail Price]],'Tax and discount slab'!$A$17:$B$27,2,TRUE)</f>
        <v>0.32000000000000006</v>
      </c>
      <c r="O996" s="7">
        <f>(1+Table1[[#This Row],[Tax]])*Table1[[#This Row],[Retail Price]]</f>
        <v>221.40096000000003</v>
      </c>
      <c r="P996" s="7">
        <f>VLOOKUP(Table1[[#This Row],[Order No]],'QTY &amp; shipping cost'!A992:B2028,2,FALSE)</f>
        <v>48</v>
      </c>
      <c r="Q996" s="7">
        <f>(Table1[[#This Row],[Price including tax]]*Table1[[#This Row],[Order Quantity]])</f>
        <v>10627.246080000001</v>
      </c>
      <c r="R996" s="14">
        <f>VLOOKUP(Table1[[#This Row],[Retail Price]],'Tax and discount slab'!$D$17:$E$27,2,TRUE)</f>
        <v>0.47</v>
      </c>
      <c r="S996" s="7">
        <f>Table1[[#This Row],[Sub Total]]*Table1[[#This Row],[Discount %]]</f>
        <v>4994.8056575999999</v>
      </c>
      <c r="T996" s="7">
        <f>VLOOKUP(Table1[[#This Row],[Order No]],'QTY &amp; shipping cost'!$A$2:$C$1038,3,FALSE)</f>
        <v>4.05</v>
      </c>
      <c r="U996" s="18">
        <f>(Table1[[#This Row],[Sub Total]]+Table1[[#This Row],[Shipping Cost]])-Table1[[#This Row],[Discount $]]</f>
        <v>5636.4904224000002</v>
      </c>
    </row>
    <row r="997" spans="1:21" x14ac:dyDescent="0.2">
      <c r="A997" s="17" t="s">
        <v>1576</v>
      </c>
      <c r="B997" s="6">
        <f>VLOOKUP($A997,'Order date customer name'!$A$3:$B$1039,2,FALSE)</f>
        <v>42710</v>
      </c>
      <c r="C997" s="7" t="str">
        <f>VLOOKUP(Table1[[#This Row],[Order No]],'Order date customer name'!$A$2:$C$1038,3,FALSE)</f>
        <v>JEFF GRIFFIN</v>
      </c>
      <c r="D997" s="7" t="str">
        <f>VLOOKUP(Table1[[#This Row],[Order No]],'State and cust type'!$A$2:$B$1038,2,FALSE)</f>
        <v>Illinois</v>
      </c>
      <c r="E997" s="7" t="str">
        <f>VLOOKUP(Table1[[#This Row],[Order No]],'State and cust type'!$A$3:$C$1039,3,FALSE)</f>
        <v>Small Business</v>
      </c>
      <c r="F997" s="7" t="str">
        <f>VLOOKUP(Table1[[#This Row],[Order No]],'Account, order priority and cat'!$A$2:$B$1038,2,FALSE)</f>
        <v>COREY MILLS</v>
      </c>
      <c r="G997" s="7" t="str">
        <f>VLOOKUP(Table1[[#This Row],[Order No]],'Account, order priority and cat'!$A$3:$C$1039,3,FALSE)</f>
        <v>High</v>
      </c>
      <c r="H997" s="7" t="str">
        <f>VLOOKUP(Table1[[#This Row],[Order No]],'Account, order priority and cat'!$A$3:$D$1039,4,FALSE)</f>
        <v>Office Supplies</v>
      </c>
      <c r="I997" s="12" t="str">
        <f>VLOOKUP(Table1[[#This Row],[Order No]],'Cost and price details'!$A$2:$F$1038,Table!$I$3,FALSE)</f>
        <v>Regular Air</v>
      </c>
      <c r="J997" s="13">
        <f>VLOOKUP(Table1[[#This Row],[Order No]],'Cost and price details'!$A$2:$F$1038,Table!$J$3,FALSE)</f>
        <v>42719</v>
      </c>
      <c r="K997" s="12">
        <f>VLOOKUP(Table1[[#This Row],[Order No]],'Cost and price details'!$A$2:$F$1038,Table!$K$3,FALSE)</f>
        <v>16.445</v>
      </c>
      <c r="L997" s="12">
        <f>VLOOKUP(Table1[[#This Row],[Order No]],'Cost and price details'!$A$2:$F$1038,Table!$L$3,FALSE)</f>
        <v>38.236000000000004</v>
      </c>
      <c r="M997" s="14">
        <f>(Table1[[#This Row],[Retail Price]]-Table1[[#This Row],[Cost Price]])/Table1[[#This Row],[Cost Price]]</f>
        <v>1.3250836120401339</v>
      </c>
      <c r="N997" s="14">
        <f>VLOOKUP(Table1[[#This Row],[Retail Price]],'Tax and discount slab'!$A$17:$B$27,2,TRUE)</f>
        <v>0.2</v>
      </c>
      <c r="O997" s="7">
        <f>(1+Table1[[#This Row],[Tax]])*Table1[[#This Row],[Retail Price]]</f>
        <v>45.883200000000002</v>
      </c>
      <c r="P997" s="7" t="e">
        <f>VLOOKUP(Table1[[#This Row],[Order No]],'QTY &amp; shipping cost'!A993:B2029,2,FALSE)</f>
        <v>#N/A</v>
      </c>
      <c r="Q997" s="7" t="e">
        <f>(Table1[[#This Row],[Price including tax]]*Table1[[#This Row],[Order Quantity]])</f>
        <v>#N/A</v>
      </c>
      <c r="R997" s="14">
        <f>VLOOKUP(Table1[[#This Row],[Retail Price]],'Tax and discount slab'!$D$17:$E$27,2,TRUE)</f>
        <v>0.17</v>
      </c>
      <c r="S997" s="7" t="e">
        <f>Table1[[#This Row],[Sub Total]]*Table1[[#This Row],[Discount %]]</f>
        <v>#N/A</v>
      </c>
      <c r="T997" s="7">
        <f>VLOOKUP(Table1[[#This Row],[Order No]],'QTY &amp; shipping cost'!$A$2:$C$1038,3,FALSE)</f>
        <v>8.2700000000000014</v>
      </c>
      <c r="U997" s="18" t="e">
        <f>(Table1[[#This Row],[Sub Total]]+Table1[[#This Row],[Shipping Cost]])-Table1[[#This Row],[Discount $]]</f>
        <v>#N/A</v>
      </c>
    </row>
    <row r="998" spans="1:21" x14ac:dyDescent="0.2">
      <c r="A998" s="17" t="s">
        <v>1578</v>
      </c>
      <c r="B998" s="6">
        <f>VLOOKUP($A998,'Order date customer name'!$A$3:$B$1039,2,FALSE)</f>
        <v>42711</v>
      </c>
      <c r="C998" s="7" t="str">
        <f>VLOOKUP(Table1[[#This Row],[Order No]],'Order date customer name'!$A$2:$C$1038,3,FALSE)</f>
        <v>BERNARD DUNCAN</v>
      </c>
      <c r="D998" s="7" t="str">
        <f>VLOOKUP(Table1[[#This Row],[Order No]],'State and cust type'!$A$2:$B$1038,2,FALSE)</f>
        <v>New York</v>
      </c>
      <c r="E998" s="7" t="str">
        <f>VLOOKUP(Table1[[#This Row],[Order No]],'State and cust type'!$A$3:$C$1039,3,FALSE)</f>
        <v>Corporate</v>
      </c>
      <c r="F998" s="7" t="str">
        <f>VLOOKUP(Table1[[#This Row],[Order No]],'Account, order priority and cat'!$A$2:$B$1038,2,FALSE)</f>
        <v>MARC ARNOLD</v>
      </c>
      <c r="G998" s="7" t="str">
        <f>VLOOKUP(Table1[[#This Row],[Order No]],'Account, order priority and cat'!$A$3:$C$1039,3,FALSE)</f>
        <v>High</v>
      </c>
      <c r="H998" s="7" t="str">
        <f>VLOOKUP(Table1[[#This Row],[Order No]],'Account, order priority and cat'!$A$3:$D$1039,4,FALSE)</f>
        <v>Office Supplies</v>
      </c>
      <c r="I998" s="12" t="str">
        <f>VLOOKUP(Table1[[#This Row],[Order No]],'Cost and price details'!$A$2:$F$1038,Table!$I$3,FALSE)</f>
        <v>Regular Air</v>
      </c>
      <c r="J998" s="13">
        <f>VLOOKUP(Table1[[#This Row],[Order No]],'Cost and price details'!$A$2:$F$1038,Table!$J$3,FALSE)</f>
        <v>42719</v>
      </c>
      <c r="K998" s="12">
        <f>VLOOKUP(Table1[[#This Row],[Order No]],'Cost and price details'!$A$2:$F$1038,Table!$K$3,FALSE)</f>
        <v>1.1990000000000003</v>
      </c>
      <c r="L998" s="12">
        <f>VLOOKUP(Table1[[#This Row],[Order No]],'Cost and price details'!$A$2:$F$1038,Table!$L$3,FALSE)</f>
        <v>2.8600000000000003</v>
      </c>
      <c r="M998" s="14">
        <f>(Table1[[#This Row],[Retail Price]]-Table1[[#This Row],[Cost Price]])/Table1[[#This Row],[Cost Price]]</f>
        <v>1.3853211009174309</v>
      </c>
      <c r="N998" s="14">
        <f>VLOOKUP(Table1[[#This Row],[Retail Price]],'Tax and discount slab'!$A$17:$B$27,2,TRUE)</f>
        <v>0.05</v>
      </c>
      <c r="O998" s="7">
        <f>(1+Table1[[#This Row],[Tax]])*Table1[[#This Row],[Retail Price]]</f>
        <v>3.0030000000000006</v>
      </c>
      <c r="P998" s="7" t="e">
        <f>VLOOKUP(Table1[[#This Row],[Order No]],'QTY &amp; shipping cost'!A994:B2030,2,FALSE)</f>
        <v>#N/A</v>
      </c>
      <c r="Q998" s="7" t="e">
        <f>(Table1[[#This Row],[Price including tax]]*Table1[[#This Row],[Order Quantity]])</f>
        <v>#N/A</v>
      </c>
      <c r="R998" s="14">
        <f>VLOOKUP(Table1[[#This Row],[Retail Price]],'Tax and discount slab'!$D$17:$E$27,2,TRUE)</f>
        <v>0.02</v>
      </c>
      <c r="S998" s="7" t="e">
        <f>Table1[[#This Row],[Sub Total]]*Table1[[#This Row],[Discount %]]</f>
        <v>#N/A</v>
      </c>
      <c r="T998" s="7">
        <f>VLOOKUP(Table1[[#This Row],[Order No]],'QTY &amp; shipping cost'!$A$2:$C$1038,3,FALSE)</f>
        <v>2.4499999999999997</v>
      </c>
      <c r="U998" s="18" t="e">
        <f>(Table1[[#This Row],[Sub Total]]+Table1[[#This Row],[Shipping Cost]])-Table1[[#This Row],[Discount $]]</f>
        <v>#N/A</v>
      </c>
    </row>
    <row r="999" spans="1:21" x14ac:dyDescent="0.2">
      <c r="A999" s="17" t="s">
        <v>1579</v>
      </c>
      <c r="B999" s="6">
        <f>VLOOKUP($A999,'Order date customer name'!$A$3:$B$1039,2,FALSE)</f>
        <v>42712</v>
      </c>
      <c r="C999" s="7" t="str">
        <f>VLOOKUP(Table1[[#This Row],[Order No]],'Order date customer name'!$A$2:$C$1038,3,FALSE)</f>
        <v>DERRICK RYAN</v>
      </c>
      <c r="D999" s="7" t="str">
        <f>VLOOKUP(Table1[[#This Row],[Order No]],'State and cust type'!$A$2:$B$1038,2,FALSE)</f>
        <v>New York</v>
      </c>
      <c r="E999" s="7" t="str">
        <f>VLOOKUP(Table1[[#This Row],[Order No]],'State and cust type'!$A$3:$C$1039,3,FALSE)</f>
        <v>Corporate</v>
      </c>
      <c r="F999" s="7" t="str">
        <f>VLOOKUP(Table1[[#This Row],[Order No]],'Account, order priority and cat'!$A$2:$B$1038,2,FALSE)</f>
        <v>GREG BLACK</v>
      </c>
      <c r="G999" s="7" t="str">
        <f>VLOOKUP(Table1[[#This Row],[Order No]],'Account, order priority and cat'!$A$3:$C$1039,3,FALSE)</f>
        <v>Critical</v>
      </c>
      <c r="H999" s="7" t="str">
        <f>VLOOKUP(Table1[[#This Row],[Order No]],'Account, order priority and cat'!$A$3:$D$1039,4,FALSE)</f>
        <v>Office Supplies</v>
      </c>
      <c r="I999" s="12" t="str">
        <f>VLOOKUP(Table1[[#This Row],[Order No]],'Cost and price details'!$A$2:$F$1038,Table!$I$3,FALSE)</f>
        <v>Regular Air</v>
      </c>
      <c r="J999" s="13">
        <f>VLOOKUP(Table1[[#This Row],[Order No]],'Cost and price details'!$A$2:$F$1038,Table!$J$3,FALSE)</f>
        <v>42721</v>
      </c>
      <c r="K999" s="12">
        <f>VLOOKUP(Table1[[#This Row],[Order No]],'Cost and price details'!$A$2:$F$1038,Table!$K$3,FALSE)</f>
        <v>0.26400000000000001</v>
      </c>
      <c r="L999" s="12">
        <f>VLOOKUP(Table1[[#This Row],[Order No]],'Cost and price details'!$A$2:$F$1038,Table!$L$3,FALSE)</f>
        <v>1.3860000000000001</v>
      </c>
      <c r="M999" s="14">
        <f>(Table1[[#This Row],[Retail Price]]-Table1[[#This Row],[Cost Price]])/Table1[[#This Row],[Cost Price]]</f>
        <v>4.25</v>
      </c>
      <c r="N999" s="14">
        <f>VLOOKUP(Table1[[#This Row],[Retail Price]],'Tax and discount slab'!$A$17:$B$27,2,TRUE)</f>
        <v>0.05</v>
      </c>
      <c r="O999" s="7">
        <f>(1+Table1[[#This Row],[Tax]])*Table1[[#This Row],[Retail Price]]</f>
        <v>1.4553000000000003</v>
      </c>
      <c r="P999" s="7" t="e">
        <f>VLOOKUP(Table1[[#This Row],[Order No]],'QTY &amp; shipping cost'!A995:B2031,2,FALSE)</f>
        <v>#N/A</v>
      </c>
      <c r="Q999" s="7" t="e">
        <f>(Table1[[#This Row],[Price including tax]]*Table1[[#This Row],[Order Quantity]])</f>
        <v>#N/A</v>
      </c>
      <c r="R999" s="14">
        <f>VLOOKUP(Table1[[#This Row],[Retail Price]],'Tax and discount slab'!$D$17:$E$27,2,TRUE)</f>
        <v>0.02</v>
      </c>
      <c r="S999" s="7" t="e">
        <f>Table1[[#This Row],[Sub Total]]*Table1[[#This Row],[Discount %]]</f>
        <v>#N/A</v>
      </c>
      <c r="T999" s="7">
        <f>VLOOKUP(Table1[[#This Row],[Order No]],'QTY &amp; shipping cost'!$A$2:$C$1038,3,FALSE)</f>
        <v>0.75</v>
      </c>
      <c r="U999" s="18" t="e">
        <f>(Table1[[#This Row],[Sub Total]]+Table1[[#This Row],[Shipping Cost]])-Table1[[#This Row],[Discount $]]</f>
        <v>#N/A</v>
      </c>
    </row>
    <row r="1000" spans="1:21" x14ac:dyDescent="0.2">
      <c r="A1000" s="17" t="s">
        <v>1582</v>
      </c>
      <c r="B1000" s="6">
        <f>VLOOKUP($A1000,'Order date customer name'!$A$3:$B$1039,2,FALSE)</f>
        <v>42712</v>
      </c>
      <c r="C1000" s="7" t="str">
        <f>VLOOKUP(Table1[[#This Row],[Order No]],'Order date customer name'!$A$2:$C$1038,3,FALSE)</f>
        <v>BRADLEY HANSEN</v>
      </c>
      <c r="D1000" s="7" t="str">
        <f>VLOOKUP(Table1[[#This Row],[Order No]],'State and cust type'!$A$2:$B$1038,2,FALSE)</f>
        <v>New York</v>
      </c>
      <c r="E1000" s="7" t="str">
        <f>VLOOKUP(Table1[[#This Row],[Order No]],'State and cust type'!$A$3:$C$1039,3,FALSE)</f>
        <v>Corporate</v>
      </c>
      <c r="F1000" s="7" t="str">
        <f>VLOOKUP(Table1[[#This Row],[Order No]],'Account, order priority and cat'!$A$2:$B$1038,2,FALSE)</f>
        <v>GREG BLACK</v>
      </c>
      <c r="G1000" s="7" t="str">
        <f>VLOOKUP(Table1[[#This Row],[Order No]],'Account, order priority and cat'!$A$3:$C$1039,3,FALSE)</f>
        <v>Low</v>
      </c>
      <c r="H1000" s="7" t="str">
        <f>VLOOKUP(Table1[[#This Row],[Order No]],'Account, order priority and cat'!$A$3:$D$1039,4,FALSE)</f>
        <v>Office Supplies</v>
      </c>
      <c r="I1000" s="12" t="str">
        <f>VLOOKUP(Table1[[#This Row],[Order No]],'Cost and price details'!$A$2:$F$1038,Table!$I$3,FALSE)</f>
        <v>Regular Air</v>
      </c>
      <c r="J1000" s="13">
        <f>VLOOKUP(Table1[[#This Row],[Order No]],'Cost and price details'!$A$2:$F$1038,Table!$J$3,FALSE)</f>
        <v>42724</v>
      </c>
      <c r="K1000" s="12">
        <f>VLOOKUP(Table1[[#This Row],[Order No]],'Cost and price details'!$A$2:$F$1038,Table!$K$3,FALSE)</f>
        <v>2.0020000000000002</v>
      </c>
      <c r="L1000" s="12">
        <f>VLOOKUP(Table1[[#This Row],[Order No]],'Cost and price details'!$A$2:$F$1038,Table!$L$3,FALSE)</f>
        <v>3.278</v>
      </c>
      <c r="M1000" s="14">
        <f>(Table1[[#This Row],[Retail Price]]-Table1[[#This Row],[Cost Price]])/Table1[[#This Row],[Cost Price]]</f>
        <v>0.63736263736263721</v>
      </c>
      <c r="N1000" s="14">
        <f>VLOOKUP(Table1[[#This Row],[Retail Price]],'Tax and discount slab'!$A$17:$B$27,2,TRUE)</f>
        <v>0.05</v>
      </c>
      <c r="O1000" s="7">
        <f>(1+Table1[[#This Row],[Tax]])*Table1[[#This Row],[Retail Price]]</f>
        <v>3.4419</v>
      </c>
      <c r="P1000" s="7" t="e">
        <f>VLOOKUP(Table1[[#This Row],[Order No]],'QTY &amp; shipping cost'!A996:B2032,2,FALSE)</f>
        <v>#N/A</v>
      </c>
      <c r="Q1000" s="7" t="e">
        <f>(Table1[[#This Row],[Price including tax]]*Table1[[#This Row],[Order Quantity]])</f>
        <v>#N/A</v>
      </c>
      <c r="R1000" s="14">
        <f>VLOOKUP(Table1[[#This Row],[Retail Price]],'Tax and discount slab'!$D$17:$E$27,2,TRUE)</f>
        <v>0.02</v>
      </c>
      <c r="S1000" s="7" t="e">
        <f>Table1[[#This Row],[Sub Total]]*Table1[[#This Row],[Discount %]]</f>
        <v>#N/A</v>
      </c>
      <c r="T1000" s="7">
        <f>VLOOKUP(Table1[[#This Row],[Order No]],'QTY &amp; shipping cost'!$A$2:$C$1038,3,FALSE)</f>
        <v>1.6300000000000001</v>
      </c>
      <c r="U1000" s="18" t="e">
        <f>(Table1[[#This Row],[Sub Total]]+Table1[[#This Row],[Shipping Cost]])-Table1[[#This Row],[Discount $]]</f>
        <v>#N/A</v>
      </c>
    </row>
    <row r="1001" spans="1:21" x14ac:dyDescent="0.2">
      <c r="A1001" s="17" t="s">
        <v>1583</v>
      </c>
      <c r="B1001" s="6">
        <f>VLOOKUP($A1001,'Order date customer name'!$A$3:$B$1039,2,FALSE)</f>
        <v>42716</v>
      </c>
      <c r="C1001" s="7" t="str">
        <f>VLOOKUP(Table1[[#This Row],[Order No]],'Order date customer name'!$A$2:$C$1038,3,FALSE)</f>
        <v>CRAIG STEPHENS</v>
      </c>
      <c r="D1001" s="7" t="str">
        <f>VLOOKUP(Table1[[#This Row],[Order No]],'State and cust type'!$A$2:$B$1038,2,FALSE)</f>
        <v>New York</v>
      </c>
      <c r="E1001" s="7" t="str">
        <f>VLOOKUP(Table1[[#This Row],[Order No]],'State and cust type'!$A$3:$C$1039,3,FALSE)</f>
        <v>Home Office</v>
      </c>
      <c r="F1001" s="7" t="str">
        <f>VLOOKUP(Table1[[#This Row],[Order No]],'Account, order priority and cat'!$A$2:$B$1038,2,FALSE)</f>
        <v>TONY PERRY</v>
      </c>
      <c r="G1001" s="7" t="str">
        <f>VLOOKUP(Table1[[#This Row],[Order No]],'Account, order priority and cat'!$A$3:$C$1039,3,FALSE)</f>
        <v>High</v>
      </c>
      <c r="H1001" s="7" t="str">
        <f>VLOOKUP(Table1[[#This Row],[Order No]],'Account, order priority and cat'!$A$3:$D$1039,4,FALSE)</f>
        <v>Office Supplies</v>
      </c>
      <c r="I1001" s="12" t="str">
        <f>VLOOKUP(Table1[[#This Row],[Order No]],'Cost and price details'!$A$2:$F$1038,Table!$I$3,FALSE)</f>
        <v>Regular Air</v>
      </c>
      <c r="J1001" s="13">
        <f>VLOOKUP(Table1[[#This Row],[Order No]],'Cost and price details'!$A$2:$F$1038,Table!$J$3,FALSE)</f>
        <v>42724</v>
      </c>
      <c r="K1001" s="12">
        <f>VLOOKUP(Table1[[#This Row],[Order No]],'Cost and price details'!$A$2:$F$1038,Table!$K$3,FALSE)</f>
        <v>9.8120000000000012</v>
      </c>
      <c r="L1001" s="12">
        <f>VLOOKUP(Table1[[#This Row],[Order No]],'Cost and price details'!$A$2:$F$1038,Table!$L$3,FALSE)</f>
        <v>32.713999999999999</v>
      </c>
      <c r="M1001" s="14">
        <f>(Table1[[#This Row],[Retail Price]]-Table1[[#This Row],[Cost Price]])/Table1[[#This Row],[Cost Price]]</f>
        <v>2.3340807174887885</v>
      </c>
      <c r="N1001" s="14">
        <f>VLOOKUP(Table1[[#This Row],[Retail Price]],'Tax and discount slab'!$A$17:$B$27,2,TRUE)</f>
        <v>0.2</v>
      </c>
      <c r="O1001" s="7">
        <f>(1+Table1[[#This Row],[Tax]])*Table1[[#This Row],[Retail Price]]</f>
        <v>39.256799999999998</v>
      </c>
      <c r="P1001" s="7" t="e">
        <f>VLOOKUP(Table1[[#This Row],[Order No]],'QTY &amp; shipping cost'!A997:B2033,2,FALSE)</f>
        <v>#N/A</v>
      </c>
      <c r="Q1001" s="7" t="e">
        <f>(Table1[[#This Row],[Price including tax]]*Table1[[#This Row],[Order Quantity]])</f>
        <v>#N/A</v>
      </c>
      <c r="R1001" s="14">
        <f>VLOOKUP(Table1[[#This Row],[Retail Price]],'Tax and discount slab'!$D$17:$E$27,2,TRUE)</f>
        <v>0.17</v>
      </c>
      <c r="S1001" s="7" t="e">
        <f>Table1[[#This Row],[Sub Total]]*Table1[[#This Row],[Discount %]]</f>
        <v>#N/A</v>
      </c>
      <c r="T1001" s="7">
        <f>VLOOKUP(Table1[[#This Row],[Order No]],'QTY &amp; shipping cost'!$A$2:$C$1038,3,FALSE)</f>
        <v>6.6899999999999995</v>
      </c>
      <c r="U1001" s="18" t="e">
        <f>(Table1[[#This Row],[Sub Total]]+Table1[[#This Row],[Shipping Cost]])-Table1[[#This Row],[Discount $]]</f>
        <v>#N/A</v>
      </c>
    </row>
    <row r="1002" spans="1:21" x14ac:dyDescent="0.2">
      <c r="A1002" s="17" t="s">
        <v>1584</v>
      </c>
      <c r="B1002" s="6">
        <f>VLOOKUP($A1002,'Order date customer name'!$A$3:$B$1039,2,FALSE)</f>
        <v>42717</v>
      </c>
      <c r="C1002" s="7" t="str">
        <f>VLOOKUP(Table1[[#This Row],[Order No]],'Order date customer name'!$A$2:$C$1038,3,FALSE)</f>
        <v>CORY HOWARD</v>
      </c>
      <c r="D1002" s="7" t="str">
        <f>VLOOKUP(Table1[[#This Row],[Order No]],'State and cust type'!$A$2:$B$1038,2,FALSE)</f>
        <v>New York</v>
      </c>
      <c r="E1002" s="7" t="str">
        <f>VLOOKUP(Table1[[#This Row],[Order No]],'State and cust type'!$A$3:$C$1039,3,FALSE)</f>
        <v>Corporate</v>
      </c>
      <c r="F1002" s="7" t="str">
        <f>VLOOKUP(Table1[[#This Row],[Order No]],'Account, order priority and cat'!$A$2:$B$1038,2,FALSE)</f>
        <v>CLAUDE WILLIS</v>
      </c>
      <c r="G1002" s="7" t="str">
        <f>VLOOKUP(Table1[[#This Row],[Order No]],'Account, order priority and cat'!$A$3:$C$1039,3,FALSE)</f>
        <v>Low</v>
      </c>
      <c r="H1002" s="7" t="str">
        <f>VLOOKUP(Table1[[#This Row],[Order No]],'Account, order priority and cat'!$A$3:$D$1039,4,FALSE)</f>
        <v>Furniture</v>
      </c>
      <c r="I1002" s="12" t="str">
        <f>VLOOKUP(Table1[[#This Row],[Order No]],'Cost and price details'!$A$2:$F$1038,Table!$I$3,FALSE)</f>
        <v>Express Air</v>
      </c>
      <c r="J1002" s="13">
        <f>VLOOKUP(Table1[[#This Row],[Order No]],'Cost and price details'!$A$2:$F$1038,Table!$J$3,FALSE)</f>
        <v>42733</v>
      </c>
      <c r="K1002" s="12">
        <f>VLOOKUP(Table1[[#This Row],[Order No]],'Cost and price details'!$A$2:$F$1038,Table!$K$3,FALSE)</f>
        <v>6.0500000000000007</v>
      </c>
      <c r="L1002" s="12">
        <f>VLOOKUP(Table1[[#This Row],[Order No]],'Cost and price details'!$A$2:$F$1038,Table!$L$3,FALSE)</f>
        <v>13.442000000000002</v>
      </c>
      <c r="M1002" s="14">
        <f>(Table1[[#This Row],[Retail Price]]-Table1[[#This Row],[Cost Price]])/Table1[[#This Row],[Cost Price]]</f>
        <v>1.2218181818181819</v>
      </c>
      <c r="N1002" s="14">
        <f>VLOOKUP(Table1[[#This Row],[Retail Price]],'Tax and discount slab'!$A$17:$B$27,2,TRUE)</f>
        <v>0.1</v>
      </c>
      <c r="O1002" s="7">
        <f>(1+Table1[[#This Row],[Tax]])*Table1[[#This Row],[Retail Price]]</f>
        <v>14.786200000000003</v>
      </c>
      <c r="P1002" s="7" t="e">
        <f>VLOOKUP(Table1[[#This Row],[Order No]],'QTY &amp; shipping cost'!A998:B2034,2,FALSE)</f>
        <v>#N/A</v>
      </c>
      <c r="Q1002" s="7" t="e">
        <f>(Table1[[#This Row],[Price including tax]]*Table1[[#This Row],[Order Quantity]])</f>
        <v>#N/A</v>
      </c>
      <c r="R1002" s="14">
        <f>VLOOKUP(Table1[[#This Row],[Retail Price]],'Tax and discount slab'!$D$17:$E$27,2,TRUE)</f>
        <v>7.0000000000000007E-2</v>
      </c>
      <c r="S1002" s="7" t="e">
        <f>Table1[[#This Row],[Sub Total]]*Table1[[#This Row],[Discount %]]</f>
        <v>#N/A</v>
      </c>
      <c r="T1002" s="7">
        <f>VLOOKUP(Table1[[#This Row],[Order No]],'QTY &amp; shipping cost'!$A$2:$C$1038,3,FALSE)</f>
        <v>2.9</v>
      </c>
      <c r="U1002" s="18" t="e">
        <f>(Table1[[#This Row],[Sub Total]]+Table1[[#This Row],[Shipping Cost]])-Table1[[#This Row],[Discount $]]</f>
        <v>#N/A</v>
      </c>
    </row>
    <row r="1003" spans="1:21" x14ac:dyDescent="0.2">
      <c r="A1003" s="17" t="s">
        <v>1585</v>
      </c>
      <c r="B1003" s="6">
        <f>VLOOKUP($A1003,'Order date customer name'!$A$3:$B$1039,2,FALSE)</f>
        <v>42719</v>
      </c>
      <c r="C1003" s="7" t="str">
        <f>VLOOKUP(Table1[[#This Row],[Order No]],'Order date customer name'!$A$2:$C$1038,3,FALSE)</f>
        <v>RONALD WALLACE</v>
      </c>
      <c r="D1003" s="7" t="str">
        <f>VLOOKUP(Table1[[#This Row],[Order No]],'State and cust type'!$A$2:$B$1038,2,FALSE)</f>
        <v>New York</v>
      </c>
      <c r="E1003" s="7" t="str">
        <f>VLOOKUP(Table1[[#This Row],[Order No]],'State and cust type'!$A$3:$C$1039,3,FALSE)</f>
        <v>Home Office</v>
      </c>
      <c r="F1003" s="7" t="str">
        <f>VLOOKUP(Table1[[#This Row],[Order No]],'Account, order priority and cat'!$A$2:$B$1038,2,FALSE)</f>
        <v>GREG BLACK</v>
      </c>
      <c r="G1003" s="7" t="str">
        <f>VLOOKUP(Table1[[#This Row],[Order No]],'Account, order priority and cat'!$A$3:$C$1039,3,FALSE)</f>
        <v>High</v>
      </c>
      <c r="H1003" s="7" t="str">
        <f>VLOOKUP(Table1[[#This Row],[Order No]],'Account, order priority and cat'!$A$3:$D$1039,4,FALSE)</f>
        <v>Office Supplies</v>
      </c>
      <c r="I1003" s="12" t="str">
        <f>VLOOKUP(Table1[[#This Row],[Order No]],'Cost and price details'!$A$2:$F$1038,Table!$I$3,FALSE)</f>
        <v>Regular Air</v>
      </c>
      <c r="J1003" s="13">
        <f>VLOOKUP(Table1[[#This Row],[Order No]],'Cost and price details'!$A$2:$F$1038,Table!$J$3,FALSE)</f>
        <v>42728</v>
      </c>
      <c r="K1003" s="12">
        <f>VLOOKUP(Table1[[#This Row],[Order No]],'Cost and price details'!$A$2:$F$1038,Table!$K$3,FALSE)</f>
        <v>2.7720000000000002</v>
      </c>
      <c r="L1003" s="12">
        <f>VLOOKUP(Table1[[#This Row],[Order No]],'Cost and price details'!$A$2:$F$1038,Table!$L$3,FALSE)</f>
        <v>4.4000000000000004</v>
      </c>
      <c r="M1003" s="14">
        <f>(Table1[[#This Row],[Retail Price]]-Table1[[#This Row],[Cost Price]])/Table1[[#This Row],[Cost Price]]</f>
        <v>0.58730158730158732</v>
      </c>
      <c r="N1003" s="14">
        <f>VLOOKUP(Table1[[#This Row],[Retail Price]],'Tax and discount slab'!$A$17:$B$27,2,TRUE)</f>
        <v>0.05</v>
      </c>
      <c r="O1003" s="7">
        <f>(1+Table1[[#This Row],[Tax]])*Table1[[#This Row],[Retail Price]]</f>
        <v>4.620000000000001</v>
      </c>
      <c r="P1003" s="7" t="e">
        <f>VLOOKUP(Table1[[#This Row],[Order No]],'QTY &amp; shipping cost'!A999:B2035,2,FALSE)</f>
        <v>#N/A</v>
      </c>
      <c r="Q1003" s="7" t="e">
        <f>(Table1[[#This Row],[Price including tax]]*Table1[[#This Row],[Order Quantity]])</f>
        <v>#N/A</v>
      </c>
      <c r="R1003" s="14">
        <f>VLOOKUP(Table1[[#This Row],[Retail Price]],'Tax and discount slab'!$D$17:$E$27,2,TRUE)</f>
        <v>0.02</v>
      </c>
      <c r="S1003" s="7" t="e">
        <f>Table1[[#This Row],[Sub Total]]*Table1[[#This Row],[Discount %]]</f>
        <v>#N/A</v>
      </c>
      <c r="T1003" s="7">
        <f>VLOOKUP(Table1[[#This Row],[Order No]],'QTY &amp; shipping cost'!$A$2:$C$1038,3,FALSE)</f>
        <v>1.35</v>
      </c>
      <c r="U1003" s="18" t="e">
        <f>(Table1[[#This Row],[Sub Total]]+Table1[[#This Row],[Shipping Cost]])-Table1[[#This Row],[Discount $]]</f>
        <v>#N/A</v>
      </c>
    </row>
    <row r="1004" spans="1:21" x14ac:dyDescent="0.2">
      <c r="A1004" s="17" t="s">
        <v>1587</v>
      </c>
      <c r="B1004" s="6">
        <f>VLOOKUP($A1004,'Order date customer name'!$A$3:$B$1039,2,FALSE)</f>
        <v>42720</v>
      </c>
      <c r="C1004" s="7" t="str">
        <f>VLOOKUP(Table1[[#This Row],[Order No]],'Order date customer name'!$A$2:$C$1038,3,FALSE)</f>
        <v>RYAN WALKER</v>
      </c>
      <c r="D1004" s="7" t="str">
        <f>VLOOKUP(Table1[[#This Row],[Order No]],'State and cust type'!$A$2:$B$1038,2,FALSE)</f>
        <v>New York</v>
      </c>
      <c r="E1004" s="7" t="str">
        <f>VLOOKUP(Table1[[#This Row],[Order No]],'State and cust type'!$A$3:$C$1039,3,FALSE)</f>
        <v>Home Office</v>
      </c>
      <c r="F1004" s="7" t="str">
        <f>VLOOKUP(Table1[[#This Row],[Order No]],'Account, order priority and cat'!$A$2:$B$1038,2,FALSE)</f>
        <v>GREG BLACK</v>
      </c>
      <c r="G1004" s="7" t="str">
        <f>VLOOKUP(Table1[[#This Row],[Order No]],'Account, order priority and cat'!$A$3:$C$1039,3,FALSE)</f>
        <v>Critical</v>
      </c>
      <c r="H1004" s="7" t="str">
        <f>VLOOKUP(Table1[[#This Row],[Order No]],'Account, order priority and cat'!$A$3:$D$1039,4,FALSE)</f>
        <v>Office Supplies</v>
      </c>
      <c r="I1004" s="12" t="str">
        <f>VLOOKUP(Table1[[#This Row],[Order No]],'Cost and price details'!$A$2:$F$1038,Table!$I$3,FALSE)</f>
        <v>Regular Air</v>
      </c>
      <c r="J1004" s="13">
        <f>VLOOKUP(Table1[[#This Row],[Order No]],'Cost and price details'!$A$2:$F$1038,Table!$J$3,FALSE)</f>
        <v>42728</v>
      </c>
      <c r="K1004" s="12">
        <f>VLOOKUP(Table1[[#This Row],[Order No]],'Cost and price details'!$A$2:$F$1038,Table!$K$3,FALSE)</f>
        <v>4.6090000000000009</v>
      </c>
      <c r="L1004" s="12">
        <f>VLOOKUP(Table1[[#This Row],[Order No]],'Cost and price details'!$A$2:$F$1038,Table!$L$3,FALSE)</f>
        <v>11.253000000000002</v>
      </c>
      <c r="M1004" s="14">
        <f>(Table1[[#This Row],[Retail Price]]-Table1[[#This Row],[Cost Price]])/Table1[[#This Row],[Cost Price]]</f>
        <v>1.4415274463007159</v>
      </c>
      <c r="N1004" s="14">
        <f>VLOOKUP(Table1[[#This Row],[Retail Price]],'Tax and discount slab'!$A$17:$B$27,2,TRUE)</f>
        <v>0.1</v>
      </c>
      <c r="O1004" s="7">
        <f>(1+Table1[[#This Row],[Tax]])*Table1[[#This Row],[Retail Price]]</f>
        <v>12.378300000000003</v>
      </c>
      <c r="P1004" s="7" t="e">
        <f>VLOOKUP(Table1[[#This Row],[Order No]],'QTY &amp; shipping cost'!A1000:B2036,2,FALSE)</f>
        <v>#N/A</v>
      </c>
      <c r="Q1004" s="7" t="e">
        <f>(Table1[[#This Row],[Price including tax]]*Table1[[#This Row],[Order Quantity]])</f>
        <v>#N/A</v>
      </c>
      <c r="R1004" s="14">
        <f>VLOOKUP(Table1[[#This Row],[Retail Price]],'Tax and discount slab'!$D$17:$E$27,2,TRUE)</f>
        <v>7.0000000000000007E-2</v>
      </c>
      <c r="S1004" s="7" t="e">
        <f>Table1[[#This Row],[Sub Total]]*Table1[[#This Row],[Discount %]]</f>
        <v>#N/A</v>
      </c>
      <c r="T1004" s="7">
        <f>VLOOKUP(Table1[[#This Row],[Order No]],'QTY &amp; shipping cost'!$A$2:$C$1038,3,FALSE)</f>
        <v>4.7299999999999995</v>
      </c>
      <c r="U1004" s="18" t="e">
        <f>(Table1[[#This Row],[Sub Total]]+Table1[[#This Row],[Shipping Cost]])-Table1[[#This Row],[Discount $]]</f>
        <v>#N/A</v>
      </c>
    </row>
    <row r="1005" spans="1:21" x14ac:dyDescent="0.2">
      <c r="A1005" s="17" t="s">
        <v>1588</v>
      </c>
      <c r="B1005" s="6">
        <f>VLOOKUP($A1005,'Order date customer name'!$A$3:$B$1039,2,FALSE)</f>
        <v>42721</v>
      </c>
      <c r="C1005" s="7" t="str">
        <f>VLOOKUP(Table1[[#This Row],[Order No]],'Order date customer name'!$A$2:$C$1038,3,FALSE)</f>
        <v>JAMES PRICE</v>
      </c>
      <c r="D1005" s="7" t="str">
        <f>VLOOKUP(Table1[[#This Row],[Order No]],'State and cust type'!$A$2:$B$1038,2,FALSE)</f>
        <v>New York</v>
      </c>
      <c r="E1005" s="7" t="str">
        <f>VLOOKUP(Table1[[#This Row],[Order No]],'State and cust type'!$A$3:$C$1039,3,FALSE)</f>
        <v>Home Office</v>
      </c>
      <c r="F1005" s="7" t="str">
        <f>VLOOKUP(Table1[[#This Row],[Order No]],'Account, order priority and cat'!$A$2:$B$1038,2,FALSE)</f>
        <v>EDDIE MURRAY</v>
      </c>
      <c r="G1005" s="7" t="str">
        <f>VLOOKUP(Table1[[#This Row],[Order No]],'Account, order priority and cat'!$A$3:$C$1039,3,FALSE)</f>
        <v>Critical</v>
      </c>
      <c r="H1005" s="7" t="str">
        <f>VLOOKUP(Table1[[#This Row],[Order No]],'Account, order priority and cat'!$A$3:$D$1039,4,FALSE)</f>
        <v>Technology</v>
      </c>
      <c r="I1005" s="12" t="str">
        <f>VLOOKUP(Table1[[#This Row],[Order No]],'Cost and price details'!$A$2:$F$1038,Table!$I$3,FALSE)</f>
        <v>Regular Air</v>
      </c>
      <c r="J1005" s="13">
        <f>VLOOKUP(Table1[[#This Row],[Order No]],'Cost and price details'!$A$2:$F$1038,Table!$J$3,FALSE)</f>
        <v>42730</v>
      </c>
      <c r="K1005" s="12">
        <f>VLOOKUP(Table1[[#This Row],[Order No]],'Cost and price details'!$A$2:$F$1038,Table!$K$3,FALSE)</f>
        <v>35.222000000000008</v>
      </c>
      <c r="L1005" s="12">
        <f>VLOOKUP(Table1[[#This Row],[Order No]],'Cost and price details'!$A$2:$F$1038,Table!$L$3,FALSE)</f>
        <v>167.72800000000001</v>
      </c>
      <c r="M1005" s="14">
        <f>(Table1[[#This Row],[Retail Price]]-Table1[[#This Row],[Cost Price]])/Table1[[#This Row],[Cost Price]]</f>
        <v>3.7620237351655206</v>
      </c>
      <c r="N1005" s="14">
        <f>VLOOKUP(Table1[[#This Row],[Retail Price]],'Tax and discount slab'!$A$17:$B$27,2,TRUE)</f>
        <v>0.32000000000000006</v>
      </c>
      <c r="O1005" s="7">
        <f>(1+Table1[[#This Row],[Tax]])*Table1[[#This Row],[Retail Price]]</f>
        <v>221.40096000000003</v>
      </c>
      <c r="P1005" s="7" t="e">
        <f>VLOOKUP(Table1[[#This Row],[Order No]],'QTY &amp; shipping cost'!A1001:B2037,2,FALSE)</f>
        <v>#N/A</v>
      </c>
      <c r="Q1005" s="7" t="e">
        <f>(Table1[[#This Row],[Price including tax]]*Table1[[#This Row],[Order Quantity]])</f>
        <v>#N/A</v>
      </c>
      <c r="R1005" s="14">
        <f>VLOOKUP(Table1[[#This Row],[Retail Price]],'Tax and discount slab'!$D$17:$E$27,2,TRUE)</f>
        <v>0.47</v>
      </c>
      <c r="S1005" s="7" t="e">
        <f>Table1[[#This Row],[Sub Total]]*Table1[[#This Row],[Discount %]]</f>
        <v>#N/A</v>
      </c>
      <c r="T1005" s="7">
        <f>VLOOKUP(Table1[[#This Row],[Order No]],'QTY &amp; shipping cost'!$A$2:$C$1038,3,FALSE)</f>
        <v>4.05</v>
      </c>
      <c r="U1005" s="18" t="e">
        <f>(Table1[[#This Row],[Sub Total]]+Table1[[#This Row],[Shipping Cost]])-Table1[[#This Row],[Discount $]]</f>
        <v>#N/A</v>
      </c>
    </row>
    <row r="1006" spans="1:21" x14ac:dyDescent="0.2">
      <c r="A1006" s="17" t="s">
        <v>1589</v>
      </c>
      <c r="B1006" s="6">
        <f>VLOOKUP($A1006,'Order date customer name'!$A$3:$B$1039,2,FALSE)</f>
        <v>42723</v>
      </c>
      <c r="C1006" s="7" t="str">
        <f>VLOOKUP(Table1[[#This Row],[Order No]],'Order date customer name'!$A$2:$C$1038,3,FALSE)</f>
        <v>ANTONIO JENKINS</v>
      </c>
      <c r="D1006" s="7" t="str">
        <f>VLOOKUP(Table1[[#This Row],[Order No]],'State and cust type'!$A$2:$B$1038,2,FALSE)</f>
        <v>New York</v>
      </c>
      <c r="E1006" s="7" t="str">
        <f>VLOOKUP(Table1[[#This Row],[Order No]],'State and cust type'!$A$3:$C$1039,3,FALSE)</f>
        <v>Home Office</v>
      </c>
      <c r="F1006" s="7" t="str">
        <f>VLOOKUP(Table1[[#This Row],[Order No]],'Account, order priority and cat'!$A$2:$B$1038,2,FALSE)</f>
        <v>GREG BLACK</v>
      </c>
      <c r="G1006" s="7" t="str">
        <f>VLOOKUP(Table1[[#This Row],[Order No]],'Account, order priority and cat'!$A$3:$C$1039,3,FALSE)</f>
        <v>Critical</v>
      </c>
      <c r="H1006" s="7" t="str">
        <f>VLOOKUP(Table1[[#This Row],[Order No]],'Account, order priority and cat'!$A$3:$D$1039,4,FALSE)</f>
        <v>Office Supplies</v>
      </c>
      <c r="I1006" s="12" t="str">
        <f>VLOOKUP(Table1[[#This Row],[Order No]],'Cost and price details'!$A$2:$F$1038,Table!$I$3,FALSE)</f>
        <v>Regular Air</v>
      </c>
      <c r="J1006" s="13">
        <f>VLOOKUP(Table1[[#This Row],[Order No]],'Cost and price details'!$A$2:$F$1038,Table!$J$3,FALSE)</f>
        <v>42731</v>
      </c>
      <c r="K1006" s="12">
        <f>VLOOKUP(Table1[[#This Row],[Order No]],'Cost and price details'!$A$2:$F$1038,Table!$K$3,FALSE)</f>
        <v>1.034</v>
      </c>
      <c r="L1006" s="12">
        <f>VLOOKUP(Table1[[#This Row],[Order No]],'Cost and price details'!$A$2:$F$1038,Table!$L$3,FALSE)</f>
        <v>2.2880000000000003</v>
      </c>
      <c r="M1006" s="14">
        <f>(Table1[[#This Row],[Retail Price]]-Table1[[#This Row],[Cost Price]])/Table1[[#This Row],[Cost Price]]</f>
        <v>1.2127659574468086</v>
      </c>
      <c r="N1006" s="14">
        <f>VLOOKUP(Table1[[#This Row],[Retail Price]],'Tax and discount slab'!$A$17:$B$27,2,TRUE)</f>
        <v>0.05</v>
      </c>
      <c r="O1006" s="7">
        <f>(1+Table1[[#This Row],[Tax]])*Table1[[#This Row],[Retail Price]]</f>
        <v>2.4024000000000005</v>
      </c>
      <c r="P1006" s="7" t="e">
        <f>VLOOKUP(Table1[[#This Row],[Order No]],'QTY &amp; shipping cost'!A1002:B2038,2,FALSE)</f>
        <v>#N/A</v>
      </c>
      <c r="Q1006" s="7" t="e">
        <f>(Table1[[#This Row],[Price including tax]]*Table1[[#This Row],[Order Quantity]])</f>
        <v>#N/A</v>
      </c>
      <c r="R1006" s="14">
        <f>VLOOKUP(Table1[[#This Row],[Retail Price]],'Tax and discount slab'!$D$17:$E$27,2,TRUE)</f>
        <v>0.02</v>
      </c>
      <c r="S1006" s="7" t="e">
        <f>Table1[[#This Row],[Sub Total]]*Table1[[#This Row],[Discount %]]</f>
        <v>#N/A</v>
      </c>
      <c r="T1006" s="7">
        <f>VLOOKUP(Table1[[#This Row],[Order No]],'QTY &amp; shipping cost'!$A$2:$C$1038,3,FALSE)</f>
        <v>2.61</v>
      </c>
      <c r="U1006" s="18" t="e">
        <f>(Table1[[#This Row],[Sub Total]]+Table1[[#This Row],[Shipping Cost]])-Table1[[#This Row],[Discount $]]</f>
        <v>#N/A</v>
      </c>
    </row>
    <row r="1007" spans="1:21" x14ac:dyDescent="0.2">
      <c r="A1007" s="17" t="s">
        <v>1591</v>
      </c>
      <c r="B1007" s="6">
        <f>VLOOKUP($A1007,'Order date customer name'!$A$3:$B$1039,2,FALSE)</f>
        <v>42724</v>
      </c>
      <c r="C1007" s="7" t="str">
        <f>VLOOKUP(Table1[[#This Row],[Order No]],'Order date customer name'!$A$2:$C$1038,3,FALSE)</f>
        <v>BENJAMIN RAMOS</v>
      </c>
      <c r="D1007" s="7" t="str">
        <f>VLOOKUP(Table1[[#This Row],[Order No]],'State and cust type'!$A$2:$B$1038,2,FALSE)</f>
        <v>New York</v>
      </c>
      <c r="E1007" s="7" t="str">
        <f>VLOOKUP(Table1[[#This Row],[Order No]],'State and cust type'!$A$3:$C$1039,3,FALSE)</f>
        <v>Home Office</v>
      </c>
      <c r="F1007" s="7" t="str">
        <f>VLOOKUP(Table1[[#This Row],[Order No]],'Account, order priority and cat'!$A$2:$B$1038,2,FALSE)</f>
        <v>VINCENT JORDAN</v>
      </c>
      <c r="G1007" s="7" t="str">
        <f>VLOOKUP(Table1[[#This Row],[Order No]],'Account, order priority and cat'!$A$3:$C$1039,3,FALSE)</f>
        <v>Critical</v>
      </c>
      <c r="H1007" s="7" t="str">
        <f>VLOOKUP(Table1[[#This Row],[Order No]],'Account, order priority and cat'!$A$3:$D$1039,4,FALSE)</f>
        <v>Office Supplies</v>
      </c>
      <c r="I1007" s="12" t="str">
        <f>VLOOKUP(Table1[[#This Row],[Order No]],'Cost and price details'!$A$2:$F$1038,Table!$I$3,FALSE)</f>
        <v>Regular Air</v>
      </c>
      <c r="J1007" s="13">
        <f>VLOOKUP(Table1[[#This Row],[Order No]],'Cost and price details'!$A$2:$F$1038,Table!$J$3,FALSE)</f>
        <v>42732</v>
      </c>
      <c r="K1007" s="12">
        <f>VLOOKUP(Table1[[#This Row],[Order No]],'Cost and price details'!$A$2:$F$1038,Table!$K$3,FALSE)</f>
        <v>1.298</v>
      </c>
      <c r="L1007" s="12">
        <f>VLOOKUP(Table1[[#This Row],[Order No]],'Cost and price details'!$A$2:$F$1038,Table!$L$3,FALSE)</f>
        <v>2.0680000000000001</v>
      </c>
      <c r="M1007" s="14">
        <f>(Table1[[#This Row],[Retail Price]]-Table1[[#This Row],[Cost Price]])/Table1[[#This Row],[Cost Price]]</f>
        <v>0.59322033898305082</v>
      </c>
      <c r="N1007" s="14">
        <f>VLOOKUP(Table1[[#This Row],[Retail Price]],'Tax and discount slab'!$A$17:$B$27,2,TRUE)</f>
        <v>0.05</v>
      </c>
      <c r="O1007" s="7">
        <f>(1+Table1[[#This Row],[Tax]])*Table1[[#This Row],[Retail Price]]</f>
        <v>2.1714000000000002</v>
      </c>
      <c r="P1007" s="7" t="e">
        <f>VLOOKUP(Table1[[#This Row],[Order No]],'QTY &amp; shipping cost'!A1003:B2039,2,FALSE)</f>
        <v>#N/A</v>
      </c>
      <c r="Q1007" s="7" t="e">
        <f>(Table1[[#This Row],[Price including tax]]*Table1[[#This Row],[Order Quantity]])</f>
        <v>#N/A</v>
      </c>
      <c r="R1007" s="14">
        <f>VLOOKUP(Table1[[#This Row],[Retail Price]],'Tax and discount slab'!$D$17:$E$27,2,TRUE)</f>
        <v>0.02</v>
      </c>
      <c r="S1007" s="7" t="e">
        <f>Table1[[#This Row],[Sub Total]]*Table1[[#This Row],[Discount %]]</f>
        <v>#N/A</v>
      </c>
      <c r="T1007" s="7">
        <f>VLOOKUP(Table1[[#This Row],[Order No]],'QTY &amp; shipping cost'!$A$2:$C$1038,3,FALSE)</f>
        <v>1.54</v>
      </c>
      <c r="U1007" s="18" t="e">
        <f>(Table1[[#This Row],[Sub Total]]+Table1[[#This Row],[Shipping Cost]])-Table1[[#This Row],[Discount $]]</f>
        <v>#N/A</v>
      </c>
    </row>
    <row r="1008" spans="1:21" x14ac:dyDescent="0.2">
      <c r="A1008" s="17" t="s">
        <v>1592</v>
      </c>
      <c r="B1008" s="6">
        <f>VLOOKUP($A1008,'Order date customer name'!$A$3:$B$1039,2,FALSE)</f>
        <v>42726</v>
      </c>
      <c r="C1008" s="7" t="str">
        <f>VLOOKUP(Table1[[#This Row],[Order No]],'Order date customer name'!$A$2:$C$1038,3,FALSE)</f>
        <v>HERBERT ARNOLD</v>
      </c>
      <c r="D1008" s="7" t="str">
        <f>VLOOKUP(Table1[[#This Row],[Order No]],'State and cust type'!$A$2:$B$1038,2,FALSE)</f>
        <v>Illinois</v>
      </c>
      <c r="E1008" s="7" t="str">
        <f>VLOOKUP(Table1[[#This Row],[Order No]],'State and cust type'!$A$3:$C$1039,3,FALSE)</f>
        <v>Home Office</v>
      </c>
      <c r="F1008" s="7" t="str">
        <f>VLOOKUP(Table1[[#This Row],[Order No]],'Account, order priority and cat'!$A$2:$B$1038,2,FALSE)</f>
        <v>COREY MILLS</v>
      </c>
      <c r="G1008" s="7" t="str">
        <f>VLOOKUP(Table1[[#This Row],[Order No]],'Account, order priority and cat'!$A$3:$C$1039,3,FALSE)</f>
        <v>High</v>
      </c>
      <c r="H1008" s="7" t="str">
        <f>VLOOKUP(Table1[[#This Row],[Order No]],'Account, order priority and cat'!$A$3:$D$1039,4,FALSE)</f>
        <v>Office Supplies</v>
      </c>
      <c r="I1008" s="12" t="str">
        <f>VLOOKUP(Table1[[#This Row],[Order No]],'Cost and price details'!$A$2:$F$1038,Table!$I$3,FALSE)</f>
        <v>Regular Air</v>
      </c>
      <c r="J1008" s="13">
        <f>VLOOKUP(Table1[[#This Row],[Order No]],'Cost and price details'!$A$2:$F$1038,Table!$J$3,FALSE)</f>
        <v>42734</v>
      </c>
      <c r="K1008" s="12">
        <f>VLOOKUP(Table1[[#This Row],[Order No]],'Cost and price details'!$A$2:$F$1038,Table!$K$3,FALSE)</f>
        <v>2.6950000000000003</v>
      </c>
      <c r="L1008" s="12">
        <f>VLOOKUP(Table1[[#This Row],[Order No]],'Cost and price details'!$A$2:$F$1038,Table!$L$3,FALSE)</f>
        <v>4.2790000000000008</v>
      </c>
      <c r="M1008" s="14">
        <f>(Table1[[#This Row],[Retail Price]]-Table1[[#This Row],[Cost Price]])/Table1[[#This Row],[Cost Price]]</f>
        <v>0.58775510204081649</v>
      </c>
      <c r="N1008" s="14">
        <f>VLOOKUP(Table1[[#This Row],[Retail Price]],'Tax and discount slab'!$A$17:$B$27,2,TRUE)</f>
        <v>0.05</v>
      </c>
      <c r="O1008" s="7">
        <f>(1+Table1[[#This Row],[Tax]])*Table1[[#This Row],[Retail Price]]</f>
        <v>4.4929500000000013</v>
      </c>
      <c r="P1008" s="7" t="e">
        <f>VLOOKUP(Table1[[#This Row],[Order No]],'QTY &amp; shipping cost'!A1004:B2040,2,FALSE)</f>
        <v>#N/A</v>
      </c>
      <c r="Q1008" s="7" t="e">
        <f>(Table1[[#This Row],[Price including tax]]*Table1[[#This Row],[Order Quantity]])</f>
        <v>#N/A</v>
      </c>
      <c r="R1008" s="14">
        <f>VLOOKUP(Table1[[#This Row],[Retail Price]],'Tax and discount slab'!$D$17:$E$27,2,TRUE)</f>
        <v>0.02</v>
      </c>
      <c r="S1008" s="7" t="e">
        <f>Table1[[#This Row],[Sub Total]]*Table1[[#This Row],[Discount %]]</f>
        <v>#N/A</v>
      </c>
      <c r="T1008" s="7">
        <f>VLOOKUP(Table1[[#This Row],[Order No]],'QTY &amp; shipping cost'!$A$2:$C$1038,3,FALSE)</f>
        <v>7.06</v>
      </c>
      <c r="U1008" s="18" t="e">
        <f>(Table1[[#This Row],[Sub Total]]+Table1[[#This Row],[Shipping Cost]])-Table1[[#This Row],[Discount $]]</f>
        <v>#N/A</v>
      </c>
    </row>
    <row r="1009" spans="1:21" x14ac:dyDescent="0.2">
      <c r="A1009" s="17" t="s">
        <v>1594</v>
      </c>
      <c r="B1009" s="6">
        <f>VLOOKUP($A1009,'Order date customer name'!$A$3:$B$1039,2,FALSE)</f>
        <v>42727</v>
      </c>
      <c r="C1009" s="7" t="str">
        <f>VLOOKUP(Table1[[#This Row],[Order No]],'Order date customer name'!$A$2:$C$1038,3,FALSE)</f>
        <v>DANIEL MENDOZA</v>
      </c>
      <c r="D1009" s="7" t="str">
        <f>VLOOKUP(Table1[[#This Row],[Order No]],'State and cust type'!$A$2:$B$1038,2,FALSE)</f>
        <v>New York</v>
      </c>
      <c r="E1009" s="7" t="str">
        <f>VLOOKUP(Table1[[#This Row],[Order No]],'State and cust type'!$A$3:$C$1039,3,FALSE)</f>
        <v>Small Business</v>
      </c>
      <c r="F1009" s="7" t="str">
        <f>VLOOKUP(Table1[[#This Row],[Order No]],'Account, order priority and cat'!$A$2:$B$1038,2,FALSE)</f>
        <v>BOBBY CHAVEZ</v>
      </c>
      <c r="G1009" s="7" t="str">
        <f>VLOOKUP(Table1[[#This Row],[Order No]],'Account, order priority and cat'!$A$3:$C$1039,3,FALSE)</f>
        <v>Not Specified</v>
      </c>
      <c r="H1009" s="7" t="str">
        <f>VLOOKUP(Table1[[#This Row],[Order No]],'Account, order priority and cat'!$A$3:$D$1039,4,FALSE)</f>
        <v>Office Supplies</v>
      </c>
      <c r="I1009" s="12" t="str">
        <f>VLOOKUP(Table1[[#This Row],[Order No]],'Cost and price details'!$A$2:$F$1038,Table!$I$3,FALSE)</f>
        <v>Regular Air</v>
      </c>
      <c r="J1009" s="13">
        <f>VLOOKUP(Table1[[#This Row],[Order No]],'Cost and price details'!$A$2:$F$1038,Table!$J$3,FALSE)</f>
        <v>42735</v>
      </c>
      <c r="K1009" s="12">
        <f>VLOOKUP(Table1[[#This Row],[Order No]],'Cost and price details'!$A$2:$F$1038,Table!$K$3,FALSE)</f>
        <v>57.277000000000008</v>
      </c>
      <c r="L1009" s="12">
        <f>VLOOKUP(Table1[[#This Row],[Order No]],'Cost and price details'!$A$2:$F$1038,Table!$L$3,FALSE)</f>
        <v>92.378000000000014</v>
      </c>
      <c r="M1009" s="14">
        <f>(Table1[[#This Row],[Retail Price]]-Table1[[#This Row],[Cost Price]])/Table1[[#This Row],[Cost Price]]</f>
        <v>0.61282888419435377</v>
      </c>
      <c r="N1009" s="14">
        <f>VLOOKUP(Table1[[#This Row],[Retail Price]],'Tax and discount slab'!$A$17:$B$27,2,TRUE)</f>
        <v>0.30000000000000004</v>
      </c>
      <c r="O1009" s="7">
        <f>(1+Table1[[#This Row],[Tax]])*Table1[[#This Row],[Retail Price]]</f>
        <v>120.09140000000002</v>
      </c>
      <c r="P1009" s="7" t="e">
        <f>VLOOKUP(Table1[[#This Row],[Order No]],'QTY &amp; shipping cost'!A1005:B2041,2,FALSE)</f>
        <v>#N/A</v>
      </c>
      <c r="Q1009" s="7" t="e">
        <f>(Table1[[#This Row],[Price including tax]]*Table1[[#This Row],[Order Quantity]])</f>
        <v>#N/A</v>
      </c>
      <c r="R1009" s="14">
        <f>VLOOKUP(Table1[[#This Row],[Retail Price]],'Tax and discount slab'!$D$17:$E$27,2,TRUE)</f>
        <v>0.42</v>
      </c>
      <c r="S1009" s="7" t="e">
        <f>Table1[[#This Row],[Sub Total]]*Table1[[#This Row],[Discount %]]</f>
        <v>#N/A</v>
      </c>
      <c r="T1009" s="7">
        <f>VLOOKUP(Table1[[#This Row],[Order No]],'QTY &amp; shipping cost'!$A$2:$C$1038,3,FALSE)</f>
        <v>5.0599999999999996</v>
      </c>
      <c r="U1009" s="18" t="e">
        <f>(Table1[[#This Row],[Sub Total]]+Table1[[#This Row],[Shipping Cost]])-Table1[[#This Row],[Discount $]]</f>
        <v>#N/A</v>
      </c>
    </row>
    <row r="1010" spans="1:21" x14ac:dyDescent="0.2">
      <c r="A1010" s="17" t="s">
        <v>1595</v>
      </c>
      <c r="B1010" s="6">
        <f>VLOOKUP($A1010,'Order date customer name'!$A$3:$B$1039,2,FALSE)</f>
        <v>42730</v>
      </c>
      <c r="C1010" s="7" t="str">
        <f>VLOOKUP(Table1[[#This Row],[Order No]],'Order date customer name'!$A$2:$C$1038,3,FALSE)</f>
        <v>DERRICK RYAN</v>
      </c>
      <c r="D1010" s="7" t="str">
        <f>VLOOKUP(Table1[[#This Row],[Order No]],'State and cust type'!$A$2:$B$1038,2,FALSE)</f>
        <v>New York</v>
      </c>
      <c r="E1010" s="7" t="str">
        <f>VLOOKUP(Table1[[#This Row],[Order No]],'State and cust type'!$A$3:$C$1039,3,FALSE)</f>
        <v>Consumer</v>
      </c>
      <c r="F1010" s="7" t="str">
        <f>VLOOKUP(Table1[[#This Row],[Order No]],'Account, order priority and cat'!$A$2:$B$1038,2,FALSE)</f>
        <v>GREG BLACK</v>
      </c>
      <c r="G1010" s="7" t="str">
        <f>VLOOKUP(Table1[[#This Row],[Order No]],'Account, order priority and cat'!$A$3:$C$1039,3,FALSE)</f>
        <v>High</v>
      </c>
      <c r="H1010" s="7" t="str">
        <f>VLOOKUP(Table1[[#This Row],[Order No]],'Account, order priority and cat'!$A$3:$D$1039,4,FALSE)</f>
        <v>Office Supplies</v>
      </c>
      <c r="I1010" s="12" t="str">
        <f>VLOOKUP(Table1[[#This Row],[Order No]],'Cost and price details'!$A$2:$F$1038,Table!$I$3,FALSE)</f>
        <v>Regular Air</v>
      </c>
      <c r="J1010" s="13">
        <f>VLOOKUP(Table1[[#This Row],[Order No]],'Cost and price details'!$A$2:$F$1038,Table!$J$3,FALSE)</f>
        <v>42739</v>
      </c>
      <c r="K1010" s="12">
        <f>VLOOKUP(Table1[[#This Row],[Order No]],'Cost and price details'!$A$2:$F$1038,Table!$K$3,FALSE)</f>
        <v>4.125</v>
      </c>
      <c r="L1010" s="12">
        <f>VLOOKUP(Table1[[#This Row],[Order No]],'Cost and price details'!$A$2:$F$1038,Table!$L$3,FALSE)</f>
        <v>6.3470000000000004</v>
      </c>
      <c r="M1010" s="14">
        <f>(Table1[[#This Row],[Retail Price]]-Table1[[#This Row],[Cost Price]])/Table1[[#This Row],[Cost Price]]</f>
        <v>0.53866666666666674</v>
      </c>
      <c r="N1010" s="14">
        <f>VLOOKUP(Table1[[#This Row],[Retail Price]],'Tax and discount slab'!$A$17:$B$27,2,TRUE)</f>
        <v>0.05</v>
      </c>
      <c r="O1010" s="7">
        <f>(1+Table1[[#This Row],[Tax]])*Table1[[#This Row],[Retail Price]]</f>
        <v>6.6643500000000007</v>
      </c>
      <c r="P1010" s="7" t="e">
        <f>VLOOKUP(Table1[[#This Row],[Order No]],'QTY &amp; shipping cost'!A1006:B2042,2,FALSE)</f>
        <v>#N/A</v>
      </c>
      <c r="Q1010" s="7" t="e">
        <f>(Table1[[#This Row],[Price including tax]]*Table1[[#This Row],[Order Quantity]])</f>
        <v>#N/A</v>
      </c>
      <c r="R1010" s="14">
        <f>VLOOKUP(Table1[[#This Row],[Retail Price]],'Tax and discount slab'!$D$17:$E$27,2,TRUE)</f>
        <v>0.02</v>
      </c>
      <c r="S1010" s="7" t="e">
        <f>Table1[[#This Row],[Sub Total]]*Table1[[#This Row],[Discount %]]</f>
        <v>#N/A</v>
      </c>
      <c r="T1010" s="7">
        <f>VLOOKUP(Table1[[#This Row],[Order No]],'QTY &amp; shipping cost'!$A$2:$C$1038,3,FALSE)</f>
        <v>5.0199999999999996</v>
      </c>
      <c r="U1010" s="18" t="e">
        <f>(Table1[[#This Row],[Sub Total]]+Table1[[#This Row],[Shipping Cost]])-Table1[[#This Row],[Discount $]]</f>
        <v>#N/A</v>
      </c>
    </row>
    <row r="1011" spans="1:21" x14ac:dyDescent="0.2">
      <c r="A1011" s="17" t="s">
        <v>1596</v>
      </c>
      <c r="B1011" s="6">
        <f>VLOOKUP($A1011,'Order date customer name'!$A$3:$B$1039,2,FALSE)</f>
        <v>42730</v>
      </c>
      <c r="C1011" s="7" t="str">
        <f>VLOOKUP(Table1[[#This Row],[Order No]],'Order date customer name'!$A$2:$C$1038,3,FALSE)</f>
        <v>RICK JACKSON</v>
      </c>
      <c r="D1011" s="7" t="str">
        <f>VLOOKUP(Table1[[#This Row],[Order No]],'State and cust type'!$A$2:$B$1038,2,FALSE)</f>
        <v>New York</v>
      </c>
      <c r="E1011" s="7" t="str">
        <f>VLOOKUP(Table1[[#This Row],[Order No]],'State and cust type'!$A$3:$C$1039,3,FALSE)</f>
        <v>Consumer</v>
      </c>
      <c r="F1011" s="7" t="str">
        <f>VLOOKUP(Table1[[#This Row],[Order No]],'Account, order priority and cat'!$A$2:$B$1038,2,FALSE)</f>
        <v>EDWIN AGUILAR</v>
      </c>
      <c r="G1011" s="7" t="str">
        <f>VLOOKUP(Table1[[#This Row],[Order No]],'Account, order priority and cat'!$A$3:$C$1039,3,FALSE)</f>
        <v>Medium</v>
      </c>
      <c r="H1011" s="7" t="str">
        <f>VLOOKUP(Table1[[#This Row],[Order No]],'Account, order priority and cat'!$A$3:$D$1039,4,FALSE)</f>
        <v>Office Supplies</v>
      </c>
      <c r="I1011" s="12" t="str">
        <f>VLOOKUP(Table1[[#This Row],[Order No]],'Cost and price details'!$A$2:$F$1038,Table!$I$3,FALSE)</f>
        <v>Regular Air</v>
      </c>
      <c r="J1011" s="13">
        <f>VLOOKUP(Table1[[#This Row],[Order No]],'Cost and price details'!$A$2:$F$1038,Table!$J$3,FALSE)</f>
        <v>42738</v>
      </c>
      <c r="K1011" s="12">
        <f>VLOOKUP(Table1[[#This Row],[Order No]],'Cost and price details'!$A$2:$F$1038,Table!$K$3,FALSE)</f>
        <v>1.2869999999999999</v>
      </c>
      <c r="L1011" s="12">
        <f>VLOOKUP(Table1[[#This Row],[Order No]],'Cost and price details'!$A$2:$F$1038,Table!$L$3,FALSE)</f>
        <v>3.0579999999999998</v>
      </c>
      <c r="M1011" s="14">
        <f>(Table1[[#This Row],[Retail Price]]-Table1[[#This Row],[Cost Price]])/Table1[[#This Row],[Cost Price]]</f>
        <v>1.3760683760683761</v>
      </c>
      <c r="N1011" s="14">
        <f>VLOOKUP(Table1[[#This Row],[Retail Price]],'Tax and discount slab'!$A$17:$B$27,2,TRUE)</f>
        <v>0.05</v>
      </c>
      <c r="O1011" s="7">
        <f>(1+Table1[[#This Row],[Tax]])*Table1[[#This Row],[Retail Price]]</f>
        <v>3.2109000000000001</v>
      </c>
      <c r="P1011" s="7" t="e">
        <f>VLOOKUP(Table1[[#This Row],[Order No]],'QTY &amp; shipping cost'!A1007:B2043,2,FALSE)</f>
        <v>#N/A</v>
      </c>
      <c r="Q1011" s="7" t="e">
        <f>(Table1[[#This Row],[Price including tax]]*Table1[[#This Row],[Order Quantity]])</f>
        <v>#N/A</v>
      </c>
      <c r="R1011" s="14">
        <f>VLOOKUP(Table1[[#This Row],[Retail Price]],'Tax and discount slab'!$D$17:$E$27,2,TRUE)</f>
        <v>0.02</v>
      </c>
      <c r="S1011" s="7" t="e">
        <f>Table1[[#This Row],[Sub Total]]*Table1[[#This Row],[Discount %]]</f>
        <v>#N/A</v>
      </c>
      <c r="T1011" s="7">
        <f>VLOOKUP(Table1[[#This Row],[Order No]],'QTY &amp; shipping cost'!$A$2:$C$1038,3,FALSE)</f>
        <v>1.25</v>
      </c>
      <c r="U1011" s="18" t="e">
        <f>(Table1[[#This Row],[Sub Total]]+Table1[[#This Row],[Shipping Cost]])-Table1[[#This Row],[Discount $]]</f>
        <v>#N/A</v>
      </c>
    </row>
    <row r="1012" spans="1:21" x14ac:dyDescent="0.2">
      <c r="A1012" s="17" t="s">
        <v>1598</v>
      </c>
      <c r="B1012" s="6">
        <f>VLOOKUP($A1012,'Order date customer name'!$A$3:$B$1039,2,FALSE)</f>
        <v>42730</v>
      </c>
      <c r="C1012" s="7" t="str">
        <f>VLOOKUP(Table1[[#This Row],[Order No]],'Order date customer name'!$A$2:$C$1038,3,FALSE)</f>
        <v>BERNARD DUNCAN</v>
      </c>
      <c r="D1012" s="7" t="str">
        <f>VLOOKUP(Table1[[#This Row],[Order No]],'State and cust type'!$A$2:$B$1038,2,FALSE)</f>
        <v>New York</v>
      </c>
      <c r="E1012" s="7" t="str">
        <f>VLOOKUP(Table1[[#This Row],[Order No]],'State and cust type'!$A$3:$C$1039,3,FALSE)</f>
        <v>Corporate</v>
      </c>
      <c r="F1012" s="7" t="str">
        <f>VLOOKUP(Table1[[#This Row],[Order No]],'Account, order priority and cat'!$A$2:$B$1038,2,FALSE)</f>
        <v>MARC ARNOLD</v>
      </c>
      <c r="G1012" s="7" t="str">
        <f>VLOOKUP(Table1[[#This Row],[Order No]],'Account, order priority and cat'!$A$3:$C$1039,3,FALSE)</f>
        <v>Medium</v>
      </c>
      <c r="H1012" s="7" t="str">
        <f>VLOOKUP(Table1[[#This Row],[Order No]],'Account, order priority and cat'!$A$3:$D$1039,4,FALSE)</f>
        <v>Technology</v>
      </c>
      <c r="I1012" s="12" t="str">
        <f>VLOOKUP(Table1[[#This Row],[Order No]],'Cost and price details'!$A$2:$F$1038,Table!$I$3,FALSE)</f>
        <v>Regular Air</v>
      </c>
      <c r="J1012" s="13">
        <f>VLOOKUP(Table1[[#This Row],[Order No]],'Cost and price details'!$A$2:$F$1038,Table!$J$3,FALSE)</f>
        <v>42738</v>
      </c>
      <c r="K1012" s="12">
        <f>VLOOKUP(Table1[[#This Row],[Order No]],'Cost and price details'!$A$2:$F$1038,Table!$K$3,FALSE)</f>
        <v>11.077000000000002</v>
      </c>
      <c r="L1012" s="12">
        <f>VLOOKUP(Table1[[#This Row],[Order No]],'Cost and price details'!$A$2:$F$1038,Table!$L$3,FALSE)</f>
        <v>17.578000000000003</v>
      </c>
      <c r="M1012" s="14">
        <f>(Table1[[#This Row],[Retail Price]]-Table1[[#This Row],[Cost Price]])/Table1[[#This Row],[Cost Price]]</f>
        <v>0.58689175769612711</v>
      </c>
      <c r="N1012" s="14">
        <f>VLOOKUP(Table1[[#This Row],[Retail Price]],'Tax and discount slab'!$A$17:$B$27,2,TRUE)</f>
        <v>0.1</v>
      </c>
      <c r="O1012" s="7">
        <f>(1+Table1[[#This Row],[Tax]])*Table1[[#This Row],[Retail Price]]</f>
        <v>19.335800000000006</v>
      </c>
      <c r="P1012" s="7" t="e">
        <f>VLOOKUP(Table1[[#This Row],[Order No]],'QTY &amp; shipping cost'!A1008:B2044,2,FALSE)</f>
        <v>#N/A</v>
      </c>
      <c r="Q1012" s="7" t="e">
        <f>(Table1[[#This Row],[Price including tax]]*Table1[[#This Row],[Order Quantity]])</f>
        <v>#N/A</v>
      </c>
      <c r="R1012" s="14">
        <f>VLOOKUP(Table1[[#This Row],[Retail Price]],'Tax and discount slab'!$D$17:$E$27,2,TRUE)</f>
        <v>7.0000000000000007E-2</v>
      </c>
      <c r="S1012" s="7" t="e">
        <f>Table1[[#This Row],[Sub Total]]*Table1[[#This Row],[Discount %]]</f>
        <v>#N/A</v>
      </c>
      <c r="T1012" s="7">
        <f>VLOOKUP(Table1[[#This Row],[Order No]],'QTY &amp; shipping cost'!$A$2:$C$1038,3,FALSE)</f>
        <v>4.05</v>
      </c>
      <c r="U1012" s="18" t="e">
        <f>(Table1[[#This Row],[Sub Total]]+Table1[[#This Row],[Shipping Cost]])-Table1[[#This Row],[Discount $]]</f>
        <v>#N/A</v>
      </c>
    </row>
    <row r="1013" spans="1:21" x14ac:dyDescent="0.2">
      <c r="A1013" s="17" t="s">
        <v>1599</v>
      </c>
      <c r="B1013" s="6">
        <f>VLOOKUP($A1013,'Order date customer name'!$A$3:$B$1039,2,FALSE)</f>
        <v>42733</v>
      </c>
      <c r="C1013" s="7" t="str">
        <f>VLOOKUP(Table1[[#This Row],[Order No]],'Order date customer name'!$A$2:$C$1038,3,FALSE)</f>
        <v>BARRY GORDON</v>
      </c>
      <c r="D1013" s="7" t="str">
        <f>VLOOKUP(Table1[[#This Row],[Order No]],'State and cust type'!$A$2:$B$1038,2,FALSE)</f>
        <v>New York</v>
      </c>
      <c r="E1013" s="7" t="str">
        <f>VLOOKUP(Table1[[#This Row],[Order No]],'State and cust type'!$A$3:$C$1039,3,FALSE)</f>
        <v>Corporate</v>
      </c>
      <c r="F1013" s="7" t="str">
        <f>VLOOKUP(Table1[[#This Row],[Order No]],'Account, order priority and cat'!$A$2:$B$1038,2,FALSE)</f>
        <v>WILLIE STEWART</v>
      </c>
      <c r="G1013" s="7" t="str">
        <f>VLOOKUP(Table1[[#This Row],[Order No]],'Account, order priority and cat'!$A$3:$C$1039,3,FALSE)</f>
        <v>Low</v>
      </c>
      <c r="H1013" s="7" t="str">
        <f>VLOOKUP(Table1[[#This Row],[Order No]],'Account, order priority and cat'!$A$3:$D$1039,4,FALSE)</f>
        <v>Office Supplies</v>
      </c>
      <c r="I1013" s="12" t="str">
        <f>VLOOKUP(Table1[[#This Row],[Order No]],'Cost and price details'!$A$2:$F$1038,Table!$I$3,FALSE)</f>
        <v>Regular Air</v>
      </c>
      <c r="J1013" s="13">
        <f>VLOOKUP(Table1[[#This Row],[Order No]],'Cost and price details'!$A$2:$F$1038,Table!$J$3,FALSE)</f>
        <v>42744</v>
      </c>
      <c r="K1013" s="12">
        <f>VLOOKUP(Table1[[#This Row],[Order No]],'Cost and price details'!$A$2:$F$1038,Table!$K$3,FALSE)</f>
        <v>1.298</v>
      </c>
      <c r="L1013" s="12">
        <f>VLOOKUP(Table1[[#This Row],[Order No]],'Cost and price details'!$A$2:$F$1038,Table!$L$3,FALSE)</f>
        <v>2.0680000000000001</v>
      </c>
      <c r="M1013" s="14">
        <f>(Table1[[#This Row],[Retail Price]]-Table1[[#This Row],[Cost Price]])/Table1[[#This Row],[Cost Price]]</f>
        <v>0.59322033898305082</v>
      </c>
      <c r="N1013" s="14">
        <f>VLOOKUP(Table1[[#This Row],[Retail Price]],'Tax and discount slab'!$A$17:$B$27,2,TRUE)</f>
        <v>0.05</v>
      </c>
      <c r="O1013" s="7">
        <f>(1+Table1[[#This Row],[Tax]])*Table1[[#This Row],[Retail Price]]</f>
        <v>2.1714000000000002</v>
      </c>
      <c r="P1013" s="7" t="e">
        <f>VLOOKUP(Table1[[#This Row],[Order No]],'QTY &amp; shipping cost'!A1009:B2045,2,FALSE)</f>
        <v>#N/A</v>
      </c>
      <c r="Q1013" s="7" t="e">
        <f>(Table1[[#This Row],[Price including tax]]*Table1[[#This Row],[Order Quantity]])</f>
        <v>#N/A</v>
      </c>
      <c r="R1013" s="14">
        <f>VLOOKUP(Table1[[#This Row],[Retail Price]],'Tax and discount slab'!$D$17:$E$27,2,TRUE)</f>
        <v>0.02</v>
      </c>
      <c r="S1013" s="7" t="e">
        <f>Table1[[#This Row],[Sub Total]]*Table1[[#This Row],[Discount %]]</f>
        <v>#N/A</v>
      </c>
      <c r="T1013" s="7">
        <f>VLOOKUP(Table1[[#This Row],[Order No]],'QTY &amp; shipping cost'!$A$2:$C$1038,3,FALSE)</f>
        <v>1.54</v>
      </c>
      <c r="U1013" s="18" t="e">
        <f>(Table1[[#This Row],[Sub Total]]+Table1[[#This Row],[Shipping Cost]])-Table1[[#This Row],[Discount $]]</f>
        <v>#N/A</v>
      </c>
    </row>
    <row r="1014" spans="1:21" x14ac:dyDescent="0.2">
      <c r="A1014" s="17" t="s">
        <v>1600</v>
      </c>
      <c r="B1014" s="6">
        <f>VLOOKUP($A1014,'Order date customer name'!$A$3:$B$1039,2,FALSE)</f>
        <v>42736</v>
      </c>
      <c r="C1014" s="7" t="str">
        <f>VLOOKUP(Table1[[#This Row],[Order No]],'Order date customer name'!$A$2:$C$1038,3,FALSE)</f>
        <v>ERNEST GOMEZ</v>
      </c>
      <c r="D1014" s="7" t="str">
        <f>VLOOKUP(Table1[[#This Row],[Order No]],'State and cust type'!$A$2:$B$1038,2,FALSE)</f>
        <v>New York</v>
      </c>
      <c r="E1014" s="7" t="str">
        <f>VLOOKUP(Table1[[#This Row],[Order No]],'State and cust type'!$A$3:$C$1039,3,FALSE)</f>
        <v>Home Office</v>
      </c>
      <c r="F1014" s="7" t="str">
        <f>VLOOKUP(Table1[[#This Row],[Order No]],'Account, order priority and cat'!$A$2:$B$1038,2,FALSE)</f>
        <v>BOBBY CHAVEZ</v>
      </c>
      <c r="G1014" s="7" t="str">
        <f>VLOOKUP(Table1[[#This Row],[Order No]],'Account, order priority and cat'!$A$3:$C$1039,3,FALSE)</f>
        <v>Not Specified</v>
      </c>
      <c r="H1014" s="7" t="str">
        <f>VLOOKUP(Table1[[#This Row],[Order No]],'Account, order priority and cat'!$A$3:$D$1039,4,FALSE)</f>
        <v>Technology</v>
      </c>
      <c r="I1014" s="12" t="str">
        <f>VLOOKUP(Table1[[#This Row],[Order No]],'Cost and price details'!$A$2:$F$1038,Table!$I$3,FALSE)</f>
        <v>Regular Air</v>
      </c>
      <c r="J1014" s="13">
        <f>VLOOKUP(Table1[[#This Row],[Order No]],'Cost and price details'!$A$2:$F$1038,Table!$J$3,FALSE)</f>
        <v>42744</v>
      </c>
      <c r="K1014" s="12">
        <f>VLOOKUP(Table1[[#This Row],[Order No]],'Cost and price details'!$A$2:$F$1038,Table!$K$3,FALSE)</f>
        <v>35.222000000000008</v>
      </c>
      <c r="L1014" s="12">
        <f>VLOOKUP(Table1[[#This Row],[Order No]],'Cost and price details'!$A$2:$F$1038,Table!$L$3,FALSE)</f>
        <v>167.72800000000001</v>
      </c>
      <c r="M1014" s="14">
        <f>(Table1[[#This Row],[Retail Price]]-Table1[[#This Row],[Cost Price]])/Table1[[#This Row],[Cost Price]]</f>
        <v>3.7620237351655206</v>
      </c>
      <c r="N1014" s="14">
        <f>VLOOKUP(Table1[[#This Row],[Retail Price]],'Tax and discount slab'!$A$17:$B$27,2,TRUE)</f>
        <v>0.32000000000000006</v>
      </c>
      <c r="O1014" s="7">
        <f>(1+Table1[[#This Row],[Tax]])*Table1[[#This Row],[Retail Price]]</f>
        <v>221.40096000000003</v>
      </c>
      <c r="P1014" s="7" t="e">
        <f>VLOOKUP(Table1[[#This Row],[Order No]],'QTY &amp; shipping cost'!A1010:B2046,2,FALSE)</f>
        <v>#N/A</v>
      </c>
      <c r="Q1014" s="7" t="e">
        <f>(Table1[[#This Row],[Price including tax]]*Table1[[#This Row],[Order Quantity]])</f>
        <v>#N/A</v>
      </c>
      <c r="R1014" s="14">
        <f>VLOOKUP(Table1[[#This Row],[Retail Price]],'Tax and discount slab'!$D$17:$E$27,2,TRUE)</f>
        <v>0.47</v>
      </c>
      <c r="S1014" s="7" t="e">
        <f>Table1[[#This Row],[Sub Total]]*Table1[[#This Row],[Discount %]]</f>
        <v>#N/A</v>
      </c>
      <c r="T1014" s="7">
        <f>VLOOKUP(Table1[[#This Row],[Order No]],'QTY &amp; shipping cost'!$A$2:$C$1038,3,FALSE)</f>
        <v>4.05</v>
      </c>
      <c r="U1014" s="18" t="e">
        <f>(Table1[[#This Row],[Sub Total]]+Table1[[#This Row],[Shipping Cost]])-Table1[[#This Row],[Discount $]]</f>
        <v>#N/A</v>
      </c>
    </row>
    <row r="1015" spans="1:21" x14ac:dyDescent="0.2">
      <c r="A1015" s="17" t="s">
        <v>1601</v>
      </c>
      <c r="B1015" s="6">
        <f>VLOOKUP($A1015,'Order date customer name'!$A$3:$B$1039,2,FALSE)</f>
        <v>42737</v>
      </c>
      <c r="C1015" s="7" t="str">
        <f>VLOOKUP(Table1[[#This Row],[Order No]],'Order date customer name'!$A$2:$C$1038,3,FALSE)</f>
        <v>RONALD GONZALES</v>
      </c>
      <c r="D1015" s="7" t="str">
        <f>VLOOKUP(Table1[[#This Row],[Order No]],'State and cust type'!$A$2:$B$1038,2,FALSE)</f>
        <v>New York</v>
      </c>
      <c r="E1015" s="7" t="str">
        <f>VLOOKUP(Table1[[#This Row],[Order No]],'State and cust type'!$A$3:$C$1039,3,FALSE)</f>
        <v>Consumer</v>
      </c>
      <c r="F1015" s="7" t="str">
        <f>VLOOKUP(Table1[[#This Row],[Order No]],'Account, order priority and cat'!$A$2:$B$1038,2,FALSE)</f>
        <v>BRYAN JENKINS</v>
      </c>
      <c r="G1015" s="7" t="str">
        <f>VLOOKUP(Table1[[#This Row],[Order No]],'Account, order priority and cat'!$A$3:$C$1039,3,FALSE)</f>
        <v>Not Specified</v>
      </c>
      <c r="H1015" s="7" t="str">
        <f>VLOOKUP(Table1[[#This Row],[Order No]],'Account, order priority and cat'!$A$3:$D$1039,4,FALSE)</f>
        <v>Office Supplies</v>
      </c>
      <c r="I1015" s="12" t="str">
        <f>VLOOKUP(Table1[[#This Row],[Order No]],'Cost and price details'!$A$2:$F$1038,Table!$I$3,FALSE)</f>
        <v>Regular Air</v>
      </c>
      <c r="J1015" s="13">
        <f>VLOOKUP(Table1[[#This Row],[Order No]],'Cost and price details'!$A$2:$F$1038,Table!$J$3,FALSE)</f>
        <v>42745</v>
      </c>
      <c r="K1015" s="12">
        <f>VLOOKUP(Table1[[#This Row],[Order No]],'Cost and price details'!$A$2:$F$1038,Table!$K$3,FALSE)</f>
        <v>2.0240000000000005</v>
      </c>
      <c r="L1015" s="12">
        <f>VLOOKUP(Table1[[#This Row],[Order No]],'Cost and price details'!$A$2:$F$1038,Table!$L$3,FALSE)</f>
        <v>3.1680000000000001</v>
      </c>
      <c r="M1015" s="14">
        <f>(Table1[[#This Row],[Retail Price]]-Table1[[#This Row],[Cost Price]])/Table1[[#This Row],[Cost Price]]</f>
        <v>0.56521739130434756</v>
      </c>
      <c r="N1015" s="14">
        <f>VLOOKUP(Table1[[#This Row],[Retail Price]],'Tax and discount slab'!$A$17:$B$27,2,TRUE)</f>
        <v>0.05</v>
      </c>
      <c r="O1015" s="7">
        <f>(1+Table1[[#This Row],[Tax]])*Table1[[#This Row],[Retail Price]]</f>
        <v>3.3264000000000005</v>
      </c>
      <c r="P1015" s="7" t="e">
        <f>VLOOKUP(Table1[[#This Row],[Order No]],'QTY &amp; shipping cost'!A1011:B2047,2,FALSE)</f>
        <v>#N/A</v>
      </c>
      <c r="Q1015" s="7" t="e">
        <f>(Table1[[#This Row],[Price including tax]]*Table1[[#This Row],[Order Quantity]])</f>
        <v>#N/A</v>
      </c>
      <c r="R1015" s="14">
        <f>VLOOKUP(Table1[[#This Row],[Retail Price]],'Tax and discount slab'!$D$17:$E$27,2,TRUE)</f>
        <v>0.02</v>
      </c>
      <c r="S1015" s="7" t="e">
        <f>Table1[[#This Row],[Sub Total]]*Table1[[#This Row],[Discount %]]</f>
        <v>#N/A</v>
      </c>
      <c r="T1015" s="7">
        <f>VLOOKUP(Table1[[#This Row],[Order No]],'QTY &amp; shipping cost'!$A$2:$C$1038,3,FALSE)</f>
        <v>1.04</v>
      </c>
      <c r="U1015" s="18" t="e">
        <f>(Table1[[#This Row],[Sub Total]]+Table1[[#This Row],[Shipping Cost]])-Table1[[#This Row],[Discount $]]</f>
        <v>#N/A</v>
      </c>
    </row>
    <row r="1016" spans="1:21" x14ac:dyDescent="0.2">
      <c r="A1016" s="17" t="s">
        <v>1602</v>
      </c>
      <c r="B1016" s="6">
        <f>VLOOKUP($A1016,'Order date customer name'!$A$3:$B$1039,2,FALSE)</f>
        <v>42737</v>
      </c>
      <c r="C1016" s="7" t="str">
        <f>VLOOKUP(Table1[[#This Row],[Order No]],'Order date customer name'!$A$2:$C$1038,3,FALSE)</f>
        <v>BRIAN LOPEZ</v>
      </c>
      <c r="D1016" s="7" t="str">
        <f>VLOOKUP(Table1[[#This Row],[Order No]],'State and cust type'!$A$2:$B$1038,2,FALSE)</f>
        <v>New York</v>
      </c>
      <c r="E1016" s="7" t="str">
        <f>VLOOKUP(Table1[[#This Row],[Order No]],'State and cust type'!$A$3:$C$1039,3,FALSE)</f>
        <v>Small Business</v>
      </c>
      <c r="F1016" s="7" t="str">
        <f>VLOOKUP(Table1[[#This Row],[Order No]],'Account, order priority and cat'!$A$2:$B$1038,2,FALSE)</f>
        <v>GREG BLACK</v>
      </c>
      <c r="G1016" s="7" t="str">
        <f>VLOOKUP(Table1[[#This Row],[Order No]],'Account, order priority and cat'!$A$3:$C$1039,3,FALSE)</f>
        <v>Medium</v>
      </c>
      <c r="H1016" s="7" t="str">
        <f>VLOOKUP(Table1[[#This Row],[Order No]],'Account, order priority and cat'!$A$3:$D$1039,4,FALSE)</f>
        <v>Office Supplies</v>
      </c>
      <c r="I1016" s="12" t="str">
        <f>VLOOKUP(Table1[[#This Row],[Order No]],'Cost and price details'!$A$2:$F$1038,Table!$I$3,FALSE)</f>
        <v>Regular Air</v>
      </c>
      <c r="J1016" s="13">
        <f>VLOOKUP(Table1[[#This Row],[Order No]],'Cost and price details'!$A$2:$F$1038,Table!$J$3,FALSE)</f>
        <v>42746</v>
      </c>
      <c r="K1016" s="12">
        <f>VLOOKUP(Table1[[#This Row],[Order No]],'Cost and price details'!$A$2:$F$1038,Table!$K$3,FALSE)</f>
        <v>1.7600000000000002</v>
      </c>
      <c r="L1016" s="12">
        <f>VLOOKUP(Table1[[#This Row],[Order No]],'Cost and price details'!$A$2:$F$1038,Table!$L$3,FALSE)</f>
        <v>2.8820000000000006</v>
      </c>
      <c r="M1016" s="14">
        <f>(Table1[[#This Row],[Retail Price]]-Table1[[#This Row],[Cost Price]])/Table1[[#This Row],[Cost Price]]</f>
        <v>0.63750000000000007</v>
      </c>
      <c r="N1016" s="14">
        <f>VLOOKUP(Table1[[#This Row],[Retail Price]],'Tax and discount slab'!$A$17:$B$27,2,TRUE)</f>
        <v>0.05</v>
      </c>
      <c r="O1016" s="7">
        <f>(1+Table1[[#This Row],[Tax]])*Table1[[#This Row],[Retail Price]]</f>
        <v>3.0261000000000009</v>
      </c>
      <c r="P1016" s="7" t="e">
        <f>VLOOKUP(Table1[[#This Row],[Order No]],'QTY &amp; shipping cost'!A1012:B2048,2,FALSE)</f>
        <v>#N/A</v>
      </c>
      <c r="Q1016" s="7" t="e">
        <f>(Table1[[#This Row],[Price including tax]]*Table1[[#This Row],[Order Quantity]])</f>
        <v>#N/A</v>
      </c>
      <c r="R1016" s="14">
        <f>VLOOKUP(Table1[[#This Row],[Retail Price]],'Tax and discount slab'!$D$17:$E$27,2,TRUE)</f>
        <v>0.02</v>
      </c>
      <c r="S1016" s="7" t="e">
        <f>Table1[[#This Row],[Sub Total]]*Table1[[#This Row],[Discount %]]</f>
        <v>#N/A</v>
      </c>
      <c r="T1016" s="7">
        <f>VLOOKUP(Table1[[#This Row],[Order No]],'QTY &amp; shipping cost'!$A$2:$C$1038,3,FALSE)</f>
        <v>0.85000000000000009</v>
      </c>
      <c r="U1016" s="18" t="e">
        <f>(Table1[[#This Row],[Sub Total]]+Table1[[#This Row],[Shipping Cost]])-Table1[[#This Row],[Discount $]]</f>
        <v>#N/A</v>
      </c>
    </row>
    <row r="1017" spans="1:21" x14ac:dyDescent="0.2">
      <c r="A1017" s="17" t="s">
        <v>1603</v>
      </c>
      <c r="B1017" s="6">
        <f>VLOOKUP($A1017,'Order date customer name'!$A$3:$B$1039,2,FALSE)</f>
        <v>42739</v>
      </c>
      <c r="C1017" s="7" t="str">
        <f>VLOOKUP(Table1[[#This Row],[Order No]],'Order date customer name'!$A$2:$C$1038,3,FALSE)</f>
        <v>BARRY RICHARDS</v>
      </c>
      <c r="D1017" s="7" t="str">
        <f>VLOOKUP(Table1[[#This Row],[Order No]],'State and cust type'!$A$2:$B$1038,2,FALSE)</f>
        <v>New York</v>
      </c>
      <c r="E1017" s="7" t="str">
        <f>VLOOKUP(Table1[[#This Row],[Order No]],'State and cust type'!$A$3:$C$1039,3,FALSE)</f>
        <v>Consumer</v>
      </c>
      <c r="F1017" s="7" t="str">
        <f>VLOOKUP(Table1[[#This Row],[Order No]],'Account, order priority and cat'!$A$2:$B$1038,2,FALSE)</f>
        <v>WILLIE STEWART</v>
      </c>
      <c r="G1017" s="7" t="str">
        <f>VLOOKUP(Table1[[#This Row],[Order No]],'Account, order priority and cat'!$A$3:$C$1039,3,FALSE)</f>
        <v>Medium</v>
      </c>
      <c r="H1017" s="7" t="str">
        <f>VLOOKUP(Table1[[#This Row],[Order No]],'Account, order priority and cat'!$A$3:$D$1039,4,FALSE)</f>
        <v>Technology</v>
      </c>
      <c r="I1017" s="12" t="str">
        <f>VLOOKUP(Table1[[#This Row],[Order No]],'Cost and price details'!$A$2:$F$1038,Table!$I$3,FALSE)</f>
        <v>Regular Air</v>
      </c>
      <c r="J1017" s="13">
        <f>VLOOKUP(Table1[[#This Row],[Order No]],'Cost and price details'!$A$2:$F$1038,Table!$J$3,FALSE)</f>
        <v>42747</v>
      </c>
      <c r="K1017" s="12">
        <f>VLOOKUP(Table1[[#This Row],[Order No]],'Cost and price details'!$A$2:$F$1038,Table!$K$3,FALSE)</f>
        <v>66.649000000000015</v>
      </c>
      <c r="L1017" s="12">
        <f>VLOOKUP(Table1[[#This Row],[Order No]],'Cost and price details'!$A$2:$F$1038,Table!$L$3,FALSE)</f>
        <v>111.07800000000002</v>
      </c>
      <c r="M1017" s="14">
        <f>(Table1[[#This Row],[Retail Price]]-Table1[[#This Row],[Cost Price]])/Table1[[#This Row],[Cost Price]]</f>
        <v>0.66661165208780315</v>
      </c>
      <c r="N1017" s="14">
        <f>VLOOKUP(Table1[[#This Row],[Retail Price]],'Tax and discount slab'!$A$17:$B$27,2,TRUE)</f>
        <v>0.32000000000000006</v>
      </c>
      <c r="O1017" s="7">
        <f>(1+Table1[[#This Row],[Tax]])*Table1[[#This Row],[Retail Price]]</f>
        <v>146.62296000000003</v>
      </c>
      <c r="P1017" s="7" t="e">
        <f>VLOOKUP(Table1[[#This Row],[Order No]],'QTY &amp; shipping cost'!A1013:B2049,2,FALSE)</f>
        <v>#N/A</v>
      </c>
      <c r="Q1017" s="7" t="e">
        <f>(Table1[[#This Row],[Price including tax]]*Table1[[#This Row],[Order Quantity]])</f>
        <v>#N/A</v>
      </c>
      <c r="R1017" s="14">
        <f>VLOOKUP(Table1[[#This Row],[Retail Price]],'Tax and discount slab'!$D$17:$E$27,2,TRUE)</f>
        <v>0.47</v>
      </c>
      <c r="S1017" s="7" t="e">
        <f>Table1[[#This Row],[Sub Total]]*Table1[[#This Row],[Discount %]]</f>
        <v>#N/A</v>
      </c>
      <c r="T1017" s="7">
        <f>VLOOKUP(Table1[[#This Row],[Order No]],'QTY &amp; shipping cost'!$A$2:$C$1038,3,FALSE)</f>
        <v>7.2299999999999995</v>
      </c>
      <c r="U1017" s="18" t="e">
        <f>(Table1[[#This Row],[Sub Total]]+Table1[[#This Row],[Shipping Cost]])-Table1[[#This Row],[Discount $]]</f>
        <v>#N/A</v>
      </c>
    </row>
    <row r="1018" spans="1:21" x14ac:dyDescent="0.2">
      <c r="A1018" s="17" t="s">
        <v>1605</v>
      </c>
      <c r="B1018" s="6">
        <f>VLOOKUP($A1018,'Order date customer name'!$A$3:$B$1039,2,FALSE)</f>
        <v>42743</v>
      </c>
      <c r="C1018" s="7" t="str">
        <f>VLOOKUP(Table1[[#This Row],[Order No]],'Order date customer name'!$A$2:$C$1038,3,FALSE)</f>
        <v>CHRIS OWENS</v>
      </c>
      <c r="D1018" s="7" t="str">
        <f>VLOOKUP(Table1[[#This Row],[Order No]],'State and cust type'!$A$2:$B$1038,2,FALSE)</f>
        <v>New York</v>
      </c>
      <c r="E1018" s="7" t="str">
        <f>VLOOKUP(Table1[[#This Row],[Order No]],'State and cust type'!$A$3:$C$1039,3,FALSE)</f>
        <v>Home Office</v>
      </c>
      <c r="F1018" s="7" t="str">
        <f>VLOOKUP(Table1[[#This Row],[Order No]],'Account, order priority and cat'!$A$2:$B$1038,2,FALSE)</f>
        <v>CLAUDE WILLIS</v>
      </c>
      <c r="G1018" s="7" t="str">
        <f>VLOOKUP(Table1[[#This Row],[Order No]],'Account, order priority and cat'!$A$3:$C$1039,3,FALSE)</f>
        <v>Medium</v>
      </c>
      <c r="H1018" s="7" t="str">
        <f>VLOOKUP(Table1[[#This Row],[Order No]],'Account, order priority and cat'!$A$3:$D$1039,4,FALSE)</f>
        <v>Office Supplies</v>
      </c>
      <c r="I1018" s="12" t="str">
        <f>VLOOKUP(Table1[[#This Row],[Order No]],'Cost and price details'!$A$2:$F$1038,Table!$I$3,FALSE)</f>
        <v>Regular Air</v>
      </c>
      <c r="J1018" s="13">
        <f>VLOOKUP(Table1[[#This Row],[Order No]],'Cost and price details'!$A$2:$F$1038,Table!$J$3,FALSE)</f>
        <v>42751</v>
      </c>
      <c r="K1018" s="12">
        <f>VLOOKUP(Table1[[#This Row],[Order No]],'Cost and price details'!$A$2:$F$1038,Table!$K$3,FALSE)</f>
        <v>2.0240000000000005</v>
      </c>
      <c r="L1018" s="12">
        <f>VLOOKUP(Table1[[#This Row],[Order No]],'Cost and price details'!$A$2:$F$1038,Table!$L$3,FALSE)</f>
        <v>3.1680000000000001</v>
      </c>
      <c r="M1018" s="14">
        <f>(Table1[[#This Row],[Retail Price]]-Table1[[#This Row],[Cost Price]])/Table1[[#This Row],[Cost Price]]</f>
        <v>0.56521739130434756</v>
      </c>
      <c r="N1018" s="14">
        <f>VLOOKUP(Table1[[#This Row],[Retail Price]],'Tax and discount slab'!$A$17:$B$27,2,TRUE)</f>
        <v>0.05</v>
      </c>
      <c r="O1018" s="7">
        <f>(1+Table1[[#This Row],[Tax]])*Table1[[#This Row],[Retail Price]]</f>
        <v>3.3264000000000005</v>
      </c>
      <c r="P1018" s="7" t="e">
        <f>VLOOKUP(Table1[[#This Row],[Order No]],'QTY &amp; shipping cost'!A1014:B2050,2,FALSE)</f>
        <v>#N/A</v>
      </c>
      <c r="Q1018" s="7" t="e">
        <f>(Table1[[#This Row],[Price including tax]]*Table1[[#This Row],[Order Quantity]])</f>
        <v>#N/A</v>
      </c>
      <c r="R1018" s="14">
        <f>VLOOKUP(Table1[[#This Row],[Retail Price]],'Tax and discount slab'!$D$17:$E$27,2,TRUE)</f>
        <v>0.02</v>
      </c>
      <c r="S1018" s="7" t="e">
        <f>Table1[[#This Row],[Sub Total]]*Table1[[#This Row],[Discount %]]</f>
        <v>#N/A</v>
      </c>
      <c r="T1018" s="7">
        <f>VLOOKUP(Table1[[#This Row],[Order No]],'QTY &amp; shipping cost'!$A$2:$C$1038,3,FALSE)</f>
        <v>1.04</v>
      </c>
      <c r="U1018" s="18" t="e">
        <f>(Table1[[#This Row],[Sub Total]]+Table1[[#This Row],[Shipping Cost]])-Table1[[#This Row],[Discount $]]</f>
        <v>#N/A</v>
      </c>
    </row>
    <row r="1019" spans="1:21" x14ac:dyDescent="0.2">
      <c r="A1019" s="17" t="s">
        <v>1606</v>
      </c>
      <c r="B1019" s="6">
        <f>VLOOKUP($A1019,'Order date customer name'!$A$3:$B$1039,2,FALSE)</f>
        <v>42744</v>
      </c>
      <c r="C1019" s="7" t="str">
        <f>VLOOKUP(Table1[[#This Row],[Order No]],'Order date customer name'!$A$2:$C$1038,3,FALSE)</f>
        <v>CHAD SCHMIDT</v>
      </c>
      <c r="D1019" s="7" t="str">
        <f>VLOOKUP(Table1[[#This Row],[Order No]],'State and cust type'!$A$2:$B$1038,2,FALSE)</f>
        <v>New York</v>
      </c>
      <c r="E1019" s="7" t="str">
        <f>VLOOKUP(Table1[[#This Row],[Order No]],'State and cust type'!$A$3:$C$1039,3,FALSE)</f>
        <v>Corporate</v>
      </c>
      <c r="F1019" s="7" t="str">
        <f>VLOOKUP(Table1[[#This Row],[Order No]],'Account, order priority and cat'!$A$2:$B$1038,2,FALSE)</f>
        <v>BRYAN JENKINS</v>
      </c>
      <c r="G1019" s="7" t="str">
        <f>VLOOKUP(Table1[[#This Row],[Order No]],'Account, order priority and cat'!$A$3:$C$1039,3,FALSE)</f>
        <v>Critical</v>
      </c>
      <c r="H1019" s="7" t="str">
        <f>VLOOKUP(Table1[[#This Row],[Order No]],'Account, order priority and cat'!$A$3:$D$1039,4,FALSE)</f>
        <v>Office Supplies</v>
      </c>
      <c r="I1019" s="12" t="str">
        <f>VLOOKUP(Table1[[#This Row],[Order No]],'Cost and price details'!$A$2:$F$1038,Table!$I$3,FALSE)</f>
        <v>Regular Air</v>
      </c>
      <c r="J1019" s="13">
        <f>VLOOKUP(Table1[[#This Row],[Order No]],'Cost and price details'!$A$2:$F$1038,Table!$J$3,FALSE)</f>
        <v>42753</v>
      </c>
      <c r="K1019" s="12">
        <f>VLOOKUP(Table1[[#This Row],[Order No]],'Cost and price details'!$A$2:$F$1038,Table!$K$3,FALSE)</f>
        <v>5.7090000000000005</v>
      </c>
      <c r="L1019" s="12">
        <f>VLOOKUP(Table1[[#This Row],[Order No]],'Cost and price details'!$A$2:$F$1038,Table!$L$3,FALSE)</f>
        <v>14.278000000000002</v>
      </c>
      <c r="M1019" s="14">
        <f>(Table1[[#This Row],[Retail Price]]-Table1[[#This Row],[Cost Price]])/Table1[[#This Row],[Cost Price]]</f>
        <v>1.5009633911368019</v>
      </c>
      <c r="N1019" s="14">
        <f>VLOOKUP(Table1[[#This Row],[Retail Price]],'Tax and discount slab'!$A$17:$B$27,2,TRUE)</f>
        <v>0.1</v>
      </c>
      <c r="O1019" s="7">
        <f>(1+Table1[[#This Row],[Tax]])*Table1[[#This Row],[Retail Price]]</f>
        <v>15.705800000000004</v>
      </c>
      <c r="P1019" s="7" t="e">
        <f>VLOOKUP(Table1[[#This Row],[Order No]],'QTY &amp; shipping cost'!A1015:B2051,2,FALSE)</f>
        <v>#N/A</v>
      </c>
      <c r="Q1019" s="7" t="e">
        <f>(Table1[[#This Row],[Price including tax]]*Table1[[#This Row],[Order Quantity]])</f>
        <v>#N/A</v>
      </c>
      <c r="R1019" s="14">
        <f>VLOOKUP(Table1[[#This Row],[Retail Price]],'Tax and discount slab'!$D$17:$E$27,2,TRUE)</f>
        <v>7.0000000000000007E-2</v>
      </c>
      <c r="S1019" s="7" t="e">
        <f>Table1[[#This Row],[Sub Total]]*Table1[[#This Row],[Discount %]]</f>
        <v>#N/A</v>
      </c>
      <c r="T1019" s="7">
        <f>VLOOKUP(Table1[[#This Row],[Order No]],'QTY &amp; shipping cost'!$A$2:$C$1038,3,FALSE)</f>
        <v>3.19</v>
      </c>
      <c r="U1019" s="18" t="e">
        <f>(Table1[[#This Row],[Sub Total]]+Table1[[#This Row],[Shipping Cost]])-Table1[[#This Row],[Discount $]]</f>
        <v>#N/A</v>
      </c>
    </row>
    <row r="1020" spans="1:21" x14ac:dyDescent="0.2">
      <c r="A1020" s="17" t="s">
        <v>1607</v>
      </c>
      <c r="B1020" s="6">
        <f>VLOOKUP($A1020,'Order date customer name'!$A$3:$B$1039,2,FALSE)</f>
        <v>42747</v>
      </c>
      <c r="C1020" s="7" t="str">
        <f>VLOOKUP(Table1[[#This Row],[Order No]],'Order date customer name'!$A$2:$C$1038,3,FALSE)</f>
        <v>LEON JOHNSTON</v>
      </c>
      <c r="D1020" s="7" t="str">
        <f>VLOOKUP(Table1[[#This Row],[Order No]],'State and cust type'!$A$2:$B$1038,2,FALSE)</f>
        <v>New York</v>
      </c>
      <c r="E1020" s="7" t="str">
        <f>VLOOKUP(Table1[[#This Row],[Order No]],'State and cust type'!$A$3:$C$1039,3,FALSE)</f>
        <v>Home Office</v>
      </c>
      <c r="F1020" s="7" t="str">
        <f>VLOOKUP(Table1[[#This Row],[Order No]],'Account, order priority and cat'!$A$2:$B$1038,2,FALSE)</f>
        <v>ROY COOK</v>
      </c>
      <c r="G1020" s="7" t="str">
        <f>VLOOKUP(Table1[[#This Row],[Order No]],'Account, order priority and cat'!$A$3:$C$1039,3,FALSE)</f>
        <v>Medium</v>
      </c>
      <c r="H1020" s="7" t="str">
        <f>VLOOKUP(Table1[[#This Row],[Order No]],'Account, order priority and cat'!$A$3:$D$1039,4,FALSE)</f>
        <v>Office Supplies</v>
      </c>
      <c r="I1020" s="12" t="str">
        <f>VLOOKUP(Table1[[#This Row],[Order No]],'Cost and price details'!$A$2:$F$1038,Table!$I$3,FALSE)</f>
        <v>Regular Air</v>
      </c>
      <c r="J1020" s="13">
        <f>VLOOKUP(Table1[[#This Row],[Order No]],'Cost and price details'!$A$2:$F$1038,Table!$J$3,FALSE)</f>
        <v>42755</v>
      </c>
      <c r="K1020" s="12">
        <f>VLOOKUP(Table1[[#This Row],[Order No]],'Cost and price details'!$A$2:$F$1038,Table!$K$3,FALSE)</f>
        <v>2.4859999999999998</v>
      </c>
      <c r="L1020" s="12">
        <f>VLOOKUP(Table1[[#This Row],[Order No]],'Cost and price details'!$A$2:$F$1038,Table!$L$3,FALSE)</f>
        <v>3.9380000000000006</v>
      </c>
      <c r="M1020" s="14">
        <f>(Table1[[#This Row],[Retail Price]]-Table1[[#This Row],[Cost Price]])/Table1[[#This Row],[Cost Price]]</f>
        <v>0.58407079646017734</v>
      </c>
      <c r="N1020" s="14">
        <f>VLOOKUP(Table1[[#This Row],[Retail Price]],'Tax and discount slab'!$A$17:$B$27,2,TRUE)</f>
        <v>0.05</v>
      </c>
      <c r="O1020" s="7">
        <f>(1+Table1[[#This Row],[Tax]])*Table1[[#This Row],[Retail Price]]</f>
        <v>4.1349000000000009</v>
      </c>
      <c r="P1020" s="7" t="e">
        <f>VLOOKUP(Table1[[#This Row],[Order No]],'QTY &amp; shipping cost'!A1016:B2052,2,FALSE)</f>
        <v>#N/A</v>
      </c>
      <c r="Q1020" s="7" t="e">
        <f>(Table1[[#This Row],[Price including tax]]*Table1[[#This Row],[Order Quantity]])</f>
        <v>#N/A</v>
      </c>
      <c r="R1020" s="14">
        <f>VLOOKUP(Table1[[#This Row],[Retail Price]],'Tax and discount slab'!$D$17:$E$27,2,TRUE)</f>
        <v>0.02</v>
      </c>
      <c r="S1020" s="7" t="e">
        <f>Table1[[#This Row],[Sub Total]]*Table1[[#This Row],[Discount %]]</f>
        <v>#N/A</v>
      </c>
      <c r="T1020" s="7">
        <f>VLOOKUP(Table1[[#This Row],[Order No]],'QTY &amp; shipping cost'!$A$2:$C$1038,3,FALSE)</f>
        <v>5.52</v>
      </c>
      <c r="U1020" s="18" t="e">
        <f>(Table1[[#This Row],[Sub Total]]+Table1[[#This Row],[Shipping Cost]])-Table1[[#This Row],[Discount $]]</f>
        <v>#N/A</v>
      </c>
    </row>
    <row r="1021" spans="1:21" x14ac:dyDescent="0.2">
      <c r="A1021" s="17" t="s">
        <v>1608</v>
      </c>
      <c r="B1021" s="6">
        <f>VLOOKUP($A1021,'Order date customer name'!$A$3:$B$1039,2,FALSE)</f>
        <v>42750</v>
      </c>
      <c r="C1021" s="7" t="str">
        <f>VLOOKUP(Table1[[#This Row],[Order No]],'Order date customer name'!$A$2:$C$1038,3,FALSE)</f>
        <v>KYLE SILVA</v>
      </c>
      <c r="D1021" s="7" t="str">
        <f>VLOOKUP(Table1[[#This Row],[Order No]],'State and cust type'!$A$2:$B$1038,2,FALSE)</f>
        <v>New York</v>
      </c>
      <c r="E1021" s="7" t="str">
        <f>VLOOKUP(Table1[[#This Row],[Order No]],'State and cust type'!$A$3:$C$1039,3,FALSE)</f>
        <v>Corporate</v>
      </c>
      <c r="F1021" s="7" t="str">
        <f>VLOOKUP(Table1[[#This Row],[Order No]],'Account, order priority and cat'!$A$2:$B$1038,2,FALSE)</f>
        <v>BRYAN JENKINS</v>
      </c>
      <c r="G1021" s="7" t="str">
        <f>VLOOKUP(Table1[[#This Row],[Order No]],'Account, order priority and cat'!$A$3:$C$1039,3,FALSE)</f>
        <v>Critical</v>
      </c>
      <c r="H1021" s="7" t="str">
        <f>VLOOKUP(Table1[[#This Row],[Order No]],'Account, order priority and cat'!$A$3:$D$1039,4,FALSE)</f>
        <v>Office Supplies</v>
      </c>
      <c r="I1021" s="12" t="str">
        <f>VLOOKUP(Table1[[#This Row],[Order No]],'Cost and price details'!$A$2:$F$1038,Table!$I$3,FALSE)</f>
        <v>Regular Air</v>
      </c>
      <c r="J1021" s="13">
        <f>VLOOKUP(Table1[[#This Row],[Order No]],'Cost and price details'!$A$2:$F$1038,Table!$J$3,FALSE)</f>
        <v>42758</v>
      </c>
      <c r="K1021" s="12">
        <f>VLOOKUP(Table1[[#This Row],[Order No]],'Cost and price details'!$A$2:$F$1038,Table!$K$3,FALSE)</f>
        <v>5.0490000000000004</v>
      </c>
      <c r="L1021" s="12">
        <f>VLOOKUP(Table1[[#This Row],[Order No]],'Cost and price details'!$A$2:$F$1038,Table!$L$3,FALSE)</f>
        <v>8.0080000000000009</v>
      </c>
      <c r="M1021" s="14">
        <f>(Table1[[#This Row],[Retail Price]]-Table1[[#This Row],[Cost Price]])/Table1[[#This Row],[Cost Price]]</f>
        <v>0.58605664488017439</v>
      </c>
      <c r="N1021" s="14">
        <f>VLOOKUP(Table1[[#This Row],[Retail Price]],'Tax and discount slab'!$A$17:$B$27,2,TRUE)</f>
        <v>0.05</v>
      </c>
      <c r="O1021" s="7">
        <f>(1+Table1[[#This Row],[Tax]])*Table1[[#This Row],[Retail Price]]</f>
        <v>8.4084000000000021</v>
      </c>
      <c r="P1021" s="7" t="e">
        <f>VLOOKUP(Table1[[#This Row],[Order No]],'QTY &amp; shipping cost'!A1017:B2053,2,FALSE)</f>
        <v>#N/A</v>
      </c>
      <c r="Q1021" s="7" t="e">
        <f>(Table1[[#This Row],[Price including tax]]*Table1[[#This Row],[Order Quantity]])</f>
        <v>#N/A</v>
      </c>
      <c r="R1021" s="14">
        <f>VLOOKUP(Table1[[#This Row],[Retail Price]],'Tax and discount slab'!$D$17:$E$27,2,TRUE)</f>
        <v>0.02</v>
      </c>
      <c r="S1021" s="7" t="e">
        <f>Table1[[#This Row],[Sub Total]]*Table1[[#This Row],[Discount %]]</f>
        <v>#N/A</v>
      </c>
      <c r="T1021" s="7">
        <f>VLOOKUP(Table1[[#This Row],[Order No]],'QTY &amp; shipping cost'!$A$2:$C$1038,3,FALSE)</f>
        <v>11.200000000000001</v>
      </c>
      <c r="U1021" s="18" t="e">
        <f>(Table1[[#This Row],[Sub Total]]+Table1[[#This Row],[Shipping Cost]])-Table1[[#This Row],[Discount $]]</f>
        <v>#N/A</v>
      </c>
    </row>
    <row r="1022" spans="1:21" x14ac:dyDescent="0.2">
      <c r="A1022" s="17" t="s">
        <v>1610</v>
      </c>
      <c r="B1022" s="6">
        <f>VLOOKUP($A1022,'Order date customer name'!$A$3:$B$1039,2,FALSE)</f>
        <v>42751</v>
      </c>
      <c r="C1022" s="7" t="str">
        <f>VLOOKUP(Table1[[#This Row],[Order No]],'Order date customer name'!$A$2:$C$1038,3,FALSE)</f>
        <v>RAYMOND CARTER</v>
      </c>
      <c r="D1022" s="7" t="str">
        <f>VLOOKUP(Table1[[#This Row],[Order No]],'State and cust type'!$A$2:$B$1038,2,FALSE)</f>
        <v>New York</v>
      </c>
      <c r="E1022" s="7" t="str">
        <f>VLOOKUP(Table1[[#This Row],[Order No]],'State and cust type'!$A$3:$C$1039,3,FALSE)</f>
        <v>Home Office</v>
      </c>
      <c r="F1022" s="7" t="str">
        <f>VLOOKUP(Table1[[#This Row],[Order No]],'Account, order priority and cat'!$A$2:$B$1038,2,FALSE)</f>
        <v>MARC ARNOLD</v>
      </c>
      <c r="G1022" s="7" t="str">
        <f>VLOOKUP(Table1[[#This Row],[Order No]],'Account, order priority and cat'!$A$3:$C$1039,3,FALSE)</f>
        <v>Not Specified</v>
      </c>
      <c r="H1022" s="7" t="str">
        <f>VLOOKUP(Table1[[#This Row],[Order No]],'Account, order priority and cat'!$A$3:$D$1039,4,FALSE)</f>
        <v>Office Supplies</v>
      </c>
      <c r="I1022" s="12" t="str">
        <f>VLOOKUP(Table1[[#This Row],[Order No]],'Cost and price details'!$A$2:$F$1038,Table!$I$3,FALSE)</f>
        <v>Express Air</v>
      </c>
      <c r="J1022" s="13">
        <f>VLOOKUP(Table1[[#This Row],[Order No]],'Cost and price details'!$A$2:$F$1038,Table!$J$3,FALSE)</f>
        <v>42760</v>
      </c>
      <c r="K1022" s="12">
        <f>VLOOKUP(Table1[[#This Row],[Order No]],'Cost and price details'!$A$2:$F$1038,Table!$K$3,FALSE)</f>
        <v>0.78100000000000003</v>
      </c>
      <c r="L1022" s="12">
        <f>VLOOKUP(Table1[[#This Row],[Order No]],'Cost and price details'!$A$2:$F$1038,Table!$L$3,FALSE)</f>
        <v>1.254</v>
      </c>
      <c r="M1022" s="14">
        <f>(Table1[[#This Row],[Retail Price]]-Table1[[#This Row],[Cost Price]])/Table1[[#This Row],[Cost Price]]</f>
        <v>0.60563380281690138</v>
      </c>
      <c r="N1022" s="14">
        <f>VLOOKUP(Table1[[#This Row],[Retail Price]],'Tax and discount slab'!$A$17:$B$27,2,TRUE)</f>
        <v>0.05</v>
      </c>
      <c r="O1022" s="7">
        <f>(1+Table1[[#This Row],[Tax]])*Table1[[#This Row],[Retail Price]]</f>
        <v>1.3167</v>
      </c>
      <c r="P1022" s="7" t="e">
        <f>VLOOKUP(Table1[[#This Row],[Order No]],'QTY &amp; shipping cost'!A1018:B2054,2,FALSE)</f>
        <v>#N/A</v>
      </c>
      <c r="Q1022" s="7" t="e">
        <f>(Table1[[#This Row],[Price including tax]]*Table1[[#This Row],[Order Quantity]])</f>
        <v>#N/A</v>
      </c>
      <c r="R1022" s="14">
        <f>VLOOKUP(Table1[[#This Row],[Retail Price]],'Tax and discount slab'!$D$17:$E$27,2,TRUE)</f>
        <v>0.02</v>
      </c>
      <c r="S1022" s="7" t="e">
        <f>Table1[[#This Row],[Sub Total]]*Table1[[#This Row],[Discount %]]</f>
        <v>#N/A</v>
      </c>
      <c r="T1022" s="7">
        <f>VLOOKUP(Table1[[#This Row],[Order No]],'QTY &amp; shipping cost'!$A$2:$C$1038,3,FALSE)</f>
        <v>0.75</v>
      </c>
      <c r="U1022" s="18" t="e">
        <f>(Table1[[#This Row],[Sub Total]]+Table1[[#This Row],[Shipping Cost]])-Table1[[#This Row],[Discount $]]</f>
        <v>#N/A</v>
      </c>
    </row>
    <row r="1023" spans="1:21" x14ac:dyDescent="0.2">
      <c r="A1023" s="17" t="s">
        <v>1611</v>
      </c>
      <c r="B1023" s="6">
        <f>VLOOKUP($A1023,'Order date customer name'!$A$3:$B$1039,2,FALSE)</f>
        <v>42752</v>
      </c>
      <c r="C1023" s="7" t="str">
        <f>VLOOKUP(Table1[[#This Row],[Order No]],'Order date customer name'!$A$2:$C$1038,3,FALSE)</f>
        <v>ELMER FERGUSON</v>
      </c>
      <c r="D1023" s="7" t="str">
        <f>VLOOKUP(Table1[[#This Row],[Order No]],'State and cust type'!$A$2:$B$1038,2,FALSE)</f>
        <v>New York</v>
      </c>
      <c r="E1023" s="7" t="str">
        <f>VLOOKUP(Table1[[#This Row],[Order No]],'State and cust type'!$A$3:$C$1039,3,FALSE)</f>
        <v>Corporate</v>
      </c>
      <c r="F1023" s="7" t="str">
        <f>VLOOKUP(Table1[[#This Row],[Order No]],'Account, order priority and cat'!$A$2:$B$1038,2,FALSE)</f>
        <v>CLAUDE WILLIS</v>
      </c>
      <c r="G1023" s="7" t="str">
        <f>VLOOKUP(Table1[[#This Row],[Order No]],'Account, order priority and cat'!$A$3:$C$1039,3,FALSE)</f>
        <v>Not Specified</v>
      </c>
      <c r="H1023" s="7" t="str">
        <f>VLOOKUP(Table1[[#This Row],[Order No]],'Account, order priority and cat'!$A$3:$D$1039,4,FALSE)</f>
        <v>Technology</v>
      </c>
      <c r="I1023" s="12" t="str">
        <f>VLOOKUP(Table1[[#This Row],[Order No]],'Cost and price details'!$A$2:$F$1038,Table!$I$3,FALSE)</f>
        <v>Regular Air</v>
      </c>
      <c r="J1023" s="13">
        <f>VLOOKUP(Table1[[#This Row],[Order No]],'Cost and price details'!$A$2:$F$1038,Table!$J$3,FALSE)</f>
        <v>42761</v>
      </c>
      <c r="K1023" s="12">
        <f>VLOOKUP(Table1[[#This Row],[Order No]],'Cost and price details'!$A$2:$F$1038,Table!$K$3,FALSE)</f>
        <v>9.7020000000000017</v>
      </c>
      <c r="L1023" s="12">
        <f>VLOOKUP(Table1[[#This Row],[Order No]],'Cost and price details'!$A$2:$F$1038,Table!$L$3,FALSE)</f>
        <v>23.088999999999999</v>
      </c>
      <c r="M1023" s="14">
        <f>(Table1[[#This Row],[Retail Price]]-Table1[[#This Row],[Cost Price]])/Table1[[#This Row],[Cost Price]]</f>
        <v>1.3798185941043077</v>
      </c>
      <c r="N1023" s="14">
        <f>VLOOKUP(Table1[[#This Row],[Retail Price]],'Tax and discount slab'!$A$17:$B$27,2,TRUE)</f>
        <v>0.15000000000000002</v>
      </c>
      <c r="O1023" s="7">
        <f>(1+Table1[[#This Row],[Tax]])*Table1[[#This Row],[Retail Price]]</f>
        <v>26.552349999999997</v>
      </c>
      <c r="P1023" s="7" t="e">
        <f>VLOOKUP(Table1[[#This Row],[Order No]],'QTY &amp; shipping cost'!A1019:B2055,2,FALSE)</f>
        <v>#N/A</v>
      </c>
      <c r="Q1023" s="7" t="e">
        <f>(Table1[[#This Row],[Price including tax]]*Table1[[#This Row],[Order Quantity]])</f>
        <v>#N/A</v>
      </c>
      <c r="R1023" s="14">
        <f>VLOOKUP(Table1[[#This Row],[Retail Price]],'Tax and discount slab'!$D$17:$E$27,2,TRUE)</f>
        <v>0.12000000000000001</v>
      </c>
      <c r="S1023" s="7" t="e">
        <f>Table1[[#This Row],[Sub Total]]*Table1[[#This Row],[Discount %]]</f>
        <v>#N/A</v>
      </c>
      <c r="T1023" s="7">
        <f>VLOOKUP(Table1[[#This Row],[Order No]],'QTY &amp; shipping cost'!$A$2:$C$1038,3,FALSE)</f>
        <v>4.8599999999999994</v>
      </c>
      <c r="U1023" s="18" t="e">
        <f>(Table1[[#This Row],[Sub Total]]+Table1[[#This Row],[Shipping Cost]])-Table1[[#This Row],[Discount $]]</f>
        <v>#N/A</v>
      </c>
    </row>
    <row r="1024" spans="1:21" x14ac:dyDescent="0.2">
      <c r="A1024" s="17" t="s">
        <v>1612</v>
      </c>
      <c r="B1024" s="6">
        <f>VLOOKUP($A1024,'Order date customer name'!$A$3:$B$1039,2,FALSE)</f>
        <v>42752</v>
      </c>
      <c r="C1024" s="7" t="str">
        <f>VLOOKUP(Table1[[#This Row],[Order No]],'Order date customer name'!$A$2:$C$1038,3,FALSE)</f>
        <v>JOHN MORALES</v>
      </c>
      <c r="D1024" s="7" t="str">
        <f>VLOOKUP(Table1[[#This Row],[Order No]],'State and cust type'!$A$2:$B$1038,2,FALSE)</f>
        <v>New York</v>
      </c>
      <c r="E1024" s="7" t="str">
        <f>VLOOKUP(Table1[[#This Row],[Order No]],'State and cust type'!$A$3:$C$1039,3,FALSE)</f>
        <v>Home Office</v>
      </c>
      <c r="F1024" s="7" t="str">
        <f>VLOOKUP(Table1[[#This Row],[Order No]],'Account, order priority and cat'!$A$2:$B$1038,2,FALSE)</f>
        <v>VINCENT JORDAN</v>
      </c>
      <c r="G1024" s="7" t="str">
        <f>VLOOKUP(Table1[[#This Row],[Order No]],'Account, order priority and cat'!$A$3:$C$1039,3,FALSE)</f>
        <v>Medium</v>
      </c>
      <c r="H1024" s="7" t="str">
        <f>VLOOKUP(Table1[[#This Row],[Order No]],'Account, order priority and cat'!$A$3:$D$1039,4,FALSE)</f>
        <v>Office Supplies</v>
      </c>
      <c r="I1024" s="12" t="str">
        <f>VLOOKUP(Table1[[#This Row],[Order No]],'Cost and price details'!$A$2:$F$1038,Table!$I$3,FALSE)</f>
        <v>Express Air</v>
      </c>
      <c r="J1024" s="13">
        <f>VLOOKUP(Table1[[#This Row],[Order No]],'Cost and price details'!$A$2:$F$1038,Table!$J$3,FALSE)</f>
        <v>42761</v>
      </c>
      <c r="K1024" s="12">
        <f>VLOOKUP(Table1[[#This Row],[Order No]],'Cost and price details'!$A$2:$F$1038,Table!$K$3,FALSE)</f>
        <v>5.7090000000000005</v>
      </c>
      <c r="L1024" s="12">
        <f>VLOOKUP(Table1[[#This Row],[Order No]],'Cost and price details'!$A$2:$F$1038,Table!$L$3,FALSE)</f>
        <v>14.278000000000002</v>
      </c>
      <c r="M1024" s="14">
        <f>(Table1[[#This Row],[Retail Price]]-Table1[[#This Row],[Cost Price]])/Table1[[#This Row],[Cost Price]]</f>
        <v>1.5009633911368019</v>
      </c>
      <c r="N1024" s="14">
        <f>VLOOKUP(Table1[[#This Row],[Retail Price]],'Tax and discount slab'!$A$17:$B$27,2,TRUE)</f>
        <v>0.1</v>
      </c>
      <c r="O1024" s="7">
        <f>(1+Table1[[#This Row],[Tax]])*Table1[[#This Row],[Retail Price]]</f>
        <v>15.705800000000004</v>
      </c>
      <c r="P1024" s="7">
        <f>VLOOKUP(Table1[[#This Row],[Order No]],'QTY &amp; shipping cost'!A1020:B2056,2,FALSE)</f>
        <v>12</v>
      </c>
      <c r="Q1024" s="7">
        <f>(Table1[[#This Row],[Price including tax]]*Table1[[#This Row],[Order Quantity]])</f>
        <v>188.46960000000004</v>
      </c>
      <c r="R1024" s="14">
        <f>VLOOKUP(Table1[[#This Row],[Retail Price]],'Tax and discount slab'!$D$17:$E$27,2,TRUE)</f>
        <v>7.0000000000000007E-2</v>
      </c>
      <c r="S1024" s="7">
        <f>Table1[[#This Row],[Sub Total]]*Table1[[#This Row],[Discount %]]</f>
        <v>13.192872000000005</v>
      </c>
      <c r="T1024" s="7">
        <f>VLOOKUP(Table1[[#This Row],[Order No]],'QTY &amp; shipping cost'!$A$2:$C$1038,3,FALSE)</f>
        <v>3.19</v>
      </c>
      <c r="U1024" s="18">
        <f>(Table1[[#This Row],[Sub Total]]+Table1[[#This Row],[Shipping Cost]])-Table1[[#This Row],[Discount $]]</f>
        <v>178.46672800000005</v>
      </c>
    </row>
    <row r="1025" spans="1:21" x14ac:dyDescent="0.2">
      <c r="A1025" s="17" t="s">
        <v>1614</v>
      </c>
      <c r="B1025" s="6">
        <f>VLOOKUP($A1025,'Order date customer name'!$A$3:$B$1039,2,FALSE)</f>
        <v>42752</v>
      </c>
      <c r="C1025" s="7" t="str">
        <f>VLOOKUP(Table1[[#This Row],[Order No]],'Order date customer name'!$A$2:$C$1038,3,FALSE)</f>
        <v>HAROLD HUNTER</v>
      </c>
      <c r="D1025" s="7" t="str">
        <f>VLOOKUP(Table1[[#This Row],[Order No]],'State and cust type'!$A$2:$B$1038,2,FALSE)</f>
        <v>Illinois</v>
      </c>
      <c r="E1025" s="7" t="str">
        <f>VLOOKUP(Table1[[#This Row],[Order No]],'State and cust type'!$A$3:$C$1039,3,FALSE)</f>
        <v>Small Business</v>
      </c>
      <c r="F1025" s="7" t="str">
        <f>VLOOKUP(Table1[[#This Row],[Order No]],'Account, order priority and cat'!$A$2:$B$1038,2,FALSE)</f>
        <v>COREY MILLS</v>
      </c>
      <c r="G1025" s="7" t="str">
        <f>VLOOKUP(Table1[[#This Row],[Order No]],'Account, order priority and cat'!$A$3:$C$1039,3,FALSE)</f>
        <v>Low</v>
      </c>
      <c r="H1025" s="7" t="str">
        <f>VLOOKUP(Table1[[#This Row],[Order No]],'Account, order priority and cat'!$A$3:$D$1039,4,FALSE)</f>
        <v>Office Supplies</v>
      </c>
      <c r="I1025" s="12" t="str">
        <f>VLOOKUP(Table1[[#This Row],[Order No]],'Cost and price details'!$A$2:$F$1038,Table!$I$3,FALSE)</f>
        <v>Express Air</v>
      </c>
      <c r="J1025" s="13">
        <f>VLOOKUP(Table1[[#This Row],[Order No]],'Cost and price details'!$A$2:$F$1038,Table!$J$3,FALSE)</f>
        <v>42766</v>
      </c>
      <c r="K1025" s="12">
        <f>VLOOKUP(Table1[[#This Row],[Order No]],'Cost and price details'!$A$2:$F$1038,Table!$K$3,FALSE)</f>
        <v>21.812999999999999</v>
      </c>
      <c r="L1025" s="12">
        <f>VLOOKUP(Table1[[#This Row],[Order No]],'Cost and price details'!$A$2:$F$1038,Table!$L$3,FALSE)</f>
        <v>34.078000000000003</v>
      </c>
      <c r="M1025" s="14">
        <f>(Table1[[#This Row],[Retail Price]]-Table1[[#This Row],[Cost Price]])/Table1[[#This Row],[Cost Price]]</f>
        <v>0.56227937468482114</v>
      </c>
      <c r="N1025" s="14">
        <f>VLOOKUP(Table1[[#This Row],[Retail Price]],'Tax and discount slab'!$A$17:$B$27,2,TRUE)</f>
        <v>0.2</v>
      </c>
      <c r="O1025" s="7">
        <f>(1+Table1[[#This Row],[Tax]])*Table1[[#This Row],[Retail Price]]</f>
        <v>40.893599999999999</v>
      </c>
      <c r="P1025" s="7" t="e">
        <f>VLOOKUP(Table1[[#This Row],[Order No]],'QTY &amp; shipping cost'!A1021:B2057,2,FALSE)</f>
        <v>#N/A</v>
      </c>
      <c r="Q1025" s="7" t="e">
        <f>(Table1[[#This Row],[Price including tax]]*Table1[[#This Row],[Order Quantity]])</f>
        <v>#N/A</v>
      </c>
      <c r="R1025" s="14">
        <f>VLOOKUP(Table1[[#This Row],[Retail Price]],'Tax and discount slab'!$D$17:$E$27,2,TRUE)</f>
        <v>0.17</v>
      </c>
      <c r="S1025" s="7" t="e">
        <f>Table1[[#This Row],[Sub Total]]*Table1[[#This Row],[Discount %]]</f>
        <v>#N/A</v>
      </c>
      <c r="T1025" s="7">
        <f>VLOOKUP(Table1[[#This Row],[Order No]],'QTY &amp; shipping cost'!$A$2:$C$1038,3,FALSE)</f>
        <v>19.560000000000002</v>
      </c>
      <c r="U1025" s="18" t="e">
        <f>(Table1[[#This Row],[Sub Total]]+Table1[[#This Row],[Shipping Cost]])-Table1[[#This Row],[Discount $]]</f>
        <v>#N/A</v>
      </c>
    </row>
    <row r="1026" spans="1:21" x14ac:dyDescent="0.2">
      <c r="A1026" s="17" t="s">
        <v>1615</v>
      </c>
      <c r="B1026" s="6">
        <f>VLOOKUP($A1026,'Order date customer name'!$A$3:$B$1039,2,FALSE)</f>
        <v>42753</v>
      </c>
      <c r="C1026" s="7" t="str">
        <f>VLOOKUP(Table1[[#This Row],[Order No]],'Order date customer name'!$A$2:$C$1038,3,FALSE)</f>
        <v>ERNEST GOMEZ</v>
      </c>
      <c r="D1026" s="7" t="str">
        <f>VLOOKUP(Table1[[#This Row],[Order No]],'State and cust type'!$A$2:$B$1038,2,FALSE)</f>
        <v>New York</v>
      </c>
      <c r="E1026" s="7" t="str">
        <f>VLOOKUP(Table1[[#This Row],[Order No]],'State and cust type'!$A$3:$C$1039,3,FALSE)</f>
        <v>Corporate</v>
      </c>
      <c r="F1026" s="7" t="str">
        <f>VLOOKUP(Table1[[#This Row],[Order No]],'Account, order priority and cat'!$A$2:$B$1038,2,FALSE)</f>
        <v>BOBBY CHAVEZ</v>
      </c>
      <c r="G1026" s="7" t="str">
        <f>VLOOKUP(Table1[[#This Row],[Order No]],'Account, order priority and cat'!$A$3:$C$1039,3,FALSE)</f>
        <v>Not Specified</v>
      </c>
      <c r="H1026" s="7" t="str">
        <f>VLOOKUP(Table1[[#This Row],[Order No]],'Account, order priority and cat'!$A$3:$D$1039,4,FALSE)</f>
        <v>Office Supplies</v>
      </c>
      <c r="I1026" s="12" t="str">
        <f>VLOOKUP(Table1[[#This Row],[Order No]],'Cost and price details'!$A$2:$F$1038,Table!$I$3,FALSE)</f>
        <v>Regular Air</v>
      </c>
      <c r="J1026" s="13">
        <f>VLOOKUP(Table1[[#This Row],[Order No]],'Cost and price details'!$A$2:$F$1038,Table!$J$3,FALSE)</f>
        <v>42761</v>
      </c>
      <c r="K1026" s="12">
        <f>VLOOKUP(Table1[[#This Row],[Order No]],'Cost and price details'!$A$2:$F$1038,Table!$K$3,FALSE)</f>
        <v>5.0490000000000004</v>
      </c>
      <c r="L1026" s="12">
        <f>VLOOKUP(Table1[[#This Row],[Order No]],'Cost and price details'!$A$2:$F$1038,Table!$L$3,FALSE)</f>
        <v>8.0080000000000009</v>
      </c>
      <c r="M1026" s="14">
        <f>(Table1[[#This Row],[Retail Price]]-Table1[[#This Row],[Cost Price]])/Table1[[#This Row],[Cost Price]]</f>
        <v>0.58605664488017439</v>
      </c>
      <c r="N1026" s="14">
        <f>VLOOKUP(Table1[[#This Row],[Retail Price]],'Tax and discount slab'!$A$17:$B$27,2,TRUE)</f>
        <v>0.05</v>
      </c>
      <c r="O1026" s="7">
        <f>(1+Table1[[#This Row],[Tax]])*Table1[[#This Row],[Retail Price]]</f>
        <v>8.4084000000000021</v>
      </c>
      <c r="P1026" s="7" t="e">
        <f>VLOOKUP(Table1[[#This Row],[Order No]],'QTY &amp; shipping cost'!A1022:B2058,2,FALSE)</f>
        <v>#N/A</v>
      </c>
      <c r="Q1026" s="7" t="e">
        <f>(Table1[[#This Row],[Price including tax]]*Table1[[#This Row],[Order Quantity]])</f>
        <v>#N/A</v>
      </c>
      <c r="R1026" s="14">
        <f>VLOOKUP(Table1[[#This Row],[Retail Price]],'Tax and discount slab'!$D$17:$E$27,2,TRUE)</f>
        <v>0.02</v>
      </c>
      <c r="S1026" s="7" t="e">
        <f>Table1[[#This Row],[Sub Total]]*Table1[[#This Row],[Discount %]]</f>
        <v>#N/A</v>
      </c>
      <c r="T1026" s="7">
        <f>VLOOKUP(Table1[[#This Row],[Order No]],'QTY &amp; shipping cost'!$A$2:$C$1038,3,FALSE)</f>
        <v>11.200000000000001</v>
      </c>
      <c r="U1026" s="18" t="e">
        <f>(Table1[[#This Row],[Sub Total]]+Table1[[#This Row],[Shipping Cost]])-Table1[[#This Row],[Discount $]]</f>
        <v>#N/A</v>
      </c>
    </row>
    <row r="1027" spans="1:21" x14ac:dyDescent="0.2">
      <c r="A1027" s="17" t="s">
        <v>1616</v>
      </c>
      <c r="B1027" s="6">
        <f>VLOOKUP($A1027,'Order date customer name'!$A$3:$B$1039,2,FALSE)</f>
        <v>42756</v>
      </c>
      <c r="C1027" s="7" t="str">
        <f>VLOOKUP(Table1[[#This Row],[Order No]],'Order date customer name'!$A$2:$C$1038,3,FALSE)</f>
        <v>GERALD PATTERSON</v>
      </c>
      <c r="D1027" s="7" t="str">
        <f>VLOOKUP(Table1[[#This Row],[Order No]],'State and cust type'!$A$2:$B$1038,2,FALSE)</f>
        <v>New York</v>
      </c>
      <c r="E1027" s="7" t="str">
        <f>VLOOKUP(Table1[[#This Row],[Order No]],'State and cust type'!$A$3:$C$1039,3,FALSE)</f>
        <v>Corporate</v>
      </c>
      <c r="F1027" s="7" t="str">
        <f>VLOOKUP(Table1[[#This Row],[Order No]],'Account, order priority and cat'!$A$2:$B$1038,2,FALSE)</f>
        <v>WILLIE STEWART</v>
      </c>
      <c r="G1027" s="7" t="str">
        <f>VLOOKUP(Table1[[#This Row],[Order No]],'Account, order priority and cat'!$A$3:$C$1039,3,FALSE)</f>
        <v>Not Specified</v>
      </c>
      <c r="H1027" s="7" t="str">
        <f>VLOOKUP(Table1[[#This Row],[Order No]],'Account, order priority and cat'!$A$3:$D$1039,4,FALSE)</f>
        <v>Office Supplies</v>
      </c>
      <c r="I1027" s="12" t="str">
        <f>VLOOKUP(Table1[[#This Row],[Order No]],'Cost and price details'!$A$2:$F$1038,Table!$I$3,FALSE)</f>
        <v>Regular Air</v>
      </c>
      <c r="J1027" s="13">
        <f>VLOOKUP(Table1[[#This Row],[Order No]],'Cost and price details'!$A$2:$F$1038,Table!$J$3,FALSE)</f>
        <v>42765</v>
      </c>
      <c r="K1027" s="12">
        <f>VLOOKUP(Table1[[#This Row],[Order No]],'Cost and price details'!$A$2:$F$1038,Table!$K$3,FALSE)</f>
        <v>2.3760000000000003</v>
      </c>
      <c r="L1027" s="12">
        <f>VLOOKUP(Table1[[#This Row],[Order No]],'Cost and price details'!$A$2:$F$1038,Table!$L$3,FALSE)</f>
        <v>4.2350000000000003</v>
      </c>
      <c r="M1027" s="14">
        <f>(Table1[[#This Row],[Retail Price]]-Table1[[#This Row],[Cost Price]])/Table1[[#This Row],[Cost Price]]</f>
        <v>0.78240740740740733</v>
      </c>
      <c r="N1027" s="14">
        <f>VLOOKUP(Table1[[#This Row],[Retail Price]],'Tax and discount slab'!$A$17:$B$27,2,TRUE)</f>
        <v>0.05</v>
      </c>
      <c r="O1027" s="7">
        <f>(1+Table1[[#This Row],[Tax]])*Table1[[#This Row],[Retail Price]]</f>
        <v>4.4467500000000006</v>
      </c>
      <c r="P1027" s="7" t="e">
        <f>VLOOKUP(Table1[[#This Row],[Order No]],'QTY &amp; shipping cost'!A1023:B2059,2,FALSE)</f>
        <v>#N/A</v>
      </c>
      <c r="Q1027" s="7" t="e">
        <f>(Table1[[#This Row],[Price including tax]]*Table1[[#This Row],[Order Quantity]])</f>
        <v>#N/A</v>
      </c>
      <c r="R1027" s="14">
        <f>VLOOKUP(Table1[[#This Row],[Retail Price]],'Tax and discount slab'!$D$17:$E$27,2,TRUE)</f>
        <v>0.02</v>
      </c>
      <c r="S1027" s="7" t="e">
        <f>Table1[[#This Row],[Sub Total]]*Table1[[#This Row],[Discount %]]</f>
        <v>#N/A</v>
      </c>
      <c r="T1027" s="7">
        <f>VLOOKUP(Table1[[#This Row],[Order No]],'QTY &amp; shipping cost'!$A$2:$C$1038,3,FALSE)</f>
        <v>0.75</v>
      </c>
      <c r="U1027" s="18" t="e">
        <f>(Table1[[#This Row],[Sub Total]]+Table1[[#This Row],[Shipping Cost]])-Table1[[#This Row],[Discount $]]</f>
        <v>#N/A</v>
      </c>
    </row>
    <row r="1028" spans="1:21" x14ac:dyDescent="0.2">
      <c r="A1028" s="17" t="s">
        <v>1617</v>
      </c>
      <c r="B1028" s="6">
        <f>VLOOKUP($A1028,'Order date customer name'!$A$3:$B$1039,2,FALSE)</f>
        <v>42757</v>
      </c>
      <c r="C1028" s="7" t="str">
        <f>VLOOKUP(Table1[[#This Row],[Order No]],'Order date customer name'!$A$2:$C$1038,3,FALSE)</f>
        <v>STEVEN CASTRO</v>
      </c>
      <c r="D1028" s="7" t="str">
        <f>VLOOKUP(Table1[[#This Row],[Order No]],'State and cust type'!$A$2:$B$1038,2,FALSE)</f>
        <v>New York</v>
      </c>
      <c r="E1028" s="7" t="str">
        <f>VLOOKUP(Table1[[#This Row],[Order No]],'State and cust type'!$A$3:$C$1039,3,FALSE)</f>
        <v>Corporate</v>
      </c>
      <c r="F1028" s="7" t="str">
        <f>VLOOKUP(Table1[[#This Row],[Order No]],'Account, order priority and cat'!$A$2:$B$1038,2,FALSE)</f>
        <v>VINCENT JORDAN</v>
      </c>
      <c r="G1028" s="7" t="str">
        <f>VLOOKUP(Table1[[#This Row],[Order No]],'Account, order priority and cat'!$A$3:$C$1039,3,FALSE)</f>
        <v>Not Specified</v>
      </c>
      <c r="H1028" s="7" t="str">
        <f>VLOOKUP(Table1[[#This Row],[Order No]],'Account, order priority and cat'!$A$3:$D$1039,4,FALSE)</f>
        <v>Office Supplies</v>
      </c>
      <c r="I1028" s="12" t="str">
        <f>VLOOKUP(Table1[[#This Row],[Order No]],'Cost and price details'!$A$2:$F$1038,Table!$I$3,FALSE)</f>
        <v>Regular Air</v>
      </c>
      <c r="J1028" s="13">
        <f>VLOOKUP(Table1[[#This Row],[Order No]],'Cost and price details'!$A$2:$F$1038,Table!$J$3,FALSE)</f>
        <v>42766</v>
      </c>
      <c r="K1028" s="12">
        <f>VLOOKUP(Table1[[#This Row],[Order No]],'Cost and price details'!$A$2:$F$1038,Table!$K$3,FALSE)</f>
        <v>3.8500000000000005</v>
      </c>
      <c r="L1028" s="12">
        <f>VLOOKUP(Table1[[#This Row],[Order No]],'Cost and price details'!$A$2:$F$1038,Table!$L$3,FALSE)</f>
        <v>6.3140000000000009</v>
      </c>
      <c r="M1028" s="14">
        <f>(Table1[[#This Row],[Retail Price]]-Table1[[#This Row],[Cost Price]])/Table1[[#This Row],[Cost Price]]</f>
        <v>0.64</v>
      </c>
      <c r="N1028" s="14">
        <f>VLOOKUP(Table1[[#This Row],[Retail Price]],'Tax and discount slab'!$A$17:$B$27,2,TRUE)</f>
        <v>0.05</v>
      </c>
      <c r="O1028" s="7">
        <f>(1+Table1[[#This Row],[Tax]])*Table1[[#This Row],[Retail Price]]</f>
        <v>6.6297000000000015</v>
      </c>
      <c r="P1028" s="7" t="e">
        <f>VLOOKUP(Table1[[#This Row],[Order No]],'QTY &amp; shipping cost'!A1024:B2060,2,FALSE)</f>
        <v>#N/A</v>
      </c>
      <c r="Q1028" s="7" t="e">
        <f>(Table1[[#This Row],[Price including tax]]*Table1[[#This Row],[Order Quantity]])</f>
        <v>#N/A</v>
      </c>
      <c r="R1028" s="14">
        <f>VLOOKUP(Table1[[#This Row],[Retail Price]],'Tax and discount slab'!$D$17:$E$27,2,TRUE)</f>
        <v>0.02</v>
      </c>
      <c r="S1028" s="7" t="e">
        <f>Table1[[#This Row],[Sub Total]]*Table1[[#This Row],[Discount %]]</f>
        <v>#N/A</v>
      </c>
      <c r="T1028" s="7">
        <f>VLOOKUP(Table1[[#This Row],[Order No]],'QTY &amp; shipping cost'!$A$2:$C$1038,3,FALSE)</f>
        <v>5.0599999999999996</v>
      </c>
      <c r="U1028" s="18" t="e">
        <f>(Table1[[#This Row],[Sub Total]]+Table1[[#This Row],[Shipping Cost]])-Table1[[#This Row],[Discount $]]</f>
        <v>#N/A</v>
      </c>
    </row>
    <row r="1029" spans="1:21" x14ac:dyDescent="0.2">
      <c r="A1029" s="17" t="s">
        <v>1619</v>
      </c>
      <c r="B1029" s="6">
        <f>VLOOKUP($A1029,'Order date customer name'!$A$3:$B$1039,2,FALSE)</f>
        <v>42759</v>
      </c>
      <c r="C1029" s="7" t="str">
        <f>VLOOKUP(Table1[[#This Row],[Order No]],'Order date customer name'!$A$2:$C$1038,3,FALSE)</f>
        <v>RYAN KENNEDY</v>
      </c>
      <c r="D1029" s="7" t="str">
        <f>VLOOKUP(Table1[[#This Row],[Order No]],'State and cust type'!$A$2:$B$1038,2,FALSE)</f>
        <v>Illinois</v>
      </c>
      <c r="E1029" s="7" t="str">
        <f>VLOOKUP(Table1[[#This Row],[Order No]],'State and cust type'!$A$3:$C$1039,3,FALSE)</f>
        <v>Small Business</v>
      </c>
      <c r="F1029" s="7" t="str">
        <f>VLOOKUP(Table1[[#This Row],[Order No]],'Account, order priority and cat'!$A$2:$B$1038,2,FALSE)</f>
        <v>MANUEL BARNES</v>
      </c>
      <c r="G1029" s="7" t="str">
        <f>VLOOKUP(Table1[[#This Row],[Order No]],'Account, order priority and cat'!$A$3:$C$1039,3,FALSE)</f>
        <v>High</v>
      </c>
      <c r="H1029" s="7" t="str">
        <f>VLOOKUP(Table1[[#This Row],[Order No]],'Account, order priority and cat'!$A$3:$D$1039,4,FALSE)</f>
        <v>Technology</v>
      </c>
      <c r="I1029" s="12" t="str">
        <f>VLOOKUP(Table1[[#This Row],[Order No]],'Cost and price details'!$A$2:$F$1038,Table!$I$3,FALSE)</f>
        <v>Regular Air</v>
      </c>
      <c r="J1029" s="13">
        <f>VLOOKUP(Table1[[#This Row],[Order No]],'Cost and price details'!$A$2:$F$1038,Table!$J$3,FALSE)</f>
        <v>42767</v>
      </c>
      <c r="K1029" s="12">
        <f>VLOOKUP(Table1[[#This Row],[Order No]],'Cost and price details'!$A$2:$F$1038,Table!$K$3,FALSE)</f>
        <v>172.15</v>
      </c>
      <c r="L1029" s="12">
        <f>VLOOKUP(Table1[[#This Row],[Order No]],'Cost and price details'!$A$2:$F$1038,Table!$L$3,FALSE)</f>
        <v>331.06700000000006</v>
      </c>
      <c r="M1029" s="14">
        <f>(Table1[[#This Row],[Retail Price]]-Table1[[#This Row],[Cost Price]])/Table1[[#This Row],[Cost Price]]</f>
        <v>0.92313099041533575</v>
      </c>
      <c r="N1029" s="14">
        <f>VLOOKUP(Table1[[#This Row],[Retail Price]],'Tax and discount slab'!$A$17:$B$27,2,TRUE)</f>
        <v>0.32000000000000006</v>
      </c>
      <c r="O1029" s="7">
        <f>(1+Table1[[#This Row],[Tax]])*Table1[[#This Row],[Retail Price]]</f>
        <v>437.00844000000012</v>
      </c>
      <c r="P1029" s="7" t="e">
        <f>VLOOKUP(Table1[[#This Row],[Order No]],'QTY &amp; shipping cost'!A1025:B2061,2,FALSE)</f>
        <v>#N/A</v>
      </c>
      <c r="Q1029" s="7" t="e">
        <f>(Table1[[#This Row],[Price including tax]]*Table1[[#This Row],[Order Quantity]])</f>
        <v>#N/A</v>
      </c>
      <c r="R1029" s="14">
        <f>VLOOKUP(Table1[[#This Row],[Retail Price]],'Tax and discount slab'!$D$17:$E$27,2,TRUE)</f>
        <v>0.47</v>
      </c>
      <c r="S1029" s="7" t="e">
        <f>Table1[[#This Row],[Sub Total]]*Table1[[#This Row],[Discount %]]</f>
        <v>#N/A</v>
      </c>
      <c r="T1029" s="7">
        <f>VLOOKUP(Table1[[#This Row],[Order No]],'QTY &amp; shipping cost'!$A$2:$C$1038,3,FALSE)</f>
        <v>7.2299999999999995</v>
      </c>
      <c r="U1029" s="18" t="e">
        <f>(Table1[[#This Row],[Sub Total]]+Table1[[#This Row],[Shipping Cost]])-Table1[[#This Row],[Discount $]]</f>
        <v>#N/A</v>
      </c>
    </row>
    <row r="1030" spans="1:21" x14ac:dyDescent="0.2">
      <c r="A1030" s="17" t="s">
        <v>1620</v>
      </c>
      <c r="B1030" s="6">
        <f>VLOOKUP($A1030,'Order date customer name'!$A$3:$B$1039,2,FALSE)</f>
        <v>42760</v>
      </c>
      <c r="C1030" s="7" t="str">
        <f>VLOOKUP(Table1[[#This Row],[Order No]],'Order date customer name'!$A$2:$C$1038,3,FALSE)</f>
        <v>CHAD CUNNINGHAM</v>
      </c>
      <c r="D1030" s="7" t="str">
        <f>VLOOKUP(Table1[[#This Row],[Order No]],'State and cust type'!$A$2:$B$1038,2,FALSE)</f>
        <v>New York</v>
      </c>
      <c r="E1030" s="7" t="str">
        <f>VLOOKUP(Table1[[#This Row],[Order No]],'State and cust type'!$A$3:$C$1039,3,FALSE)</f>
        <v>Corporate</v>
      </c>
      <c r="F1030" s="7" t="str">
        <f>VLOOKUP(Table1[[#This Row],[Order No]],'Account, order priority and cat'!$A$2:$B$1038,2,FALSE)</f>
        <v>VINCENT JORDAN</v>
      </c>
      <c r="G1030" s="7" t="str">
        <f>VLOOKUP(Table1[[#This Row],[Order No]],'Account, order priority and cat'!$A$3:$C$1039,3,FALSE)</f>
        <v>Critical</v>
      </c>
      <c r="H1030" s="7" t="str">
        <f>VLOOKUP(Table1[[#This Row],[Order No]],'Account, order priority and cat'!$A$3:$D$1039,4,FALSE)</f>
        <v>Office Supplies</v>
      </c>
      <c r="I1030" s="12" t="str">
        <f>VLOOKUP(Table1[[#This Row],[Order No]],'Cost and price details'!$A$2:$F$1038,Table!$I$3,FALSE)</f>
        <v>Regular Air</v>
      </c>
      <c r="J1030" s="13">
        <f>VLOOKUP(Table1[[#This Row],[Order No]],'Cost and price details'!$A$2:$F$1038,Table!$J$3,FALSE)</f>
        <v>42768</v>
      </c>
      <c r="K1030" s="12">
        <f>VLOOKUP(Table1[[#This Row],[Order No]],'Cost and price details'!$A$2:$F$1038,Table!$K$3,FALSE)</f>
        <v>4.3890000000000002</v>
      </c>
      <c r="L1030" s="12">
        <f>VLOOKUP(Table1[[#This Row],[Order No]],'Cost and price details'!$A$2:$F$1038,Table!$L$3,FALSE)</f>
        <v>6.8530000000000006</v>
      </c>
      <c r="M1030" s="14">
        <f>(Table1[[#This Row],[Retail Price]]-Table1[[#This Row],[Cost Price]])/Table1[[#This Row],[Cost Price]]</f>
        <v>0.5614035087719299</v>
      </c>
      <c r="N1030" s="14">
        <f>VLOOKUP(Table1[[#This Row],[Retail Price]],'Tax and discount slab'!$A$17:$B$27,2,TRUE)</f>
        <v>0.05</v>
      </c>
      <c r="O1030" s="7">
        <f>(1+Table1[[#This Row],[Tax]])*Table1[[#This Row],[Retail Price]]</f>
        <v>7.1956500000000005</v>
      </c>
      <c r="P1030" s="7" t="e">
        <f>VLOOKUP(Table1[[#This Row],[Order No]],'QTY &amp; shipping cost'!A1026:B2062,2,FALSE)</f>
        <v>#N/A</v>
      </c>
      <c r="Q1030" s="7" t="e">
        <f>(Table1[[#This Row],[Price including tax]]*Table1[[#This Row],[Order Quantity]])</f>
        <v>#N/A</v>
      </c>
      <c r="R1030" s="14">
        <f>VLOOKUP(Table1[[#This Row],[Retail Price]],'Tax and discount slab'!$D$17:$E$27,2,TRUE)</f>
        <v>0.02</v>
      </c>
      <c r="S1030" s="7" t="e">
        <f>Table1[[#This Row],[Sub Total]]*Table1[[#This Row],[Discount %]]</f>
        <v>#N/A</v>
      </c>
      <c r="T1030" s="7">
        <f>VLOOKUP(Table1[[#This Row],[Order No]],'QTY &amp; shipping cost'!$A$2:$C$1038,3,FALSE)</f>
        <v>7.02</v>
      </c>
      <c r="U1030" s="18" t="e">
        <f>(Table1[[#This Row],[Sub Total]]+Table1[[#This Row],[Shipping Cost]])-Table1[[#This Row],[Discount $]]</f>
        <v>#N/A</v>
      </c>
    </row>
    <row r="1031" spans="1:21" x14ac:dyDescent="0.2">
      <c r="A1031" s="17" t="s">
        <v>1621</v>
      </c>
      <c r="B1031" s="6">
        <f>VLOOKUP($A1031,'Order date customer name'!$A$3:$B$1039,2,FALSE)</f>
        <v>42763</v>
      </c>
      <c r="C1031" s="7" t="str">
        <f>VLOOKUP(Table1[[#This Row],[Order No]],'Order date customer name'!$A$2:$C$1038,3,FALSE)</f>
        <v>BRETT PARKER</v>
      </c>
      <c r="D1031" s="7" t="str">
        <f>VLOOKUP(Table1[[#This Row],[Order No]],'State and cust type'!$A$2:$B$1038,2,FALSE)</f>
        <v>New York</v>
      </c>
      <c r="E1031" s="7" t="str">
        <f>VLOOKUP(Table1[[#This Row],[Order No]],'State and cust type'!$A$3:$C$1039,3,FALSE)</f>
        <v>Home Office</v>
      </c>
      <c r="F1031" s="7" t="str">
        <f>VLOOKUP(Table1[[#This Row],[Order No]],'Account, order priority and cat'!$A$2:$B$1038,2,FALSE)</f>
        <v>BRYAN JENKINS</v>
      </c>
      <c r="G1031" s="7" t="str">
        <f>VLOOKUP(Table1[[#This Row],[Order No]],'Account, order priority and cat'!$A$3:$C$1039,3,FALSE)</f>
        <v>Not Specified</v>
      </c>
      <c r="H1031" s="7" t="str">
        <f>VLOOKUP(Table1[[#This Row],[Order No]],'Account, order priority and cat'!$A$3:$D$1039,4,FALSE)</f>
        <v>Technology</v>
      </c>
      <c r="I1031" s="12" t="str">
        <f>VLOOKUP(Table1[[#This Row],[Order No]],'Cost and price details'!$A$2:$F$1038,Table!$I$3,FALSE)</f>
        <v>Delivery Truck</v>
      </c>
      <c r="J1031" s="13">
        <f>VLOOKUP(Table1[[#This Row],[Order No]],'Cost and price details'!$A$2:$F$1038,Table!$J$3,FALSE)</f>
        <v>42773</v>
      </c>
      <c r="K1031" s="12">
        <f>VLOOKUP(Table1[[#This Row],[Order No]],'Cost and price details'!$A$2:$F$1038,Table!$K$3,FALSE)</f>
        <v>82.5</v>
      </c>
      <c r="L1031" s="12">
        <f>VLOOKUP(Table1[[#This Row],[Order No]],'Cost and price details'!$A$2:$F$1038,Table!$L$3,FALSE)</f>
        <v>133.06700000000001</v>
      </c>
      <c r="M1031" s="14">
        <f>(Table1[[#This Row],[Retail Price]]-Table1[[#This Row],[Cost Price]])/Table1[[#This Row],[Cost Price]]</f>
        <v>0.61293333333333344</v>
      </c>
      <c r="N1031" s="14">
        <f>VLOOKUP(Table1[[#This Row],[Retail Price]],'Tax and discount slab'!$A$17:$B$27,2,TRUE)</f>
        <v>0.32000000000000006</v>
      </c>
      <c r="O1031" s="7">
        <f>(1+Table1[[#This Row],[Tax]])*Table1[[#This Row],[Retail Price]]</f>
        <v>175.64844000000002</v>
      </c>
      <c r="P1031" s="7" t="e">
        <f>VLOOKUP(Table1[[#This Row],[Order No]],'QTY &amp; shipping cost'!A1027:B2063,2,FALSE)</f>
        <v>#N/A</v>
      </c>
      <c r="Q1031" s="7" t="e">
        <f>(Table1[[#This Row],[Price including tax]]*Table1[[#This Row],[Order Quantity]])</f>
        <v>#N/A</v>
      </c>
      <c r="R1031" s="14">
        <f>VLOOKUP(Table1[[#This Row],[Retail Price]],'Tax and discount slab'!$D$17:$E$27,2,TRUE)</f>
        <v>0.47</v>
      </c>
      <c r="S1031" s="7" t="e">
        <f>Table1[[#This Row],[Sub Total]]*Table1[[#This Row],[Discount %]]</f>
        <v>#N/A</v>
      </c>
      <c r="T1031" s="7">
        <f>VLOOKUP(Table1[[#This Row],[Order No]],'QTY &amp; shipping cost'!$A$2:$C$1038,3,FALSE)</f>
        <v>26.35</v>
      </c>
      <c r="U1031" s="18" t="e">
        <f>(Table1[[#This Row],[Sub Total]]+Table1[[#This Row],[Shipping Cost]])-Table1[[#This Row],[Discount $]]</f>
        <v>#N/A</v>
      </c>
    </row>
    <row r="1032" spans="1:21" x14ac:dyDescent="0.2">
      <c r="A1032" s="17" t="s">
        <v>1622</v>
      </c>
      <c r="B1032" s="6">
        <f>VLOOKUP($A1032,'Order date customer name'!$A$3:$B$1039,2,FALSE)</f>
        <v>42765</v>
      </c>
      <c r="C1032" s="7" t="str">
        <f>VLOOKUP(Table1[[#This Row],[Order No]],'Order date customer name'!$A$2:$C$1038,3,FALSE)</f>
        <v>NORMAN ROSE</v>
      </c>
      <c r="D1032" s="7" t="str">
        <f>VLOOKUP(Table1[[#This Row],[Order No]],'State and cust type'!$A$2:$B$1038,2,FALSE)</f>
        <v>New York</v>
      </c>
      <c r="E1032" s="7" t="str">
        <f>VLOOKUP(Table1[[#This Row],[Order No]],'State and cust type'!$A$3:$C$1039,3,FALSE)</f>
        <v>Corporate</v>
      </c>
      <c r="F1032" s="7" t="str">
        <f>VLOOKUP(Table1[[#This Row],[Order No]],'Account, order priority and cat'!$A$2:$B$1038,2,FALSE)</f>
        <v>BRYAN JENKINS</v>
      </c>
      <c r="G1032" s="7" t="str">
        <f>VLOOKUP(Table1[[#This Row],[Order No]],'Account, order priority and cat'!$A$3:$C$1039,3,FALSE)</f>
        <v>Low</v>
      </c>
      <c r="H1032" s="7" t="str">
        <f>VLOOKUP(Table1[[#This Row],[Order No]],'Account, order priority and cat'!$A$3:$D$1039,4,FALSE)</f>
        <v>Office Supplies</v>
      </c>
      <c r="I1032" s="12" t="str">
        <f>VLOOKUP(Table1[[#This Row],[Order No]],'Cost and price details'!$A$2:$F$1038,Table!$I$3,FALSE)</f>
        <v>Regular Air</v>
      </c>
      <c r="J1032" s="13">
        <f>VLOOKUP(Table1[[#This Row],[Order No]],'Cost and price details'!$A$2:$F$1038,Table!$J$3,FALSE)</f>
        <v>42776</v>
      </c>
      <c r="K1032" s="12">
        <f>VLOOKUP(Table1[[#This Row],[Order No]],'Cost and price details'!$A$2:$F$1038,Table!$K$3,FALSE)</f>
        <v>1.6060000000000001</v>
      </c>
      <c r="L1032" s="12">
        <f>VLOOKUP(Table1[[#This Row],[Order No]],'Cost and price details'!$A$2:$F$1038,Table!$L$3,FALSE)</f>
        <v>3.927</v>
      </c>
      <c r="M1032" s="14">
        <f>(Table1[[#This Row],[Retail Price]]-Table1[[#This Row],[Cost Price]])/Table1[[#This Row],[Cost Price]]</f>
        <v>1.4452054794520546</v>
      </c>
      <c r="N1032" s="14">
        <f>VLOOKUP(Table1[[#This Row],[Retail Price]],'Tax and discount slab'!$A$17:$B$27,2,TRUE)</f>
        <v>0.05</v>
      </c>
      <c r="O1032" s="7">
        <f>(1+Table1[[#This Row],[Tax]])*Table1[[#This Row],[Retail Price]]</f>
        <v>4.1233500000000003</v>
      </c>
      <c r="P1032" s="7" t="e">
        <f>VLOOKUP(Table1[[#This Row],[Order No]],'QTY &amp; shipping cost'!A1028:B2064,2,FALSE)</f>
        <v>#N/A</v>
      </c>
      <c r="Q1032" s="7" t="e">
        <f>(Table1[[#This Row],[Price including tax]]*Table1[[#This Row],[Order Quantity]])</f>
        <v>#N/A</v>
      </c>
      <c r="R1032" s="14">
        <f>VLOOKUP(Table1[[#This Row],[Retail Price]],'Tax and discount slab'!$D$17:$E$27,2,TRUE)</f>
        <v>0.02</v>
      </c>
      <c r="S1032" s="7" t="e">
        <f>Table1[[#This Row],[Sub Total]]*Table1[[#This Row],[Discount %]]</f>
        <v>#N/A</v>
      </c>
      <c r="T1032" s="7">
        <f>VLOOKUP(Table1[[#This Row],[Order No]],'QTY &amp; shipping cost'!$A$2:$C$1038,3,FALSE)</f>
        <v>4.22</v>
      </c>
      <c r="U1032" s="18" t="e">
        <f>(Table1[[#This Row],[Sub Total]]+Table1[[#This Row],[Shipping Cost]])-Table1[[#This Row],[Discount $]]</f>
        <v>#N/A</v>
      </c>
    </row>
    <row r="1033" spans="1:21" x14ac:dyDescent="0.2">
      <c r="A1033" s="17" t="s">
        <v>1623</v>
      </c>
      <c r="B1033" s="6">
        <f>VLOOKUP($A1033,'Order date customer name'!$A$3:$B$1039,2,FALSE)</f>
        <v>42766</v>
      </c>
      <c r="C1033" s="7" t="str">
        <f>VLOOKUP(Table1[[#This Row],[Order No]],'Order date customer name'!$A$2:$C$1038,3,FALSE)</f>
        <v>DERRICK RYAN</v>
      </c>
      <c r="D1033" s="7" t="str">
        <f>VLOOKUP(Table1[[#This Row],[Order No]],'State and cust type'!$A$2:$B$1038,2,FALSE)</f>
        <v>New York</v>
      </c>
      <c r="E1033" s="7" t="str">
        <f>VLOOKUP(Table1[[#This Row],[Order No]],'State and cust type'!$A$3:$C$1039,3,FALSE)</f>
        <v>Corporate</v>
      </c>
      <c r="F1033" s="7" t="str">
        <f>VLOOKUP(Table1[[#This Row],[Order No]],'Account, order priority and cat'!$A$2:$B$1038,2,FALSE)</f>
        <v>GREG BLACK</v>
      </c>
      <c r="G1033" s="7" t="str">
        <f>VLOOKUP(Table1[[#This Row],[Order No]],'Account, order priority and cat'!$A$3:$C$1039,3,FALSE)</f>
        <v>Not Specified</v>
      </c>
      <c r="H1033" s="7" t="str">
        <f>VLOOKUP(Table1[[#This Row],[Order No]],'Account, order priority and cat'!$A$3:$D$1039,4,FALSE)</f>
        <v>Office Supplies</v>
      </c>
      <c r="I1033" s="12" t="str">
        <f>VLOOKUP(Table1[[#This Row],[Order No]],'Cost and price details'!$A$2:$F$1038,Table!$I$3,FALSE)</f>
        <v>Regular Air</v>
      </c>
      <c r="J1033" s="13">
        <f>VLOOKUP(Table1[[#This Row],[Order No]],'Cost and price details'!$A$2:$F$1038,Table!$J$3,FALSE)</f>
        <v>42775</v>
      </c>
      <c r="K1033" s="12">
        <f>VLOOKUP(Table1[[#This Row],[Order No]],'Cost and price details'!$A$2:$F$1038,Table!$K$3,FALSE)</f>
        <v>4.125</v>
      </c>
      <c r="L1033" s="12">
        <f>VLOOKUP(Table1[[#This Row],[Order No]],'Cost and price details'!$A$2:$F$1038,Table!$L$3,FALSE)</f>
        <v>7.7880000000000011</v>
      </c>
      <c r="M1033" s="14">
        <f>(Table1[[#This Row],[Retail Price]]-Table1[[#This Row],[Cost Price]])/Table1[[#This Row],[Cost Price]]</f>
        <v>0.88800000000000023</v>
      </c>
      <c r="N1033" s="14">
        <f>VLOOKUP(Table1[[#This Row],[Retail Price]],'Tax and discount slab'!$A$17:$B$27,2,TRUE)</f>
        <v>0.05</v>
      </c>
      <c r="O1033" s="7">
        <f>(1+Table1[[#This Row],[Tax]])*Table1[[#This Row],[Retail Price]]</f>
        <v>8.1774000000000022</v>
      </c>
      <c r="P1033" s="7" t="e">
        <f>VLOOKUP(Table1[[#This Row],[Order No]],'QTY &amp; shipping cost'!A1029:B2065,2,FALSE)</f>
        <v>#N/A</v>
      </c>
      <c r="Q1033" s="7" t="e">
        <f>(Table1[[#This Row],[Price including tax]]*Table1[[#This Row],[Order Quantity]])</f>
        <v>#N/A</v>
      </c>
      <c r="R1033" s="14">
        <f>VLOOKUP(Table1[[#This Row],[Retail Price]],'Tax and discount slab'!$D$17:$E$27,2,TRUE)</f>
        <v>0.02</v>
      </c>
      <c r="S1033" s="7" t="e">
        <f>Table1[[#This Row],[Sub Total]]*Table1[[#This Row],[Discount %]]</f>
        <v>#N/A</v>
      </c>
      <c r="T1033" s="7">
        <f>VLOOKUP(Table1[[#This Row],[Order No]],'QTY &amp; shipping cost'!$A$2:$C$1038,3,FALSE)</f>
        <v>2.4</v>
      </c>
      <c r="U1033" s="18" t="e">
        <f>(Table1[[#This Row],[Sub Total]]+Table1[[#This Row],[Shipping Cost]])-Table1[[#This Row],[Discount $]]</f>
        <v>#N/A</v>
      </c>
    </row>
    <row r="1034" spans="1:21" x14ac:dyDescent="0.2">
      <c r="A1034" s="17" t="s">
        <v>1624</v>
      </c>
      <c r="B1034" s="6">
        <f>VLOOKUP($A1034,'Order date customer name'!$A$3:$B$1039,2,FALSE)</f>
        <v>42767</v>
      </c>
      <c r="C1034" s="7" t="str">
        <f>VLOOKUP(Table1[[#This Row],[Order No]],'Order date customer name'!$A$2:$C$1038,3,FALSE)</f>
        <v>EDDIE FREEMAN</v>
      </c>
      <c r="D1034" s="7" t="str">
        <f>VLOOKUP(Table1[[#This Row],[Order No]],'State and cust type'!$A$2:$B$1038,2,FALSE)</f>
        <v>Illinois</v>
      </c>
      <c r="E1034" s="7" t="str">
        <f>VLOOKUP(Table1[[#This Row],[Order No]],'State and cust type'!$A$3:$C$1039,3,FALSE)</f>
        <v>Home Office</v>
      </c>
      <c r="F1034" s="7" t="str">
        <f>VLOOKUP(Table1[[#This Row],[Order No]],'Account, order priority and cat'!$A$2:$B$1038,2,FALSE)</f>
        <v>MANUEL BARNES</v>
      </c>
      <c r="G1034" s="7" t="str">
        <f>VLOOKUP(Table1[[#This Row],[Order No]],'Account, order priority and cat'!$A$3:$C$1039,3,FALSE)</f>
        <v>High</v>
      </c>
      <c r="H1034" s="7" t="str">
        <f>VLOOKUP(Table1[[#This Row],[Order No]],'Account, order priority and cat'!$A$3:$D$1039,4,FALSE)</f>
        <v>Office Supplies</v>
      </c>
      <c r="I1034" s="12" t="str">
        <f>VLOOKUP(Table1[[#This Row],[Order No]],'Cost and price details'!$A$2:$F$1038,Table!$I$3,FALSE)</f>
        <v>Regular Air</v>
      </c>
      <c r="J1034" s="13">
        <f>VLOOKUP(Table1[[#This Row],[Order No]],'Cost and price details'!$A$2:$F$1038,Table!$J$3,FALSE)</f>
        <v>42776</v>
      </c>
      <c r="K1034" s="12">
        <f>VLOOKUP(Table1[[#This Row],[Order No]],'Cost and price details'!$A$2:$F$1038,Table!$K$3,FALSE)</f>
        <v>1.7490000000000003</v>
      </c>
      <c r="L1034" s="12">
        <f>VLOOKUP(Table1[[#This Row],[Order No]],'Cost and price details'!$A$2:$F$1038,Table!$L$3,FALSE)</f>
        <v>2.871</v>
      </c>
      <c r="M1034" s="14">
        <f>(Table1[[#This Row],[Retail Price]]-Table1[[#This Row],[Cost Price]])/Table1[[#This Row],[Cost Price]]</f>
        <v>0.64150943396226379</v>
      </c>
      <c r="N1034" s="14">
        <f>VLOOKUP(Table1[[#This Row],[Retail Price]],'Tax and discount slab'!$A$17:$B$27,2,TRUE)</f>
        <v>0.05</v>
      </c>
      <c r="O1034" s="7">
        <f>(1+Table1[[#This Row],[Tax]])*Table1[[#This Row],[Retail Price]]</f>
        <v>3.0145500000000003</v>
      </c>
      <c r="P1034" s="7" t="e">
        <f>VLOOKUP(Table1[[#This Row],[Order No]],'QTY &amp; shipping cost'!A1030:B2066,2,FALSE)</f>
        <v>#N/A</v>
      </c>
      <c r="Q1034" s="7" t="e">
        <f>(Table1[[#This Row],[Price including tax]]*Table1[[#This Row],[Order Quantity]])</f>
        <v>#N/A</v>
      </c>
      <c r="R1034" s="14">
        <f>VLOOKUP(Table1[[#This Row],[Retail Price]],'Tax and discount slab'!$D$17:$E$27,2,TRUE)</f>
        <v>0.02</v>
      </c>
      <c r="S1034" s="7" t="e">
        <f>Table1[[#This Row],[Sub Total]]*Table1[[#This Row],[Discount %]]</f>
        <v>#N/A</v>
      </c>
      <c r="T1034" s="7">
        <f>VLOOKUP(Table1[[#This Row],[Order No]],'QTY &amp; shipping cost'!$A$2:$C$1038,3,FALSE)</f>
        <v>0.55000000000000004</v>
      </c>
      <c r="U1034" s="18" t="e">
        <f>(Table1[[#This Row],[Sub Total]]+Table1[[#This Row],[Shipping Cost]])-Table1[[#This Row],[Discount $]]</f>
        <v>#N/A</v>
      </c>
    </row>
    <row r="1035" spans="1:21" x14ac:dyDescent="0.2">
      <c r="A1035" s="17" t="s">
        <v>1625</v>
      </c>
      <c r="B1035" s="6">
        <f>VLOOKUP($A1035,'Order date customer name'!$A$3:$B$1039,2,FALSE)</f>
        <v>42768</v>
      </c>
      <c r="C1035" s="7" t="str">
        <f>VLOOKUP(Table1[[#This Row],[Order No]],'Order date customer name'!$A$2:$C$1038,3,FALSE)</f>
        <v>DON HUNT</v>
      </c>
      <c r="D1035" s="7" t="str">
        <f>VLOOKUP(Table1[[#This Row],[Order No]],'State and cust type'!$A$2:$B$1038,2,FALSE)</f>
        <v>New York</v>
      </c>
      <c r="E1035" s="7" t="str">
        <f>VLOOKUP(Table1[[#This Row],[Order No]],'State and cust type'!$A$3:$C$1039,3,FALSE)</f>
        <v>Small Business</v>
      </c>
      <c r="F1035" s="7" t="str">
        <f>VLOOKUP(Table1[[#This Row],[Order No]],'Account, order priority and cat'!$A$2:$B$1038,2,FALSE)</f>
        <v>VINCENT JORDAN</v>
      </c>
      <c r="G1035" s="7" t="str">
        <f>VLOOKUP(Table1[[#This Row],[Order No]],'Account, order priority and cat'!$A$3:$C$1039,3,FALSE)</f>
        <v>High</v>
      </c>
      <c r="H1035" s="7" t="str">
        <f>VLOOKUP(Table1[[#This Row],[Order No]],'Account, order priority and cat'!$A$3:$D$1039,4,FALSE)</f>
        <v>Office Supplies</v>
      </c>
      <c r="I1035" s="12" t="str">
        <f>VLOOKUP(Table1[[#This Row],[Order No]],'Cost and price details'!$A$2:$F$1038,Table!$I$3,FALSE)</f>
        <v>Regular Air</v>
      </c>
      <c r="J1035" s="13">
        <f>VLOOKUP(Table1[[#This Row],[Order No]],'Cost and price details'!$A$2:$F$1038,Table!$J$3,FALSE)</f>
        <v>42776</v>
      </c>
      <c r="K1035" s="12">
        <f>VLOOKUP(Table1[[#This Row],[Order No]],'Cost and price details'!$A$2:$F$1038,Table!$K$3,FALSE)</f>
        <v>15.004000000000001</v>
      </c>
      <c r="L1035" s="12">
        <f>VLOOKUP(Table1[[#This Row],[Order No]],'Cost and price details'!$A$2:$F$1038,Table!$L$3,FALSE)</f>
        <v>23.078000000000003</v>
      </c>
      <c r="M1035" s="14">
        <f>(Table1[[#This Row],[Retail Price]]-Table1[[#This Row],[Cost Price]])/Table1[[#This Row],[Cost Price]]</f>
        <v>0.5381231671554253</v>
      </c>
      <c r="N1035" s="14">
        <f>VLOOKUP(Table1[[#This Row],[Retail Price]],'Tax and discount slab'!$A$17:$B$27,2,TRUE)</f>
        <v>0.15000000000000002</v>
      </c>
      <c r="O1035" s="7">
        <f>(1+Table1[[#This Row],[Tax]])*Table1[[#This Row],[Retail Price]]</f>
        <v>26.5397</v>
      </c>
      <c r="P1035" s="7" t="e">
        <f>VLOOKUP(Table1[[#This Row],[Order No]],'QTY &amp; shipping cost'!A1031:B2067,2,FALSE)</f>
        <v>#N/A</v>
      </c>
      <c r="Q1035" s="7" t="e">
        <f>(Table1[[#This Row],[Price including tax]]*Table1[[#This Row],[Order Quantity]])</f>
        <v>#N/A</v>
      </c>
      <c r="R1035" s="14">
        <f>VLOOKUP(Table1[[#This Row],[Retail Price]],'Tax and discount slab'!$D$17:$E$27,2,TRUE)</f>
        <v>0.12000000000000001</v>
      </c>
      <c r="S1035" s="7" t="e">
        <f>Table1[[#This Row],[Sub Total]]*Table1[[#This Row],[Discount %]]</f>
        <v>#N/A</v>
      </c>
      <c r="T1035" s="7">
        <f>VLOOKUP(Table1[[#This Row],[Order No]],'QTY &amp; shipping cost'!$A$2:$C$1038,3,FALSE)</f>
        <v>1.54</v>
      </c>
      <c r="U1035" s="18" t="e">
        <f>(Table1[[#This Row],[Sub Total]]+Table1[[#This Row],[Shipping Cost]])-Table1[[#This Row],[Discount $]]</f>
        <v>#N/A</v>
      </c>
    </row>
    <row r="1036" spans="1:21" x14ac:dyDescent="0.2">
      <c r="A1036" s="17" t="s">
        <v>1627</v>
      </c>
      <c r="B1036" s="6">
        <f>VLOOKUP($A1036,'Order date customer name'!$A$3:$B$1039,2,FALSE)</f>
        <v>42769</v>
      </c>
      <c r="C1036" s="7" t="str">
        <f>VLOOKUP(Table1[[#This Row],[Order No]],'Order date customer name'!$A$2:$C$1038,3,FALSE)</f>
        <v>LOUIS CASTILLO</v>
      </c>
      <c r="D1036" s="7" t="str">
        <f>VLOOKUP(Table1[[#This Row],[Order No]],'State and cust type'!$A$2:$B$1038,2,FALSE)</f>
        <v>New York</v>
      </c>
      <c r="E1036" s="7" t="str">
        <f>VLOOKUP(Table1[[#This Row],[Order No]],'State and cust type'!$A$3:$C$1039,3,FALSE)</f>
        <v>Home Office</v>
      </c>
      <c r="F1036" s="7" t="str">
        <f>VLOOKUP(Table1[[#This Row],[Order No]],'Account, order priority and cat'!$A$2:$B$1038,2,FALSE)</f>
        <v>GERALD EDWARDS</v>
      </c>
      <c r="G1036" s="7" t="str">
        <f>VLOOKUP(Table1[[#This Row],[Order No]],'Account, order priority and cat'!$A$3:$C$1039,3,FALSE)</f>
        <v>Medium</v>
      </c>
      <c r="H1036" s="7" t="str">
        <f>VLOOKUP(Table1[[#This Row],[Order No]],'Account, order priority and cat'!$A$3:$D$1039,4,FALSE)</f>
        <v>Office Supplies</v>
      </c>
      <c r="I1036" s="12" t="str">
        <f>VLOOKUP(Table1[[#This Row],[Order No]],'Cost and price details'!$A$2:$F$1038,Table!$I$3,FALSE)</f>
        <v>Regular Air</v>
      </c>
      <c r="J1036" s="13">
        <f>VLOOKUP(Table1[[#This Row],[Order No]],'Cost and price details'!$A$2:$F$1038,Table!$J$3,FALSE)</f>
        <v>42778</v>
      </c>
      <c r="K1036" s="12">
        <f>VLOOKUP(Table1[[#This Row],[Order No]],'Cost and price details'!$A$2:$F$1038,Table!$K$3,FALSE)</f>
        <v>15.004000000000001</v>
      </c>
      <c r="L1036" s="12">
        <f>VLOOKUP(Table1[[#This Row],[Order No]],'Cost and price details'!$A$2:$F$1038,Table!$L$3,FALSE)</f>
        <v>23.078000000000003</v>
      </c>
      <c r="M1036" s="14">
        <f>(Table1[[#This Row],[Retail Price]]-Table1[[#This Row],[Cost Price]])/Table1[[#This Row],[Cost Price]]</f>
        <v>0.5381231671554253</v>
      </c>
      <c r="N1036" s="14">
        <f>VLOOKUP(Table1[[#This Row],[Retail Price]],'Tax and discount slab'!$A$17:$B$27,2,TRUE)</f>
        <v>0.15000000000000002</v>
      </c>
      <c r="O1036" s="7">
        <f>(1+Table1[[#This Row],[Tax]])*Table1[[#This Row],[Retail Price]]</f>
        <v>26.5397</v>
      </c>
      <c r="P1036" s="7" t="e">
        <f>VLOOKUP(Table1[[#This Row],[Order No]],'QTY &amp; shipping cost'!A1032:B2068,2,FALSE)</f>
        <v>#N/A</v>
      </c>
      <c r="Q1036" s="7" t="e">
        <f>(Table1[[#This Row],[Price including tax]]*Table1[[#This Row],[Order Quantity]])</f>
        <v>#N/A</v>
      </c>
      <c r="R1036" s="14">
        <f>VLOOKUP(Table1[[#This Row],[Retail Price]],'Tax and discount slab'!$D$17:$E$27,2,TRUE)</f>
        <v>0.12000000000000001</v>
      </c>
      <c r="S1036" s="7" t="e">
        <f>Table1[[#This Row],[Sub Total]]*Table1[[#This Row],[Discount %]]</f>
        <v>#N/A</v>
      </c>
      <c r="T1036" s="7">
        <f>VLOOKUP(Table1[[#This Row],[Order No]],'QTY &amp; shipping cost'!$A$2:$C$1038,3,FALSE)</f>
        <v>1.54</v>
      </c>
      <c r="U1036" s="18" t="e">
        <f>(Table1[[#This Row],[Sub Total]]+Table1[[#This Row],[Shipping Cost]])-Table1[[#This Row],[Discount $]]</f>
        <v>#N/A</v>
      </c>
    </row>
    <row r="1037" spans="1:21" x14ac:dyDescent="0.2">
      <c r="A1037" s="17" t="s">
        <v>1628</v>
      </c>
      <c r="B1037" s="6">
        <f>VLOOKUP($A1037,'Order date customer name'!$A$3:$B$1039,2,FALSE)</f>
        <v>42771</v>
      </c>
      <c r="C1037" s="7" t="str">
        <f>VLOOKUP(Table1[[#This Row],[Order No]],'Order date customer name'!$A$2:$C$1038,3,FALSE)</f>
        <v>RONNIE PETERS</v>
      </c>
      <c r="D1037" s="7" t="str">
        <f>VLOOKUP(Table1[[#This Row],[Order No]],'State and cust type'!$A$2:$B$1038,2,FALSE)</f>
        <v>Illinois</v>
      </c>
      <c r="E1037" s="7" t="str">
        <f>VLOOKUP(Table1[[#This Row],[Order No]],'State and cust type'!$A$3:$C$1039,3,FALSE)</f>
        <v>Home Office</v>
      </c>
      <c r="F1037" s="7" t="str">
        <f>VLOOKUP(Table1[[#This Row],[Order No]],'Account, order priority and cat'!$A$2:$B$1038,2,FALSE)</f>
        <v>MANUEL BARNES</v>
      </c>
      <c r="G1037" s="7" t="str">
        <f>VLOOKUP(Table1[[#This Row],[Order No]],'Account, order priority and cat'!$A$3:$C$1039,3,FALSE)</f>
        <v>Low</v>
      </c>
      <c r="H1037" s="7" t="str">
        <f>VLOOKUP(Table1[[#This Row],[Order No]],'Account, order priority and cat'!$A$3:$D$1039,4,FALSE)</f>
        <v>Technology</v>
      </c>
      <c r="I1037" s="12" t="str">
        <f>VLOOKUP(Table1[[#This Row],[Order No]],'Cost and price details'!$A$2:$F$1038,Table!$I$3,FALSE)</f>
        <v>Regular Air</v>
      </c>
      <c r="J1037" s="13">
        <f>VLOOKUP(Table1[[#This Row],[Order No]],'Cost and price details'!$A$2:$F$1038,Table!$J$3,FALSE)</f>
        <v>42778</v>
      </c>
      <c r="K1037" s="12">
        <f>VLOOKUP(Table1[[#This Row],[Order No]],'Cost and price details'!$A$2:$F$1038,Table!$K$3,FALSE)</f>
        <v>7.0289999999999999</v>
      </c>
      <c r="L1037" s="12">
        <f>VLOOKUP(Table1[[#This Row],[Order No]],'Cost and price details'!$A$2:$F$1038,Table!$L$3,FALSE)</f>
        <v>21.978000000000002</v>
      </c>
      <c r="M1037" s="14">
        <f>(Table1[[#This Row],[Retail Price]]-Table1[[#This Row],[Cost Price]])/Table1[[#This Row],[Cost Price]]</f>
        <v>2.126760563380282</v>
      </c>
      <c r="N1037" s="14">
        <f>VLOOKUP(Table1[[#This Row],[Retail Price]],'Tax and discount slab'!$A$17:$B$27,2,TRUE)</f>
        <v>0.15000000000000002</v>
      </c>
      <c r="O1037" s="7">
        <f>(1+Table1[[#This Row],[Tax]])*Table1[[#This Row],[Retail Price]]</f>
        <v>25.274699999999999</v>
      </c>
      <c r="P1037" s="7" t="e">
        <f>VLOOKUP(Table1[[#This Row],[Order No]],'QTY &amp; shipping cost'!A1033:B2069,2,FALSE)</f>
        <v>#N/A</v>
      </c>
      <c r="Q1037" s="7" t="e">
        <f>(Table1[[#This Row],[Price including tax]]*Table1[[#This Row],[Order Quantity]])</f>
        <v>#N/A</v>
      </c>
      <c r="R1037" s="14">
        <f>VLOOKUP(Table1[[#This Row],[Retail Price]],'Tax and discount slab'!$D$17:$E$27,2,TRUE)</f>
        <v>0.12000000000000001</v>
      </c>
      <c r="S1037" s="7" t="e">
        <f>Table1[[#This Row],[Sub Total]]*Table1[[#This Row],[Discount %]]</f>
        <v>#N/A</v>
      </c>
      <c r="T1037" s="7">
        <f>VLOOKUP(Table1[[#This Row],[Order No]],'QTY &amp; shipping cost'!$A$2:$C$1038,3,FALSE)</f>
        <v>4.05</v>
      </c>
      <c r="U1037" s="18" t="e">
        <f>(Table1[[#This Row],[Sub Total]]+Table1[[#This Row],[Shipping Cost]])-Table1[[#This Row],[Discount $]]</f>
        <v>#N/A</v>
      </c>
    </row>
    <row r="1038" spans="1:21" x14ac:dyDescent="0.2">
      <c r="A1038" s="23" t="s">
        <v>1629</v>
      </c>
      <c r="B1038" s="24">
        <f>VLOOKUP($A1038,'Order date customer name'!$A$3:$B$1039,2,FALSE)</f>
        <v>42771</v>
      </c>
      <c r="C1038" s="25" t="str">
        <f>VLOOKUP(Table1[[#This Row],[Order No]],'Order date customer name'!$A$2:$C$1038,3,FALSE)</f>
        <v>DEAN DUNCAN</v>
      </c>
      <c r="D1038" s="25" t="str">
        <f>VLOOKUP(Table1[[#This Row],[Order No]],'State and cust type'!$A$2:$B$1038,2,FALSE)</f>
        <v>Illinois</v>
      </c>
      <c r="E1038" s="25" t="str">
        <f>VLOOKUP(Table1[[#This Row],[Order No]],'State and cust type'!$A$3:$C$1039,3,FALSE)</f>
        <v>Consumer</v>
      </c>
      <c r="F1038" s="25" t="str">
        <f>VLOOKUP(Table1[[#This Row],[Order No]],'Account, order priority and cat'!$A$2:$B$1038,2,FALSE)</f>
        <v>MANUEL BARNES</v>
      </c>
      <c r="G1038" s="25" t="str">
        <f>VLOOKUP(Table1[[#This Row],[Order No]],'Account, order priority and cat'!$A$3:$C$1039,3,FALSE)</f>
        <v>Medium</v>
      </c>
      <c r="H1038" s="7" t="str">
        <f>VLOOKUP(Table1[[#This Row],[Order No]],'Account, order priority and cat'!$A$3:$D$1039,4,FALSE)</f>
        <v>Office Supplies</v>
      </c>
      <c r="I1038" s="12" t="str">
        <f>VLOOKUP(Table1[[#This Row],[Order No]],'Cost and price details'!$A$2:$F$1038,Table!$I$3,FALSE)</f>
        <v>Regular Air</v>
      </c>
      <c r="J1038" s="27">
        <f>VLOOKUP(Table1[[#This Row],[Order No]],'Cost and price details'!$A$2:$F$1038,Table!$J$3,FALSE)</f>
        <v>42778</v>
      </c>
      <c r="K1038" s="26">
        <f>VLOOKUP(Table1[[#This Row],[Order No]],'Cost and price details'!$A$2:$F$1038,Table!$K$3,FALSE)</f>
        <v>1.0230000000000001</v>
      </c>
      <c r="L1038" s="26">
        <f>VLOOKUP(Table1[[#This Row],[Order No]],'Cost and price details'!$A$2:$F$1038,Table!$L$3,FALSE)</f>
        <v>1.6280000000000001</v>
      </c>
      <c r="M1038" s="28">
        <f>(Table1[[#This Row],[Retail Price]]-Table1[[#This Row],[Cost Price]])/Table1[[#This Row],[Cost Price]]</f>
        <v>0.59139784946236551</v>
      </c>
      <c r="N1038" s="28">
        <f>VLOOKUP(Table1[[#This Row],[Retail Price]],'Tax and discount slab'!$A$17:$B$27,2,TRUE)</f>
        <v>0.05</v>
      </c>
      <c r="O1038" s="25">
        <f>(1+Table1[[#This Row],[Tax]])*Table1[[#This Row],[Retail Price]]</f>
        <v>1.7094000000000003</v>
      </c>
      <c r="P1038" s="25" t="e">
        <f>VLOOKUP(Table1[[#This Row],[Order No]],'QTY &amp; shipping cost'!A1034:B2070,2,FALSE)</f>
        <v>#N/A</v>
      </c>
      <c r="Q1038" s="25" t="e">
        <f>(Table1[[#This Row],[Price including tax]]*Table1[[#This Row],[Order Quantity]])</f>
        <v>#N/A</v>
      </c>
      <c r="R1038" s="28">
        <f>VLOOKUP(Table1[[#This Row],[Retail Price]],'Tax and discount slab'!$D$17:$E$27,2,TRUE)</f>
        <v>0.02</v>
      </c>
      <c r="S1038" s="25" t="e">
        <f>Table1[[#This Row],[Sub Total]]*Table1[[#This Row],[Discount %]]</f>
        <v>#N/A</v>
      </c>
      <c r="T1038" s="25">
        <f>VLOOKUP(Table1[[#This Row],[Order No]],'QTY &amp; shipping cost'!$A$2:$C$1038,3,FALSE)</f>
        <v>0.75</v>
      </c>
      <c r="U1038" s="29" t="e">
        <f>(Table1[[#This Row],[Sub Total]]+Table1[[#This Row],[Shipping Cost]])-Table1[[#This Row],[Discount $]]</f>
        <v>#N/A</v>
      </c>
    </row>
  </sheetData>
  <mergeCells count="1">
    <mergeCell ref="I4:L4"/>
  </mergeCells>
  <conditionalFormatting sqref="A5:A1038">
    <cfRule type="duplicateValues" dxfId="5" priority="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4992-0757-2848-BAE7-58E91628CDC2}">
  <dimension ref="A1:C1038"/>
  <sheetViews>
    <sheetView workbookViewId="0">
      <selection sqref="A1:C1"/>
    </sheetView>
  </sheetViews>
  <sheetFormatPr baseColWidth="10" defaultColWidth="11.1640625" defaultRowHeight="16" x14ac:dyDescent="0.2"/>
  <sheetData>
    <row r="1" spans="1:3" x14ac:dyDescent="0.2">
      <c r="A1" s="9" t="s">
        <v>0</v>
      </c>
      <c r="B1" s="9" t="s">
        <v>17</v>
      </c>
      <c r="C1" s="9" t="s">
        <v>21</v>
      </c>
    </row>
    <row r="2" spans="1:3" x14ac:dyDescent="0.2">
      <c r="A2" s="7" t="s">
        <v>614</v>
      </c>
      <c r="B2" s="7">
        <v>44</v>
      </c>
      <c r="C2" s="7">
        <v>4.8599999999999994</v>
      </c>
    </row>
    <row r="3" spans="1:3" x14ac:dyDescent="0.2">
      <c r="A3" s="7" t="s">
        <v>1000</v>
      </c>
      <c r="B3" s="7">
        <v>4</v>
      </c>
      <c r="C3" s="7">
        <v>6.24</v>
      </c>
    </row>
    <row r="4" spans="1:3" x14ac:dyDescent="0.2">
      <c r="A4" s="7" t="s">
        <v>1581</v>
      </c>
      <c r="B4" s="7">
        <v>38</v>
      </c>
      <c r="C4" s="7">
        <v>2.61</v>
      </c>
    </row>
    <row r="5" spans="1:3" x14ac:dyDescent="0.2">
      <c r="A5" s="7" t="s">
        <v>931</v>
      </c>
      <c r="B5" s="7">
        <v>11</v>
      </c>
      <c r="C5" s="7">
        <v>0.8</v>
      </c>
    </row>
    <row r="6" spans="1:3" x14ac:dyDescent="0.2">
      <c r="A6" s="7" t="s">
        <v>1583</v>
      </c>
      <c r="B6" s="7">
        <v>24</v>
      </c>
      <c r="C6" s="7">
        <v>6.6899999999999995</v>
      </c>
    </row>
    <row r="7" spans="1:3" x14ac:dyDescent="0.2">
      <c r="A7" s="7" t="s">
        <v>280</v>
      </c>
      <c r="B7" s="7">
        <v>28</v>
      </c>
      <c r="C7" s="7">
        <v>15.15</v>
      </c>
    </row>
    <row r="8" spans="1:3" x14ac:dyDescent="0.2">
      <c r="A8" s="7" t="s">
        <v>1388</v>
      </c>
      <c r="B8" s="7">
        <v>34</v>
      </c>
      <c r="C8" s="7">
        <v>6.88</v>
      </c>
    </row>
    <row r="9" spans="1:3" x14ac:dyDescent="0.2">
      <c r="A9" s="7" t="s">
        <v>1507</v>
      </c>
      <c r="B9" s="7">
        <v>25</v>
      </c>
      <c r="C9" s="7">
        <v>1.44</v>
      </c>
    </row>
    <row r="10" spans="1:3" x14ac:dyDescent="0.2">
      <c r="A10" s="7" t="s">
        <v>481</v>
      </c>
      <c r="B10" s="7">
        <v>8</v>
      </c>
      <c r="C10" s="7">
        <v>1.3900000000000001</v>
      </c>
    </row>
    <row r="11" spans="1:3" x14ac:dyDescent="0.2">
      <c r="A11" s="7" t="s">
        <v>1278</v>
      </c>
      <c r="B11" s="7">
        <v>28</v>
      </c>
      <c r="C11" s="7">
        <v>0.85000000000000009</v>
      </c>
    </row>
    <row r="12" spans="1:3" x14ac:dyDescent="0.2">
      <c r="A12" s="7" t="s">
        <v>1457</v>
      </c>
      <c r="B12" s="7">
        <v>41</v>
      </c>
      <c r="C12" s="7">
        <v>1.34</v>
      </c>
    </row>
    <row r="13" spans="1:3" x14ac:dyDescent="0.2">
      <c r="A13" s="7" t="s">
        <v>231</v>
      </c>
      <c r="B13" s="7">
        <v>24</v>
      </c>
      <c r="C13" s="7">
        <v>1.6300000000000001</v>
      </c>
    </row>
    <row r="14" spans="1:3" x14ac:dyDescent="0.2">
      <c r="A14" s="7" t="s">
        <v>1261</v>
      </c>
      <c r="B14" s="7">
        <v>24</v>
      </c>
      <c r="C14" s="7">
        <v>1.27</v>
      </c>
    </row>
    <row r="15" spans="1:3" x14ac:dyDescent="0.2">
      <c r="A15" s="7" t="s">
        <v>1062</v>
      </c>
      <c r="B15" s="7">
        <v>23</v>
      </c>
      <c r="C15" s="7">
        <v>2.69</v>
      </c>
    </row>
    <row r="16" spans="1:3" x14ac:dyDescent="0.2">
      <c r="A16" s="7" t="s">
        <v>795</v>
      </c>
      <c r="B16" s="7">
        <v>7</v>
      </c>
      <c r="C16" s="7">
        <v>4.05</v>
      </c>
    </row>
    <row r="17" spans="1:3" x14ac:dyDescent="0.2">
      <c r="A17" s="7" t="s">
        <v>441</v>
      </c>
      <c r="B17" s="7">
        <v>39</v>
      </c>
      <c r="C17" s="7">
        <v>2.09</v>
      </c>
    </row>
    <row r="18" spans="1:3" x14ac:dyDescent="0.2">
      <c r="A18" s="7" t="s">
        <v>1146</v>
      </c>
      <c r="B18" s="7">
        <v>15</v>
      </c>
      <c r="C18" s="7">
        <v>1.98</v>
      </c>
    </row>
    <row r="19" spans="1:3" x14ac:dyDescent="0.2">
      <c r="A19" s="7" t="s">
        <v>1479</v>
      </c>
      <c r="B19" s="7">
        <v>36</v>
      </c>
      <c r="C19" s="7">
        <v>0.55000000000000004</v>
      </c>
    </row>
    <row r="20" spans="1:3" x14ac:dyDescent="0.2">
      <c r="A20" s="7" t="s">
        <v>1282</v>
      </c>
      <c r="B20" s="7">
        <v>43</v>
      </c>
      <c r="C20" s="7">
        <v>20.04</v>
      </c>
    </row>
    <row r="21" spans="1:3" x14ac:dyDescent="0.2">
      <c r="A21" s="7" t="s">
        <v>947</v>
      </c>
      <c r="B21" s="7">
        <v>39</v>
      </c>
      <c r="C21" s="7">
        <v>69.349999999999994</v>
      </c>
    </row>
    <row r="22" spans="1:3" x14ac:dyDescent="0.2">
      <c r="A22" s="7" t="s">
        <v>161</v>
      </c>
      <c r="B22" s="7">
        <v>47</v>
      </c>
      <c r="C22" s="7">
        <v>1.54</v>
      </c>
    </row>
    <row r="23" spans="1:3" x14ac:dyDescent="0.2">
      <c r="A23" s="7" t="s">
        <v>1413</v>
      </c>
      <c r="B23" s="7">
        <v>3</v>
      </c>
      <c r="C23" s="7">
        <v>4.55</v>
      </c>
    </row>
    <row r="24" spans="1:3" x14ac:dyDescent="0.2">
      <c r="A24" s="7" t="s">
        <v>666</v>
      </c>
      <c r="B24" s="7">
        <v>41</v>
      </c>
      <c r="C24" s="7">
        <v>5.47</v>
      </c>
    </row>
    <row r="25" spans="1:3" x14ac:dyDescent="0.2">
      <c r="A25" s="7" t="s">
        <v>1087</v>
      </c>
      <c r="B25" s="7">
        <v>21</v>
      </c>
      <c r="C25" s="7">
        <v>0.76</v>
      </c>
    </row>
    <row r="26" spans="1:3" x14ac:dyDescent="0.2">
      <c r="A26" s="7" t="s">
        <v>377</v>
      </c>
      <c r="B26" s="7">
        <v>13</v>
      </c>
      <c r="C26" s="7">
        <v>1.54</v>
      </c>
    </row>
    <row r="27" spans="1:3" x14ac:dyDescent="0.2">
      <c r="A27" s="7" t="s">
        <v>1064</v>
      </c>
      <c r="B27" s="7">
        <v>28</v>
      </c>
      <c r="C27" s="7">
        <v>4.05</v>
      </c>
    </row>
    <row r="28" spans="1:3" x14ac:dyDescent="0.2">
      <c r="A28" s="7" t="s">
        <v>526</v>
      </c>
      <c r="B28" s="7">
        <v>26</v>
      </c>
      <c r="C28" s="7">
        <v>6.1899999999999995</v>
      </c>
    </row>
    <row r="29" spans="1:3" x14ac:dyDescent="0.2">
      <c r="A29" s="7" t="s">
        <v>1437</v>
      </c>
      <c r="B29" s="7">
        <v>29</v>
      </c>
      <c r="C29" s="7">
        <v>3.65</v>
      </c>
    </row>
    <row r="30" spans="1:3" x14ac:dyDescent="0.2">
      <c r="A30" s="7" t="s">
        <v>566</v>
      </c>
      <c r="B30" s="7">
        <v>39</v>
      </c>
      <c r="C30" s="7">
        <v>6.3199999999999994</v>
      </c>
    </row>
    <row r="31" spans="1:3" x14ac:dyDescent="0.2">
      <c r="A31" s="7" t="s">
        <v>559</v>
      </c>
      <c r="B31" s="7">
        <v>25</v>
      </c>
      <c r="C31" s="7">
        <v>6.24</v>
      </c>
    </row>
    <row r="32" spans="1:3" x14ac:dyDescent="0.2">
      <c r="A32" s="7" t="s">
        <v>1124</v>
      </c>
      <c r="B32" s="7">
        <v>34</v>
      </c>
      <c r="C32" s="7">
        <v>7.06</v>
      </c>
    </row>
    <row r="33" spans="1:3" x14ac:dyDescent="0.2">
      <c r="A33" s="7" t="s">
        <v>914</v>
      </c>
      <c r="B33" s="7">
        <v>44</v>
      </c>
      <c r="C33" s="7">
        <v>1.44</v>
      </c>
    </row>
    <row r="34" spans="1:3" x14ac:dyDescent="0.2">
      <c r="A34" s="7" t="s">
        <v>1587</v>
      </c>
      <c r="B34" s="7">
        <v>21</v>
      </c>
      <c r="C34" s="7">
        <v>4.7299999999999995</v>
      </c>
    </row>
    <row r="35" spans="1:3" x14ac:dyDescent="0.2">
      <c r="A35" s="7" t="s">
        <v>851</v>
      </c>
      <c r="B35" s="7">
        <v>40</v>
      </c>
      <c r="C35" s="7">
        <v>6.55</v>
      </c>
    </row>
    <row r="36" spans="1:3" x14ac:dyDescent="0.2">
      <c r="A36" s="7" t="s">
        <v>472</v>
      </c>
      <c r="B36" s="7">
        <v>18</v>
      </c>
      <c r="C36" s="7">
        <v>2.04</v>
      </c>
    </row>
    <row r="37" spans="1:3" x14ac:dyDescent="0.2">
      <c r="A37" s="7" t="s">
        <v>85</v>
      </c>
      <c r="B37" s="7">
        <v>47</v>
      </c>
      <c r="C37" s="7">
        <v>0.8</v>
      </c>
    </row>
    <row r="38" spans="1:3" x14ac:dyDescent="0.2">
      <c r="A38" s="7" t="s">
        <v>830</v>
      </c>
      <c r="B38" s="7">
        <v>17</v>
      </c>
      <c r="C38" s="7">
        <v>4.1499999999999995</v>
      </c>
    </row>
    <row r="39" spans="1:3" x14ac:dyDescent="0.2">
      <c r="A39" s="7" t="s">
        <v>642</v>
      </c>
      <c r="B39" s="7">
        <v>34</v>
      </c>
      <c r="C39" s="7">
        <v>4.55</v>
      </c>
    </row>
    <row r="40" spans="1:3" x14ac:dyDescent="0.2">
      <c r="A40" s="7" t="s">
        <v>1139</v>
      </c>
      <c r="B40" s="7">
        <v>24</v>
      </c>
      <c r="C40" s="7">
        <v>0.84000000000000008</v>
      </c>
    </row>
    <row r="41" spans="1:3" x14ac:dyDescent="0.2">
      <c r="A41" s="7" t="s">
        <v>1443</v>
      </c>
      <c r="B41" s="7">
        <v>11</v>
      </c>
      <c r="C41" s="7">
        <v>15.15</v>
      </c>
    </row>
    <row r="42" spans="1:3" x14ac:dyDescent="0.2">
      <c r="A42" s="7" t="s">
        <v>1325</v>
      </c>
      <c r="B42" s="7">
        <v>38</v>
      </c>
      <c r="C42" s="7">
        <v>7.77</v>
      </c>
    </row>
    <row r="43" spans="1:3" x14ac:dyDescent="0.2">
      <c r="A43" s="7" t="s">
        <v>138</v>
      </c>
      <c r="B43" s="7">
        <v>26</v>
      </c>
      <c r="C43" s="7">
        <v>6.26</v>
      </c>
    </row>
    <row r="44" spans="1:3" x14ac:dyDescent="0.2">
      <c r="A44" s="7" t="s">
        <v>494</v>
      </c>
      <c r="B44" s="7">
        <v>33</v>
      </c>
      <c r="C44" s="7">
        <v>7.77</v>
      </c>
    </row>
    <row r="45" spans="1:3" x14ac:dyDescent="0.2">
      <c r="A45" s="7" t="s">
        <v>706</v>
      </c>
      <c r="B45" s="7">
        <v>17</v>
      </c>
      <c r="C45" s="7">
        <v>0.76</v>
      </c>
    </row>
    <row r="46" spans="1:3" x14ac:dyDescent="0.2">
      <c r="A46" s="7" t="s">
        <v>1006</v>
      </c>
      <c r="B46" s="7">
        <v>5</v>
      </c>
      <c r="C46" s="7">
        <v>69.349999999999994</v>
      </c>
    </row>
    <row r="47" spans="1:3" x14ac:dyDescent="0.2">
      <c r="A47" s="7" t="s">
        <v>1426</v>
      </c>
      <c r="B47" s="7">
        <v>52</v>
      </c>
      <c r="C47" s="7">
        <v>1.87</v>
      </c>
    </row>
    <row r="48" spans="1:3" x14ac:dyDescent="0.2">
      <c r="A48" s="7" t="s">
        <v>900</v>
      </c>
      <c r="B48" s="7">
        <v>6</v>
      </c>
      <c r="C48" s="7">
        <v>11.42</v>
      </c>
    </row>
    <row r="49" spans="1:3" x14ac:dyDescent="0.2">
      <c r="A49" s="7" t="s">
        <v>426</v>
      </c>
      <c r="B49" s="7">
        <v>44</v>
      </c>
      <c r="C49" s="7">
        <v>1.54</v>
      </c>
    </row>
    <row r="50" spans="1:3" x14ac:dyDescent="0.2">
      <c r="A50" s="7" t="s">
        <v>462</v>
      </c>
      <c r="B50" s="7">
        <v>45</v>
      </c>
      <c r="C50" s="7">
        <v>2.61</v>
      </c>
    </row>
    <row r="51" spans="1:3" x14ac:dyDescent="0.2">
      <c r="A51" s="7" t="s">
        <v>1456</v>
      </c>
      <c r="B51" s="7">
        <v>4</v>
      </c>
      <c r="C51" s="7">
        <v>4.05</v>
      </c>
    </row>
    <row r="52" spans="1:3" x14ac:dyDescent="0.2">
      <c r="A52" s="7" t="s">
        <v>1317</v>
      </c>
      <c r="B52" s="7">
        <v>52</v>
      </c>
      <c r="C52" s="7">
        <v>3.02</v>
      </c>
    </row>
    <row r="53" spans="1:3" x14ac:dyDescent="0.2">
      <c r="A53" s="7" t="s">
        <v>1098</v>
      </c>
      <c r="B53" s="7">
        <v>45</v>
      </c>
      <c r="C53" s="7">
        <v>8.2700000000000014</v>
      </c>
    </row>
    <row r="54" spans="1:3" x14ac:dyDescent="0.2">
      <c r="A54" s="7" t="s">
        <v>970</v>
      </c>
      <c r="B54" s="7">
        <v>36</v>
      </c>
      <c r="C54" s="7">
        <v>0.76</v>
      </c>
    </row>
    <row r="55" spans="1:3" x14ac:dyDescent="0.2">
      <c r="A55" s="7" t="s">
        <v>23</v>
      </c>
      <c r="B55" s="7">
        <v>43</v>
      </c>
      <c r="C55" s="7">
        <v>2.88</v>
      </c>
    </row>
    <row r="56" spans="1:3" x14ac:dyDescent="0.2">
      <c r="A56" s="7" t="s">
        <v>679</v>
      </c>
      <c r="B56" s="7">
        <v>38</v>
      </c>
      <c r="C56" s="7">
        <v>6.55</v>
      </c>
    </row>
    <row r="57" spans="1:3" x14ac:dyDescent="0.2">
      <c r="A57" s="7" t="s">
        <v>845</v>
      </c>
      <c r="B57" s="7">
        <v>36</v>
      </c>
      <c r="C57" s="7">
        <v>5.0599999999999996</v>
      </c>
    </row>
    <row r="58" spans="1:3" x14ac:dyDescent="0.2">
      <c r="A58" s="7" t="s">
        <v>1572</v>
      </c>
      <c r="B58" s="7">
        <v>31</v>
      </c>
      <c r="C58" s="7">
        <v>4.05</v>
      </c>
    </row>
    <row r="59" spans="1:3" x14ac:dyDescent="0.2">
      <c r="A59" s="7" t="s">
        <v>766</v>
      </c>
      <c r="B59" s="7">
        <v>22</v>
      </c>
      <c r="C59" s="7">
        <v>1.54</v>
      </c>
    </row>
    <row r="60" spans="1:3" x14ac:dyDescent="0.2">
      <c r="A60" s="7" t="s">
        <v>804</v>
      </c>
      <c r="B60" s="7">
        <v>39</v>
      </c>
      <c r="C60" s="7">
        <v>6.55</v>
      </c>
    </row>
    <row r="61" spans="1:3" x14ac:dyDescent="0.2">
      <c r="A61" s="7" t="s">
        <v>1312</v>
      </c>
      <c r="B61" s="7">
        <v>14</v>
      </c>
      <c r="C61" s="7">
        <v>4.8199999999999994</v>
      </c>
    </row>
    <row r="62" spans="1:3" x14ac:dyDescent="0.2">
      <c r="A62" s="7" t="s">
        <v>605</v>
      </c>
      <c r="B62" s="7">
        <v>4</v>
      </c>
      <c r="C62" s="7">
        <v>1</v>
      </c>
    </row>
    <row r="63" spans="1:3" x14ac:dyDescent="0.2">
      <c r="A63" s="7" t="s">
        <v>840</v>
      </c>
      <c r="B63" s="7">
        <v>39</v>
      </c>
      <c r="C63" s="7">
        <v>4.7299999999999995</v>
      </c>
    </row>
    <row r="64" spans="1:3" x14ac:dyDescent="0.2">
      <c r="A64" s="7" t="s">
        <v>70</v>
      </c>
      <c r="B64" s="7">
        <v>32</v>
      </c>
      <c r="C64" s="7">
        <v>1.68</v>
      </c>
    </row>
    <row r="65" spans="1:3" x14ac:dyDescent="0.2">
      <c r="A65" s="7" t="s">
        <v>278</v>
      </c>
      <c r="B65" s="7">
        <v>17</v>
      </c>
      <c r="C65" s="7">
        <v>7.2299999999999995</v>
      </c>
    </row>
    <row r="66" spans="1:3" x14ac:dyDescent="0.2">
      <c r="A66" s="7" t="s">
        <v>169</v>
      </c>
      <c r="B66" s="7">
        <v>39</v>
      </c>
      <c r="C66" s="7">
        <v>4.05</v>
      </c>
    </row>
    <row r="67" spans="1:3" x14ac:dyDescent="0.2">
      <c r="A67" s="7" t="s">
        <v>223</v>
      </c>
      <c r="B67" s="7">
        <v>40</v>
      </c>
      <c r="C67" s="7">
        <v>0.75</v>
      </c>
    </row>
    <row r="68" spans="1:3" x14ac:dyDescent="0.2">
      <c r="A68" s="7" t="s">
        <v>1221</v>
      </c>
      <c r="B68" s="7">
        <v>12</v>
      </c>
      <c r="C68" s="7">
        <v>1.54</v>
      </c>
    </row>
    <row r="69" spans="1:3" x14ac:dyDescent="0.2">
      <c r="A69" s="7" t="s">
        <v>131</v>
      </c>
      <c r="B69" s="7">
        <v>36</v>
      </c>
      <c r="C69" s="7">
        <v>7.2299999999999995</v>
      </c>
    </row>
    <row r="70" spans="1:3" x14ac:dyDescent="0.2">
      <c r="A70" s="7" t="s">
        <v>1606</v>
      </c>
      <c r="B70" s="7">
        <v>51</v>
      </c>
      <c r="C70" s="7">
        <v>3.19</v>
      </c>
    </row>
    <row r="71" spans="1:3" x14ac:dyDescent="0.2">
      <c r="A71" s="7" t="s">
        <v>1092</v>
      </c>
      <c r="B71" s="7">
        <v>9</v>
      </c>
      <c r="C71" s="7">
        <v>4.05</v>
      </c>
    </row>
    <row r="72" spans="1:3" x14ac:dyDescent="0.2">
      <c r="A72" s="7" t="s">
        <v>64</v>
      </c>
      <c r="B72" s="7">
        <v>50</v>
      </c>
      <c r="C72" s="7">
        <v>8.1300000000000008</v>
      </c>
    </row>
    <row r="73" spans="1:3" x14ac:dyDescent="0.2">
      <c r="A73" s="7" t="s">
        <v>102</v>
      </c>
      <c r="B73" s="7">
        <v>49</v>
      </c>
      <c r="C73" s="7">
        <v>1.54</v>
      </c>
    </row>
    <row r="74" spans="1:3" x14ac:dyDescent="0.2">
      <c r="A74" s="7" t="s">
        <v>978</v>
      </c>
      <c r="B74" s="7">
        <v>43</v>
      </c>
      <c r="C74" s="7">
        <v>7.2299999999999995</v>
      </c>
    </row>
    <row r="75" spans="1:3" x14ac:dyDescent="0.2">
      <c r="A75" s="7" t="s">
        <v>1286</v>
      </c>
      <c r="B75" s="7">
        <v>41</v>
      </c>
      <c r="C75" s="7">
        <v>1.54</v>
      </c>
    </row>
    <row r="76" spans="1:3" x14ac:dyDescent="0.2">
      <c r="A76" s="7" t="s">
        <v>1415</v>
      </c>
      <c r="B76" s="7">
        <v>7</v>
      </c>
      <c r="C76" s="7">
        <v>1.25</v>
      </c>
    </row>
    <row r="77" spans="1:3" x14ac:dyDescent="0.2">
      <c r="A77" s="7" t="s">
        <v>644</v>
      </c>
      <c r="B77" s="7">
        <v>3</v>
      </c>
      <c r="C77" s="7">
        <v>1.04</v>
      </c>
    </row>
    <row r="78" spans="1:3" x14ac:dyDescent="0.2">
      <c r="A78" s="7" t="s">
        <v>156</v>
      </c>
      <c r="B78" s="7">
        <v>20</v>
      </c>
      <c r="C78" s="7">
        <v>0.8600000000000001</v>
      </c>
    </row>
    <row r="79" spans="1:3" x14ac:dyDescent="0.2">
      <c r="A79" s="7" t="s">
        <v>1532</v>
      </c>
      <c r="B79" s="7">
        <v>46</v>
      </c>
      <c r="C79" s="7">
        <v>6.55</v>
      </c>
    </row>
    <row r="80" spans="1:3" x14ac:dyDescent="0.2">
      <c r="A80" s="7" t="s">
        <v>774</v>
      </c>
      <c r="B80" s="7">
        <v>13</v>
      </c>
      <c r="C80" s="7">
        <v>5.38</v>
      </c>
    </row>
    <row r="81" spans="1:3" x14ac:dyDescent="0.2">
      <c r="A81" s="7" t="s">
        <v>1376</v>
      </c>
      <c r="B81" s="7">
        <v>12</v>
      </c>
      <c r="C81" s="7">
        <v>1.3900000000000001</v>
      </c>
    </row>
    <row r="82" spans="1:3" x14ac:dyDescent="0.2">
      <c r="A82" s="7" t="s">
        <v>963</v>
      </c>
      <c r="B82" s="7">
        <v>25</v>
      </c>
      <c r="C82" s="7">
        <v>4.8599999999999994</v>
      </c>
    </row>
    <row r="83" spans="1:3" x14ac:dyDescent="0.2">
      <c r="A83" s="7" t="s">
        <v>720</v>
      </c>
      <c r="B83" s="7">
        <v>45</v>
      </c>
      <c r="C83" s="7">
        <v>11.42</v>
      </c>
    </row>
    <row r="84" spans="1:3" x14ac:dyDescent="0.2">
      <c r="A84" s="7" t="s">
        <v>1379</v>
      </c>
      <c r="B84" s="7">
        <v>24</v>
      </c>
      <c r="C84" s="7">
        <v>1.61</v>
      </c>
    </row>
    <row r="85" spans="1:3" x14ac:dyDescent="0.2">
      <c r="A85" s="7" t="s">
        <v>1031</v>
      </c>
      <c r="B85" s="7">
        <v>15</v>
      </c>
      <c r="C85" s="7">
        <v>1</v>
      </c>
    </row>
    <row r="86" spans="1:3" x14ac:dyDescent="0.2">
      <c r="A86" s="7" t="s">
        <v>1624</v>
      </c>
      <c r="B86" s="7">
        <v>40</v>
      </c>
      <c r="C86" s="7">
        <v>0.55000000000000004</v>
      </c>
    </row>
    <row r="87" spans="1:3" x14ac:dyDescent="0.2">
      <c r="A87" s="7" t="s">
        <v>129</v>
      </c>
      <c r="B87" s="7">
        <v>28</v>
      </c>
      <c r="C87" s="7">
        <v>2.4499999999999997</v>
      </c>
    </row>
    <row r="88" spans="1:3" x14ac:dyDescent="0.2">
      <c r="A88" s="7" t="s">
        <v>1195</v>
      </c>
      <c r="B88" s="7">
        <v>41</v>
      </c>
      <c r="C88" s="7">
        <v>0.55000000000000004</v>
      </c>
    </row>
    <row r="89" spans="1:3" x14ac:dyDescent="0.2">
      <c r="A89" s="7" t="s">
        <v>233</v>
      </c>
      <c r="B89" s="7">
        <v>32</v>
      </c>
      <c r="C89" s="7">
        <v>5.55</v>
      </c>
    </row>
    <row r="90" spans="1:3" x14ac:dyDescent="0.2">
      <c r="A90" s="7" t="s">
        <v>453</v>
      </c>
      <c r="B90" s="7">
        <v>36</v>
      </c>
      <c r="C90" s="7">
        <v>7.2299999999999995</v>
      </c>
    </row>
    <row r="91" spans="1:3" x14ac:dyDescent="0.2">
      <c r="A91" s="7" t="s">
        <v>146</v>
      </c>
      <c r="B91" s="7">
        <v>19</v>
      </c>
      <c r="C91" s="7">
        <v>1.06</v>
      </c>
    </row>
    <row r="92" spans="1:3" x14ac:dyDescent="0.2">
      <c r="A92" s="7" t="s">
        <v>485</v>
      </c>
      <c r="B92" s="7">
        <v>38</v>
      </c>
      <c r="C92" s="7">
        <v>2.4499999999999997</v>
      </c>
    </row>
    <row r="93" spans="1:3" x14ac:dyDescent="0.2">
      <c r="A93" s="7" t="s">
        <v>1045</v>
      </c>
      <c r="B93" s="7">
        <v>8</v>
      </c>
      <c r="C93" s="7">
        <v>4.05</v>
      </c>
    </row>
    <row r="94" spans="1:3" x14ac:dyDescent="0.2">
      <c r="A94" s="7" t="s">
        <v>305</v>
      </c>
      <c r="B94" s="7">
        <v>40</v>
      </c>
      <c r="C94" s="7">
        <v>1.68</v>
      </c>
    </row>
    <row r="95" spans="1:3" x14ac:dyDescent="0.2">
      <c r="A95" s="7" t="s">
        <v>1439</v>
      </c>
      <c r="B95" s="7">
        <v>36</v>
      </c>
      <c r="C95" s="7">
        <v>13.940000000000001</v>
      </c>
    </row>
    <row r="96" spans="1:3" x14ac:dyDescent="0.2">
      <c r="A96" s="7" t="s">
        <v>141</v>
      </c>
      <c r="B96" s="7">
        <v>47</v>
      </c>
      <c r="C96" s="7">
        <v>1.07</v>
      </c>
    </row>
    <row r="97" spans="1:3" x14ac:dyDescent="0.2">
      <c r="A97" s="7" t="s">
        <v>183</v>
      </c>
      <c r="B97" s="7">
        <v>38</v>
      </c>
      <c r="C97" s="7">
        <v>5.55</v>
      </c>
    </row>
    <row r="98" spans="1:3" x14ac:dyDescent="0.2">
      <c r="A98" s="7" t="s">
        <v>1311</v>
      </c>
      <c r="B98" s="7">
        <v>40</v>
      </c>
      <c r="C98" s="7">
        <v>1.3900000000000001</v>
      </c>
    </row>
    <row r="99" spans="1:3" x14ac:dyDescent="0.2">
      <c r="A99" s="7" t="s">
        <v>1320</v>
      </c>
      <c r="B99" s="7">
        <v>24</v>
      </c>
      <c r="C99" s="7">
        <v>20.04</v>
      </c>
    </row>
    <row r="100" spans="1:3" x14ac:dyDescent="0.2">
      <c r="A100" s="7" t="s">
        <v>324</v>
      </c>
      <c r="B100" s="7">
        <v>32</v>
      </c>
      <c r="C100" s="7">
        <v>2.69</v>
      </c>
    </row>
    <row r="101" spans="1:3" x14ac:dyDescent="0.2">
      <c r="A101" s="7" t="s">
        <v>498</v>
      </c>
      <c r="B101" s="7">
        <v>49</v>
      </c>
      <c r="C101" s="7">
        <v>7.83</v>
      </c>
    </row>
    <row r="102" spans="1:3" x14ac:dyDescent="0.2">
      <c r="A102" s="7" t="s">
        <v>268</v>
      </c>
      <c r="B102" s="7">
        <v>43</v>
      </c>
      <c r="C102" s="7">
        <v>1.55</v>
      </c>
    </row>
    <row r="103" spans="1:3" x14ac:dyDescent="0.2">
      <c r="A103" s="7" t="s">
        <v>1083</v>
      </c>
      <c r="B103" s="7">
        <v>28</v>
      </c>
      <c r="C103" s="7">
        <v>1.54</v>
      </c>
    </row>
    <row r="104" spans="1:3" x14ac:dyDescent="0.2">
      <c r="A104" s="7" t="s">
        <v>178</v>
      </c>
      <c r="B104" s="7">
        <v>41</v>
      </c>
      <c r="C104" s="7">
        <v>4.1499999999999995</v>
      </c>
    </row>
    <row r="105" spans="1:3" x14ac:dyDescent="0.2">
      <c r="A105" s="7" t="s">
        <v>489</v>
      </c>
      <c r="B105" s="7">
        <v>23</v>
      </c>
      <c r="C105" s="7">
        <v>1.54</v>
      </c>
    </row>
    <row r="106" spans="1:3" x14ac:dyDescent="0.2">
      <c r="A106" s="7" t="s">
        <v>1543</v>
      </c>
      <c r="B106" s="7">
        <v>42</v>
      </c>
      <c r="C106" s="7">
        <v>1.05</v>
      </c>
    </row>
    <row r="107" spans="1:3" x14ac:dyDescent="0.2">
      <c r="A107" s="7" t="s">
        <v>310</v>
      </c>
      <c r="B107" s="7">
        <v>16</v>
      </c>
      <c r="C107" s="7">
        <v>6.6899999999999995</v>
      </c>
    </row>
    <row r="108" spans="1:3" x14ac:dyDescent="0.2">
      <c r="A108" s="7" t="s">
        <v>299</v>
      </c>
      <c r="B108" s="7">
        <v>35</v>
      </c>
      <c r="C108" s="7">
        <v>4.05</v>
      </c>
    </row>
    <row r="109" spans="1:3" x14ac:dyDescent="0.2">
      <c r="A109" s="7" t="s">
        <v>891</v>
      </c>
      <c r="B109" s="7">
        <v>11</v>
      </c>
      <c r="C109" s="7">
        <v>2.09</v>
      </c>
    </row>
    <row r="110" spans="1:3" x14ac:dyDescent="0.2">
      <c r="A110" s="7" t="s">
        <v>1482</v>
      </c>
      <c r="B110" s="7">
        <v>34</v>
      </c>
      <c r="C110" s="7">
        <v>2.09</v>
      </c>
    </row>
    <row r="111" spans="1:3" x14ac:dyDescent="0.2">
      <c r="A111" s="7" t="s">
        <v>772</v>
      </c>
      <c r="B111" s="7">
        <v>11</v>
      </c>
      <c r="C111" s="7">
        <v>4.8599999999999994</v>
      </c>
    </row>
    <row r="112" spans="1:3" x14ac:dyDescent="0.2">
      <c r="A112" s="7" t="s">
        <v>1049</v>
      </c>
      <c r="B112" s="7">
        <v>33</v>
      </c>
      <c r="C112" s="7">
        <v>0.9</v>
      </c>
    </row>
    <row r="113" spans="1:3" x14ac:dyDescent="0.2">
      <c r="A113" s="7" t="s">
        <v>799</v>
      </c>
      <c r="B113" s="7">
        <v>30</v>
      </c>
      <c r="C113" s="7">
        <v>4.1499999999999995</v>
      </c>
    </row>
    <row r="114" spans="1:3" x14ac:dyDescent="0.2">
      <c r="A114" s="7" t="s">
        <v>822</v>
      </c>
      <c r="B114" s="7">
        <v>38</v>
      </c>
      <c r="C114" s="7">
        <v>2.61</v>
      </c>
    </row>
    <row r="115" spans="1:3" x14ac:dyDescent="0.2">
      <c r="A115" s="7" t="s">
        <v>1100</v>
      </c>
      <c r="B115" s="7">
        <v>37</v>
      </c>
      <c r="C115" s="7">
        <v>4.7299999999999995</v>
      </c>
    </row>
    <row r="116" spans="1:3" x14ac:dyDescent="0.2">
      <c r="A116" s="7" t="s">
        <v>836</v>
      </c>
      <c r="B116" s="7">
        <v>46</v>
      </c>
      <c r="C116" s="7">
        <v>1.54</v>
      </c>
    </row>
    <row r="117" spans="1:3" x14ac:dyDescent="0.2">
      <c r="A117" s="7" t="s">
        <v>1570</v>
      </c>
      <c r="B117" s="7">
        <v>44</v>
      </c>
      <c r="C117" s="7">
        <v>7.2299999999999995</v>
      </c>
    </row>
    <row r="118" spans="1:3" x14ac:dyDescent="0.2">
      <c r="A118" s="7" t="s">
        <v>924</v>
      </c>
      <c r="B118" s="7">
        <v>37</v>
      </c>
      <c r="C118" s="7">
        <v>4.47</v>
      </c>
    </row>
    <row r="119" spans="1:3" x14ac:dyDescent="0.2">
      <c r="A119" s="7" t="s">
        <v>1497</v>
      </c>
      <c r="B119" s="7">
        <v>24</v>
      </c>
      <c r="C119" s="7">
        <v>1.35</v>
      </c>
    </row>
    <row r="120" spans="1:3" x14ac:dyDescent="0.2">
      <c r="A120" s="7" t="s">
        <v>357</v>
      </c>
      <c r="B120" s="7">
        <v>25</v>
      </c>
      <c r="C120" s="7">
        <v>0.54</v>
      </c>
    </row>
    <row r="121" spans="1:3" x14ac:dyDescent="0.2">
      <c r="A121" s="7" t="s">
        <v>1056</v>
      </c>
      <c r="B121" s="7">
        <v>46</v>
      </c>
      <c r="C121" s="7">
        <v>69.349999999999994</v>
      </c>
    </row>
    <row r="122" spans="1:3" x14ac:dyDescent="0.2">
      <c r="A122" s="7" t="s">
        <v>1321</v>
      </c>
      <c r="B122" s="7">
        <v>12</v>
      </c>
      <c r="C122" s="7">
        <v>2.9</v>
      </c>
    </row>
    <row r="123" spans="1:3" x14ac:dyDescent="0.2">
      <c r="A123" s="7" t="s">
        <v>752</v>
      </c>
      <c r="B123" s="7">
        <v>6</v>
      </c>
      <c r="C123" s="7">
        <v>6.6899999999999995</v>
      </c>
    </row>
    <row r="124" spans="1:3" x14ac:dyDescent="0.2">
      <c r="A124" s="7" t="s">
        <v>152</v>
      </c>
      <c r="B124" s="7">
        <v>43</v>
      </c>
      <c r="C124" s="7">
        <v>0.55000000000000004</v>
      </c>
    </row>
    <row r="125" spans="1:3" x14ac:dyDescent="0.2">
      <c r="A125" s="7" t="s">
        <v>406</v>
      </c>
      <c r="B125" s="7">
        <v>37</v>
      </c>
      <c r="C125" s="7">
        <v>26.35</v>
      </c>
    </row>
    <row r="126" spans="1:3" x14ac:dyDescent="0.2">
      <c r="A126" s="7" t="s">
        <v>1090</v>
      </c>
      <c r="B126" s="7">
        <v>10</v>
      </c>
      <c r="C126" s="7">
        <v>2.4499999999999997</v>
      </c>
    </row>
    <row r="127" spans="1:3" x14ac:dyDescent="0.2">
      <c r="A127" s="7" t="s">
        <v>1198</v>
      </c>
      <c r="B127" s="7">
        <v>16</v>
      </c>
      <c r="C127" s="7">
        <v>7.83</v>
      </c>
    </row>
    <row r="128" spans="1:3" x14ac:dyDescent="0.2">
      <c r="A128" s="7" t="s">
        <v>1220</v>
      </c>
      <c r="B128" s="7">
        <v>5</v>
      </c>
      <c r="C128" s="7">
        <v>1.6300000000000001</v>
      </c>
    </row>
    <row r="129" spans="1:3" x14ac:dyDescent="0.2">
      <c r="A129" s="7" t="s">
        <v>307</v>
      </c>
      <c r="B129" s="7">
        <v>37</v>
      </c>
      <c r="C129" s="7">
        <v>2.5499999999999998</v>
      </c>
    </row>
    <row r="130" spans="1:3" x14ac:dyDescent="0.2">
      <c r="A130" s="7" t="s">
        <v>318</v>
      </c>
      <c r="B130" s="7">
        <v>36</v>
      </c>
      <c r="C130" s="7">
        <v>0.9</v>
      </c>
    </row>
    <row r="131" spans="1:3" x14ac:dyDescent="0.2">
      <c r="A131" s="7" t="s">
        <v>958</v>
      </c>
      <c r="B131" s="7">
        <v>4</v>
      </c>
      <c r="C131" s="7">
        <v>24.54</v>
      </c>
    </row>
    <row r="132" spans="1:3" x14ac:dyDescent="0.2">
      <c r="A132" s="7" t="s">
        <v>1509</v>
      </c>
      <c r="B132" s="7">
        <v>24</v>
      </c>
      <c r="C132" s="7">
        <v>0.76</v>
      </c>
    </row>
    <row r="133" spans="1:3" x14ac:dyDescent="0.2">
      <c r="A133" s="7" t="s">
        <v>227</v>
      </c>
      <c r="B133" s="7">
        <v>50</v>
      </c>
      <c r="C133" s="7">
        <v>1.06</v>
      </c>
    </row>
    <row r="134" spans="1:3" x14ac:dyDescent="0.2">
      <c r="A134" s="7" t="s">
        <v>140</v>
      </c>
      <c r="B134" s="7">
        <v>32</v>
      </c>
      <c r="C134" s="7">
        <v>4.03</v>
      </c>
    </row>
    <row r="135" spans="1:3" x14ac:dyDescent="0.2">
      <c r="A135" s="7" t="s">
        <v>264</v>
      </c>
      <c r="B135" s="7">
        <v>17</v>
      </c>
      <c r="C135" s="7">
        <v>20.04</v>
      </c>
    </row>
    <row r="136" spans="1:3" x14ac:dyDescent="0.2">
      <c r="A136" s="7" t="s">
        <v>1201</v>
      </c>
      <c r="B136" s="7">
        <v>11</v>
      </c>
      <c r="C136" s="7">
        <v>7.2299999999999995</v>
      </c>
    </row>
    <row r="137" spans="1:3" x14ac:dyDescent="0.2">
      <c r="A137" s="7" t="s">
        <v>408</v>
      </c>
      <c r="B137" s="7">
        <v>52</v>
      </c>
      <c r="C137" s="7">
        <v>5.0599999999999996</v>
      </c>
    </row>
    <row r="138" spans="1:3" x14ac:dyDescent="0.2">
      <c r="A138" s="7" t="s">
        <v>908</v>
      </c>
      <c r="B138" s="7">
        <v>25</v>
      </c>
      <c r="C138" s="7">
        <v>6.88</v>
      </c>
    </row>
    <row r="139" spans="1:3" x14ac:dyDescent="0.2">
      <c r="A139" s="7" t="s">
        <v>805</v>
      </c>
      <c r="B139" s="7">
        <v>31</v>
      </c>
      <c r="C139" s="7">
        <v>4.05</v>
      </c>
    </row>
    <row r="140" spans="1:3" x14ac:dyDescent="0.2">
      <c r="A140" s="7" t="s">
        <v>1419</v>
      </c>
      <c r="B140" s="7">
        <v>3</v>
      </c>
      <c r="C140" s="7">
        <v>6.24</v>
      </c>
    </row>
    <row r="141" spans="1:3" x14ac:dyDescent="0.2">
      <c r="A141" s="7" t="s">
        <v>930</v>
      </c>
      <c r="B141" s="7">
        <v>39</v>
      </c>
      <c r="C141" s="7">
        <v>4.55</v>
      </c>
    </row>
    <row r="142" spans="1:3" x14ac:dyDescent="0.2">
      <c r="A142" s="7" t="s">
        <v>1101</v>
      </c>
      <c r="B142" s="7">
        <v>23</v>
      </c>
      <c r="C142" s="7">
        <v>8.1300000000000008</v>
      </c>
    </row>
    <row r="143" spans="1:3" x14ac:dyDescent="0.2">
      <c r="A143" s="7" t="s">
        <v>1236</v>
      </c>
      <c r="B143" s="7">
        <v>49</v>
      </c>
      <c r="C143" s="7">
        <v>49.05</v>
      </c>
    </row>
    <row r="144" spans="1:3" x14ac:dyDescent="0.2">
      <c r="A144" s="7" t="s">
        <v>1213</v>
      </c>
      <c r="B144" s="7">
        <v>25</v>
      </c>
      <c r="C144" s="7">
        <v>2.5499999999999998</v>
      </c>
    </row>
    <row r="145" spans="1:3" x14ac:dyDescent="0.2">
      <c r="A145" s="7" t="s">
        <v>104</v>
      </c>
      <c r="B145" s="7">
        <v>41</v>
      </c>
      <c r="C145" s="7">
        <v>0.98000000000000009</v>
      </c>
    </row>
    <row r="146" spans="1:3" x14ac:dyDescent="0.2">
      <c r="A146" s="7" t="s">
        <v>798</v>
      </c>
      <c r="B146" s="7">
        <v>39</v>
      </c>
      <c r="C146" s="7">
        <v>2.9</v>
      </c>
    </row>
    <row r="147" spans="1:3" x14ac:dyDescent="0.2">
      <c r="A147" s="7" t="s">
        <v>387</v>
      </c>
      <c r="B147" s="7">
        <v>33</v>
      </c>
      <c r="C147" s="7">
        <v>6.55</v>
      </c>
    </row>
    <row r="148" spans="1:3" x14ac:dyDescent="0.2">
      <c r="A148" s="7" t="s">
        <v>561</v>
      </c>
      <c r="B148" s="7">
        <v>15</v>
      </c>
      <c r="C148" s="7">
        <v>7.2299999999999995</v>
      </c>
    </row>
    <row r="149" spans="1:3" x14ac:dyDescent="0.2">
      <c r="A149" s="7" t="s">
        <v>542</v>
      </c>
      <c r="B149" s="7">
        <v>10</v>
      </c>
      <c r="C149" s="7">
        <v>14.05</v>
      </c>
    </row>
    <row r="150" spans="1:3" x14ac:dyDescent="0.2">
      <c r="A150" s="7" t="s">
        <v>1005</v>
      </c>
      <c r="B150" s="7">
        <v>51</v>
      </c>
      <c r="C150" s="7">
        <v>6.88</v>
      </c>
    </row>
    <row r="151" spans="1:3" x14ac:dyDescent="0.2">
      <c r="A151" s="7" t="s">
        <v>380</v>
      </c>
      <c r="B151" s="7">
        <v>13</v>
      </c>
      <c r="C151" s="7">
        <v>0.88</v>
      </c>
    </row>
    <row r="152" spans="1:3" x14ac:dyDescent="0.2">
      <c r="A152" s="7" t="s">
        <v>424</v>
      </c>
      <c r="B152" s="7">
        <v>47</v>
      </c>
      <c r="C152" s="7">
        <v>3.19</v>
      </c>
    </row>
    <row r="153" spans="1:3" x14ac:dyDescent="0.2">
      <c r="A153" s="7" t="s">
        <v>1481</v>
      </c>
      <c r="B153" s="7">
        <v>52</v>
      </c>
      <c r="C153" s="7">
        <v>8.2800000000000011</v>
      </c>
    </row>
    <row r="154" spans="1:3" x14ac:dyDescent="0.2">
      <c r="A154" s="7" t="s">
        <v>475</v>
      </c>
      <c r="B154" s="7">
        <v>4</v>
      </c>
      <c r="C154" s="7">
        <v>11.42</v>
      </c>
    </row>
    <row r="155" spans="1:3" x14ac:dyDescent="0.2">
      <c r="A155" s="7" t="s">
        <v>363</v>
      </c>
      <c r="B155" s="7">
        <v>30</v>
      </c>
      <c r="C155" s="7">
        <v>6.71</v>
      </c>
    </row>
    <row r="156" spans="1:3" x14ac:dyDescent="0.2">
      <c r="A156" s="7" t="s">
        <v>123</v>
      </c>
      <c r="B156" s="7">
        <v>37</v>
      </c>
      <c r="C156" s="7">
        <v>0.75</v>
      </c>
    </row>
    <row r="157" spans="1:3" x14ac:dyDescent="0.2">
      <c r="A157" s="7" t="s">
        <v>813</v>
      </c>
      <c r="B157" s="7">
        <v>38</v>
      </c>
      <c r="C157" s="7">
        <v>1.05</v>
      </c>
    </row>
    <row r="158" spans="1:3" x14ac:dyDescent="0.2">
      <c r="A158" s="7" t="s">
        <v>1483</v>
      </c>
      <c r="B158" s="7">
        <v>32</v>
      </c>
      <c r="C158" s="7">
        <v>4.05</v>
      </c>
    </row>
    <row r="159" spans="1:3" x14ac:dyDescent="0.2">
      <c r="A159" s="7" t="s">
        <v>237</v>
      </c>
      <c r="B159" s="7">
        <v>26</v>
      </c>
      <c r="C159" s="7">
        <v>1.44</v>
      </c>
    </row>
    <row r="160" spans="1:3" x14ac:dyDescent="0.2">
      <c r="A160" s="7" t="s">
        <v>1344</v>
      </c>
      <c r="B160" s="7">
        <v>29</v>
      </c>
      <c r="C160" s="7">
        <v>8.2700000000000014</v>
      </c>
    </row>
    <row r="161" spans="1:3" x14ac:dyDescent="0.2">
      <c r="A161" s="7" t="s">
        <v>1169</v>
      </c>
      <c r="B161" s="7">
        <v>29</v>
      </c>
      <c r="C161" s="7">
        <v>5.55</v>
      </c>
    </row>
    <row r="162" spans="1:3" x14ac:dyDescent="0.2">
      <c r="A162" s="7" t="s">
        <v>677</v>
      </c>
      <c r="B162" s="7">
        <v>4</v>
      </c>
      <c r="C162" s="7">
        <v>2.4499999999999997</v>
      </c>
    </row>
    <row r="163" spans="1:3" x14ac:dyDescent="0.2">
      <c r="A163" s="7" t="s">
        <v>487</v>
      </c>
      <c r="B163" s="7">
        <v>3</v>
      </c>
      <c r="C163" s="7">
        <v>0.55000000000000004</v>
      </c>
    </row>
    <row r="164" spans="1:3" x14ac:dyDescent="0.2">
      <c r="A164" s="7" t="s">
        <v>1516</v>
      </c>
      <c r="B164" s="7">
        <v>51</v>
      </c>
      <c r="C164" s="7">
        <v>3.19</v>
      </c>
    </row>
    <row r="165" spans="1:3" x14ac:dyDescent="0.2">
      <c r="A165" s="7" t="s">
        <v>1450</v>
      </c>
      <c r="B165" s="7">
        <v>52</v>
      </c>
      <c r="C165" s="7">
        <v>1.05</v>
      </c>
    </row>
    <row r="166" spans="1:3" x14ac:dyDescent="0.2">
      <c r="A166" s="7" t="s">
        <v>749</v>
      </c>
      <c r="B166" s="7">
        <v>46</v>
      </c>
      <c r="C166" s="7">
        <v>0.55000000000000004</v>
      </c>
    </row>
    <row r="167" spans="1:3" x14ac:dyDescent="0.2">
      <c r="A167" s="7" t="s">
        <v>184</v>
      </c>
      <c r="B167" s="7">
        <v>31</v>
      </c>
      <c r="C167" s="7">
        <v>7.2299999999999995</v>
      </c>
    </row>
    <row r="168" spans="1:3" x14ac:dyDescent="0.2">
      <c r="A168" s="7" t="s">
        <v>369</v>
      </c>
      <c r="B168" s="7">
        <v>15</v>
      </c>
      <c r="C168" s="7">
        <v>0.93</v>
      </c>
    </row>
    <row r="169" spans="1:3" x14ac:dyDescent="0.2">
      <c r="A169" s="7" t="s">
        <v>856</v>
      </c>
      <c r="B169" s="7">
        <v>21</v>
      </c>
      <c r="C169" s="7">
        <v>6.6899999999999995</v>
      </c>
    </row>
    <row r="170" spans="1:3" x14ac:dyDescent="0.2">
      <c r="A170" s="7" t="s">
        <v>694</v>
      </c>
      <c r="B170" s="7">
        <v>35</v>
      </c>
      <c r="C170" s="7">
        <v>0.75</v>
      </c>
    </row>
    <row r="171" spans="1:3" x14ac:dyDescent="0.2">
      <c r="A171" s="7" t="s">
        <v>1212</v>
      </c>
      <c r="B171" s="7">
        <v>33</v>
      </c>
      <c r="C171" s="7">
        <v>0.75</v>
      </c>
    </row>
    <row r="172" spans="1:3" x14ac:dyDescent="0.2">
      <c r="A172" s="7" t="s">
        <v>256</v>
      </c>
      <c r="B172" s="7">
        <v>29</v>
      </c>
      <c r="C172" s="7">
        <v>6.3999999999999995</v>
      </c>
    </row>
    <row r="173" spans="1:3" x14ac:dyDescent="0.2">
      <c r="A173" s="7" t="s">
        <v>953</v>
      </c>
      <c r="B173" s="7">
        <v>16</v>
      </c>
      <c r="C173" s="7">
        <v>1.98</v>
      </c>
    </row>
    <row r="174" spans="1:3" x14ac:dyDescent="0.2">
      <c r="A174" s="7" t="s">
        <v>1566</v>
      </c>
      <c r="B174" s="7">
        <v>26</v>
      </c>
      <c r="C174" s="7">
        <v>8.1300000000000008</v>
      </c>
    </row>
    <row r="175" spans="1:3" x14ac:dyDescent="0.2">
      <c r="A175" s="7" t="s">
        <v>149</v>
      </c>
      <c r="B175" s="7">
        <v>48</v>
      </c>
      <c r="C175" s="7">
        <v>8.2700000000000014</v>
      </c>
    </row>
    <row r="176" spans="1:3" x14ac:dyDescent="0.2">
      <c r="A176" s="7" t="s">
        <v>574</v>
      </c>
      <c r="B176" s="7">
        <v>49</v>
      </c>
      <c r="C176" s="7">
        <v>0.76</v>
      </c>
    </row>
    <row r="177" spans="1:3" x14ac:dyDescent="0.2">
      <c r="A177" s="7" t="s">
        <v>1622</v>
      </c>
      <c r="B177" s="7">
        <v>27</v>
      </c>
      <c r="C177" s="7">
        <v>4.22</v>
      </c>
    </row>
    <row r="178" spans="1:3" x14ac:dyDescent="0.2">
      <c r="A178" s="7" t="s">
        <v>1157</v>
      </c>
      <c r="B178" s="7">
        <v>23</v>
      </c>
      <c r="C178" s="7">
        <v>4.8199999999999994</v>
      </c>
    </row>
    <row r="179" spans="1:3" x14ac:dyDescent="0.2">
      <c r="A179" s="7" t="s">
        <v>163</v>
      </c>
      <c r="B179" s="7">
        <v>41</v>
      </c>
      <c r="C179" s="7">
        <v>4.55</v>
      </c>
    </row>
    <row r="180" spans="1:3" x14ac:dyDescent="0.2">
      <c r="A180" s="7" t="s">
        <v>661</v>
      </c>
      <c r="B180" s="7">
        <v>20</v>
      </c>
      <c r="C180" s="7">
        <v>7.77</v>
      </c>
    </row>
    <row r="181" spans="1:3" x14ac:dyDescent="0.2">
      <c r="A181" s="7" t="s">
        <v>1574</v>
      </c>
      <c r="B181" s="7">
        <v>12</v>
      </c>
      <c r="C181" s="7">
        <v>4.22</v>
      </c>
    </row>
    <row r="182" spans="1:3" x14ac:dyDescent="0.2">
      <c r="A182" s="7" t="s">
        <v>394</v>
      </c>
      <c r="B182" s="7">
        <v>42</v>
      </c>
      <c r="C182" s="7">
        <v>1.3900000000000001</v>
      </c>
    </row>
    <row r="183" spans="1:3" x14ac:dyDescent="0.2">
      <c r="A183" s="7" t="s">
        <v>1536</v>
      </c>
      <c r="B183" s="7">
        <v>43</v>
      </c>
      <c r="C183" s="7">
        <v>1.06</v>
      </c>
    </row>
    <row r="184" spans="1:3" x14ac:dyDescent="0.2">
      <c r="A184" s="7" t="s">
        <v>1349</v>
      </c>
      <c r="B184" s="7">
        <v>49</v>
      </c>
      <c r="C184" s="7">
        <v>0.75</v>
      </c>
    </row>
    <row r="185" spans="1:3" x14ac:dyDescent="0.2">
      <c r="A185" s="7" t="s">
        <v>1036</v>
      </c>
      <c r="B185" s="7">
        <v>21</v>
      </c>
      <c r="C185" s="7">
        <v>1.3900000000000001</v>
      </c>
    </row>
    <row r="186" spans="1:3" x14ac:dyDescent="0.2">
      <c r="A186" s="7" t="s">
        <v>351</v>
      </c>
      <c r="B186" s="7">
        <v>51</v>
      </c>
      <c r="C186" s="7">
        <v>9.49</v>
      </c>
    </row>
    <row r="187" spans="1:3" x14ac:dyDescent="0.2">
      <c r="A187" s="7" t="s">
        <v>1121</v>
      </c>
      <c r="B187" s="7">
        <v>46</v>
      </c>
      <c r="C187" s="7">
        <v>1.3900000000000001</v>
      </c>
    </row>
    <row r="188" spans="1:3" x14ac:dyDescent="0.2">
      <c r="A188" s="7" t="s">
        <v>843</v>
      </c>
      <c r="B188" s="7">
        <v>45</v>
      </c>
      <c r="C188" s="7">
        <v>4.1499999999999995</v>
      </c>
    </row>
    <row r="189" spans="1:3" x14ac:dyDescent="0.2">
      <c r="A189" s="7" t="s">
        <v>1289</v>
      </c>
      <c r="B189" s="7">
        <v>32</v>
      </c>
      <c r="C189" s="7">
        <v>4.8599999999999994</v>
      </c>
    </row>
    <row r="190" spans="1:3" x14ac:dyDescent="0.2">
      <c r="A190" s="7" t="s">
        <v>1296</v>
      </c>
      <c r="B190" s="7">
        <v>36</v>
      </c>
      <c r="C190" s="7">
        <v>1.54</v>
      </c>
    </row>
    <row r="191" spans="1:3" x14ac:dyDescent="0.2">
      <c r="A191" s="7" t="s">
        <v>832</v>
      </c>
      <c r="B191" s="7">
        <v>32</v>
      </c>
      <c r="C191" s="7">
        <v>0.55000000000000004</v>
      </c>
    </row>
    <row r="192" spans="1:3" x14ac:dyDescent="0.2">
      <c r="A192" s="7" t="s">
        <v>681</v>
      </c>
      <c r="B192" s="7">
        <v>13</v>
      </c>
      <c r="C192" s="7">
        <v>11.200000000000001</v>
      </c>
    </row>
    <row r="193" spans="1:3" x14ac:dyDescent="0.2">
      <c r="A193" s="7" t="s">
        <v>325</v>
      </c>
      <c r="B193" s="7">
        <v>31</v>
      </c>
      <c r="C193" s="7">
        <v>7.2299999999999995</v>
      </c>
    </row>
    <row r="194" spans="1:3" x14ac:dyDescent="0.2">
      <c r="A194" s="7" t="s">
        <v>763</v>
      </c>
      <c r="B194" s="7">
        <v>20</v>
      </c>
      <c r="C194" s="7">
        <v>6.26</v>
      </c>
    </row>
    <row r="195" spans="1:3" x14ac:dyDescent="0.2">
      <c r="A195" s="7" t="s">
        <v>262</v>
      </c>
      <c r="B195" s="7">
        <v>44</v>
      </c>
      <c r="C195" s="7">
        <v>3.04</v>
      </c>
    </row>
    <row r="196" spans="1:3" x14ac:dyDescent="0.2">
      <c r="A196" s="7" t="s">
        <v>1495</v>
      </c>
      <c r="B196" s="7">
        <v>14</v>
      </c>
      <c r="C196" s="7">
        <v>1</v>
      </c>
    </row>
    <row r="197" spans="1:3" x14ac:dyDescent="0.2">
      <c r="A197" s="7" t="s">
        <v>1533</v>
      </c>
      <c r="B197" s="7">
        <v>36</v>
      </c>
      <c r="C197" s="7">
        <v>3.65</v>
      </c>
    </row>
    <row r="198" spans="1:3" x14ac:dyDescent="0.2">
      <c r="A198" s="7" t="s">
        <v>1080</v>
      </c>
      <c r="B198" s="7">
        <v>3</v>
      </c>
      <c r="C198" s="7">
        <v>2.04</v>
      </c>
    </row>
    <row r="199" spans="1:3" x14ac:dyDescent="0.2">
      <c r="A199" s="7" t="s">
        <v>638</v>
      </c>
      <c r="B199" s="7">
        <v>35</v>
      </c>
      <c r="C199" s="7">
        <v>1.55</v>
      </c>
    </row>
    <row r="200" spans="1:3" x14ac:dyDescent="0.2">
      <c r="A200" s="7" t="s">
        <v>247</v>
      </c>
      <c r="B200" s="7">
        <v>31</v>
      </c>
      <c r="C200" s="7">
        <v>6.3999999999999995</v>
      </c>
    </row>
    <row r="201" spans="1:3" x14ac:dyDescent="0.2">
      <c r="A201" s="7" t="s">
        <v>1359</v>
      </c>
      <c r="B201" s="7">
        <v>30</v>
      </c>
      <c r="C201" s="7">
        <v>0.76</v>
      </c>
    </row>
    <row r="202" spans="1:3" x14ac:dyDescent="0.2">
      <c r="A202" s="7" t="s">
        <v>1136</v>
      </c>
      <c r="B202" s="7">
        <v>17</v>
      </c>
      <c r="C202" s="7">
        <v>1.54</v>
      </c>
    </row>
    <row r="203" spans="1:3" x14ac:dyDescent="0.2">
      <c r="A203" s="7" t="s">
        <v>1167</v>
      </c>
      <c r="B203" s="7">
        <v>50</v>
      </c>
      <c r="C203" s="7">
        <v>0.55000000000000004</v>
      </c>
    </row>
    <row r="204" spans="1:3" x14ac:dyDescent="0.2">
      <c r="A204" s="7" t="s">
        <v>572</v>
      </c>
      <c r="B204" s="7">
        <v>51</v>
      </c>
      <c r="C204" s="7">
        <v>20.04</v>
      </c>
    </row>
    <row r="205" spans="1:3" x14ac:dyDescent="0.2">
      <c r="A205" s="7" t="s">
        <v>595</v>
      </c>
      <c r="B205" s="7">
        <v>21</v>
      </c>
      <c r="C205" s="7">
        <v>2.9</v>
      </c>
    </row>
    <row r="206" spans="1:3" x14ac:dyDescent="0.2">
      <c r="A206" s="7" t="s">
        <v>1149</v>
      </c>
      <c r="B206" s="7">
        <v>45</v>
      </c>
      <c r="C206" s="7">
        <v>5.52</v>
      </c>
    </row>
    <row r="207" spans="1:3" x14ac:dyDescent="0.2">
      <c r="A207" s="7" t="s">
        <v>35</v>
      </c>
      <c r="B207" s="7">
        <v>3</v>
      </c>
      <c r="C207" s="7">
        <v>2.09</v>
      </c>
    </row>
    <row r="208" spans="1:3" x14ac:dyDescent="0.2">
      <c r="A208" s="7" t="s">
        <v>723</v>
      </c>
      <c r="B208" s="7">
        <v>12</v>
      </c>
      <c r="C208" s="7">
        <v>5.8199999999999994</v>
      </c>
    </row>
    <row r="209" spans="1:3" x14ac:dyDescent="0.2">
      <c r="A209" s="7" t="s">
        <v>171</v>
      </c>
      <c r="B209" s="7">
        <v>32</v>
      </c>
      <c r="C209" s="7">
        <v>2.04</v>
      </c>
    </row>
    <row r="210" spans="1:3" x14ac:dyDescent="0.2">
      <c r="A210" s="7" t="s">
        <v>986</v>
      </c>
      <c r="B210" s="7">
        <v>14</v>
      </c>
      <c r="C210" s="7">
        <v>0.55000000000000004</v>
      </c>
    </row>
    <row r="211" spans="1:3" x14ac:dyDescent="0.2">
      <c r="A211" s="7" t="s">
        <v>1400</v>
      </c>
      <c r="B211" s="7">
        <v>6</v>
      </c>
      <c r="C211" s="7">
        <v>10.040000000000001</v>
      </c>
    </row>
    <row r="212" spans="1:3" x14ac:dyDescent="0.2">
      <c r="A212" s="7" t="s">
        <v>474</v>
      </c>
      <c r="B212" s="7">
        <v>48</v>
      </c>
      <c r="C212" s="7">
        <v>13.940000000000001</v>
      </c>
    </row>
    <row r="213" spans="1:3" x14ac:dyDescent="0.2">
      <c r="A213" s="7" t="s">
        <v>916</v>
      </c>
      <c r="B213" s="7">
        <v>39</v>
      </c>
      <c r="C213" s="7">
        <v>0.55000000000000004</v>
      </c>
    </row>
    <row r="214" spans="1:3" x14ac:dyDescent="0.2">
      <c r="A214" s="7" t="s">
        <v>733</v>
      </c>
      <c r="B214" s="7">
        <v>21</v>
      </c>
      <c r="C214" s="7">
        <v>1.54</v>
      </c>
    </row>
    <row r="215" spans="1:3" x14ac:dyDescent="0.2">
      <c r="A215" s="7" t="s">
        <v>361</v>
      </c>
      <c r="B215" s="7">
        <v>23</v>
      </c>
      <c r="C215" s="7">
        <v>0.85000000000000009</v>
      </c>
    </row>
    <row r="216" spans="1:3" x14ac:dyDescent="0.2">
      <c r="A216" s="7" t="s">
        <v>1558</v>
      </c>
      <c r="B216" s="7">
        <v>12</v>
      </c>
      <c r="C216" s="7">
        <v>1.44</v>
      </c>
    </row>
    <row r="217" spans="1:3" x14ac:dyDescent="0.2">
      <c r="A217" s="7" t="s">
        <v>687</v>
      </c>
      <c r="B217" s="7">
        <v>34</v>
      </c>
      <c r="C217" s="7">
        <v>10.040000000000001</v>
      </c>
    </row>
    <row r="218" spans="1:3" x14ac:dyDescent="0.2">
      <c r="A218" s="7" t="s">
        <v>1603</v>
      </c>
      <c r="B218" s="7">
        <v>14</v>
      </c>
      <c r="C218" s="7">
        <v>7.2299999999999995</v>
      </c>
    </row>
    <row r="219" spans="1:3" x14ac:dyDescent="0.2">
      <c r="A219" s="7" t="s">
        <v>115</v>
      </c>
      <c r="B219" s="7">
        <v>35</v>
      </c>
      <c r="C219" s="7">
        <v>1.54</v>
      </c>
    </row>
    <row r="220" spans="1:3" x14ac:dyDescent="0.2">
      <c r="A220" s="7" t="s">
        <v>101</v>
      </c>
      <c r="B220" s="7">
        <v>16</v>
      </c>
      <c r="C220" s="7">
        <v>1.35</v>
      </c>
    </row>
    <row r="221" spans="1:3" x14ac:dyDescent="0.2">
      <c r="A221" s="7" t="s">
        <v>179</v>
      </c>
      <c r="B221" s="7">
        <v>4</v>
      </c>
      <c r="C221" s="7">
        <v>6.24</v>
      </c>
    </row>
    <row r="222" spans="1:3" x14ac:dyDescent="0.2">
      <c r="A222" s="7" t="s">
        <v>817</v>
      </c>
      <c r="B222" s="7">
        <v>28</v>
      </c>
      <c r="C222" s="7">
        <v>7.77</v>
      </c>
    </row>
    <row r="223" spans="1:3" x14ac:dyDescent="0.2">
      <c r="A223" s="7" t="s">
        <v>1402</v>
      </c>
      <c r="B223" s="7">
        <v>44</v>
      </c>
      <c r="C223" s="7">
        <v>6.88</v>
      </c>
    </row>
    <row r="224" spans="1:3" x14ac:dyDescent="0.2">
      <c r="A224" s="7" t="s">
        <v>820</v>
      </c>
      <c r="B224" s="7">
        <v>50</v>
      </c>
      <c r="C224" s="7">
        <v>2.2999999999999998</v>
      </c>
    </row>
    <row r="225" spans="1:3" x14ac:dyDescent="0.2">
      <c r="A225" s="7" t="s">
        <v>322</v>
      </c>
      <c r="B225" s="7">
        <v>40</v>
      </c>
      <c r="C225" s="7">
        <v>7.2299999999999995</v>
      </c>
    </row>
    <row r="226" spans="1:3" x14ac:dyDescent="0.2">
      <c r="A226" s="7" t="s">
        <v>1398</v>
      </c>
      <c r="B226" s="7">
        <v>29</v>
      </c>
      <c r="C226" s="7">
        <v>0.88</v>
      </c>
    </row>
    <row r="227" spans="1:3" x14ac:dyDescent="0.2">
      <c r="A227" s="7" t="s">
        <v>113</v>
      </c>
      <c r="B227" s="7">
        <v>43</v>
      </c>
      <c r="C227" s="7">
        <v>0.76</v>
      </c>
    </row>
    <row r="228" spans="1:3" x14ac:dyDescent="0.2">
      <c r="A228" s="7" t="s">
        <v>740</v>
      </c>
      <c r="B228" s="7">
        <v>18</v>
      </c>
      <c r="C228" s="7">
        <v>20.04</v>
      </c>
    </row>
    <row r="229" spans="1:3" x14ac:dyDescent="0.2">
      <c r="A229" s="7" t="s">
        <v>366</v>
      </c>
      <c r="B229" s="7">
        <v>8</v>
      </c>
      <c r="C229" s="7">
        <v>2.2999999999999998</v>
      </c>
    </row>
    <row r="230" spans="1:3" x14ac:dyDescent="0.2">
      <c r="A230" s="7" t="s">
        <v>673</v>
      </c>
      <c r="B230" s="7">
        <v>37</v>
      </c>
      <c r="C230" s="7">
        <v>0.75</v>
      </c>
    </row>
    <row r="231" spans="1:3" x14ac:dyDescent="0.2">
      <c r="A231" s="7" t="s">
        <v>1275</v>
      </c>
      <c r="B231" s="7">
        <v>41</v>
      </c>
      <c r="C231" s="7">
        <v>1.25</v>
      </c>
    </row>
    <row r="232" spans="1:3" x14ac:dyDescent="0.2">
      <c r="A232" s="7" t="s">
        <v>327</v>
      </c>
      <c r="B232" s="7">
        <v>4</v>
      </c>
      <c r="C232" s="7">
        <v>11.42</v>
      </c>
    </row>
    <row r="233" spans="1:3" x14ac:dyDescent="0.2">
      <c r="A233" s="7" t="s">
        <v>180</v>
      </c>
      <c r="B233" s="7">
        <v>12</v>
      </c>
      <c r="C233" s="7">
        <v>20.04</v>
      </c>
    </row>
    <row r="234" spans="1:3" x14ac:dyDescent="0.2">
      <c r="A234" s="7" t="s">
        <v>663</v>
      </c>
      <c r="B234" s="7">
        <v>3</v>
      </c>
      <c r="C234" s="7">
        <v>2.2999999999999998</v>
      </c>
    </row>
    <row r="235" spans="1:3" x14ac:dyDescent="0.2">
      <c r="A235" s="7" t="s">
        <v>111</v>
      </c>
      <c r="B235" s="7">
        <v>12</v>
      </c>
      <c r="C235" s="7">
        <v>8.2700000000000014</v>
      </c>
    </row>
    <row r="236" spans="1:3" x14ac:dyDescent="0.2">
      <c r="A236" s="7" t="s">
        <v>1324</v>
      </c>
      <c r="B236" s="7">
        <v>35</v>
      </c>
      <c r="C236" s="7">
        <v>0.93</v>
      </c>
    </row>
    <row r="237" spans="1:3" x14ac:dyDescent="0.2">
      <c r="A237" s="7" t="s">
        <v>780</v>
      </c>
      <c r="B237" s="7">
        <v>9</v>
      </c>
      <c r="C237" s="7">
        <v>5.0599999999999996</v>
      </c>
    </row>
    <row r="238" spans="1:3" x14ac:dyDescent="0.2">
      <c r="A238" s="7" t="s">
        <v>359</v>
      </c>
      <c r="B238" s="7">
        <v>36</v>
      </c>
      <c r="C238" s="7">
        <v>8.2800000000000011</v>
      </c>
    </row>
    <row r="239" spans="1:3" x14ac:dyDescent="0.2">
      <c r="A239" s="7" t="s">
        <v>1190</v>
      </c>
      <c r="B239" s="7">
        <v>4</v>
      </c>
      <c r="C239" s="7">
        <v>10.040000000000001</v>
      </c>
    </row>
    <row r="240" spans="1:3" x14ac:dyDescent="0.2">
      <c r="A240" s="7" t="s">
        <v>597</v>
      </c>
      <c r="B240" s="7">
        <v>10</v>
      </c>
      <c r="C240" s="7">
        <v>4.05</v>
      </c>
    </row>
    <row r="241" spans="1:3" x14ac:dyDescent="0.2">
      <c r="A241" s="7" t="s">
        <v>676</v>
      </c>
      <c r="B241" s="7">
        <v>32</v>
      </c>
      <c r="C241" s="7">
        <v>24.54</v>
      </c>
    </row>
    <row r="242" spans="1:3" x14ac:dyDescent="0.2">
      <c r="A242" s="7" t="s">
        <v>704</v>
      </c>
      <c r="B242" s="7">
        <v>20</v>
      </c>
      <c r="C242" s="7">
        <v>2.9</v>
      </c>
    </row>
    <row r="243" spans="1:3" x14ac:dyDescent="0.2">
      <c r="A243" s="7" t="s">
        <v>665</v>
      </c>
      <c r="B243" s="7">
        <v>46</v>
      </c>
      <c r="C243" s="7">
        <v>9.0400000000000009</v>
      </c>
    </row>
    <row r="244" spans="1:3" x14ac:dyDescent="0.2">
      <c r="A244" s="7" t="s">
        <v>1355</v>
      </c>
      <c r="B244" s="7">
        <v>25</v>
      </c>
      <c r="C244" s="7">
        <v>0.93</v>
      </c>
    </row>
    <row r="245" spans="1:3" x14ac:dyDescent="0.2">
      <c r="A245" s="7" t="s">
        <v>616</v>
      </c>
      <c r="B245" s="7">
        <v>11</v>
      </c>
      <c r="C245" s="7">
        <v>5.0599999999999996</v>
      </c>
    </row>
    <row r="246" spans="1:3" x14ac:dyDescent="0.2">
      <c r="A246" s="7" t="s">
        <v>1366</v>
      </c>
      <c r="B246" s="7">
        <v>47</v>
      </c>
      <c r="C246" s="7">
        <v>3.19</v>
      </c>
    </row>
    <row r="247" spans="1:3" x14ac:dyDescent="0.2">
      <c r="A247" s="7" t="s">
        <v>1156</v>
      </c>
      <c r="B247" s="7">
        <v>10</v>
      </c>
      <c r="C247" s="7">
        <v>1.54</v>
      </c>
    </row>
    <row r="248" spans="1:3" x14ac:dyDescent="0.2">
      <c r="A248" s="7" t="s">
        <v>630</v>
      </c>
      <c r="B248" s="7">
        <v>47</v>
      </c>
      <c r="C248" s="7">
        <v>7.2299999999999995</v>
      </c>
    </row>
    <row r="249" spans="1:3" x14ac:dyDescent="0.2">
      <c r="A249" s="7" t="s">
        <v>96</v>
      </c>
      <c r="B249" s="7">
        <v>17</v>
      </c>
      <c r="C249" s="7">
        <v>49.05</v>
      </c>
    </row>
    <row r="250" spans="1:3" x14ac:dyDescent="0.2">
      <c r="A250" s="7" t="s">
        <v>778</v>
      </c>
      <c r="B250" s="7">
        <v>9</v>
      </c>
      <c r="C250" s="7">
        <v>1.44</v>
      </c>
    </row>
    <row r="251" spans="1:3" x14ac:dyDescent="0.2">
      <c r="A251" s="7" t="s">
        <v>276</v>
      </c>
      <c r="B251" s="7">
        <v>20</v>
      </c>
      <c r="C251" s="7">
        <v>1.05</v>
      </c>
    </row>
    <row r="252" spans="1:3" x14ac:dyDescent="0.2">
      <c r="A252" s="7" t="s">
        <v>801</v>
      </c>
      <c r="B252" s="7">
        <v>48</v>
      </c>
      <c r="C252" s="7">
        <v>4.05</v>
      </c>
    </row>
    <row r="253" spans="1:3" x14ac:dyDescent="0.2">
      <c r="A253" s="7" t="s">
        <v>175</v>
      </c>
      <c r="B253" s="7">
        <v>32</v>
      </c>
      <c r="C253" s="7">
        <v>0.85000000000000009</v>
      </c>
    </row>
    <row r="254" spans="1:3" x14ac:dyDescent="0.2">
      <c r="A254" s="7" t="s">
        <v>353</v>
      </c>
      <c r="B254" s="7">
        <v>21</v>
      </c>
      <c r="C254" s="7">
        <v>4.05</v>
      </c>
    </row>
    <row r="255" spans="1:3" x14ac:dyDescent="0.2">
      <c r="A255" s="7" t="s">
        <v>578</v>
      </c>
      <c r="B255" s="7">
        <v>48</v>
      </c>
      <c r="C255" s="7">
        <v>1.06</v>
      </c>
    </row>
    <row r="256" spans="1:3" x14ac:dyDescent="0.2">
      <c r="A256" s="7" t="s">
        <v>1301</v>
      </c>
      <c r="B256" s="7">
        <v>35</v>
      </c>
      <c r="C256" s="7">
        <v>2.61</v>
      </c>
    </row>
    <row r="257" spans="1:3" x14ac:dyDescent="0.2">
      <c r="A257" s="7" t="s">
        <v>480</v>
      </c>
      <c r="B257" s="7">
        <v>27</v>
      </c>
      <c r="C257" s="7">
        <v>4.8599999999999994</v>
      </c>
    </row>
    <row r="258" spans="1:3" x14ac:dyDescent="0.2">
      <c r="A258" s="7" t="s">
        <v>961</v>
      </c>
      <c r="B258" s="7">
        <v>18</v>
      </c>
      <c r="C258" s="7">
        <v>49.05</v>
      </c>
    </row>
    <row r="259" spans="1:3" x14ac:dyDescent="0.2">
      <c r="A259" s="7" t="s">
        <v>225</v>
      </c>
      <c r="B259" s="7">
        <v>24</v>
      </c>
      <c r="C259" s="7">
        <v>11.200000000000001</v>
      </c>
    </row>
    <row r="260" spans="1:3" x14ac:dyDescent="0.2">
      <c r="A260" s="7" t="s">
        <v>1436</v>
      </c>
      <c r="B260" s="7">
        <v>33</v>
      </c>
      <c r="C260" s="7">
        <v>5.55</v>
      </c>
    </row>
    <row r="261" spans="1:3" x14ac:dyDescent="0.2">
      <c r="A261" s="7" t="s">
        <v>420</v>
      </c>
      <c r="B261" s="7">
        <v>7</v>
      </c>
      <c r="C261" s="7">
        <v>1.55</v>
      </c>
    </row>
    <row r="262" spans="1:3" x14ac:dyDescent="0.2">
      <c r="A262" s="7" t="s">
        <v>337</v>
      </c>
      <c r="B262" s="7">
        <v>3</v>
      </c>
      <c r="C262" s="7">
        <v>7.2299999999999995</v>
      </c>
    </row>
    <row r="263" spans="1:3" x14ac:dyDescent="0.2">
      <c r="A263" s="7" t="s">
        <v>618</v>
      </c>
      <c r="B263" s="7">
        <v>7</v>
      </c>
      <c r="C263" s="7">
        <v>24.54</v>
      </c>
    </row>
    <row r="264" spans="1:3" x14ac:dyDescent="0.2">
      <c r="A264" s="7" t="s">
        <v>1272</v>
      </c>
      <c r="B264" s="7">
        <v>32</v>
      </c>
      <c r="C264" s="7">
        <v>2.2999999999999998</v>
      </c>
    </row>
    <row r="265" spans="1:3" x14ac:dyDescent="0.2">
      <c r="A265" s="7" t="s">
        <v>1150</v>
      </c>
      <c r="B265" s="7">
        <v>43</v>
      </c>
      <c r="C265" s="7">
        <v>5.0599999999999996</v>
      </c>
    </row>
    <row r="266" spans="1:3" x14ac:dyDescent="0.2">
      <c r="A266" s="7" t="s">
        <v>1316</v>
      </c>
      <c r="B266" s="7">
        <v>8</v>
      </c>
      <c r="C266" s="7">
        <v>13.940000000000001</v>
      </c>
    </row>
    <row r="267" spans="1:3" x14ac:dyDescent="0.2">
      <c r="A267" s="7" t="s">
        <v>639</v>
      </c>
      <c r="B267" s="7">
        <v>23</v>
      </c>
      <c r="C267" s="7">
        <v>0.75</v>
      </c>
    </row>
    <row r="268" spans="1:3" x14ac:dyDescent="0.2">
      <c r="A268" s="7" t="s">
        <v>580</v>
      </c>
      <c r="B268" s="7">
        <v>15</v>
      </c>
      <c r="C268" s="7">
        <v>6.71</v>
      </c>
    </row>
    <row r="269" spans="1:3" x14ac:dyDescent="0.2">
      <c r="A269" s="7" t="s">
        <v>1551</v>
      </c>
      <c r="B269" s="7">
        <v>13</v>
      </c>
      <c r="C269" s="7">
        <v>2.4499999999999997</v>
      </c>
    </row>
    <row r="270" spans="1:3" x14ac:dyDescent="0.2">
      <c r="A270" s="7" t="s">
        <v>274</v>
      </c>
      <c r="B270" s="7">
        <v>10</v>
      </c>
      <c r="C270" s="7">
        <v>4.8599999999999994</v>
      </c>
    </row>
    <row r="271" spans="1:3" x14ac:dyDescent="0.2">
      <c r="A271" s="7" t="s">
        <v>1020</v>
      </c>
      <c r="B271" s="7">
        <v>25</v>
      </c>
      <c r="C271" s="7">
        <v>7.03</v>
      </c>
    </row>
    <row r="272" spans="1:3" x14ac:dyDescent="0.2">
      <c r="A272" s="7" t="s">
        <v>669</v>
      </c>
      <c r="B272" s="7">
        <v>48</v>
      </c>
      <c r="C272" s="7">
        <v>0.81</v>
      </c>
    </row>
    <row r="273" spans="1:3" x14ac:dyDescent="0.2">
      <c r="A273" s="7" t="s">
        <v>1620</v>
      </c>
      <c r="B273" s="7">
        <v>27</v>
      </c>
      <c r="C273" s="7">
        <v>7.02</v>
      </c>
    </row>
    <row r="274" spans="1:3" x14ac:dyDescent="0.2">
      <c r="A274" s="7" t="s">
        <v>786</v>
      </c>
      <c r="B274" s="7">
        <v>19</v>
      </c>
      <c r="C274" s="7">
        <v>2.09</v>
      </c>
    </row>
    <row r="275" spans="1:3" x14ac:dyDescent="0.2">
      <c r="A275" s="7" t="s">
        <v>1193</v>
      </c>
      <c r="B275" s="7">
        <v>30</v>
      </c>
      <c r="C275" s="7">
        <v>9.0400000000000009</v>
      </c>
    </row>
    <row r="276" spans="1:3" x14ac:dyDescent="0.2">
      <c r="A276" s="7" t="s">
        <v>933</v>
      </c>
      <c r="B276" s="7">
        <v>52</v>
      </c>
      <c r="C276" s="7">
        <v>15.15</v>
      </c>
    </row>
    <row r="277" spans="1:3" x14ac:dyDescent="0.2">
      <c r="A277" s="7" t="s">
        <v>1339</v>
      </c>
      <c r="B277" s="7">
        <v>35</v>
      </c>
      <c r="C277" s="7">
        <v>7.02</v>
      </c>
    </row>
    <row r="278" spans="1:3" x14ac:dyDescent="0.2">
      <c r="A278" s="7" t="s">
        <v>593</v>
      </c>
      <c r="B278" s="7">
        <v>29</v>
      </c>
      <c r="C278" s="7">
        <v>2.4499999999999997</v>
      </c>
    </row>
    <row r="279" spans="1:3" x14ac:dyDescent="0.2">
      <c r="A279" s="7" t="s">
        <v>1615</v>
      </c>
      <c r="B279" s="7">
        <v>26</v>
      </c>
      <c r="C279" s="7">
        <v>11.200000000000001</v>
      </c>
    </row>
    <row r="280" spans="1:3" x14ac:dyDescent="0.2">
      <c r="A280" s="7" t="s">
        <v>1384</v>
      </c>
      <c r="B280" s="7">
        <v>13</v>
      </c>
      <c r="C280" s="7">
        <v>0.75</v>
      </c>
    </row>
    <row r="281" spans="1:3" x14ac:dyDescent="0.2">
      <c r="A281" s="7" t="s">
        <v>1103</v>
      </c>
      <c r="B281" s="7">
        <v>43</v>
      </c>
      <c r="C281" s="7">
        <v>24.54</v>
      </c>
    </row>
    <row r="282" spans="1:3" x14ac:dyDescent="0.2">
      <c r="A282" s="7" t="s">
        <v>1295</v>
      </c>
      <c r="B282" s="7">
        <v>12</v>
      </c>
      <c r="C282" s="7">
        <v>1.55</v>
      </c>
    </row>
    <row r="283" spans="1:3" x14ac:dyDescent="0.2">
      <c r="A283" s="7" t="s">
        <v>538</v>
      </c>
      <c r="B283" s="7">
        <v>29</v>
      </c>
      <c r="C283" s="7">
        <v>5.0599999999999996</v>
      </c>
    </row>
    <row r="284" spans="1:3" x14ac:dyDescent="0.2">
      <c r="A284" s="7" t="s">
        <v>1589</v>
      </c>
      <c r="B284" s="7">
        <v>51</v>
      </c>
      <c r="C284" s="7">
        <v>2.61</v>
      </c>
    </row>
    <row r="285" spans="1:3" x14ac:dyDescent="0.2">
      <c r="A285" s="7" t="s">
        <v>348</v>
      </c>
      <c r="B285" s="7">
        <v>5</v>
      </c>
      <c r="C285" s="7">
        <v>1.6300000000000001</v>
      </c>
    </row>
    <row r="286" spans="1:3" x14ac:dyDescent="0.2">
      <c r="A286" s="7" t="s">
        <v>907</v>
      </c>
      <c r="B286" s="7">
        <v>38</v>
      </c>
      <c r="C286" s="7">
        <v>11.200000000000001</v>
      </c>
    </row>
    <row r="287" spans="1:3" x14ac:dyDescent="0.2">
      <c r="A287" s="7" t="s">
        <v>1178</v>
      </c>
      <c r="B287" s="7">
        <v>48</v>
      </c>
      <c r="C287" s="7">
        <v>24.54</v>
      </c>
    </row>
    <row r="288" spans="1:3" x14ac:dyDescent="0.2">
      <c r="A288" s="7" t="s">
        <v>1076</v>
      </c>
      <c r="B288" s="7">
        <v>9</v>
      </c>
      <c r="C288" s="7">
        <v>1.27</v>
      </c>
    </row>
    <row r="289" spans="1:3" x14ac:dyDescent="0.2">
      <c r="A289" s="7" t="s">
        <v>1170</v>
      </c>
      <c r="B289" s="7">
        <v>24</v>
      </c>
      <c r="C289" s="7">
        <v>7.2299999999999995</v>
      </c>
    </row>
    <row r="290" spans="1:3" x14ac:dyDescent="0.2">
      <c r="A290" s="7" t="s">
        <v>477</v>
      </c>
      <c r="B290" s="7">
        <v>19</v>
      </c>
      <c r="C290" s="7">
        <v>9.0400000000000009</v>
      </c>
    </row>
    <row r="291" spans="1:3" x14ac:dyDescent="0.2">
      <c r="A291" s="7" t="s">
        <v>105</v>
      </c>
      <c r="B291" s="7">
        <v>25</v>
      </c>
      <c r="C291" s="7">
        <v>5.04</v>
      </c>
    </row>
    <row r="292" spans="1:3" x14ac:dyDescent="0.2">
      <c r="A292" s="7" t="s">
        <v>1241</v>
      </c>
      <c r="B292" s="7">
        <v>5</v>
      </c>
      <c r="C292" s="7">
        <v>0.81</v>
      </c>
    </row>
    <row r="293" spans="1:3" x14ac:dyDescent="0.2">
      <c r="A293" s="7" t="s">
        <v>314</v>
      </c>
      <c r="B293" s="7">
        <v>31</v>
      </c>
      <c r="C293" s="7">
        <v>1</v>
      </c>
    </row>
    <row r="294" spans="1:3" x14ac:dyDescent="0.2">
      <c r="A294" s="7" t="s">
        <v>412</v>
      </c>
      <c r="B294" s="7">
        <v>39</v>
      </c>
      <c r="C294" s="7">
        <v>20.04</v>
      </c>
    </row>
    <row r="295" spans="1:3" x14ac:dyDescent="0.2">
      <c r="A295" s="7" t="s">
        <v>949</v>
      </c>
      <c r="B295" s="7">
        <v>50</v>
      </c>
      <c r="C295" s="7">
        <v>20.04</v>
      </c>
    </row>
    <row r="296" spans="1:3" x14ac:dyDescent="0.2">
      <c r="A296" s="7" t="s">
        <v>460</v>
      </c>
      <c r="B296" s="7">
        <v>9</v>
      </c>
      <c r="C296" s="7">
        <v>1.54</v>
      </c>
    </row>
    <row r="297" spans="1:3" x14ac:dyDescent="0.2">
      <c r="A297" s="7" t="s">
        <v>1557</v>
      </c>
      <c r="B297" s="7">
        <v>22</v>
      </c>
      <c r="C297" s="7">
        <v>1.68</v>
      </c>
    </row>
    <row r="298" spans="1:3" x14ac:dyDescent="0.2">
      <c r="A298" s="7" t="s">
        <v>1010</v>
      </c>
      <c r="B298" s="7">
        <v>4</v>
      </c>
      <c r="C298" s="7">
        <v>13.940000000000001</v>
      </c>
    </row>
    <row r="299" spans="1:3" x14ac:dyDescent="0.2">
      <c r="A299" s="7" t="s">
        <v>1137</v>
      </c>
      <c r="B299" s="7">
        <v>51</v>
      </c>
      <c r="C299" s="7">
        <v>4.8599999999999994</v>
      </c>
    </row>
    <row r="300" spans="1:3" x14ac:dyDescent="0.2">
      <c r="A300" s="7" t="s">
        <v>629</v>
      </c>
      <c r="B300" s="7">
        <v>15</v>
      </c>
      <c r="C300" s="7">
        <v>6.71</v>
      </c>
    </row>
    <row r="301" spans="1:3" x14ac:dyDescent="0.2">
      <c r="A301" s="7" t="s">
        <v>60</v>
      </c>
      <c r="B301" s="7">
        <v>4</v>
      </c>
      <c r="C301" s="7">
        <v>7.06</v>
      </c>
    </row>
    <row r="302" spans="1:3" x14ac:dyDescent="0.2">
      <c r="A302" s="7" t="s">
        <v>153</v>
      </c>
      <c r="B302" s="7">
        <v>23</v>
      </c>
      <c r="C302" s="7">
        <v>2.2999999999999998</v>
      </c>
    </row>
    <row r="303" spans="1:3" x14ac:dyDescent="0.2">
      <c r="A303" s="7" t="s">
        <v>1069</v>
      </c>
      <c r="B303" s="7">
        <v>52</v>
      </c>
      <c r="C303" s="7">
        <v>1.19</v>
      </c>
    </row>
    <row r="304" spans="1:3" x14ac:dyDescent="0.2">
      <c r="A304" s="7" t="s">
        <v>1255</v>
      </c>
      <c r="B304" s="7">
        <v>21</v>
      </c>
      <c r="C304" s="7">
        <v>0.75</v>
      </c>
    </row>
    <row r="305" spans="1:3" x14ac:dyDescent="0.2">
      <c r="A305" s="7" t="s">
        <v>524</v>
      </c>
      <c r="B305" s="7">
        <v>4</v>
      </c>
      <c r="C305" s="7">
        <v>6.55</v>
      </c>
    </row>
    <row r="306" spans="1:3" x14ac:dyDescent="0.2">
      <c r="A306" s="7" t="s">
        <v>126</v>
      </c>
      <c r="B306" s="7">
        <v>48</v>
      </c>
      <c r="C306" s="7">
        <v>4.7299999999999995</v>
      </c>
    </row>
    <row r="307" spans="1:3" x14ac:dyDescent="0.2">
      <c r="A307" s="7" t="s">
        <v>1508</v>
      </c>
      <c r="B307" s="7">
        <v>45</v>
      </c>
      <c r="C307" s="7">
        <v>12.440000000000001</v>
      </c>
    </row>
    <row r="308" spans="1:3" x14ac:dyDescent="0.2">
      <c r="A308" s="7" t="s">
        <v>32</v>
      </c>
      <c r="B308" s="7">
        <v>4</v>
      </c>
      <c r="C308" s="7">
        <v>1.55</v>
      </c>
    </row>
    <row r="309" spans="1:3" x14ac:dyDescent="0.2">
      <c r="A309" s="7" t="s">
        <v>193</v>
      </c>
      <c r="B309" s="7">
        <v>44</v>
      </c>
      <c r="C309" s="7">
        <v>1.98</v>
      </c>
    </row>
    <row r="310" spans="1:3" x14ac:dyDescent="0.2">
      <c r="A310" s="7" t="s">
        <v>1084</v>
      </c>
      <c r="B310" s="7">
        <v>51</v>
      </c>
      <c r="C310" s="7">
        <v>2.04</v>
      </c>
    </row>
    <row r="311" spans="1:3" x14ac:dyDescent="0.2">
      <c r="A311" s="7" t="s">
        <v>708</v>
      </c>
      <c r="B311" s="7">
        <v>49</v>
      </c>
      <c r="C311" s="7">
        <v>49.05</v>
      </c>
    </row>
    <row r="312" spans="1:3" x14ac:dyDescent="0.2">
      <c r="A312" s="7" t="s">
        <v>91</v>
      </c>
      <c r="B312" s="7">
        <v>43</v>
      </c>
      <c r="C312" s="7">
        <v>2</v>
      </c>
    </row>
    <row r="313" spans="1:3" x14ac:dyDescent="0.2">
      <c r="A313" s="7" t="s">
        <v>1254</v>
      </c>
      <c r="B313" s="7">
        <v>14</v>
      </c>
      <c r="C313" s="7">
        <v>1.55</v>
      </c>
    </row>
    <row r="314" spans="1:3" x14ac:dyDescent="0.2">
      <c r="A314" s="7" t="s">
        <v>621</v>
      </c>
      <c r="B314" s="7">
        <v>21</v>
      </c>
      <c r="C314" s="7">
        <v>0.91</v>
      </c>
    </row>
    <row r="315" spans="1:3" x14ac:dyDescent="0.2">
      <c r="A315" s="7" t="s">
        <v>1489</v>
      </c>
      <c r="B315" s="7">
        <v>28</v>
      </c>
      <c r="C315" s="7">
        <v>0.8600000000000001</v>
      </c>
    </row>
    <row r="316" spans="1:3" x14ac:dyDescent="0.2">
      <c r="A316" s="7" t="s">
        <v>1171</v>
      </c>
      <c r="B316" s="7">
        <v>31</v>
      </c>
      <c r="C316" s="7">
        <v>24.54</v>
      </c>
    </row>
    <row r="317" spans="1:3" x14ac:dyDescent="0.2">
      <c r="A317" s="7" t="s">
        <v>1038</v>
      </c>
      <c r="B317" s="7">
        <v>42</v>
      </c>
      <c r="C317" s="7">
        <v>4.05</v>
      </c>
    </row>
    <row r="318" spans="1:3" x14ac:dyDescent="0.2">
      <c r="A318" s="7" t="s">
        <v>589</v>
      </c>
      <c r="B318" s="7">
        <v>29</v>
      </c>
      <c r="C318" s="7">
        <v>0.75</v>
      </c>
    </row>
    <row r="319" spans="1:3" x14ac:dyDescent="0.2">
      <c r="A319" s="7" t="s">
        <v>1524</v>
      </c>
      <c r="B319" s="7">
        <v>32</v>
      </c>
      <c r="C319" s="7">
        <v>4.55</v>
      </c>
    </row>
    <row r="320" spans="1:3" x14ac:dyDescent="0.2">
      <c r="A320" s="7" t="s">
        <v>297</v>
      </c>
      <c r="B320" s="7">
        <v>3</v>
      </c>
      <c r="C320" s="7">
        <v>1.54</v>
      </c>
    </row>
    <row r="321" spans="1:3" x14ac:dyDescent="0.2">
      <c r="A321" s="7" t="s">
        <v>641</v>
      </c>
      <c r="B321" s="7">
        <v>3</v>
      </c>
      <c r="C321" s="7">
        <v>6.3199999999999994</v>
      </c>
    </row>
    <row r="322" spans="1:3" x14ac:dyDescent="0.2">
      <c r="A322" s="7" t="s">
        <v>1463</v>
      </c>
      <c r="B322" s="7">
        <v>43</v>
      </c>
      <c r="C322" s="7">
        <v>7.2299999999999995</v>
      </c>
    </row>
    <row r="323" spans="1:3" x14ac:dyDescent="0.2">
      <c r="A323" s="7" t="s">
        <v>1162</v>
      </c>
      <c r="B323" s="7">
        <v>14</v>
      </c>
      <c r="C323" s="7">
        <v>7.77</v>
      </c>
    </row>
    <row r="324" spans="1:3" x14ac:dyDescent="0.2">
      <c r="A324" s="7" t="s">
        <v>1468</v>
      </c>
      <c r="B324" s="7">
        <v>20</v>
      </c>
      <c r="C324" s="7">
        <v>7.06</v>
      </c>
    </row>
    <row r="325" spans="1:3" x14ac:dyDescent="0.2">
      <c r="A325" s="7" t="s">
        <v>260</v>
      </c>
      <c r="B325" s="7">
        <v>9</v>
      </c>
      <c r="C325" s="7">
        <v>5.8599999999999994</v>
      </c>
    </row>
    <row r="326" spans="1:3" x14ac:dyDescent="0.2">
      <c r="A326" s="7" t="s">
        <v>735</v>
      </c>
      <c r="B326" s="7">
        <v>34</v>
      </c>
      <c r="C326" s="7">
        <v>1.19</v>
      </c>
    </row>
    <row r="327" spans="1:3" x14ac:dyDescent="0.2">
      <c r="A327" s="7" t="s">
        <v>956</v>
      </c>
      <c r="B327" s="7">
        <v>23</v>
      </c>
      <c r="C327" s="7">
        <v>4.05</v>
      </c>
    </row>
    <row r="328" spans="1:3" x14ac:dyDescent="0.2">
      <c r="A328" s="7" t="s">
        <v>685</v>
      </c>
      <c r="B328" s="7">
        <v>18</v>
      </c>
      <c r="C328" s="7">
        <v>2.69</v>
      </c>
    </row>
    <row r="329" spans="1:3" x14ac:dyDescent="0.2">
      <c r="A329" s="7" t="s">
        <v>784</v>
      </c>
      <c r="B329" s="7">
        <v>34</v>
      </c>
      <c r="C329" s="7">
        <v>1.54</v>
      </c>
    </row>
    <row r="330" spans="1:3" x14ac:dyDescent="0.2">
      <c r="A330" s="7" t="s">
        <v>730</v>
      </c>
      <c r="B330" s="7">
        <v>48</v>
      </c>
      <c r="C330" s="7">
        <v>19.560000000000002</v>
      </c>
    </row>
    <row r="331" spans="1:3" x14ac:dyDescent="0.2">
      <c r="A331" s="7" t="s">
        <v>620</v>
      </c>
      <c r="B331" s="7">
        <v>33</v>
      </c>
      <c r="C331" s="7">
        <v>0.75</v>
      </c>
    </row>
    <row r="332" spans="1:3" x14ac:dyDescent="0.2">
      <c r="A332" s="7" t="s">
        <v>790</v>
      </c>
      <c r="B332" s="7">
        <v>26</v>
      </c>
      <c r="C332" s="7">
        <v>13.940000000000001</v>
      </c>
    </row>
    <row r="333" spans="1:3" x14ac:dyDescent="0.2">
      <c r="A333" s="7" t="s">
        <v>1033</v>
      </c>
      <c r="B333" s="7">
        <v>52</v>
      </c>
      <c r="C333" s="7">
        <v>4.55</v>
      </c>
    </row>
    <row r="334" spans="1:3" x14ac:dyDescent="0.2">
      <c r="A334" s="7" t="s">
        <v>656</v>
      </c>
      <c r="B334" s="7">
        <v>41</v>
      </c>
      <c r="C334" s="7">
        <v>5.52</v>
      </c>
    </row>
    <row r="335" spans="1:3" x14ac:dyDescent="0.2">
      <c r="A335" s="7" t="s">
        <v>1579</v>
      </c>
      <c r="B335" s="7">
        <v>39</v>
      </c>
      <c r="C335" s="7">
        <v>0.75</v>
      </c>
    </row>
    <row r="336" spans="1:3" x14ac:dyDescent="0.2">
      <c r="A336" s="7" t="s">
        <v>1434</v>
      </c>
      <c r="B336" s="7">
        <v>13</v>
      </c>
      <c r="C336" s="7">
        <v>15.15</v>
      </c>
    </row>
    <row r="337" spans="1:3" x14ac:dyDescent="0.2">
      <c r="A337" s="7" t="s">
        <v>876</v>
      </c>
      <c r="B337" s="7">
        <v>8</v>
      </c>
      <c r="C337" s="7">
        <v>8.1300000000000008</v>
      </c>
    </row>
    <row r="338" spans="1:3" x14ac:dyDescent="0.2">
      <c r="A338" s="7" t="s">
        <v>627</v>
      </c>
      <c r="B338" s="7">
        <v>48</v>
      </c>
      <c r="C338" s="7">
        <v>0.75</v>
      </c>
    </row>
    <row r="339" spans="1:3" x14ac:dyDescent="0.2">
      <c r="A339" s="7" t="s">
        <v>1318</v>
      </c>
      <c r="B339" s="7">
        <v>12</v>
      </c>
      <c r="C339" s="7">
        <v>4.1499999999999995</v>
      </c>
    </row>
    <row r="340" spans="1:3" x14ac:dyDescent="0.2">
      <c r="A340" s="7" t="s">
        <v>1025</v>
      </c>
      <c r="B340" s="7">
        <v>36</v>
      </c>
      <c r="C340" s="7">
        <v>1.3900000000000001</v>
      </c>
    </row>
    <row r="341" spans="1:3" x14ac:dyDescent="0.2">
      <c r="A341" s="7" t="s">
        <v>1175</v>
      </c>
      <c r="B341" s="7">
        <v>22</v>
      </c>
      <c r="C341" s="7">
        <v>1.54</v>
      </c>
    </row>
    <row r="342" spans="1:3" x14ac:dyDescent="0.2">
      <c r="A342" s="7" t="s">
        <v>1522</v>
      </c>
      <c r="B342" s="7">
        <v>27</v>
      </c>
      <c r="C342" s="7">
        <v>0.55000000000000004</v>
      </c>
    </row>
    <row r="343" spans="1:3" x14ac:dyDescent="0.2">
      <c r="A343" s="7" t="s">
        <v>1335</v>
      </c>
      <c r="B343" s="7">
        <v>18</v>
      </c>
      <c r="C343" s="7">
        <v>20.04</v>
      </c>
    </row>
    <row r="344" spans="1:3" x14ac:dyDescent="0.2">
      <c r="A344" s="7" t="s">
        <v>1465</v>
      </c>
      <c r="B344" s="7">
        <v>8</v>
      </c>
      <c r="C344" s="7">
        <v>1.25</v>
      </c>
    </row>
    <row r="345" spans="1:3" x14ac:dyDescent="0.2">
      <c r="A345" s="7" t="s">
        <v>745</v>
      </c>
      <c r="B345" s="7">
        <v>10</v>
      </c>
      <c r="C345" s="7">
        <v>1.04</v>
      </c>
    </row>
    <row r="346" spans="1:3" x14ac:dyDescent="0.2">
      <c r="A346" s="7" t="s">
        <v>1233</v>
      </c>
      <c r="B346" s="7">
        <v>27</v>
      </c>
      <c r="C346" s="7">
        <v>69.349999999999994</v>
      </c>
    </row>
    <row r="347" spans="1:3" x14ac:dyDescent="0.2">
      <c r="A347" s="7" t="s">
        <v>1417</v>
      </c>
      <c r="B347" s="7">
        <v>7</v>
      </c>
      <c r="C347" s="7">
        <v>20.04</v>
      </c>
    </row>
    <row r="348" spans="1:3" x14ac:dyDescent="0.2">
      <c r="A348" s="7" t="s">
        <v>967</v>
      </c>
      <c r="B348" s="7">
        <v>19</v>
      </c>
      <c r="C348" s="7">
        <v>5.8599999999999994</v>
      </c>
    </row>
    <row r="349" spans="1:3" x14ac:dyDescent="0.2">
      <c r="A349" s="7" t="s">
        <v>751</v>
      </c>
      <c r="B349" s="7">
        <v>22</v>
      </c>
      <c r="C349" s="7">
        <v>5.55</v>
      </c>
    </row>
    <row r="350" spans="1:3" x14ac:dyDescent="0.2">
      <c r="A350" s="7" t="s">
        <v>1248</v>
      </c>
      <c r="B350" s="7">
        <v>23</v>
      </c>
      <c r="C350" s="7">
        <v>11.42</v>
      </c>
    </row>
    <row r="351" spans="1:3" x14ac:dyDescent="0.2">
      <c r="A351" s="7" t="s">
        <v>1270</v>
      </c>
      <c r="B351" s="7">
        <v>13</v>
      </c>
      <c r="C351" s="7">
        <v>3.02</v>
      </c>
    </row>
    <row r="352" spans="1:3" x14ac:dyDescent="0.2">
      <c r="A352" s="7" t="s">
        <v>1549</v>
      </c>
      <c r="B352" s="7">
        <v>43</v>
      </c>
      <c r="C352" s="7">
        <v>0.54</v>
      </c>
    </row>
    <row r="353" spans="1:3" x14ac:dyDescent="0.2">
      <c r="A353" s="7" t="s">
        <v>754</v>
      </c>
      <c r="B353" s="7">
        <v>45</v>
      </c>
      <c r="C353" s="7">
        <v>2.09</v>
      </c>
    </row>
    <row r="354" spans="1:3" x14ac:dyDescent="0.2">
      <c r="A354" s="7" t="s">
        <v>1454</v>
      </c>
      <c r="B354" s="7">
        <v>24</v>
      </c>
      <c r="C354" s="7">
        <v>1.54</v>
      </c>
    </row>
    <row r="355" spans="1:3" x14ac:dyDescent="0.2">
      <c r="A355" s="7" t="s">
        <v>1206</v>
      </c>
      <c r="B355" s="7">
        <v>48</v>
      </c>
      <c r="C355" s="7">
        <v>26.35</v>
      </c>
    </row>
    <row r="356" spans="1:3" x14ac:dyDescent="0.2">
      <c r="A356" s="7" t="s">
        <v>249</v>
      </c>
      <c r="B356" s="7">
        <v>11</v>
      </c>
      <c r="C356" s="7">
        <v>0.55000000000000004</v>
      </c>
    </row>
    <row r="357" spans="1:3" x14ac:dyDescent="0.2">
      <c r="A357" s="7" t="s">
        <v>122</v>
      </c>
      <c r="B357" s="7">
        <v>14</v>
      </c>
      <c r="C357" s="7">
        <v>0.75</v>
      </c>
    </row>
    <row r="358" spans="1:3" x14ac:dyDescent="0.2">
      <c r="A358" s="7" t="s">
        <v>553</v>
      </c>
      <c r="B358" s="7">
        <v>11</v>
      </c>
      <c r="C358" s="7">
        <v>5.0199999999999996</v>
      </c>
    </row>
    <row r="359" spans="1:3" x14ac:dyDescent="0.2">
      <c r="A359" s="7" t="s">
        <v>381</v>
      </c>
      <c r="B359" s="7">
        <v>16</v>
      </c>
      <c r="C359" s="7">
        <v>1.54</v>
      </c>
    </row>
    <row r="360" spans="1:3" x14ac:dyDescent="0.2">
      <c r="A360" s="7" t="s">
        <v>1498</v>
      </c>
      <c r="B360" s="7">
        <v>40</v>
      </c>
      <c r="C360" s="7">
        <v>7.83</v>
      </c>
    </row>
    <row r="361" spans="1:3" x14ac:dyDescent="0.2">
      <c r="A361" s="7" t="s">
        <v>1519</v>
      </c>
      <c r="B361" s="7">
        <v>19</v>
      </c>
      <c r="C361" s="7">
        <v>4.8599999999999994</v>
      </c>
    </row>
    <row r="362" spans="1:3" x14ac:dyDescent="0.2">
      <c r="A362" s="7" t="s">
        <v>839</v>
      </c>
      <c r="B362" s="7">
        <v>3</v>
      </c>
      <c r="C362" s="7">
        <v>2.9</v>
      </c>
    </row>
    <row r="363" spans="1:3" x14ac:dyDescent="0.2">
      <c r="A363" s="7" t="s">
        <v>976</v>
      </c>
      <c r="B363" s="7">
        <v>13</v>
      </c>
      <c r="C363" s="7">
        <v>2.09</v>
      </c>
    </row>
    <row r="364" spans="1:3" x14ac:dyDescent="0.2">
      <c r="A364" s="7" t="s">
        <v>418</v>
      </c>
      <c r="B364" s="7">
        <v>43</v>
      </c>
      <c r="C364" s="7">
        <v>24.54</v>
      </c>
    </row>
    <row r="365" spans="1:3" x14ac:dyDescent="0.2">
      <c r="A365" s="7" t="s">
        <v>557</v>
      </c>
      <c r="B365" s="7">
        <v>47</v>
      </c>
      <c r="C365" s="7">
        <v>0.55000000000000004</v>
      </c>
    </row>
    <row r="366" spans="1:3" x14ac:dyDescent="0.2">
      <c r="A366" s="7" t="s">
        <v>1257</v>
      </c>
      <c r="B366" s="7">
        <v>42</v>
      </c>
      <c r="C366" s="7">
        <v>0.55000000000000004</v>
      </c>
    </row>
    <row r="367" spans="1:3" x14ac:dyDescent="0.2">
      <c r="A367" s="7" t="s">
        <v>536</v>
      </c>
      <c r="B367" s="7">
        <v>21</v>
      </c>
      <c r="C367" s="7">
        <v>3.82</v>
      </c>
    </row>
    <row r="368" spans="1:3" x14ac:dyDescent="0.2">
      <c r="A368" s="7" t="s">
        <v>1306</v>
      </c>
      <c r="B368" s="7">
        <v>18</v>
      </c>
      <c r="C368" s="7">
        <v>1.98</v>
      </c>
    </row>
    <row r="369" spans="1:3" x14ac:dyDescent="0.2">
      <c r="A369" s="7" t="s">
        <v>414</v>
      </c>
      <c r="B369" s="7">
        <v>14</v>
      </c>
      <c r="C369" s="7">
        <v>6.88</v>
      </c>
    </row>
    <row r="370" spans="1:3" x14ac:dyDescent="0.2">
      <c r="A370" s="7" t="s">
        <v>1460</v>
      </c>
      <c r="B370" s="7">
        <v>6</v>
      </c>
      <c r="C370" s="7">
        <v>11.42</v>
      </c>
    </row>
    <row r="371" spans="1:3" x14ac:dyDescent="0.2">
      <c r="A371" s="7" t="s">
        <v>1461</v>
      </c>
      <c r="B371" s="7">
        <v>51</v>
      </c>
      <c r="C371" s="7">
        <v>5.8599999999999994</v>
      </c>
    </row>
    <row r="372" spans="1:3" x14ac:dyDescent="0.2">
      <c r="A372" s="7" t="s">
        <v>1203</v>
      </c>
      <c r="B372" s="7">
        <v>5</v>
      </c>
      <c r="C372" s="7">
        <v>4.55</v>
      </c>
    </row>
    <row r="373" spans="1:3" x14ac:dyDescent="0.2">
      <c r="A373" s="7" t="s">
        <v>1528</v>
      </c>
      <c r="B373" s="7">
        <v>35</v>
      </c>
      <c r="C373" s="7">
        <v>11.33</v>
      </c>
    </row>
    <row r="374" spans="1:3" x14ac:dyDescent="0.2">
      <c r="A374" s="7" t="s">
        <v>266</v>
      </c>
      <c r="B374" s="7">
        <v>22</v>
      </c>
      <c r="C374" s="7">
        <v>1.44</v>
      </c>
    </row>
    <row r="375" spans="1:3" x14ac:dyDescent="0.2">
      <c r="A375" s="7" t="s">
        <v>514</v>
      </c>
      <c r="B375" s="7">
        <v>31</v>
      </c>
      <c r="C375" s="7">
        <v>2.4</v>
      </c>
    </row>
    <row r="376" spans="1:3" x14ac:dyDescent="0.2">
      <c r="A376" s="7" t="s">
        <v>939</v>
      </c>
      <c r="B376" s="7">
        <v>20</v>
      </c>
      <c r="C376" s="7">
        <v>1.44</v>
      </c>
    </row>
    <row r="377" spans="1:3" x14ac:dyDescent="0.2">
      <c r="A377" s="7" t="s">
        <v>282</v>
      </c>
      <c r="B377" s="7">
        <v>47</v>
      </c>
      <c r="C377" s="7">
        <v>13.940000000000001</v>
      </c>
    </row>
    <row r="378" spans="1:3" x14ac:dyDescent="0.2">
      <c r="A378" s="7" t="s">
        <v>1476</v>
      </c>
      <c r="B378" s="7">
        <v>30</v>
      </c>
      <c r="C378" s="7">
        <v>0.76</v>
      </c>
    </row>
    <row r="379" spans="1:3" x14ac:dyDescent="0.2">
      <c r="A379" s="7" t="s">
        <v>929</v>
      </c>
      <c r="B379" s="7">
        <v>50</v>
      </c>
      <c r="C379" s="7">
        <v>6.24</v>
      </c>
    </row>
    <row r="380" spans="1:3" x14ac:dyDescent="0.2">
      <c r="A380" s="7" t="s">
        <v>652</v>
      </c>
      <c r="B380" s="7">
        <v>27</v>
      </c>
      <c r="C380" s="7">
        <v>6.6899999999999995</v>
      </c>
    </row>
    <row r="381" spans="1:3" x14ac:dyDescent="0.2">
      <c r="A381" s="7" t="s">
        <v>942</v>
      </c>
      <c r="B381" s="7">
        <v>28</v>
      </c>
      <c r="C381" s="7">
        <v>4.47</v>
      </c>
    </row>
    <row r="382" spans="1:3" x14ac:dyDescent="0.2">
      <c r="A382" s="7" t="s">
        <v>1591</v>
      </c>
      <c r="B382" s="7">
        <v>21</v>
      </c>
      <c r="C382" s="7">
        <v>1.54</v>
      </c>
    </row>
    <row r="383" spans="1:3" x14ac:dyDescent="0.2">
      <c r="A383" s="7" t="s">
        <v>1560</v>
      </c>
      <c r="B383" s="7">
        <v>31</v>
      </c>
      <c r="C383" s="7">
        <v>2.4</v>
      </c>
    </row>
    <row r="384" spans="1:3" x14ac:dyDescent="0.2">
      <c r="A384" s="7" t="s">
        <v>1126</v>
      </c>
      <c r="B384" s="7">
        <v>8</v>
      </c>
      <c r="C384" s="7">
        <v>6.55</v>
      </c>
    </row>
    <row r="385" spans="1:3" x14ac:dyDescent="0.2">
      <c r="A385" s="7" t="s">
        <v>741</v>
      </c>
      <c r="B385" s="7">
        <v>19</v>
      </c>
      <c r="C385" s="7">
        <v>24.54</v>
      </c>
    </row>
    <row r="386" spans="1:3" x14ac:dyDescent="0.2">
      <c r="A386" s="7" t="s">
        <v>1594</v>
      </c>
      <c r="B386" s="7">
        <v>40</v>
      </c>
      <c r="C386" s="7">
        <v>5.0599999999999996</v>
      </c>
    </row>
    <row r="387" spans="1:3" x14ac:dyDescent="0.2">
      <c r="A387" s="7" t="s">
        <v>912</v>
      </c>
      <c r="B387" s="7">
        <v>12</v>
      </c>
      <c r="C387" s="7">
        <v>24.54</v>
      </c>
    </row>
    <row r="388" spans="1:3" x14ac:dyDescent="0.2">
      <c r="A388" s="7" t="s">
        <v>670</v>
      </c>
      <c r="B388" s="7">
        <v>20</v>
      </c>
      <c r="C388" s="7">
        <v>0.55000000000000004</v>
      </c>
    </row>
    <row r="389" spans="1:3" x14ac:dyDescent="0.2">
      <c r="A389" s="7" t="s">
        <v>1228</v>
      </c>
      <c r="B389" s="7">
        <v>39</v>
      </c>
      <c r="C389" s="7">
        <v>2.4</v>
      </c>
    </row>
    <row r="390" spans="1:3" x14ac:dyDescent="0.2">
      <c r="A390" s="7" t="s">
        <v>1472</v>
      </c>
      <c r="B390" s="7">
        <v>32</v>
      </c>
      <c r="C390" s="7">
        <v>7.06</v>
      </c>
    </row>
    <row r="391" spans="1:3" x14ac:dyDescent="0.2">
      <c r="A391" s="7" t="s">
        <v>1477</v>
      </c>
      <c r="B391" s="7">
        <v>24</v>
      </c>
      <c r="C391" s="7">
        <v>4.1499999999999995</v>
      </c>
    </row>
    <row r="392" spans="1:3" x14ac:dyDescent="0.2">
      <c r="A392" s="7" t="s">
        <v>1517</v>
      </c>
      <c r="B392" s="7">
        <v>36</v>
      </c>
      <c r="C392" s="7">
        <v>5.52</v>
      </c>
    </row>
    <row r="393" spans="1:3" x14ac:dyDescent="0.2">
      <c r="A393" s="7" t="s">
        <v>75</v>
      </c>
      <c r="B393" s="7">
        <v>11</v>
      </c>
      <c r="C393" s="7">
        <v>7.83</v>
      </c>
    </row>
    <row r="394" spans="1:3" x14ac:dyDescent="0.2">
      <c r="A394" s="7" t="s">
        <v>1110</v>
      </c>
      <c r="B394" s="7">
        <v>10</v>
      </c>
      <c r="C394" s="7">
        <v>2.9</v>
      </c>
    </row>
    <row r="395" spans="1:3" x14ac:dyDescent="0.2">
      <c r="A395" s="7" t="s">
        <v>812</v>
      </c>
      <c r="B395" s="7">
        <v>17</v>
      </c>
      <c r="C395" s="7">
        <v>0.75</v>
      </c>
    </row>
    <row r="396" spans="1:3" x14ac:dyDescent="0.2">
      <c r="A396" s="7" t="s">
        <v>1347</v>
      </c>
      <c r="B396" s="7">
        <v>49</v>
      </c>
      <c r="C396" s="7">
        <v>5.8199999999999994</v>
      </c>
    </row>
    <row r="397" spans="1:3" x14ac:dyDescent="0.2">
      <c r="A397" s="7" t="s">
        <v>941</v>
      </c>
      <c r="B397" s="7">
        <v>44</v>
      </c>
      <c r="C397" s="7">
        <v>0.93</v>
      </c>
    </row>
    <row r="398" spans="1:3" x14ac:dyDescent="0.2">
      <c r="A398" s="7" t="s">
        <v>1222</v>
      </c>
      <c r="B398" s="7">
        <v>15</v>
      </c>
      <c r="C398" s="7">
        <v>6.88</v>
      </c>
    </row>
    <row r="399" spans="1:3" x14ac:dyDescent="0.2">
      <c r="A399" s="7" t="s">
        <v>1452</v>
      </c>
      <c r="B399" s="7">
        <v>4</v>
      </c>
      <c r="C399" s="7">
        <v>1</v>
      </c>
    </row>
    <row r="400" spans="1:3" x14ac:dyDescent="0.2">
      <c r="A400" s="7" t="s">
        <v>1265</v>
      </c>
      <c r="B400" s="7">
        <v>13</v>
      </c>
      <c r="C400" s="7">
        <v>1.04</v>
      </c>
    </row>
    <row r="401" spans="1:3" x14ac:dyDescent="0.2">
      <c r="A401" s="7" t="s">
        <v>212</v>
      </c>
      <c r="B401" s="7">
        <v>20</v>
      </c>
      <c r="C401" s="7">
        <v>1.44</v>
      </c>
    </row>
    <row r="402" spans="1:3" x14ac:dyDescent="0.2">
      <c r="A402" s="7" t="s">
        <v>894</v>
      </c>
      <c r="B402" s="7">
        <v>49</v>
      </c>
      <c r="C402" s="7">
        <v>9.0400000000000009</v>
      </c>
    </row>
    <row r="403" spans="1:3" x14ac:dyDescent="0.2">
      <c r="A403" s="7" t="s">
        <v>1458</v>
      </c>
      <c r="B403" s="7">
        <v>5</v>
      </c>
      <c r="C403" s="7">
        <v>24.54</v>
      </c>
    </row>
    <row r="404" spans="1:3" x14ac:dyDescent="0.2">
      <c r="A404" s="7" t="s">
        <v>1600</v>
      </c>
      <c r="B404" s="7">
        <v>48</v>
      </c>
      <c r="C404" s="7">
        <v>4.05</v>
      </c>
    </row>
    <row r="405" spans="1:3" x14ac:dyDescent="0.2">
      <c r="A405" s="7" t="s">
        <v>1217</v>
      </c>
      <c r="B405" s="7">
        <v>3</v>
      </c>
      <c r="C405" s="7">
        <v>0.75</v>
      </c>
    </row>
    <row r="406" spans="1:3" x14ac:dyDescent="0.2">
      <c r="A406" s="7" t="s">
        <v>66</v>
      </c>
      <c r="B406" s="7">
        <v>10</v>
      </c>
      <c r="C406" s="7">
        <v>7.83</v>
      </c>
    </row>
    <row r="407" spans="1:3" x14ac:dyDescent="0.2">
      <c r="A407" s="7" t="s">
        <v>701</v>
      </c>
      <c r="B407" s="7">
        <v>31</v>
      </c>
      <c r="C407" s="7">
        <v>6.26</v>
      </c>
    </row>
    <row r="408" spans="1:3" x14ac:dyDescent="0.2">
      <c r="A408" s="7" t="s">
        <v>564</v>
      </c>
      <c r="B408" s="7">
        <v>14</v>
      </c>
      <c r="C408" s="7">
        <v>0.55000000000000004</v>
      </c>
    </row>
    <row r="409" spans="1:3" x14ac:dyDescent="0.2">
      <c r="A409" s="7" t="s">
        <v>1328</v>
      </c>
      <c r="B409" s="7">
        <v>50</v>
      </c>
      <c r="C409" s="7">
        <v>0.85000000000000009</v>
      </c>
    </row>
    <row r="410" spans="1:3" x14ac:dyDescent="0.2">
      <c r="A410" s="7" t="s">
        <v>1556</v>
      </c>
      <c r="B410" s="7">
        <v>48</v>
      </c>
      <c r="C410" s="7">
        <v>12.440000000000001</v>
      </c>
    </row>
    <row r="411" spans="1:3" x14ac:dyDescent="0.2">
      <c r="A411" s="7" t="s">
        <v>1237</v>
      </c>
      <c r="B411" s="7">
        <v>10</v>
      </c>
      <c r="C411" s="7">
        <v>7.83</v>
      </c>
    </row>
    <row r="412" spans="1:3" x14ac:dyDescent="0.2">
      <c r="A412" s="7" t="s">
        <v>1266</v>
      </c>
      <c r="B412" s="7">
        <v>23</v>
      </c>
      <c r="C412" s="7">
        <v>1.3900000000000001</v>
      </c>
    </row>
    <row r="413" spans="1:3" x14ac:dyDescent="0.2">
      <c r="A413" s="7" t="s">
        <v>205</v>
      </c>
      <c r="B413" s="7">
        <v>35</v>
      </c>
      <c r="C413" s="7">
        <v>1.05</v>
      </c>
    </row>
    <row r="414" spans="1:3" x14ac:dyDescent="0.2">
      <c r="A414" s="7" t="s">
        <v>990</v>
      </c>
      <c r="B414" s="7">
        <v>28</v>
      </c>
      <c r="C414" s="7">
        <v>4.05</v>
      </c>
    </row>
    <row r="415" spans="1:3" x14ac:dyDescent="0.2">
      <c r="A415" s="7" t="s">
        <v>1173</v>
      </c>
      <c r="B415" s="7">
        <v>46</v>
      </c>
      <c r="C415" s="7">
        <v>5.8199999999999994</v>
      </c>
    </row>
    <row r="416" spans="1:3" x14ac:dyDescent="0.2">
      <c r="A416" s="7" t="s">
        <v>1111</v>
      </c>
      <c r="B416" s="7">
        <v>25</v>
      </c>
      <c r="C416" s="7">
        <v>0.98000000000000009</v>
      </c>
    </row>
    <row r="417" spans="1:3" x14ac:dyDescent="0.2">
      <c r="A417" s="7" t="s">
        <v>1291</v>
      </c>
      <c r="B417" s="7">
        <v>3</v>
      </c>
      <c r="C417" s="7">
        <v>1.54</v>
      </c>
    </row>
    <row r="418" spans="1:3" x14ac:dyDescent="0.2">
      <c r="A418" s="7" t="s">
        <v>624</v>
      </c>
      <c r="B418" s="7">
        <v>26</v>
      </c>
      <c r="C418" s="7">
        <v>4.8599999999999994</v>
      </c>
    </row>
    <row r="419" spans="1:3" x14ac:dyDescent="0.2">
      <c r="A419" s="7" t="s">
        <v>1521</v>
      </c>
      <c r="B419" s="7">
        <v>34</v>
      </c>
      <c r="C419" s="7">
        <v>1.54</v>
      </c>
    </row>
    <row r="420" spans="1:3" x14ac:dyDescent="0.2">
      <c r="A420" s="7" t="s">
        <v>107</v>
      </c>
      <c r="B420" s="7">
        <v>35</v>
      </c>
      <c r="C420" s="7">
        <v>0.75</v>
      </c>
    </row>
    <row r="421" spans="1:3" x14ac:dyDescent="0.2">
      <c r="A421" s="7" t="s">
        <v>626</v>
      </c>
      <c r="B421" s="7">
        <v>11</v>
      </c>
      <c r="C421" s="7">
        <v>4.7299999999999995</v>
      </c>
    </row>
    <row r="422" spans="1:3" x14ac:dyDescent="0.2">
      <c r="A422" s="7" t="s">
        <v>1138</v>
      </c>
      <c r="B422" s="7">
        <v>9</v>
      </c>
      <c r="C422" s="7">
        <v>24.54</v>
      </c>
    </row>
    <row r="423" spans="1:3" x14ac:dyDescent="0.2">
      <c r="A423" s="7" t="s">
        <v>829</v>
      </c>
      <c r="B423" s="7">
        <v>50</v>
      </c>
      <c r="C423" s="7">
        <v>6.55</v>
      </c>
    </row>
    <row r="424" spans="1:3" x14ac:dyDescent="0.2">
      <c r="A424" s="7" t="s">
        <v>1537</v>
      </c>
      <c r="B424" s="7">
        <v>37</v>
      </c>
      <c r="C424" s="7">
        <v>0.55000000000000004</v>
      </c>
    </row>
    <row r="425" spans="1:3" x14ac:dyDescent="0.2">
      <c r="A425" s="7" t="s">
        <v>1061</v>
      </c>
      <c r="B425" s="7">
        <v>33</v>
      </c>
      <c r="C425" s="7">
        <v>7.33</v>
      </c>
    </row>
    <row r="426" spans="1:3" x14ac:dyDescent="0.2">
      <c r="A426" s="7" t="s">
        <v>700</v>
      </c>
      <c r="B426" s="7">
        <v>22</v>
      </c>
      <c r="C426" s="7">
        <v>4.87</v>
      </c>
    </row>
    <row r="427" spans="1:3" x14ac:dyDescent="0.2">
      <c r="A427" s="7" t="s">
        <v>951</v>
      </c>
      <c r="B427" s="7">
        <v>15</v>
      </c>
      <c r="C427" s="7">
        <v>2.5499999999999998</v>
      </c>
    </row>
    <row r="428" spans="1:3" x14ac:dyDescent="0.2">
      <c r="A428" s="7" t="s">
        <v>243</v>
      </c>
      <c r="B428" s="7">
        <v>33</v>
      </c>
      <c r="C428" s="7">
        <v>1.35</v>
      </c>
    </row>
    <row r="429" spans="1:3" x14ac:dyDescent="0.2">
      <c r="A429" s="7" t="s">
        <v>1396</v>
      </c>
      <c r="B429" s="7">
        <v>15</v>
      </c>
      <c r="C429" s="7">
        <v>3.04</v>
      </c>
    </row>
    <row r="430" spans="1:3" x14ac:dyDescent="0.2">
      <c r="A430" s="7" t="s">
        <v>128</v>
      </c>
      <c r="B430" s="7">
        <v>6</v>
      </c>
      <c r="C430" s="7">
        <v>1.54</v>
      </c>
    </row>
    <row r="431" spans="1:3" x14ac:dyDescent="0.2">
      <c r="A431" s="7" t="s">
        <v>1159</v>
      </c>
      <c r="B431" s="7">
        <v>37</v>
      </c>
      <c r="C431" s="7">
        <v>0.8600000000000001</v>
      </c>
    </row>
    <row r="432" spans="1:3" x14ac:dyDescent="0.2">
      <c r="A432" s="7" t="s">
        <v>532</v>
      </c>
      <c r="B432" s="7">
        <v>21</v>
      </c>
      <c r="C432" s="7">
        <v>6.71</v>
      </c>
    </row>
    <row r="433" spans="1:3" x14ac:dyDescent="0.2">
      <c r="A433" s="7" t="s">
        <v>507</v>
      </c>
      <c r="B433" s="7">
        <v>47</v>
      </c>
      <c r="C433" s="7">
        <v>7.77</v>
      </c>
    </row>
    <row r="434" spans="1:3" x14ac:dyDescent="0.2">
      <c r="A434" s="7" t="s">
        <v>996</v>
      </c>
      <c r="B434" s="7">
        <v>43</v>
      </c>
      <c r="C434" s="7">
        <v>4.87</v>
      </c>
    </row>
    <row r="435" spans="1:3" x14ac:dyDescent="0.2">
      <c r="A435" s="7" t="s">
        <v>1117</v>
      </c>
      <c r="B435" s="7">
        <v>7</v>
      </c>
      <c r="C435" s="7">
        <v>1.54</v>
      </c>
    </row>
    <row r="436" spans="1:3" x14ac:dyDescent="0.2">
      <c r="A436" s="7" t="s">
        <v>1547</v>
      </c>
      <c r="B436" s="7">
        <v>23</v>
      </c>
      <c r="C436" s="7">
        <v>2.04</v>
      </c>
    </row>
    <row r="437" spans="1:3" x14ac:dyDescent="0.2">
      <c r="A437" s="7" t="s">
        <v>1475</v>
      </c>
      <c r="B437" s="7">
        <v>18</v>
      </c>
      <c r="C437" s="7">
        <v>2.5499999999999998</v>
      </c>
    </row>
    <row r="438" spans="1:3" x14ac:dyDescent="0.2">
      <c r="A438" s="7" t="s">
        <v>1209</v>
      </c>
      <c r="B438" s="7">
        <v>50</v>
      </c>
      <c r="C438" s="7">
        <v>5.8599999999999994</v>
      </c>
    </row>
    <row r="439" spans="1:3" x14ac:dyDescent="0.2">
      <c r="A439" s="7" t="s">
        <v>552</v>
      </c>
      <c r="B439" s="7">
        <v>18</v>
      </c>
      <c r="C439" s="7">
        <v>6.3199999999999994</v>
      </c>
    </row>
    <row r="440" spans="1:3" x14ac:dyDescent="0.2">
      <c r="A440" s="7" t="s">
        <v>181</v>
      </c>
      <c r="B440" s="7">
        <v>36</v>
      </c>
      <c r="C440" s="7">
        <v>15.15</v>
      </c>
    </row>
    <row r="441" spans="1:3" x14ac:dyDescent="0.2">
      <c r="A441" s="7" t="s">
        <v>1585</v>
      </c>
      <c r="B441" s="7">
        <v>30</v>
      </c>
      <c r="C441" s="7">
        <v>1.35</v>
      </c>
    </row>
    <row r="442" spans="1:3" x14ac:dyDescent="0.2">
      <c r="A442" s="7" t="s">
        <v>438</v>
      </c>
      <c r="B442" s="7">
        <v>11</v>
      </c>
      <c r="C442" s="7">
        <v>4.55</v>
      </c>
    </row>
    <row r="443" spans="1:3" x14ac:dyDescent="0.2">
      <c r="A443" s="7" t="s">
        <v>59</v>
      </c>
      <c r="B443" s="7">
        <v>45</v>
      </c>
      <c r="C443" s="7">
        <v>4.05</v>
      </c>
    </row>
    <row r="444" spans="1:3" x14ac:dyDescent="0.2">
      <c r="A444" s="7" t="s">
        <v>1227</v>
      </c>
      <c r="B444" s="7">
        <v>36</v>
      </c>
      <c r="C444" s="7">
        <v>5.8199999999999994</v>
      </c>
    </row>
    <row r="445" spans="1:3" x14ac:dyDescent="0.2">
      <c r="A445" s="7" t="s">
        <v>944</v>
      </c>
      <c r="B445" s="7">
        <v>41</v>
      </c>
      <c r="C445" s="7">
        <v>15.15</v>
      </c>
    </row>
    <row r="446" spans="1:3" x14ac:dyDescent="0.2">
      <c r="A446" s="7" t="s">
        <v>984</v>
      </c>
      <c r="B446" s="7">
        <v>34</v>
      </c>
      <c r="C446" s="7">
        <v>1.44</v>
      </c>
    </row>
    <row r="447" spans="1:3" x14ac:dyDescent="0.2">
      <c r="A447" s="7" t="s">
        <v>611</v>
      </c>
      <c r="B447" s="7">
        <v>41</v>
      </c>
      <c r="C447" s="7">
        <v>49.05</v>
      </c>
    </row>
    <row r="448" spans="1:3" x14ac:dyDescent="0.2">
      <c r="A448" s="7" t="s">
        <v>1151</v>
      </c>
      <c r="B448" s="7">
        <v>28</v>
      </c>
      <c r="C448" s="7">
        <v>4.03</v>
      </c>
    </row>
    <row r="449" spans="1:3" x14ac:dyDescent="0.2">
      <c r="A449" s="7" t="s">
        <v>905</v>
      </c>
      <c r="B449" s="7">
        <v>13</v>
      </c>
      <c r="C449" s="7">
        <v>2.88</v>
      </c>
    </row>
    <row r="450" spans="1:3" x14ac:dyDescent="0.2">
      <c r="A450" s="7" t="s">
        <v>1281</v>
      </c>
      <c r="B450" s="7">
        <v>10</v>
      </c>
      <c r="C450" s="7">
        <v>7.2299999999999995</v>
      </c>
    </row>
    <row r="451" spans="1:3" x14ac:dyDescent="0.2">
      <c r="A451" s="7" t="s">
        <v>500</v>
      </c>
      <c r="B451" s="7">
        <v>39</v>
      </c>
      <c r="C451" s="7">
        <v>2.88</v>
      </c>
    </row>
    <row r="452" spans="1:3" x14ac:dyDescent="0.2">
      <c r="A452" s="7" t="s">
        <v>1225</v>
      </c>
      <c r="B452" s="7">
        <v>22</v>
      </c>
      <c r="C452" s="7">
        <v>5.8199999999999994</v>
      </c>
    </row>
    <row r="453" spans="1:3" x14ac:dyDescent="0.2">
      <c r="A453" s="7" t="s">
        <v>960</v>
      </c>
      <c r="B453" s="7">
        <v>45</v>
      </c>
      <c r="C453" s="7">
        <v>6.3199999999999994</v>
      </c>
    </row>
    <row r="454" spans="1:3" x14ac:dyDescent="0.2">
      <c r="A454" s="7" t="s">
        <v>1285</v>
      </c>
      <c r="B454" s="7">
        <v>13</v>
      </c>
      <c r="C454" s="7">
        <v>5.04</v>
      </c>
    </row>
    <row r="455" spans="1:3" x14ac:dyDescent="0.2">
      <c r="A455" s="7" t="s">
        <v>1152</v>
      </c>
      <c r="B455" s="7">
        <v>16</v>
      </c>
      <c r="C455" s="7">
        <v>4.05</v>
      </c>
    </row>
    <row r="456" spans="1:3" x14ac:dyDescent="0.2">
      <c r="A456" s="7" t="s">
        <v>544</v>
      </c>
      <c r="B456" s="7">
        <v>51</v>
      </c>
      <c r="C456" s="7">
        <v>9.0400000000000009</v>
      </c>
    </row>
    <row r="457" spans="1:3" x14ac:dyDescent="0.2">
      <c r="A457" s="7" t="s">
        <v>63</v>
      </c>
      <c r="B457" s="7">
        <v>8</v>
      </c>
      <c r="C457" s="7">
        <v>20.04</v>
      </c>
    </row>
    <row r="458" spans="1:3" x14ac:dyDescent="0.2">
      <c r="A458" s="7" t="s">
        <v>1580</v>
      </c>
      <c r="B458" s="7">
        <v>46</v>
      </c>
      <c r="C458" s="7">
        <v>1.25</v>
      </c>
    </row>
    <row r="459" spans="1:3" x14ac:dyDescent="0.2">
      <c r="A459" s="7" t="s">
        <v>1360</v>
      </c>
      <c r="B459" s="7">
        <v>47</v>
      </c>
      <c r="C459" s="7">
        <v>3.65</v>
      </c>
    </row>
    <row r="460" spans="1:3" x14ac:dyDescent="0.2">
      <c r="A460" s="7" t="s">
        <v>209</v>
      </c>
      <c r="B460" s="7">
        <v>50</v>
      </c>
      <c r="C460" s="7">
        <v>6.24</v>
      </c>
    </row>
    <row r="461" spans="1:3" x14ac:dyDescent="0.2">
      <c r="A461" s="7" t="s">
        <v>1154</v>
      </c>
      <c r="B461" s="7">
        <v>3</v>
      </c>
      <c r="C461" s="7">
        <v>2.09</v>
      </c>
    </row>
    <row r="462" spans="1:3" x14ac:dyDescent="0.2">
      <c r="A462" s="7" t="s">
        <v>1035</v>
      </c>
      <c r="B462" s="7">
        <v>37</v>
      </c>
      <c r="C462" s="7">
        <v>4.05</v>
      </c>
    </row>
    <row r="463" spans="1:3" x14ac:dyDescent="0.2">
      <c r="A463" s="7" t="s">
        <v>948</v>
      </c>
      <c r="B463" s="7">
        <v>49</v>
      </c>
      <c r="C463" s="7">
        <v>2.88</v>
      </c>
    </row>
    <row r="464" spans="1:3" x14ac:dyDescent="0.2">
      <c r="A464" s="7" t="s">
        <v>483</v>
      </c>
      <c r="B464" s="7">
        <v>40</v>
      </c>
      <c r="C464" s="7">
        <v>1.05</v>
      </c>
    </row>
    <row r="465" spans="1:3" x14ac:dyDescent="0.2">
      <c r="A465" s="7" t="s">
        <v>847</v>
      </c>
      <c r="B465" s="7">
        <v>38</v>
      </c>
      <c r="C465" s="7">
        <v>1.35</v>
      </c>
    </row>
    <row r="466" spans="1:3" x14ac:dyDescent="0.2">
      <c r="A466" s="7" t="s">
        <v>988</v>
      </c>
      <c r="B466" s="7">
        <v>11</v>
      </c>
      <c r="C466" s="7">
        <v>1.04</v>
      </c>
    </row>
    <row r="467" spans="1:3" x14ac:dyDescent="0.2">
      <c r="A467" s="7" t="s">
        <v>1513</v>
      </c>
      <c r="B467" s="7">
        <v>29</v>
      </c>
      <c r="C467" s="7">
        <v>24.54</v>
      </c>
    </row>
    <row r="468" spans="1:3" x14ac:dyDescent="0.2">
      <c r="A468" s="7" t="s">
        <v>502</v>
      </c>
      <c r="B468" s="7">
        <v>13</v>
      </c>
      <c r="C468" s="7">
        <v>9.0400000000000009</v>
      </c>
    </row>
    <row r="469" spans="1:3" x14ac:dyDescent="0.2">
      <c r="A469" s="7" t="s">
        <v>1409</v>
      </c>
      <c r="B469" s="7">
        <v>12</v>
      </c>
      <c r="C469" s="7">
        <v>2.9</v>
      </c>
    </row>
    <row r="470" spans="1:3" x14ac:dyDescent="0.2">
      <c r="A470" s="7" t="s">
        <v>1304</v>
      </c>
      <c r="B470" s="7">
        <v>52</v>
      </c>
      <c r="C470" s="7">
        <v>3.19</v>
      </c>
    </row>
    <row r="471" spans="1:3" x14ac:dyDescent="0.2">
      <c r="A471" s="7" t="s">
        <v>1478</v>
      </c>
      <c r="B471" s="7">
        <v>48</v>
      </c>
      <c r="C471" s="7">
        <v>5.04</v>
      </c>
    </row>
    <row r="472" spans="1:3" x14ac:dyDescent="0.2">
      <c r="A472" s="7" t="s">
        <v>1357</v>
      </c>
      <c r="B472" s="7">
        <v>4</v>
      </c>
      <c r="C472" s="7">
        <v>4.8599999999999994</v>
      </c>
    </row>
    <row r="473" spans="1:3" x14ac:dyDescent="0.2">
      <c r="A473" s="7" t="s">
        <v>1043</v>
      </c>
      <c r="B473" s="7">
        <v>25</v>
      </c>
      <c r="C473" s="7">
        <v>5.0599999999999996</v>
      </c>
    </row>
    <row r="474" spans="1:3" x14ac:dyDescent="0.2">
      <c r="A474" s="7" t="s">
        <v>972</v>
      </c>
      <c r="B474" s="7">
        <v>15</v>
      </c>
      <c r="C474" s="7">
        <v>7.2299999999999995</v>
      </c>
    </row>
    <row r="475" spans="1:3" x14ac:dyDescent="0.2">
      <c r="A475" s="7" t="s">
        <v>241</v>
      </c>
      <c r="B475" s="7">
        <v>38</v>
      </c>
      <c r="C475" s="7">
        <v>6.24</v>
      </c>
    </row>
    <row r="476" spans="1:3" x14ac:dyDescent="0.2">
      <c r="A476" s="7" t="s">
        <v>316</v>
      </c>
      <c r="B476" s="7">
        <v>40</v>
      </c>
      <c r="C476" s="7">
        <v>2.04</v>
      </c>
    </row>
    <row r="477" spans="1:3" x14ac:dyDescent="0.2">
      <c r="A477" s="7" t="s">
        <v>455</v>
      </c>
      <c r="B477" s="7">
        <v>48</v>
      </c>
      <c r="C477" s="7">
        <v>3.65</v>
      </c>
    </row>
    <row r="478" spans="1:3" x14ac:dyDescent="0.2">
      <c r="A478" s="7" t="s">
        <v>1208</v>
      </c>
      <c r="B478" s="7">
        <v>46</v>
      </c>
      <c r="C478" s="7">
        <v>7.2299999999999995</v>
      </c>
    </row>
    <row r="479" spans="1:3" x14ac:dyDescent="0.2">
      <c r="A479" s="7" t="s">
        <v>1214</v>
      </c>
      <c r="B479" s="7">
        <v>49</v>
      </c>
      <c r="C479" s="7">
        <v>0.8600000000000001</v>
      </c>
    </row>
    <row r="480" spans="1:3" x14ac:dyDescent="0.2">
      <c r="A480" s="7" t="s">
        <v>190</v>
      </c>
      <c r="B480" s="7">
        <v>31</v>
      </c>
      <c r="C480" s="7">
        <v>3.04</v>
      </c>
    </row>
    <row r="481" spans="1:3" x14ac:dyDescent="0.2">
      <c r="A481" s="7" t="s">
        <v>1488</v>
      </c>
      <c r="B481" s="7">
        <v>48</v>
      </c>
      <c r="C481" s="7">
        <v>7.33</v>
      </c>
    </row>
    <row r="482" spans="1:3" x14ac:dyDescent="0.2">
      <c r="A482" s="7" t="s">
        <v>671</v>
      </c>
      <c r="B482" s="7">
        <v>33</v>
      </c>
      <c r="C482" s="7">
        <v>1.68</v>
      </c>
    </row>
    <row r="483" spans="1:3" x14ac:dyDescent="0.2">
      <c r="A483" s="7" t="s">
        <v>1501</v>
      </c>
      <c r="B483" s="7">
        <v>46</v>
      </c>
      <c r="C483" s="7">
        <v>4.97</v>
      </c>
    </row>
    <row r="484" spans="1:3" x14ac:dyDescent="0.2">
      <c r="A484" s="7" t="s">
        <v>1491</v>
      </c>
      <c r="B484" s="7">
        <v>46</v>
      </c>
      <c r="C484" s="7">
        <v>14.75</v>
      </c>
    </row>
    <row r="485" spans="1:3" x14ac:dyDescent="0.2">
      <c r="A485" s="7" t="s">
        <v>902</v>
      </c>
      <c r="B485" s="7">
        <v>50</v>
      </c>
      <c r="C485" s="7">
        <v>5.8199999999999994</v>
      </c>
    </row>
    <row r="486" spans="1:3" x14ac:dyDescent="0.2">
      <c r="A486" s="7" t="s">
        <v>1353</v>
      </c>
      <c r="B486" s="7">
        <v>18</v>
      </c>
      <c r="C486" s="7">
        <v>2.4</v>
      </c>
    </row>
    <row r="487" spans="1:3" x14ac:dyDescent="0.2">
      <c r="A487" s="7" t="s">
        <v>546</v>
      </c>
      <c r="B487" s="7">
        <v>49</v>
      </c>
      <c r="C487" s="7">
        <v>0.85000000000000009</v>
      </c>
    </row>
    <row r="488" spans="1:3" x14ac:dyDescent="0.2">
      <c r="A488" s="7" t="s">
        <v>585</v>
      </c>
      <c r="B488" s="7">
        <v>36</v>
      </c>
      <c r="C488" s="7">
        <v>3.19</v>
      </c>
    </row>
    <row r="489" spans="1:3" x14ac:dyDescent="0.2">
      <c r="A489" s="7" t="s">
        <v>1531</v>
      </c>
      <c r="B489" s="7">
        <v>50</v>
      </c>
      <c r="C489" s="7">
        <v>5.0599999999999996</v>
      </c>
    </row>
    <row r="490" spans="1:3" x14ac:dyDescent="0.2">
      <c r="A490" s="7" t="s">
        <v>1480</v>
      </c>
      <c r="B490" s="7">
        <v>25</v>
      </c>
      <c r="C490" s="7">
        <v>1.3900000000000001</v>
      </c>
    </row>
    <row r="491" spans="1:3" x14ac:dyDescent="0.2">
      <c r="A491" s="7" t="s">
        <v>1404</v>
      </c>
      <c r="B491" s="7">
        <v>45</v>
      </c>
      <c r="C491" s="7">
        <v>1.54</v>
      </c>
    </row>
    <row r="492" spans="1:3" x14ac:dyDescent="0.2">
      <c r="A492" s="7" t="s">
        <v>272</v>
      </c>
      <c r="B492" s="7">
        <v>20</v>
      </c>
      <c r="C492" s="7">
        <v>5.8599999999999994</v>
      </c>
    </row>
    <row r="493" spans="1:3" x14ac:dyDescent="0.2">
      <c r="A493" s="7" t="s">
        <v>333</v>
      </c>
      <c r="B493" s="7">
        <v>7</v>
      </c>
      <c r="C493" s="7">
        <v>7.2299999999999995</v>
      </c>
    </row>
    <row r="494" spans="1:3" x14ac:dyDescent="0.2">
      <c r="A494" s="7" t="s">
        <v>1268</v>
      </c>
      <c r="B494" s="7">
        <v>18</v>
      </c>
      <c r="C494" s="7">
        <v>1.27</v>
      </c>
    </row>
    <row r="495" spans="1:3" x14ac:dyDescent="0.2">
      <c r="A495" s="7" t="s">
        <v>349</v>
      </c>
      <c r="B495" s="7">
        <v>46</v>
      </c>
      <c r="C495" s="7">
        <v>1.54</v>
      </c>
    </row>
    <row r="496" spans="1:3" x14ac:dyDescent="0.2">
      <c r="A496" s="7" t="s">
        <v>432</v>
      </c>
      <c r="B496" s="7">
        <v>10</v>
      </c>
      <c r="C496" s="7">
        <v>3.04</v>
      </c>
    </row>
    <row r="497" spans="1:3" x14ac:dyDescent="0.2">
      <c r="A497" s="7" t="s">
        <v>78</v>
      </c>
      <c r="B497" s="7">
        <v>45</v>
      </c>
      <c r="C497" s="7">
        <v>2.61</v>
      </c>
    </row>
    <row r="498" spans="1:3" x14ac:dyDescent="0.2">
      <c r="A498" s="7" t="s">
        <v>1617</v>
      </c>
      <c r="B498" s="7">
        <v>48</v>
      </c>
      <c r="C498" s="7">
        <v>5.0599999999999996</v>
      </c>
    </row>
    <row r="499" spans="1:3" x14ac:dyDescent="0.2">
      <c r="A499" s="7" t="s">
        <v>1239</v>
      </c>
      <c r="B499" s="7">
        <v>6</v>
      </c>
      <c r="C499" s="7">
        <v>4.8199999999999994</v>
      </c>
    </row>
    <row r="500" spans="1:3" x14ac:dyDescent="0.2">
      <c r="A500" s="7" t="s">
        <v>1250</v>
      </c>
      <c r="B500" s="7">
        <v>25</v>
      </c>
      <c r="C500" s="7">
        <v>7.2299999999999995</v>
      </c>
    </row>
    <row r="501" spans="1:3" x14ac:dyDescent="0.2">
      <c r="A501" s="7" t="s">
        <v>1578</v>
      </c>
      <c r="B501" s="7">
        <v>10</v>
      </c>
      <c r="C501" s="7">
        <v>2.4499999999999997</v>
      </c>
    </row>
    <row r="502" spans="1:3" x14ac:dyDescent="0.2">
      <c r="A502" s="7" t="s">
        <v>1298</v>
      </c>
      <c r="B502" s="7">
        <v>30</v>
      </c>
      <c r="C502" s="7">
        <v>5.8599999999999994</v>
      </c>
    </row>
    <row r="503" spans="1:3" x14ac:dyDescent="0.2">
      <c r="A503" s="7" t="s">
        <v>936</v>
      </c>
      <c r="B503" s="7">
        <v>3</v>
      </c>
      <c r="C503" s="7">
        <v>2.04</v>
      </c>
    </row>
    <row r="504" spans="1:3" x14ac:dyDescent="0.2">
      <c r="A504" s="7" t="s">
        <v>258</v>
      </c>
      <c r="B504" s="7">
        <v>41</v>
      </c>
      <c r="C504" s="7">
        <v>4.05</v>
      </c>
    </row>
    <row r="505" spans="1:3" x14ac:dyDescent="0.2">
      <c r="A505" s="7" t="s">
        <v>864</v>
      </c>
      <c r="B505" s="7">
        <v>26</v>
      </c>
      <c r="C505" s="7">
        <v>5.0599999999999996</v>
      </c>
    </row>
    <row r="506" spans="1:3" x14ac:dyDescent="0.2">
      <c r="A506" s="7" t="s">
        <v>1568</v>
      </c>
      <c r="B506" s="7">
        <v>20</v>
      </c>
      <c r="C506" s="7">
        <v>1.04</v>
      </c>
    </row>
    <row r="507" spans="1:3" x14ac:dyDescent="0.2">
      <c r="A507" s="7" t="s">
        <v>776</v>
      </c>
      <c r="B507" s="7">
        <v>36</v>
      </c>
      <c r="C507" s="7">
        <v>15.15</v>
      </c>
    </row>
    <row r="508" spans="1:3" x14ac:dyDescent="0.2">
      <c r="A508" s="7" t="s">
        <v>721</v>
      </c>
      <c r="B508" s="7">
        <v>8</v>
      </c>
      <c r="C508" s="7">
        <v>7.2299999999999995</v>
      </c>
    </row>
    <row r="509" spans="1:3" x14ac:dyDescent="0.2">
      <c r="A509" s="7" t="s">
        <v>1280</v>
      </c>
      <c r="B509" s="7">
        <v>8</v>
      </c>
      <c r="C509" s="7">
        <v>1.07</v>
      </c>
    </row>
    <row r="510" spans="1:3" x14ac:dyDescent="0.2">
      <c r="A510" s="7" t="s">
        <v>154</v>
      </c>
      <c r="B510" s="7">
        <v>50</v>
      </c>
      <c r="C510" s="7">
        <v>4.87</v>
      </c>
    </row>
    <row r="511" spans="1:3" x14ac:dyDescent="0.2">
      <c r="A511" s="7" t="s">
        <v>1017</v>
      </c>
      <c r="B511" s="7">
        <v>33</v>
      </c>
      <c r="C511" s="7">
        <v>2.4</v>
      </c>
    </row>
    <row r="512" spans="1:3" x14ac:dyDescent="0.2">
      <c r="A512" s="7" t="s">
        <v>1224</v>
      </c>
      <c r="B512" s="7">
        <v>12</v>
      </c>
      <c r="C512" s="7">
        <v>7.83</v>
      </c>
    </row>
    <row r="513" spans="1:3" x14ac:dyDescent="0.2">
      <c r="A513" s="7" t="s">
        <v>1029</v>
      </c>
      <c r="B513" s="7">
        <v>4</v>
      </c>
      <c r="C513" s="7">
        <v>3.02</v>
      </c>
    </row>
    <row r="514" spans="1:3" x14ac:dyDescent="0.2">
      <c r="A514" s="7" t="s">
        <v>1199</v>
      </c>
      <c r="B514" s="7">
        <v>52</v>
      </c>
      <c r="C514" s="7">
        <v>4.55</v>
      </c>
    </row>
    <row r="515" spans="1:3" x14ac:dyDescent="0.2">
      <c r="A515" s="7" t="s">
        <v>1474</v>
      </c>
      <c r="B515" s="7">
        <v>43</v>
      </c>
      <c r="C515" s="7">
        <v>7.77</v>
      </c>
    </row>
    <row r="516" spans="1:3" x14ac:dyDescent="0.2">
      <c r="A516" s="7" t="s">
        <v>1235</v>
      </c>
      <c r="B516" s="7">
        <v>31</v>
      </c>
      <c r="C516" s="7">
        <v>1.54</v>
      </c>
    </row>
    <row r="517" spans="1:3" x14ac:dyDescent="0.2">
      <c r="A517" s="7" t="s">
        <v>88</v>
      </c>
      <c r="B517" s="7">
        <v>45</v>
      </c>
      <c r="C517" s="7">
        <v>1.07</v>
      </c>
    </row>
    <row r="518" spans="1:3" x14ac:dyDescent="0.2">
      <c r="A518" s="7" t="s">
        <v>1042</v>
      </c>
      <c r="B518" s="7">
        <v>29</v>
      </c>
      <c r="C518" s="7">
        <v>7.03</v>
      </c>
    </row>
    <row r="519" spans="1:3" x14ac:dyDescent="0.2">
      <c r="A519" s="7" t="s">
        <v>422</v>
      </c>
      <c r="B519" s="7">
        <v>25</v>
      </c>
      <c r="C519" s="7">
        <v>20.04</v>
      </c>
    </row>
    <row r="520" spans="1:3" x14ac:dyDescent="0.2">
      <c r="A520" s="7" t="s">
        <v>1485</v>
      </c>
      <c r="B520" s="7">
        <v>40</v>
      </c>
      <c r="C520" s="7">
        <v>0.76</v>
      </c>
    </row>
    <row r="521" spans="1:3" x14ac:dyDescent="0.2">
      <c r="A521" s="7" t="s">
        <v>1470</v>
      </c>
      <c r="B521" s="7">
        <v>15</v>
      </c>
      <c r="C521" s="7">
        <v>0.55000000000000004</v>
      </c>
    </row>
    <row r="522" spans="1:3" x14ac:dyDescent="0.2">
      <c r="A522" s="7" t="s">
        <v>764</v>
      </c>
      <c r="B522" s="7">
        <v>12</v>
      </c>
      <c r="C522" s="7">
        <v>1.04</v>
      </c>
    </row>
    <row r="523" spans="1:3" x14ac:dyDescent="0.2">
      <c r="A523" s="7" t="s">
        <v>428</v>
      </c>
      <c r="B523" s="7">
        <v>34</v>
      </c>
      <c r="C523" s="7">
        <v>1.44</v>
      </c>
    </row>
    <row r="524" spans="1:3" x14ac:dyDescent="0.2">
      <c r="A524" s="7" t="s">
        <v>888</v>
      </c>
      <c r="B524" s="7">
        <v>36</v>
      </c>
      <c r="C524" s="7">
        <v>49.05</v>
      </c>
    </row>
    <row r="525" spans="1:3" x14ac:dyDescent="0.2">
      <c r="A525" s="7" t="s">
        <v>612</v>
      </c>
      <c r="B525" s="7">
        <v>44</v>
      </c>
      <c r="C525" s="7">
        <v>5.52</v>
      </c>
    </row>
    <row r="526" spans="1:3" x14ac:dyDescent="0.2">
      <c r="A526" s="7" t="s">
        <v>889</v>
      </c>
      <c r="B526" s="7">
        <v>7</v>
      </c>
      <c r="C526" s="7">
        <v>6.55</v>
      </c>
    </row>
    <row r="527" spans="1:3" x14ac:dyDescent="0.2">
      <c r="A527" s="7" t="s">
        <v>198</v>
      </c>
      <c r="B527" s="7">
        <v>19</v>
      </c>
      <c r="C527" s="7">
        <v>0.75</v>
      </c>
    </row>
    <row r="528" spans="1:3" x14ac:dyDescent="0.2">
      <c r="A528" s="7" t="s">
        <v>922</v>
      </c>
      <c r="B528" s="7">
        <v>29</v>
      </c>
      <c r="C528" s="7">
        <v>5.49</v>
      </c>
    </row>
    <row r="529" spans="1:3" x14ac:dyDescent="0.2">
      <c r="A529" s="7" t="s">
        <v>211</v>
      </c>
      <c r="B529" s="7">
        <v>43</v>
      </c>
      <c r="C529" s="7">
        <v>0.8</v>
      </c>
    </row>
    <row r="530" spans="1:3" x14ac:dyDescent="0.2">
      <c r="A530" s="7" t="s">
        <v>503</v>
      </c>
      <c r="B530" s="7">
        <v>43</v>
      </c>
      <c r="C530" s="7">
        <v>1.04</v>
      </c>
    </row>
    <row r="531" spans="1:3" x14ac:dyDescent="0.2">
      <c r="A531" s="7" t="s">
        <v>977</v>
      </c>
      <c r="B531" s="7">
        <v>52</v>
      </c>
      <c r="C531" s="7">
        <v>3.19</v>
      </c>
    </row>
    <row r="532" spans="1:3" x14ac:dyDescent="0.2">
      <c r="A532" s="7" t="s">
        <v>1183</v>
      </c>
      <c r="B532" s="7">
        <v>50</v>
      </c>
      <c r="C532" s="7">
        <v>2.4</v>
      </c>
    </row>
    <row r="533" spans="1:3" x14ac:dyDescent="0.2">
      <c r="A533" s="7" t="s">
        <v>1459</v>
      </c>
      <c r="B533" s="7">
        <v>20</v>
      </c>
      <c r="C533" s="7">
        <v>15.15</v>
      </c>
    </row>
    <row r="534" spans="1:3" x14ac:dyDescent="0.2">
      <c r="A534" s="7" t="s">
        <v>761</v>
      </c>
      <c r="B534" s="7">
        <v>6</v>
      </c>
      <c r="C534" s="7">
        <v>2.88</v>
      </c>
    </row>
    <row r="535" spans="1:3" x14ac:dyDescent="0.2">
      <c r="A535" s="7" t="s">
        <v>1395</v>
      </c>
      <c r="B535" s="7">
        <v>27</v>
      </c>
      <c r="C535" s="7">
        <v>3.65</v>
      </c>
    </row>
    <row r="536" spans="1:3" x14ac:dyDescent="0.2">
      <c r="A536" s="7" t="s">
        <v>1471</v>
      </c>
      <c r="B536" s="7">
        <v>36</v>
      </c>
      <c r="C536" s="7">
        <v>0.75</v>
      </c>
    </row>
    <row r="537" spans="1:3" x14ac:dyDescent="0.2">
      <c r="A537" s="7" t="s">
        <v>826</v>
      </c>
      <c r="B537" s="7">
        <v>18</v>
      </c>
      <c r="C537" s="7">
        <v>1.55</v>
      </c>
    </row>
    <row r="538" spans="1:3" x14ac:dyDescent="0.2">
      <c r="A538" s="7" t="s">
        <v>835</v>
      </c>
      <c r="B538" s="7">
        <v>6</v>
      </c>
      <c r="C538" s="7">
        <v>0.75</v>
      </c>
    </row>
    <row r="539" spans="1:3" x14ac:dyDescent="0.2">
      <c r="A539" s="7" t="s">
        <v>1374</v>
      </c>
      <c r="B539" s="7">
        <v>37</v>
      </c>
      <c r="C539" s="7">
        <v>4.03</v>
      </c>
    </row>
    <row r="540" spans="1:3" x14ac:dyDescent="0.2">
      <c r="A540" s="7" t="s">
        <v>1504</v>
      </c>
      <c r="B540" s="7">
        <v>39</v>
      </c>
      <c r="C540" s="7">
        <v>19.560000000000002</v>
      </c>
    </row>
    <row r="541" spans="1:3" x14ac:dyDescent="0.2">
      <c r="A541" s="7" t="s">
        <v>157</v>
      </c>
      <c r="B541" s="7">
        <v>16</v>
      </c>
      <c r="C541" s="7">
        <v>24.54</v>
      </c>
    </row>
    <row r="542" spans="1:3" x14ac:dyDescent="0.2">
      <c r="A542" s="7" t="s">
        <v>910</v>
      </c>
      <c r="B542" s="7">
        <v>50</v>
      </c>
      <c r="C542" s="7">
        <v>1.61</v>
      </c>
    </row>
    <row r="543" spans="1:3" x14ac:dyDescent="0.2">
      <c r="A543" s="7" t="s">
        <v>367</v>
      </c>
      <c r="B543" s="7">
        <v>12</v>
      </c>
      <c r="C543" s="7">
        <v>0.75</v>
      </c>
    </row>
    <row r="544" spans="1:3" x14ac:dyDescent="0.2">
      <c r="A544" s="7" t="s">
        <v>1605</v>
      </c>
      <c r="B544" s="7">
        <v>24</v>
      </c>
      <c r="C544" s="7">
        <v>1.04</v>
      </c>
    </row>
    <row r="545" spans="1:3" x14ac:dyDescent="0.2">
      <c r="A545" s="7" t="s">
        <v>1567</v>
      </c>
      <c r="B545" s="7">
        <v>20</v>
      </c>
      <c r="C545" s="7">
        <v>49.05</v>
      </c>
    </row>
    <row r="546" spans="1:3" x14ac:dyDescent="0.2">
      <c r="A546" s="7" t="s">
        <v>1407</v>
      </c>
      <c r="B546" s="7">
        <v>33</v>
      </c>
      <c r="C546" s="7">
        <v>0.8600000000000001</v>
      </c>
    </row>
    <row r="547" spans="1:3" x14ac:dyDescent="0.2">
      <c r="A547" s="7" t="s">
        <v>913</v>
      </c>
      <c r="B547" s="7">
        <v>39</v>
      </c>
      <c r="C547" s="7">
        <v>0.85000000000000009</v>
      </c>
    </row>
    <row r="548" spans="1:3" x14ac:dyDescent="0.2">
      <c r="A548" s="7" t="s">
        <v>451</v>
      </c>
      <c r="B548" s="7">
        <v>46</v>
      </c>
      <c r="C548" s="7">
        <v>1.44</v>
      </c>
    </row>
    <row r="549" spans="1:3" x14ac:dyDescent="0.2">
      <c r="A549" s="7" t="s">
        <v>203</v>
      </c>
      <c r="B549" s="7">
        <v>34</v>
      </c>
      <c r="C549" s="7">
        <v>20.04</v>
      </c>
    </row>
    <row r="550" spans="1:3" x14ac:dyDescent="0.2">
      <c r="A550" s="7" t="s">
        <v>1571</v>
      </c>
      <c r="B550" s="7">
        <v>42</v>
      </c>
      <c r="C550" s="7">
        <v>1.54</v>
      </c>
    </row>
    <row r="551" spans="1:3" x14ac:dyDescent="0.2">
      <c r="A551" s="7" t="s">
        <v>1595</v>
      </c>
      <c r="B551" s="7">
        <v>44</v>
      </c>
      <c r="C551" s="7">
        <v>5.0199999999999996</v>
      </c>
    </row>
    <row r="552" spans="1:3" x14ac:dyDescent="0.2">
      <c r="A552" s="7" t="s">
        <v>1616</v>
      </c>
      <c r="B552" s="7">
        <v>20</v>
      </c>
      <c r="C552" s="7">
        <v>0.75</v>
      </c>
    </row>
    <row r="553" spans="1:3" x14ac:dyDescent="0.2">
      <c r="A553" s="7" t="s">
        <v>1601</v>
      </c>
      <c r="B553" s="7">
        <v>28</v>
      </c>
      <c r="C553" s="7">
        <v>1.04</v>
      </c>
    </row>
    <row r="554" spans="1:3" x14ac:dyDescent="0.2">
      <c r="A554" s="7" t="s">
        <v>1431</v>
      </c>
      <c r="B554" s="7">
        <v>14</v>
      </c>
      <c r="C554" s="7">
        <v>4.05</v>
      </c>
    </row>
    <row r="555" spans="1:3" x14ac:dyDescent="0.2">
      <c r="A555" s="7" t="s">
        <v>1553</v>
      </c>
      <c r="B555" s="7">
        <v>34</v>
      </c>
      <c r="C555" s="7">
        <v>1.68</v>
      </c>
    </row>
    <row r="556" spans="1:3" x14ac:dyDescent="0.2">
      <c r="A556" s="7" t="s">
        <v>196</v>
      </c>
      <c r="B556" s="7">
        <v>8</v>
      </c>
      <c r="C556" s="7">
        <v>26.35</v>
      </c>
    </row>
    <row r="557" spans="1:3" x14ac:dyDescent="0.2">
      <c r="A557" s="7" t="s">
        <v>1371</v>
      </c>
      <c r="B557" s="7">
        <v>18</v>
      </c>
      <c r="C557" s="7">
        <v>15.15</v>
      </c>
    </row>
    <row r="558" spans="1:3" x14ac:dyDescent="0.2">
      <c r="A558" s="7" t="s">
        <v>1602</v>
      </c>
      <c r="B558" s="7">
        <v>37</v>
      </c>
      <c r="C558" s="7">
        <v>0.85000000000000009</v>
      </c>
    </row>
    <row r="559" spans="1:3" x14ac:dyDescent="0.2">
      <c r="A559" s="7" t="s">
        <v>229</v>
      </c>
      <c r="B559" s="7">
        <v>7</v>
      </c>
      <c r="C559" s="7">
        <v>2.9</v>
      </c>
    </row>
    <row r="560" spans="1:3" x14ac:dyDescent="0.2">
      <c r="A560" s="7" t="s">
        <v>383</v>
      </c>
      <c r="B560" s="7">
        <v>39</v>
      </c>
      <c r="C560" s="7">
        <v>4.55</v>
      </c>
    </row>
    <row r="561" spans="1:3" x14ac:dyDescent="0.2">
      <c r="A561" s="7" t="s">
        <v>1445</v>
      </c>
      <c r="B561" s="7">
        <v>49</v>
      </c>
      <c r="C561" s="7">
        <v>0.75</v>
      </c>
    </row>
    <row r="562" spans="1:3" x14ac:dyDescent="0.2">
      <c r="A562" s="7" t="s">
        <v>1082</v>
      </c>
      <c r="B562" s="7">
        <v>18</v>
      </c>
      <c r="C562" s="7">
        <v>1.54</v>
      </c>
    </row>
    <row r="563" spans="1:3" x14ac:dyDescent="0.2">
      <c r="A563" s="7" t="s">
        <v>1614</v>
      </c>
      <c r="B563" s="7">
        <v>43</v>
      </c>
      <c r="C563" s="7">
        <v>19.560000000000002</v>
      </c>
    </row>
    <row r="564" spans="1:3" x14ac:dyDescent="0.2">
      <c r="A564" s="7" t="s">
        <v>712</v>
      </c>
      <c r="B564" s="7">
        <v>28</v>
      </c>
      <c r="C564" s="7">
        <v>15.15</v>
      </c>
    </row>
    <row r="565" spans="1:3" x14ac:dyDescent="0.2">
      <c r="A565" s="7" t="s">
        <v>1054</v>
      </c>
      <c r="B565" s="7">
        <v>52</v>
      </c>
      <c r="C565" s="7">
        <v>1.54</v>
      </c>
    </row>
    <row r="566" spans="1:3" x14ac:dyDescent="0.2">
      <c r="A566" s="7" t="s">
        <v>1300</v>
      </c>
      <c r="B566" s="7">
        <v>27</v>
      </c>
      <c r="C566" s="7">
        <v>4.55</v>
      </c>
    </row>
    <row r="567" spans="1:3" x14ac:dyDescent="0.2">
      <c r="A567" s="7" t="s">
        <v>301</v>
      </c>
      <c r="B567" s="7">
        <v>44</v>
      </c>
      <c r="C567" s="7">
        <v>0.55000000000000004</v>
      </c>
    </row>
    <row r="568" spans="1:3" x14ac:dyDescent="0.2">
      <c r="A568" s="7" t="s">
        <v>92</v>
      </c>
      <c r="B568" s="7">
        <v>27</v>
      </c>
      <c r="C568" s="7">
        <v>24.54</v>
      </c>
    </row>
    <row r="569" spans="1:3" x14ac:dyDescent="0.2">
      <c r="A569" s="7" t="s">
        <v>1541</v>
      </c>
      <c r="B569" s="7">
        <v>33</v>
      </c>
      <c r="C569" s="7">
        <v>6.6899999999999995</v>
      </c>
    </row>
    <row r="570" spans="1:3" x14ac:dyDescent="0.2">
      <c r="A570" s="7" t="s">
        <v>1089</v>
      </c>
      <c r="B570" s="7">
        <v>51</v>
      </c>
      <c r="C570" s="7">
        <v>2.4</v>
      </c>
    </row>
    <row r="571" spans="1:3" x14ac:dyDescent="0.2">
      <c r="A571" s="7" t="s">
        <v>828</v>
      </c>
      <c r="B571" s="7">
        <v>10</v>
      </c>
      <c r="C571" s="7">
        <v>0.75</v>
      </c>
    </row>
    <row r="572" spans="1:3" x14ac:dyDescent="0.2">
      <c r="A572" s="7" t="s">
        <v>955</v>
      </c>
      <c r="B572" s="7">
        <v>6</v>
      </c>
      <c r="C572" s="7">
        <v>0.55000000000000004</v>
      </c>
    </row>
    <row r="573" spans="1:3" x14ac:dyDescent="0.2">
      <c r="A573" s="7" t="s">
        <v>1515</v>
      </c>
      <c r="B573" s="7">
        <v>23</v>
      </c>
      <c r="C573" s="7">
        <v>24.54</v>
      </c>
    </row>
    <row r="574" spans="1:3" x14ac:dyDescent="0.2">
      <c r="A574" s="7" t="s">
        <v>1292</v>
      </c>
      <c r="B574" s="7">
        <v>51</v>
      </c>
      <c r="C574" s="7">
        <v>9.0400000000000009</v>
      </c>
    </row>
    <row r="575" spans="1:3" x14ac:dyDescent="0.2">
      <c r="A575" s="7" t="s">
        <v>119</v>
      </c>
      <c r="B575" s="7">
        <v>47</v>
      </c>
      <c r="C575" s="7">
        <v>4.05</v>
      </c>
    </row>
    <row r="576" spans="1:3" x14ac:dyDescent="0.2">
      <c r="A576" s="7" t="s">
        <v>1610</v>
      </c>
      <c r="B576" s="7">
        <v>16</v>
      </c>
      <c r="C576" s="7">
        <v>0.75</v>
      </c>
    </row>
    <row r="577" spans="1:3" x14ac:dyDescent="0.2">
      <c r="A577" s="7" t="s">
        <v>1625</v>
      </c>
      <c r="B577" s="7">
        <v>43</v>
      </c>
      <c r="C577" s="7">
        <v>1.54</v>
      </c>
    </row>
    <row r="578" spans="1:3" x14ac:dyDescent="0.2">
      <c r="A578" s="7" t="s">
        <v>1048</v>
      </c>
      <c r="B578" s="7">
        <v>52</v>
      </c>
      <c r="C578" s="7">
        <v>24.54</v>
      </c>
    </row>
    <row r="579" spans="1:3" x14ac:dyDescent="0.2">
      <c r="A579" s="7" t="s">
        <v>1425</v>
      </c>
      <c r="B579" s="7">
        <v>3</v>
      </c>
      <c r="C579" s="7">
        <v>5.55</v>
      </c>
    </row>
    <row r="580" spans="1:3" x14ac:dyDescent="0.2">
      <c r="A580" s="7" t="s">
        <v>530</v>
      </c>
      <c r="B580" s="7">
        <v>28</v>
      </c>
      <c r="C580" s="7">
        <v>0.85000000000000009</v>
      </c>
    </row>
    <row r="581" spans="1:3" x14ac:dyDescent="0.2">
      <c r="A581" s="7" t="s">
        <v>855</v>
      </c>
      <c r="B581" s="7">
        <v>24</v>
      </c>
      <c r="C581" s="7">
        <v>7.83</v>
      </c>
    </row>
    <row r="582" spans="1:3" x14ac:dyDescent="0.2">
      <c r="A582" s="7" t="s">
        <v>576</v>
      </c>
      <c r="B582" s="7">
        <v>23</v>
      </c>
      <c r="C582" s="7">
        <v>15.15</v>
      </c>
    </row>
    <row r="583" spans="1:3" x14ac:dyDescent="0.2">
      <c r="A583" s="7" t="s">
        <v>849</v>
      </c>
      <c r="B583" s="7">
        <v>6</v>
      </c>
      <c r="C583" s="7">
        <v>4.55</v>
      </c>
    </row>
    <row r="584" spans="1:3" x14ac:dyDescent="0.2">
      <c r="A584" s="7" t="s">
        <v>42</v>
      </c>
      <c r="B584" s="7">
        <v>43</v>
      </c>
      <c r="C584" s="7">
        <v>4.8599999999999994</v>
      </c>
    </row>
    <row r="585" spans="1:3" x14ac:dyDescent="0.2">
      <c r="A585" s="7" t="s">
        <v>303</v>
      </c>
      <c r="B585" s="7">
        <v>16</v>
      </c>
      <c r="C585" s="7">
        <v>7.2299999999999995</v>
      </c>
    </row>
    <row r="586" spans="1:3" x14ac:dyDescent="0.2">
      <c r="A586" s="7" t="s">
        <v>467</v>
      </c>
      <c r="B586" s="7">
        <v>17</v>
      </c>
      <c r="C586" s="7">
        <v>8.2700000000000014</v>
      </c>
    </row>
    <row r="587" spans="1:3" x14ac:dyDescent="0.2">
      <c r="A587" s="7" t="s">
        <v>1093</v>
      </c>
      <c r="B587" s="7">
        <v>44</v>
      </c>
      <c r="C587" s="7">
        <v>2.4499999999999997</v>
      </c>
    </row>
    <row r="588" spans="1:3" x14ac:dyDescent="0.2">
      <c r="A588" s="7" t="s">
        <v>207</v>
      </c>
      <c r="B588" s="7">
        <v>10</v>
      </c>
      <c r="C588" s="7">
        <v>20.04</v>
      </c>
    </row>
    <row r="589" spans="1:3" x14ac:dyDescent="0.2">
      <c r="A589" s="7" t="s">
        <v>110</v>
      </c>
      <c r="B589" s="7">
        <v>21</v>
      </c>
      <c r="C589" s="7">
        <v>1.35</v>
      </c>
    </row>
    <row r="590" spans="1:3" x14ac:dyDescent="0.2">
      <c r="A590" s="7" t="s">
        <v>48</v>
      </c>
      <c r="B590" s="7">
        <v>28</v>
      </c>
      <c r="C590" s="7">
        <v>7.83</v>
      </c>
    </row>
    <row r="591" spans="1:3" x14ac:dyDescent="0.2">
      <c r="A591" s="7" t="s">
        <v>1262</v>
      </c>
      <c r="B591" s="7">
        <v>18</v>
      </c>
      <c r="C591" s="7">
        <v>4.7299999999999995</v>
      </c>
    </row>
    <row r="592" spans="1:3" x14ac:dyDescent="0.2">
      <c r="A592" s="7" t="s">
        <v>1423</v>
      </c>
      <c r="B592" s="7">
        <v>26</v>
      </c>
      <c r="C592" s="7">
        <v>4.05</v>
      </c>
    </row>
    <row r="593" spans="1:3" x14ac:dyDescent="0.2">
      <c r="A593" s="7" t="s">
        <v>834</v>
      </c>
      <c r="B593" s="7">
        <v>31</v>
      </c>
      <c r="C593" s="7">
        <v>4.97</v>
      </c>
    </row>
    <row r="594" spans="1:3" x14ac:dyDescent="0.2">
      <c r="A594" s="7" t="s">
        <v>1252</v>
      </c>
      <c r="B594" s="7">
        <v>22</v>
      </c>
      <c r="C594" s="7">
        <v>5.55</v>
      </c>
    </row>
    <row r="595" spans="1:3" x14ac:dyDescent="0.2">
      <c r="A595" s="7" t="s">
        <v>582</v>
      </c>
      <c r="B595" s="7">
        <v>16</v>
      </c>
      <c r="C595" s="7">
        <v>7.83</v>
      </c>
    </row>
    <row r="596" spans="1:3" x14ac:dyDescent="0.2">
      <c r="A596" s="7" t="s">
        <v>355</v>
      </c>
      <c r="B596" s="7">
        <v>34</v>
      </c>
      <c r="C596" s="7">
        <v>2.88</v>
      </c>
    </row>
    <row r="597" spans="1:3" x14ac:dyDescent="0.2">
      <c r="A597" s="7" t="s">
        <v>702</v>
      </c>
      <c r="B597" s="7">
        <v>11</v>
      </c>
      <c r="C597" s="7">
        <v>1.04</v>
      </c>
    </row>
    <row r="598" spans="1:3" x14ac:dyDescent="0.2">
      <c r="A598" s="7" t="s">
        <v>1486</v>
      </c>
      <c r="B598" s="7">
        <v>24</v>
      </c>
      <c r="C598" s="7">
        <v>8.1300000000000008</v>
      </c>
    </row>
    <row r="599" spans="1:3" x14ac:dyDescent="0.2">
      <c r="A599" s="7" t="s">
        <v>1548</v>
      </c>
      <c r="B599" s="7">
        <v>17</v>
      </c>
      <c r="C599" s="7">
        <v>19.560000000000002</v>
      </c>
    </row>
    <row r="600" spans="1:3" x14ac:dyDescent="0.2">
      <c r="A600" s="7" t="s">
        <v>1627</v>
      </c>
      <c r="B600" s="7">
        <v>4</v>
      </c>
      <c r="C600" s="7">
        <v>1.54</v>
      </c>
    </row>
    <row r="601" spans="1:3" x14ac:dyDescent="0.2">
      <c r="A601" s="7" t="s">
        <v>1018</v>
      </c>
      <c r="B601" s="7">
        <v>42</v>
      </c>
      <c r="C601" s="7">
        <v>11.200000000000001</v>
      </c>
    </row>
    <row r="602" spans="1:3" x14ac:dyDescent="0.2">
      <c r="A602" s="7" t="s">
        <v>893</v>
      </c>
      <c r="B602" s="7">
        <v>6</v>
      </c>
      <c r="C602" s="7">
        <v>0.88</v>
      </c>
    </row>
    <row r="603" spans="1:3" x14ac:dyDescent="0.2">
      <c r="A603" s="7" t="s">
        <v>586</v>
      </c>
      <c r="B603" s="7">
        <v>3</v>
      </c>
      <c r="C603" s="7">
        <v>14.75</v>
      </c>
    </row>
    <row r="604" spans="1:3" x14ac:dyDescent="0.2">
      <c r="A604" s="7" t="s">
        <v>852</v>
      </c>
      <c r="B604" s="7">
        <v>48</v>
      </c>
      <c r="C604" s="7">
        <v>3.17</v>
      </c>
    </row>
    <row r="605" spans="1:3" x14ac:dyDescent="0.2">
      <c r="A605" s="7" t="s">
        <v>1390</v>
      </c>
      <c r="B605" s="7">
        <v>20</v>
      </c>
      <c r="C605" s="7">
        <v>6.55</v>
      </c>
    </row>
    <row r="606" spans="1:3" x14ac:dyDescent="0.2">
      <c r="A606" s="7" t="s">
        <v>738</v>
      </c>
      <c r="B606" s="7">
        <v>23</v>
      </c>
      <c r="C606" s="7">
        <v>2.04</v>
      </c>
    </row>
    <row r="607" spans="1:3" x14ac:dyDescent="0.2">
      <c r="A607" s="7" t="s">
        <v>729</v>
      </c>
      <c r="B607" s="7">
        <v>20</v>
      </c>
      <c r="C607" s="7">
        <v>3.82</v>
      </c>
    </row>
    <row r="608" spans="1:3" x14ac:dyDescent="0.2">
      <c r="A608" s="7" t="s">
        <v>521</v>
      </c>
      <c r="B608" s="7">
        <v>29</v>
      </c>
      <c r="C608" s="7">
        <v>2.9</v>
      </c>
    </row>
    <row r="609" spans="1:3" x14ac:dyDescent="0.2">
      <c r="A609" s="7" t="s">
        <v>1367</v>
      </c>
      <c r="B609" s="7">
        <v>44</v>
      </c>
      <c r="C609" s="7">
        <v>1.04</v>
      </c>
    </row>
    <row r="610" spans="1:3" x14ac:dyDescent="0.2">
      <c r="A610" s="7" t="s">
        <v>160</v>
      </c>
      <c r="B610" s="7">
        <v>5</v>
      </c>
      <c r="C610" s="7">
        <v>0.75</v>
      </c>
    </row>
    <row r="611" spans="1:3" x14ac:dyDescent="0.2">
      <c r="A611" s="7" t="s">
        <v>95</v>
      </c>
      <c r="B611" s="7">
        <v>12</v>
      </c>
      <c r="C611" s="7">
        <v>0.85000000000000009</v>
      </c>
    </row>
    <row r="612" spans="1:3" x14ac:dyDescent="0.2">
      <c r="A612" s="7" t="s">
        <v>782</v>
      </c>
      <c r="B612" s="7">
        <v>45</v>
      </c>
      <c r="C612" s="7">
        <v>2.4499999999999997</v>
      </c>
    </row>
    <row r="613" spans="1:3" x14ac:dyDescent="0.2">
      <c r="A613" s="7" t="s">
        <v>858</v>
      </c>
      <c r="B613" s="7">
        <v>21</v>
      </c>
      <c r="C613" s="7">
        <v>1.54</v>
      </c>
    </row>
    <row r="614" spans="1:3" x14ac:dyDescent="0.2">
      <c r="A614" s="7" t="s">
        <v>71</v>
      </c>
      <c r="B614" s="7">
        <v>51</v>
      </c>
      <c r="C614" s="7">
        <v>3.04</v>
      </c>
    </row>
    <row r="615" spans="1:3" x14ac:dyDescent="0.2">
      <c r="A615" s="7" t="s">
        <v>1256</v>
      </c>
      <c r="B615" s="7">
        <v>26</v>
      </c>
      <c r="C615" s="7">
        <v>7.33</v>
      </c>
    </row>
    <row r="616" spans="1:3" x14ac:dyDescent="0.2">
      <c r="A616" s="7" t="s">
        <v>660</v>
      </c>
      <c r="B616" s="7">
        <v>33</v>
      </c>
      <c r="C616" s="7">
        <v>12.440000000000001</v>
      </c>
    </row>
    <row r="617" spans="1:3" x14ac:dyDescent="0.2">
      <c r="A617" s="7" t="s">
        <v>1539</v>
      </c>
      <c r="B617" s="7">
        <v>7</v>
      </c>
      <c r="C617" s="7">
        <v>5.0599999999999996</v>
      </c>
    </row>
    <row r="618" spans="1:3" x14ac:dyDescent="0.2">
      <c r="A618" s="7" t="s">
        <v>1330</v>
      </c>
      <c r="B618" s="7">
        <v>40</v>
      </c>
      <c r="C618" s="7">
        <v>49.05</v>
      </c>
    </row>
    <row r="619" spans="1:3" x14ac:dyDescent="0.2">
      <c r="A619" s="7" t="s">
        <v>1322</v>
      </c>
      <c r="B619" s="7">
        <v>21</v>
      </c>
      <c r="C619" s="7">
        <v>4.7299999999999995</v>
      </c>
    </row>
    <row r="620" spans="1:3" x14ac:dyDescent="0.2">
      <c r="A620" s="7" t="s">
        <v>994</v>
      </c>
      <c r="B620" s="7">
        <v>45</v>
      </c>
      <c r="C620" s="7">
        <v>1.06</v>
      </c>
    </row>
    <row r="621" spans="1:3" x14ac:dyDescent="0.2">
      <c r="A621" s="7" t="s">
        <v>1505</v>
      </c>
      <c r="B621" s="7">
        <v>48</v>
      </c>
      <c r="C621" s="7">
        <v>1.06</v>
      </c>
    </row>
    <row r="622" spans="1:3" x14ac:dyDescent="0.2">
      <c r="A622" s="7" t="s">
        <v>550</v>
      </c>
      <c r="B622" s="7">
        <v>11</v>
      </c>
      <c r="C622" s="7">
        <v>0.75</v>
      </c>
    </row>
    <row r="623" spans="1:3" x14ac:dyDescent="0.2">
      <c r="A623" s="7" t="s">
        <v>114</v>
      </c>
      <c r="B623" s="7">
        <v>25</v>
      </c>
      <c r="C623" s="7">
        <v>3.17</v>
      </c>
    </row>
    <row r="624" spans="1:3" x14ac:dyDescent="0.2">
      <c r="A624" s="7" t="s">
        <v>340</v>
      </c>
      <c r="B624" s="7">
        <v>9</v>
      </c>
      <c r="C624" s="7">
        <v>20.04</v>
      </c>
    </row>
    <row r="625" spans="1:3" x14ac:dyDescent="0.2">
      <c r="A625" s="7" t="s">
        <v>1494</v>
      </c>
      <c r="B625" s="7">
        <v>40</v>
      </c>
      <c r="C625" s="7">
        <v>5.8599999999999994</v>
      </c>
    </row>
    <row r="626" spans="1:3" x14ac:dyDescent="0.2">
      <c r="A626" s="7" t="s">
        <v>969</v>
      </c>
      <c r="B626" s="7">
        <v>36</v>
      </c>
      <c r="C626" s="7">
        <v>13.940000000000001</v>
      </c>
    </row>
    <row r="627" spans="1:3" x14ac:dyDescent="0.2">
      <c r="A627" s="7" t="s">
        <v>1072</v>
      </c>
      <c r="B627" s="7">
        <v>13</v>
      </c>
      <c r="C627" s="7">
        <v>11.42</v>
      </c>
    </row>
    <row r="628" spans="1:3" x14ac:dyDescent="0.2">
      <c r="A628" s="7" t="s">
        <v>402</v>
      </c>
      <c r="B628" s="7">
        <v>10</v>
      </c>
      <c r="C628" s="7">
        <v>6.3199999999999994</v>
      </c>
    </row>
    <row r="629" spans="1:3" x14ac:dyDescent="0.2">
      <c r="A629" s="7" t="s">
        <v>1148</v>
      </c>
      <c r="B629" s="7">
        <v>23</v>
      </c>
      <c r="C629" s="7">
        <v>3.65</v>
      </c>
    </row>
    <row r="630" spans="1:3" x14ac:dyDescent="0.2">
      <c r="A630" s="7" t="s">
        <v>1338</v>
      </c>
      <c r="B630" s="7">
        <v>42</v>
      </c>
      <c r="C630" s="7">
        <v>9.0400000000000009</v>
      </c>
    </row>
    <row r="631" spans="1:3" x14ac:dyDescent="0.2">
      <c r="A631" s="7" t="s">
        <v>201</v>
      </c>
      <c r="B631" s="7">
        <v>49</v>
      </c>
      <c r="C631" s="7">
        <v>2.4499999999999997</v>
      </c>
    </row>
    <row r="632" spans="1:3" x14ac:dyDescent="0.2">
      <c r="A632" s="7" t="s">
        <v>1334</v>
      </c>
      <c r="B632" s="7">
        <v>21</v>
      </c>
      <c r="C632" s="7">
        <v>0.88</v>
      </c>
    </row>
    <row r="633" spans="1:3" x14ac:dyDescent="0.2">
      <c r="A633" s="7" t="s">
        <v>838</v>
      </c>
      <c r="B633" s="7">
        <v>48</v>
      </c>
      <c r="C633" s="7">
        <v>1.04</v>
      </c>
    </row>
    <row r="634" spans="1:3" x14ac:dyDescent="0.2">
      <c r="A634" s="7" t="s">
        <v>646</v>
      </c>
      <c r="B634" s="7">
        <v>52</v>
      </c>
      <c r="C634" s="7">
        <v>20.04</v>
      </c>
    </row>
    <row r="635" spans="1:3" x14ac:dyDescent="0.2">
      <c r="A635" s="7" t="s">
        <v>601</v>
      </c>
      <c r="B635" s="7">
        <v>29</v>
      </c>
      <c r="C635" s="7">
        <v>20.04</v>
      </c>
    </row>
    <row r="636" spans="1:3" x14ac:dyDescent="0.2">
      <c r="A636" s="7" t="s">
        <v>883</v>
      </c>
      <c r="B636" s="7">
        <v>12</v>
      </c>
      <c r="C636" s="7">
        <v>15.15</v>
      </c>
    </row>
    <row r="637" spans="1:3" x14ac:dyDescent="0.2">
      <c r="A637" s="7" t="s">
        <v>288</v>
      </c>
      <c r="B637" s="7">
        <v>9</v>
      </c>
      <c r="C637" s="7">
        <v>11.33</v>
      </c>
    </row>
    <row r="638" spans="1:3" x14ac:dyDescent="0.2">
      <c r="A638" s="7" t="s">
        <v>885</v>
      </c>
      <c r="B638" s="7">
        <v>41</v>
      </c>
      <c r="C638" s="7">
        <v>0.98000000000000009</v>
      </c>
    </row>
    <row r="639" spans="1:3" x14ac:dyDescent="0.2">
      <c r="A639" s="7" t="s">
        <v>591</v>
      </c>
      <c r="B639" s="7">
        <v>15</v>
      </c>
      <c r="C639" s="7">
        <v>14.05</v>
      </c>
    </row>
    <row r="640" spans="1:3" x14ac:dyDescent="0.2">
      <c r="A640" s="7" t="s">
        <v>1191</v>
      </c>
      <c r="B640" s="7">
        <v>44</v>
      </c>
      <c r="C640" s="7">
        <v>1.05</v>
      </c>
    </row>
    <row r="641" spans="1:3" x14ac:dyDescent="0.2">
      <c r="A641" s="7" t="s">
        <v>791</v>
      </c>
      <c r="B641" s="7">
        <v>49</v>
      </c>
      <c r="C641" s="7">
        <v>2.4</v>
      </c>
    </row>
    <row r="642" spans="1:3" x14ac:dyDescent="0.2">
      <c r="A642" s="7" t="s">
        <v>815</v>
      </c>
      <c r="B642" s="7">
        <v>36</v>
      </c>
      <c r="C642" s="7">
        <v>8.2700000000000014</v>
      </c>
    </row>
    <row r="643" spans="1:3" x14ac:dyDescent="0.2">
      <c r="A643" s="7" t="s">
        <v>848</v>
      </c>
      <c r="B643" s="7">
        <v>10</v>
      </c>
      <c r="C643" s="7">
        <v>0.55000000000000004</v>
      </c>
    </row>
    <row r="644" spans="1:3" x14ac:dyDescent="0.2">
      <c r="A644" s="7" t="s">
        <v>861</v>
      </c>
      <c r="B644" s="7">
        <v>31</v>
      </c>
      <c r="C644" s="7">
        <v>5.55</v>
      </c>
    </row>
    <row r="645" spans="1:3" x14ac:dyDescent="0.2">
      <c r="A645" s="7" t="s">
        <v>1582</v>
      </c>
      <c r="B645" s="7">
        <v>47</v>
      </c>
      <c r="C645" s="7">
        <v>1.6300000000000001</v>
      </c>
    </row>
    <row r="646" spans="1:3" x14ac:dyDescent="0.2">
      <c r="A646" s="7" t="s">
        <v>1523</v>
      </c>
      <c r="B646" s="7">
        <v>35</v>
      </c>
      <c r="C646" s="7">
        <v>0.75</v>
      </c>
    </row>
    <row r="647" spans="1:3" x14ac:dyDescent="0.2">
      <c r="A647" s="7" t="s">
        <v>691</v>
      </c>
      <c r="B647" s="7">
        <v>17</v>
      </c>
      <c r="C647" s="7">
        <v>1.68</v>
      </c>
    </row>
    <row r="648" spans="1:3" x14ac:dyDescent="0.2">
      <c r="A648" s="7" t="s">
        <v>416</v>
      </c>
      <c r="B648" s="7">
        <v>43</v>
      </c>
      <c r="C648" s="7">
        <v>1.35</v>
      </c>
    </row>
    <row r="649" spans="1:3" x14ac:dyDescent="0.2">
      <c r="A649" s="7" t="s">
        <v>185</v>
      </c>
      <c r="B649" s="7">
        <v>6</v>
      </c>
      <c r="C649" s="7">
        <v>3.02</v>
      </c>
    </row>
    <row r="650" spans="1:3" x14ac:dyDescent="0.2">
      <c r="A650" s="7" t="s">
        <v>877</v>
      </c>
      <c r="B650" s="7">
        <v>10</v>
      </c>
      <c r="C650" s="7">
        <v>4.55</v>
      </c>
    </row>
    <row r="651" spans="1:3" x14ac:dyDescent="0.2">
      <c r="A651" s="7" t="s">
        <v>1030</v>
      </c>
      <c r="B651" s="7">
        <v>11</v>
      </c>
      <c r="C651" s="7">
        <v>7.03</v>
      </c>
    </row>
    <row r="652" spans="1:3" x14ac:dyDescent="0.2">
      <c r="A652" s="7" t="s">
        <v>1245</v>
      </c>
      <c r="B652" s="7">
        <v>49</v>
      </c>
      <c r="C652" s="7">
        <v>2.5499999999999998</v>
      </c>
    </row>
    <row r="653" spans="1:3" x14ac:dyDescent="0.2">
      <c r="A653" s="7" t="s">
        <v>116</v>
      </c>
      <c r="B653" s="7">
        <v>5</v>
      </c>
      <c r="C653" s="7">
        <v>4.8599999999999994</v>
      </c>
    </row>
    <row r="654" spans="1:3" x14ac:dyDescent="0.2">
      <c r="A654" s="7" t="s">
        <v>469</v>
      </c>
      <c r="B654" s="7">
        <v>21</v>
      </c>
      <c r="C654" s="7">
        <v>20.04</v>
      </c>
    </row>
    <row r="655" spans="1:3" x14ac:dyDescent="0.2">
      <c r="A655" s="7" t="s">
        <v>1142</v>
      </c>
      <c r="B655" s="7">
        <v>50</v>
      </c>
      <c r="C655" s="7">
        <v>1</v>
      </c>
    </row>
    <row r="656" spans="1:3" x14ac:dyDescent="0.2">
      <c r="A656" s="7" t="s">
        <v>1563</v>
      </c>
      <c r="B656" s="7">
        <v>8</v>
      </c>
      <c r="C656" s="7">
        <v>1.04</v>
      </c>
    </row>
    <row r="657" spans="1:3" x14ac:dyDescent="0.2">
      <c r="A657" s="7" t="s">
        <v>533</v>
      </c>
      <c r="B657" s="7">
        <v>5</v>
      </c>
      <c r="C657" s="7">
        <v>11.200000000000001</v>
      </c>
    </row>
    <row r="658" spans="1:3" x14ac:dyDescent="0.2">
      <c r="A658" s="7" t="s">
        <v>79</v>
      </c>
      <c r="B658" s="7">
        <v>50</v>
      </c>
      <c r="C658" s="7">
        <v>24.54</v>
      </c>
    </row>
    <row r="659" spans="1:3" x14ac:dyDescent="0.2">
      <c r="A659" s="7" t="s">
        <v>1060</v>
      </c>
      <c r="B659" s="7">
        <v>9</v>
      </c>
      <c r="C659" s="7">
        <v>5.52</v>
      </c>
    </row>
    <row r="660" spans="1:3" x14ac:dyDescent="0.2">
      <c r="A660" s="7" t="s">
        <v>1160</v>
      </c>
      <c r="B660" s="7">
        <v>19</v>
      </c>
      <c r="C660" s="7">
        <v>0.54</v>
      </c>
    </row>
    <row r="661" spans="1:3" x14ac:dyDescent="0.2">
      <c r="A661" s="7" t="s">
        <v>1473</v>
      </c>
      <c r="B661" s="7">
        <v>3</v>
      </c>
      <c r="C661" s="7">
        <v>0.93</v>
      </c>
    </row>
    <row r="662" spans="1:3" x14ac:dyDescent="0.2">
      <c r="A662" s="7" t="s">
        <v>1258</v>
      </c>
      <c r="B662" s="7">
        <v>48</v>
      </c>
      <c r="C662" s="7">
        <v>4.7299999999999995</v>
      </c>
    </row>
    <row r="663" spans="1:3" x14ac:dyDescent="0.2">
      <c r="A663" s="7" t="s">
        <v>189</v>
      </c>
      <c r="B663" s="7">
        <v>30</v>
      </c>
      <c r="C663" s="7">
        <v>0.75</v>
      </c>
    </row>
    <row r="664" spans="1:3" x14ac:dyDescent="0.2">
      <c r="A664" s="7" t="s">
        <v>89</v>
      </c>
      <c r="B664" s="7">
        <v>10</v>
      </c>
      <c r="C664" s="7">
        <v>1.61</v>
      </c>
    </row>
    <row r="665" spans="1:3" x14ac:dyDescent="0.2">
      <c r="A665" s="7" t="s">
        <v>510</v>
      </c>
      <c r="B665" s="7">
        <v>44</v>
      </c>
      <c r="C665" s="7">
        <v>0.55000000000000004</v>
      </c>
    </row>
    <row r="666" spans="1:3" x14ac:dyDescent="0.2">
      <c r="A666" s="7" t="s">
        <v>374</v>
      </c>
      <c r="B666" s="7">
        <v>25</v>
      </c>
      <c r="C666" s="7">
        <v>6.24</v>
      </c>
    </row>
    <row r="667" spans="1:3" x14ac:dyDescent="0.2">
      <c r="A667" s="7" t="s">
        <v>1284</v>
      </c>
      <c r="B667" s="7">
        <v>32</v>
      </c>
      <c r="C667" s="7">
        <v>4.55</v>
      </c>
    </row>
    <row r="668" spans="1:3" x14ac:dyDescent="0.2">
      <c r="A668" s="7" t="s">
        <v>458</v>
      </c>
      <c r="B668" s="7">
        <v>18</v>
      </c>
      <c r="C668" s="7">
        <v>15.15</v>
      </c>
    </row>
    <row r="669" spans="1:3" x14ac:dyDescent="0.2">
      <c r="A669" s="7" t="s">
        <v>808</v>
      </c>
      <c r="B669" s="7">
        <v>24</v>
      </c>
      <c r="C669" s="7">
        <v>0.88</v>
      </c>
    </row>
    <row r="670" spans="1:3" x14ac:dyDescent="0.2">
      <c r="A670" s="7" t="s">
        <v>632</v>
      </c>
      <c r="B670" s="7">
        <v>8</v>
      </c>
      <c r="C670" s="7">
        <v>1.54</v>
      </c>
    </row>
    <row r="671" spans="1:3" x14ac:dyDescent="0.2">
      <c r="A671" s="7" t="s">
        <v>562</v>
      </c>
      <c r="B671" s="7">
        <v>43</v>
      </c>
      <c r="C671" s="7">
        <v>6.55</v>
      </c>
    </row>
    <row r="672" spans="1:3" x14ac:dyDescent="0.2">
      <c r="A672" s="7" t="s">
        <v>172</v>
      </c>
      <c r="B672" s="7">
        <v>33</v>
      </c>
      <c r="C672" s="7">
        <v>0.75</v>
      </c>
    </row>
    <row r="673" spans="1:3" x14ac:dyDescent="0.2">
      <c r="A673" s="7" t="s">
        <v>167</v>
      </c>
      <c r="B673" s="7">
        <v>4</v>
      </c>
      <c r="C673" s="7">
        <v>4.8599999999999994</v>
      </c>
    </row>
    <row r="674" spans="1:3" x14ac:dyDescent="0.2">
      <c r="A674" s="7" t="s">
        <v>1428</v>
      </c>
      <c r="B674" s="7">
        <v>5</v>
      </c>
      <c r="C674" s="7">
        <v>0.75</v>
      </c>
    </row>
    <row r="675" spans="1:3" x14ac:dyDescent="0.2">
      <c r="A675" s="7" t="s">
        <v>1011</v>
      </c>
      <c r="B675" s="7">
        <v>34</v>
      </c>
      <c r="C675" s="7">
        <v>5.8199999999999994</v>
      </c>
    </row>
    <row r="676" spans="1:3" x14ac:dyDescent="0.2">
      <c r="A676" s="7" t="s">
        <v>164</v>
      </c>
      <c r="B676" s="7">
        <v>48</v>
      </c>
      <c r="C676" s="7">
        <v>2.9</v>
      </c>
    </row>
    <row r="677" spans="1:3" x14ac:dyDescent="0.2">
      <c r="A677" s="7" t="s">
        <v>714</v>
      </c>
      <c r="B677" s="7">
        <v>48</v>
      </c>
      <c r="C677" s="7">
        <v>5.8599999999999994</v>
      </c>
    </row>
    <row r="678" spans="1:3" x14ac:dyDescent="0.2">
      <c r="A678" s="7" t="s">
        <v>118</v>
      </c>
      <c r="B678" s="7">
        <v>44</v>
      </c>
      <c r="C678" s="7">
        <v>15.15</v>
      </c>
    </row>
    <row r="679" spans="1:3" x14ac:dyDescent="0.2">
      <c r="A679" s="7" t="s">
        <v>920</v>
      </c>
      <c r="B679" s="7">
        <v>7</v>
      </c>
      <c r="C679" s="7">
        <v>20.04</v>
      </c>
    </row>
    <row r="680" spans="1:3" x14ac:dyDescent="0.2">
      <c r="A680" s="7" t="s">
        <v>1623</v>
      </c>
      <c r="B680" s="7">
        <v>48</v>
      </c>
      <c r="C680" s="7">
        <v>2.4</v>
      </c>
    </row>
    <row r="681" spans="1:3" x14ac:dyDescent="0.2">
      <c r="A681" s="7" t="s">
        <v>696</v>
      </c>
      <c r="B681" s="7">
        <v>42</v>
      </c>
      <c r="C681" s="7">
        <v>1.54</v>
      </c>
    </row>
    <row r="682" spans="1:3" x14ac:dyDescent="0.2">
      <c r="A682" s="7" t="s">
        <v>1487</v>
      </c>
      <c r="B682" s="7">
        <v>40</v>
      </c>
      <c r="C682" s="7">
        <v>1.9100000000000001</v>
      </c>
    </row>
    <row r="683" spans="1:3" x14ac:dyDescent="0.2">
      <c r="A683" s="7" t="s">
        <v>609</v>
      </c>
      <c r="B683" s="7">
        <v>17</v>
      </c>
      <c r="C683" s="7">
        <v>7.2299999999999995</v>
      </c>
    </row>
    <row r="684" spans="1:3" x14ac:dyDescent="0.2">
      <c r="A684" s="7" t="s">
        <v>508</v>
      </c>
      <c r="B684" s="7">
        <v>42</v>
      </c>
      <c r="C684" s="7">
        <v>3.19</v>
      </c>
    </row>
    <row r="685" spans="1:3" x14ac:dyDescent="0.2">
      <c r="A685" s="7" t="s">
        <v>1052</v>
      </c>
      <c r="B685" s="7">
        <v>8</v>
      </c>
      <c r="C685" s="7">
        <v>15.15</v>
      </c>
    </row>
    <row r="686" spans="1:3" x14ac:dyDescent="0.2">
      <c r="A686" s="7" t="s">
        <v>1244</v>
      </c>
      <c r="B686" s="7">
        <v>36</v>
      </c>
      <c r="C686" s="7">
        <v>7.77</v>
      </c>
    </row>
    <row r="687" spans="1:3" x14ac:dyDescent="0.2">
      <c r="A687" s="7" t="s">
        <v>658</v>
      </c>
      <c r="B687" s="7">
        <v>7</v>
      </c>
      <c r="C687" s="7">
        <v>1.04</v>
      </c>
    </row>
    <row r="688" spans="1:3" x14ac:dyDescent="0.2">
      <c r="A688" s="7" t="s">
        <v>520</v>
      </c>
      <c r="B688" s="7">
        <v>49</v>
      </c>
      <c r="C688" s="7">
        <v>5.8199999999999994</v>
      </c>
    </row>
    <row r="689" spans="1:3" x14ac:dyDescent="0.2">
      <c r="A689" s="7" t="s">
        <v>1070</v>
      </c>
      <c r="B689" s="7">
        <v>37</v>
      </c>
      <c r="C689" s="7">
        <v>0.75</v>
      </c>
    </row>
    <row r="690" spans="1:3" x14ac:dyDescent="0.2">
      <c r="A690" s="7" t="s">
        <v>548</v>
      </c>
      <c r="B690" s="7">
        <v>27</v>
      </c>
      <c r="C690" s="7">
        <v>1.34</v>
      </c>
    </row>
    <row r="691" spans="1:3" x14ac:dyDescent="0.2">
      <c r="A691" s="7" t="s">
        <v>1401</v>
      </c>
      <c r="B691" s="7">
        <v>36</v>
      </c>
      <c r="C691" s="7">
        <v>1.44</v>
      </c>
    </row>
    <row r="692" spans="1:3" x14ac:dyDescent="0.2">
      <c r="A692" s="7" t="s">
        <v>1621</v>
      </c>
      <c r="B692" s="7">
        <v>6</v>
      </c>
      <c r="C692" s="7">
        <v>26.35</v>
      </c>
    </row>
    <row r="693" spans="1:3" x14ac:dyDescent="0.2">
      <c r="A693" s="7" t="s">
        <v>716</v>
      </c>
      <c r="B693" s="7">
        <v>12</v>
      </c>
      <c r="C693" s="7">
        <v>4.8599999999999994</v>
      </c>
    </row>
    <row r="694" spans="1:3" x14ac:dyDescent="0.2">
      <c r="A694" s="7" t="s">
        <v>245</v>
      </c>
      <c r="B694" s="7">
        <v>21</v>
      </c>
      <c r="C694" s="7">
        <v>4.8599999999999994</v>
      </c>
    </row>
    <row r="695" spans="1:3" x14ac:dyDescent="0.2">
      <c r="A695" s="7" t="s">
        <v>1314</v>
      </c>
      <c r="B695" s="7">
        <v>44</v>
      </c>
      <c r="C695" s="7">
        <v>1.87</v>
      </c>
    </row>
    <row r="696" spans="1:3" x14ac:dyDescent="0.2">
      <c r="A696" s="7" t="s">
        <v>331</v>
      </c>
      <c r="B696" s="7">
        <v>51</v>
      </c>
      <c r="C696" s="7">
        <v>19.560000000000002</v>
      </c>
    </row>
    <row r="697" spans="1:3" x14ac:dyDescent="0.2">
      <c r="A697" s="7" t="s">
        <v>1115</v>
      </c>
      <c r="B697" s="7">
        <v>44</v>
      </c>
      <c r="C697" s="7">
        <v>2.5499999999999998</v>
      </c>
    </row>
    <row r="698" spans="1:3" x14ac:dyDescent="0.2">
      <c r="A698" s="7" t="s">
        <v>1535</v>
      </c>
      <c r="B698" s="7">
        <v>28</v>
      </c>
      <c r="C698" s="7">
        <v>9.0400000000000009</v>
      </c>
    </row>
    <row r="699" spans="1:3" x14ac:dyDescent="0.2">
      <c r="A699" s="7" t="s">
        <v>703</v>
      </c>
      <c r="B699" s="7">
        <v>22</v>
      </c>
      <c r="C699" s="7">
        <v>3.19</v>
      </c>
    </row>
    <row r="700" spans="1:3" x14ac:dyDescent="0.2">
      <c r="A700" s="7" t="s">
        <v>1106</v>
      </c>
      <c r="B700" s="7">
        <v>10</v>
      </c>
      <c r="C700" s="7">
        <v>1.44</v>
      </c>
    </row>
    <row r="701" spans="1:3" x14ac:dyDescent="0.2">
      <c r="A701" s="7" t="s">
        <v>810</v>
      </c>
      <c r="B701" s="7">
        <v>25</v>
      </c>
      <c r="C701" s="7">
        <v>3.65</v>
      </c>
    </row>
    <row r="702" spans="1:3" x14ac:dyDescent="0.2">
      <c r="A702" s="7" t="s">
        <v>379</v>
      </c>
      <c r="B702" s="7">
        <v>31</v>
      </c>
      <c r="C702" s="7">
        <v>6.55</v>
      </c>
    </row>
    <row r="703" spans="1:3" x14ac:dyDescent="0.2">
      <c r="A703" s="7" t="s">
        <v>186</v>
      </c>
      <c r="B703" s="7">
        <v>20</v>
      </c>
      <c r="C703" s="7">
        <v>11.200000000000001</v>
      </c>
    </row>
    <row r="704" spans="1:3" x14ac:dyDescent="0.2">
      <c r="A704" s="7" t="s">
        <v>1231</v>
      </c>
      <c r="B704" s="7">
        <v>6</v>
      </c>
      <c r="C704" s="7">
        <v>1.68</v>
      </c>
    </row>
    <row r="705" spans="1:3" x14ac:dyDescent="0.2">
      <c r="A705" s="7" t="s">
        <v>308</v>
      </c>
      <c r="B705" s="7">
        <v>15</v>
      </c>
      <c r="C705" s="7">
        <v>5.8199999999999994</v>
      </c>
    </row>
    <row r="706" spans="1:3" x14ac:dyDescent="0.2">
      <c r="A706" s="7" t="s">
        <v>216</v>
      </c>
      <c r="B706" s="7">
        <v>52</v>
      </c>
      <c r="C706" s="7">
        <v>1.54</v>
      </c>
    </row>
    <row r="707" spans="1:3" x14ac:dyDescent="0.2">
      <c r="A707" s="7" t="s">
        <v>1161</v>
      </c>
      <c r="B707" s="7">
        <v>22</v>
      </c>
      <c r="C707" s="7">
        <v>11.200000000000001</v>
      </c>
    </row>
    <row r="708" spans="1:3" x14ac:dyDescent="0.2">
      <c r="A708" s="7" t="s">
        <v>335</v>
      </c>
      <c r="B708" s="7">
        <v>29</v>
      </c>
      <c r="C708" s="7">
        <v>0.93</v>
      </c>
    </row>
    <row r="709" spans="1:3" x14ac:dyDescent="0.2">
      <c r="A709" s="7" t="s">
        <v>279</v>
      </c>
      <c r="B709" s="7">
        <v>21</v>
      </c>
      <c r="C709" s="7">
        <v>1.35</v>
      </c>
    </row>
    <row r="710" spans="1:3" x14ac:dyDescent="0.2">
      <c r="A710" s="7" t="s">
        <v>1380</v>
      </c>
      <c r="B710" s="7">
        <v>36</v>
      </c>
      <c r="C710" s="7">
        <v>1.25</v>
      </c>
    </row>
    <row r="711" spans="1:3" x14ac:dyDescent="0.2">
      <c r="A711" s="7" t="s">
        <v>1303</v>
      </c>
      <c r="B711" s="7">
        <v>45</v>
      </c>
      <c r="C711" s="7">
        <v>7.2299999999999995</v>
      </c>
    </row>
    <row r="712" spans="1:3" x14ac:dyDescent="0.2">
      <c r="A712" s="7" t="s">
        <v>364</v>
      </c>
      <c r="B712" s="7">
        <v>13</v>
      </c>
      <c r="C712" s="7">
        <v>1.54</v>
      </c>
    </row>
    <row r="713" spans="1:3" x14ac:dyDescent="0.2">
      <c r="A713" s="7" t="s">
        <v>137</v>
      </c>
      <c r="B713" s="7">
        <v>30</v>
      </c>
      <c r="C713" s="7">
        <v>4.1499999999999995</v>
      </c>
    </row>
    <row r="714" spans="1:3" x14ac:dyDescent="0.2">
      <c r="A714" s="7" t="s">
        <v>734</v>
      </c>
      <c r="B714" s="7">
        <v>41</v>
      </c>
      <c r="C714" s="7">
        <v>1.98</v>
      </c>
    </row>
    <row r="715" spans="1:3" x14ac:dyDescent="0.2">
      <c r="A715" s="7" t="s">
        <v>1132</v>
      </c>
      <c r="B715" s="7">
        <v>3</v>
      </c>
      <c r="C715" s="7">
        <v>4.1499999999999995</v>
      </c>
    </row>
    <row r="716" spans="1:3" x14ac:dyDescent="0.2">
      <c r="A716" s="7" t="s">
        <v>1427</v>
      </c>
      <c r="B716" s="7">
        <v>13</v>
      </c>
      <c r="C716" s="7">
        <v>1.04</v>
      </c>
    </row>
    <row r="717" spans="1:3" x14ac:dyDescent="0.2">
      <c r="A717" s="7" t="s">
        <v>1176</v>
      </c>
      <c r="B717" s="7">
        <v>18</v>
      </c>
      <c r="C717" s="7">
        <v>3.02</v>
      </c>
    </row>
    <row r="718" spans="1:3" x14ac:dyDescent="0.2">
      <c r="A718" s="7" t="s">
        <v>927</v>
      </c>
      <c r="B718" s="7">
        <v>32</v>
      </c>
      <c r="C718" s="7">
        <v>1.22</v>
      </c>
    </row>
    <row r="719" spans="1:3" x14ac:dyDescent="0.2">
      <c r="A719" s="7" t="s">
        <v>569</v>
      </c>
      <c r="B719" s="7">
        <v>20</v>
      </c>
      <c r="C719" s="7">
        <v>4.03</v>
      </c>
    </row>
    <row r="720" spans="1:3" x14ac:dyDescent="0.2">
      <c r="A720" s="7" t="s">
        <v>648</v>
      </c>
      <c r="B720" s="7">
        <v>36</v>
      </c>
      <c r="C720" s="7">
        <v>2.4</v>
      </c>
    </row>
    <row r="721" spans="1:3" x14ac:dyDescent="0.2">
      <c r="A721" s="7" t="s">
        <v>698</v>
      </c>
      <c r="B721" s="7">
        <v>46</v>
      </c>
      <c r="C721" s="7">
        <v>24.54</v>
      </c>
    </row>
    <row r="722" spans="1:3" x14ac:dyDescent="0.2">
      <c r="A722" s="7" t="s">
        <v>1128</v>
      </c>
      <c r="B722" s="7">
        <v>51</v>
      </c>
      <c r="C722" s="7">
        <v>1.04</v>
      </c>
    </row>
    <row r="723" spans="1:3" x14ac:dyDescent="0.2">
      <c r="A723" s="7" t="s">
        <v>1024</v>
      </c>
      <c r="B723" s="7">
        <v>47</v>
      </c>
      <c r="C723" s="7">
        <v>4.8599999999999994</v>
      </c>
    </row>
    <row r="724" spans="1:3" x14ac:dyDescent="0.2">
      <c r="A724" s="7" t="s">
        <v>293</v>
      </c>
      <c r="B724" s="7">
        <v>49</v>
      </c>
      <c r="C724" s="7">
        <v>1.54</v>
      </c>
    </row>
    <row r="725" spans="1:3" x14ac:dyDescent="0.2">
      <c r="A725" s="7" t="s">
        <v>456</v>
      </c>
      <c r="B725" s="7">
        <v>5</v>
      </c>
      <c r="C725" s="7">
        <v>5.0599999999999996</v>
      </c>
    </row>
    <row r="726" spans="1:3" x14ac:dyDescent="0.2">
      <c r="A726" s="7" t="s">
        <v>1382</v>
      </c>
      <c r="B726" s="7">
        <v>45</v>
      </c>
      <c r="C726" s="7">
        <v>49.05</v>
      </c>
    </row>
    <row r="727" spans="1:3" x14ac:dyDescent="0.2">
      <c r="A727" s="7" t="s">
        <v>1216</v>
      </c>
      <c r="B727" s="7">
        <v>8</v>
      </c>
      <c r="C727" s="7">
        <v>0.8</v>
      </c>
    </row>
    <row r="728" spans="1:3" x14ac:dyDescent="0.2">
      <c r="A728" s="7" t="s">
        <v>1584</v>
      </c>
      <c r="B728" s="7">
        <v>19</v>
      </c>
      <c r="C728" s="7">
        <v>2.9</v>
      </c>
    </row>
    <row r="729" spans="1:3" x14ac:dyDescent="0.2">
      <c r="A729" s="7" t="s">
        <v>1329</v>
      </c>
      <c r="B729" s="7">
        <v>13</v>
      </c>
      <c r="C729" s="7">
        <v>5.55</v>
      </c>
    </row>
    <row r="730" spans="1:3" x14ac:dyDescent="0.2">
      <c r="A730" s="7" t="s">
        <v>1095</v>
      </c>
      <c r="B730" s="7">
        <v>20</v>
      </c>
      <c r="C730" s="7">
        <v>4.8599999999999994</v>
      </c>
    </row>
    <row r="731" spans="1:3" x14ac:dyDescent="0.2">
      <c r="A731" s="7" t="s">
        <v>1576</v>
      </c>
      <c r="B731" s="7">
        <v>12</v>
      </c>
      <c r="C731" s="7">
        <v>8.2700000000000014</v>
      </c>
    </row>
    <row r="732" spans="1:3" x14ac:dyDescent="0.2">
      <c r="A732" s="7" t="s">
        <v>1196</v>
      </c>
      <c r="B732" s="7">
        <v>44</v>
      </c>
      <c r="C732" s="7">
        <v>3.19</v>
      </c>
    </row>
    <row r="733" spans="1:3" x14ac:dyDescent="0.2">
      <c r="A733" s="7" t="s">
        <v>806</v>
      </c>
      <c r="B733" s="7">
        <v>33</v>
      </c>
      <c r="C733" s="7">
        <v>1.9100000000000001</v>
      </c>
    </row>
    <row r="734" spans="1:3" x14ac:dyDescent="0.2">
      <c r="A734" s="7" t="s">
        <v>479</v>
      </c>
      <c r="B734" s="7">
        <v>18</v>
      </c>
      <c r="C734" s="7">
        <v>1.54</v>
      </c>
    </row>
    <row r="735" spans="1:3" x14ac:dyDescent="0.2">
      <c r="A735" s="7" t="s">
        <v>1219</v>
      </c>
      <c r="B735" s="7">
        <v>51</v>
      </c>
      <c r="C735" s="7">
        <v>6.1899999999999995</v>
      </c>
    </row>
    <row r="736" spans="1:3" x14ac:dyDescent="0.2">
      <c r="A736" s="7" t="s">
        <v>935</v>
      </c>
      <c r="B736" s="7">
        <v>23</v>
      </c>
      <c r="C736" s="7">
        <v>0.98000000000000009</v>
      </c>
    </row>
    <row r="737" spans="1:3" x14ac:dyDescent="0.2">
      <c r="A737" s="7" t="s">
        <v>1003</v>
      </c>
      <c r="B737" s="7">
        <v>6</v>
      </c>
      <c r="C737" s="7">
        <v>1.04</v>
      </c>
    </row>
    <row r="738" spans="1:3" x14ac:dyDescent="0.2">
      <c r="A738" s="7" t="s">
        <v>1378</v>
      </c>
      <c r="B738" s="7">
        <v>23</v>
      </c>
      <c r="C738" s="7">
        <v>7.02</v>
      </c>
    </row>
    <row r="739" spans="1:3" x14ac:dyDescent="0.2">
      <c r="A739" s="7" t="s">
        <v>945</v>
      </c>
      <c r="B739" s="7">
        <v>29</v>
      </c>
      <c r="C739" s="7">
        <v>1.04</v>
      </c>
    </row>
    <row r="740" spans="1:3" x14ac:dyDescent="0.2">
      <c r="A740" s="7" t="s">
        <v>1253</v>
      </c>
      <c r="B740" s="7">
        <v>51</v>
      </c>
      <c r="C740" s="7">
        <v>20.04</v>
      </c>
    </row>
    <row r="741" spans="1:3" x14ac:dyDescent="0.2">
      <c r="A741" s="7" t="s">
        <v>1267</v>
      </c>
      <c r="B741" s="7">
        <v>19</v>
      </c>
      <c r="C741" s="7">
        <v>6.55</v>
      </c>
    </row>
    <row r="742" spans="1:3" x14ac:dyDescent="0.2">
      <c r="A742" s="7" t="s">
        <v>1369</v>
      </c>
      <c r="B742" s="7">
        <v>4</v>
      </c>
      <c r="C742" s="7">
        <v>2.61</v>
      </c>
    </row>
    <row r="743" spans="1:3" x14ac:dyDescent="0.2">
      <c r="A743" s="7" t="s">
        <v>647</v>
      </c>
      <c r="B743" s="7">
        <v>7</v>
      </c>
      <c r="C743" s="7">
        <v>7.2299999999999995</v>
      </c>
    </row>
    <row r="744" spans="1:3" x14ac:dyDescent="0.2">
      <c r="A744" s="7" t="s">
        <v>56</v>
      </c>
      <c r="B744" s="7">
        <v>13</v>
      </c>
      <c r="C744" s="7">
        <v>1.54</v>
      </c>
    </row>
    <row r="745" spans="1:3" x14ac:dyDescent="0.2">
      <c r="A745" s="7" t="s">
        <v>339</v>
      </c>
      <c r="B745" s="7">
        <v>12</v>
      </c>
      <c r="C745" s="7">
        <v>1.68</v>
      </c>
    </row>
    <row r="746" spans="1:3" x14ac:dyDescent="0.2">
      <c r="A746" s="7" t="s">
        <v>1430</v>
      </c>
      <c r="B746" s="7">
        <v>11</v>
      </c>
      <c r="C746" s="7">
        <v>0.98000000000000009</v>
      </c>
    </row>
    <row r="747" spans="1:3" x14ac:dyDescent="0.2">
      <c r="A747" s="7" t="s">
        <v>603</v>
      </c>
      <c r="B747" s="7">
        <v>33</v>
      </c>
      <c r="C747" s="7">
        <v>1.54</v>
      </c>
    </row>
    <row r="748" spans="1:3" x14ac:dyDescent="0.2">
      <c r="A748" s="7" t="s">
        <v>344</v>
      </c>
      <c r="B748" s="7">
        <v>27</v>
      </c>
      <c r="C748" s="7">
        <v>7.83</v>
      </c>
    </row>
    <row r="749" spans="1:3" x14ac:dyDescent="0.2">
      <c r="A749" s="7" t="s">
        <v>436</v>
      </c>
      <c r="B749" s="7">
        <v>45</v>
      </c>
      <c r="C749" s="7">
        <v>1.54</v>
      </c>
    </row>
    <row r="750" spans="1:3" x14ac:dyDescent="0.2">
      <c r="A750" s="7" t="s">
        <v>870</v>
      </c>
      <c r="B750" s="7">
        <v>14</v>
      </c>
      <c r="C750" s="7">
        <v>6.55</v>
      </c>
    </row>
    <row r="751" spans="1:3" x14ac:dyDescent="0.2">
      <c r="A751" s="7" t="s">
        <v>1629</v>
      </c>
      <c r="B751" s="7">
        <v>12</v>
      </c>
      <c r="C751" s="7">
        <v>0.75</v>
      </c>
    </row>
    <row r="752" spans="1:3" x14ac:dyDescent="0.2">
      <c r="A752" s="7" t="s">
        <v>683</v>
      </c>
      <c r="B752" s="7">
        <v>24</v>
      </c>
      <c r="C752" s="7">
        <v>4.7299999999999995</v>
      </c>
    </row>
    <row r="753" spans="1:3" x14ac:dyDescent="0.2">
      <c r="A753" s="7" t="s">
        <v>144</v>
      </c>
      <c r="B753" s="7">
        <v>49</v>
      </c>
      <c r="C753" s="7">
        <v>1.25</v>
      </c>
    </row>
    <row r="754" spans="1:3" x14ac:dyDescent="0.2">
      <c r="A754" s="7" t="s">
        <v>1421</v>
      </c>
      <c r="B754" s="7">
        <v>34</v>
      </c>
      <c r="C754" s="7">
        <v>8.2700000000000014</v>
      </c>
    </row>
    <row r="755" spans="1:3" x14ac:dyDescent="0.2">
      <c r="A755" s="7" t="s">
        <v>1611</v>
      </c>
      <c r="B755" s="7">
        <v>31</v>
      </c>
      <c r="C755" s="7">
        <v>4.8599999999999994</v>
      </c>
    </row>
    <row r="756" spans="1:3" x14ac:dyDescent="0.2">
      <c r="A756" s="7" t="s">
        <v>1424</v>
      </c>
      <c r="B756" s="7">
        <v>51</v>
      </c>
      <c r="C756" s="7">
        <v>2.61</v>
      </c>
    </row>
    <row r="757" spans="1:3" x14ac:dyDescent="0.2">
      <c r="A757" s="7" t="s">
        <v>1565</v>
      </c>
      <c r="B757" s="7">
        <v>20</v>
      </c>
      <c r="C757" s="7">
        <v>0.8</v>
      </c>
    </row>
    <row r="758" spans="1:3" x14ac:dyDescent="0.2">
      <c r="A758" s="7" t="s">
        <v>875</v>
      </c>
      <c r="B758" s="7">
        <v>38</v>
      </c>
      <c r="C758" s="7">
        <v>0.84000000000000008</v>
      </c>
    </row>
    <row r="759" spans="1:3" x14ac:dyDescent="0.2">
      <c r="A759" s="7" t="s">
        <v>957</v>
      </c>
      <c r="B759" s="7">
        <v>27</v>
      </c>
      <c r="C759" s="7">
        <v>49.05</v>
      </c>
    </row>
    <row r="760" spans="1:3" x14ac:dyDescent="0.2">
      <c r="A760" s="7" t="s">
        <v>675</v>
      </c>
      <c r="B760" s="7">
        <v>33</v>
      </c>
      <c r="C760" s="7">
        <v>69.349999999999994</v>
      </c>
    </row>
    <row r="761" spans="1:3" x14ac:dyDescent="0.2">
      <c r="A761" s="7" t="s">
        <v>1163</v>
      </c>
      <c r="B761" s="7">
        <v>40</v>
      </c>
      <c r="C761" s="7">
        <v>1.3900000000000001</v>
      </c>
    </row>
    <row r="762" spans="1:3" x14ac:dyDescent="0.2">
      <c r="A762" s="7" t="s">
        <v>433</v>
      </c>
      <c r="B762" s="7">
        <v>14</v>
      </c>
      <c r="C762" s="7">
        <v>7.2299999999999995</v>
      </c>
    </row>
    <row r="763" spans="1:3" x14ac:dyDescent="0.2">
      <c r="A763" s="7" t="s">
        <v>918</v>
      </c>
      <c r="B763" s="7">
        <v>49</v>
      </c>
      <c r="C763" s="7">
        <v>5.47</v>
      </c>
    </row>
    <row r="764" spans="1:3" x14ac:dyDescent="0.2">
      <c r="A764" s="7" t="s">
        <v>1596</v>
      </c>
      <c r="B764" s="7">
        <v>50</v>
      </c>
      <c r="C764" s="7">
        <v>1.25</v>
      </c>
    </row>
    <row r="765" spans="1:3" x14ac:dyDescent="0.2">
      <c r="A765" s="7" t="s">
        <v>736</v>
      </c>
      <c r="B765" s="7">
        <v>50</v>
      </c>
      <c r="C765" s="7">
        <v>13.940000000000001</v>
      </c>
    </row>
    <row r="766" spans="1:3" x14ac:dyDescent="0.2">
      <c r="A766" s="7" t="s">
        <v>1008</v>
      </c>
      <c r="B766" s="7">
        <v>45</v>
      </c>
      <c r="C766" s="7">
        <v>8.2700000000000014</v>
      </c>
    </row>
    <row r="767" spans="1:3" x14ac:dyDescent="0.2">
      <c r="A767" s="7" t="s">
        <v>992</v>
      </c>
      <c r="B767" s="7">
        <v>6</v>
      </c>
      <c r="C767" s="7">
        <v>7.02</v>
      </c>
    </row>
    <row r="768" spans="1:3" x14ac:dyDescent="0.2">
      <c r="A768" s="7" t="s">
        <v>214</v>
      </c>
      <c r="B768" s="7">
        <v>5</v>
      </c>
      <c r="C768" s="7">
        <v>20.04</v>
      </c>
    </row>
    <row r="769" spans="1:3" x14ac:dyDescent="0.2">
      <c r="A769" s="7" t="s">
        <v>732</v>
      </c>
      <c r="B769" s="7">
        <v>34</v>
      </c>
      <c r="C769" s="7">
        <v>1.44</v>
      </c>
    </row>
    <row r="770" spans="1:3" x14ac:dyDescent="0.2">
      <c r="A770" s="7" t="s">
        <v>1187</v>
      </c>
      <c r="B770" s="7">
        <v>8</v>
      </c>
      <c r="C770" s="7">
        <v>4.05</v>
      </c>
    </row>
    <row r="771" spans="1:3" x14ac:dyDescent="0.2">
      <c r="A771" s="7" t="s">
        <v>1088</v>
      </c>
      <c r="B771" s="7">
        <v>19</v>
      </c>
      <c r="C771" s="7">
        <v>0.75</v>
      </c>
    </row>
    <row r="772" spans="1:3" x14ac:dyDescent="0.2">
      <c r="A772" s="7" t="s">
        <v>1403</v>
      </c>
      <c r="B772" s="7">
        <v>49</v>
      </c>
      <c r="C772" s="7">
        <v>0.55000000000000004</v>
      </c>
    </row>
    <row r="773" spans="1:3" x14ac:dyDescent="0.2">
      <c r="A773" s="7" t="s">
        <v>1050</v>
      </c>
      <c r="B773" s="7">
        <v>4</v>
      </c>
      <c r="C773" s="7">
        <v>24.54</v>
      </c>
    </row>
    <row r="774" spans="1:3" x14ac:dyDescent="0.2">
      <c r="A774" s="7" t="s">
        <v>1027</v>
      </c>
      <c r="B774" s="7">
        <v>40</v>
      </c>
      <c r="C774" s="7">
        <v>26.35</v>
      </c>
    </row>
    <row r="775" spans="1:3" x14ac:dyDescent="0.2">
      <c r="A775" s="7" t="s">
        <v>1186</v>
      </c>
      <c r="B775" s="7">
        <v>40</v>
      </c>
      <c r="C775" s="7">
        <v>6.88</v>
      </c>
    </row>
    <row r="776" spans="1:3" x14ac:dyDescent="0.2">
      <c r="A776" s="7" t="s">
        <v>150</v>
      </c>
      <c r="B776" s="7">
        <v>40</v>
      </c>
      <c r="C776" s="7">
        <v>7.77</v>
      </c>
    </row>
    <row r="777" spans="1:3" x14ac:dyDescent="0.2">
      <c r="A777" s="7" t="s">
        <v>496</v>
      </c>
      <c r="B777" s="7">
        <v>29</v>
      </c>
      <c r="C777" s="7">
        <v>12.440000000000001</v>
      </c>
    </row>
    <row r="778" spans="1:3" x14ac:dyDescent="0.2">
      <c r="A778" s="7" t="s">
        <v>147</v>
      </c>
      <c r="B778" s="7">
        <v>20</v>
      </c>
      <c r="C778" s="7">
        <v>4.05</v>
      </c>
    </row>
    <row r="779" spans="1:3" x14ac:dyDescent="0.2">
      <c r="A779" s="7" t="s">
        <v>254</v>
      </c>
      <c r="B779" s="7">
        <v>18</v>
      </c>
      <c r="C779" s="7">
        <v>4.05</v>
      </c>
    </row>
    <row r="780" spans="1:3" x14ac:dyDescent="0.2">
      <c r="A780" s="7" t="s">
        <v>392</v>
      </c>
      <c r="B780" s="7">
        <v>26</v>
      </c>
      <c r="C780" s="7">
        <v>14.05</v>
      </c>
    </row>
    <row r="781" spans="1:3" x14ac:dyDescent="0.2">
      <c r="A781" s="7" t="s">
        <v>1279</v>
      </c>
      <c r="B781" s="7">
        <v>16</v>
      </c>
      <c r="C781" s="7">
        <v>2.4499999999999997</v>
      </c>
    </row>
    <row r="782" spans="1:3" x14ac:dyDescent="0.2">
      <c r="A782" s="7" t="s">
        <v>329</v>
      </c>
      <c r="B782" s="7">
        <v>41</v>
      </c>
      <c r="C782" s="7">
        <v>1.35</v>
      </c>
    </row>
    <row r="783" spans="1:3" x14ac:dyDescent="0.2">
      <c r="A783" s="7" t="s">
        <v>1502</v>
      </c>
      <c r="B783" s="7">
        <v>32</v>
      </c>
      <c r="C783" s="7">
        <v>19.560000000000002</v>
      </c>
    </row>
    <row r="784" spans="1:3" x14ac:dyDescent="0.2">
      <c r="A784" s="7" t="s">
        <v>1230</v>
      </c>
      <c r="B784" s="7">
        <v>28</v>
      </c>
      <c r="C784" s="7">
        <v>5.0599999999999996</v>
      </c>
    </row>
    <row r="785" spans="1:3" x14ac:dyDescent="0.2">
      <c r="A785" s="7" t="s">
        <v>1211</v>
      </c>
      <c r="B785" s="7">
        <v>22</v>
      </c>
      <c r="C785" s="7">
        <v>2.09</v>
      </c>
    </row>
    <row r="786" spans="1:3" x14ac:dyDescent="0.2">
      <c r="A786" s="7" t="s">
        <v>842</v>
      </c>
      <c r="B786" s="7">
        <v>40</v>
      </c>
      <c r="C786" s="7">
        <v>4.8199999999999994</v>
      </c>
    </row>
    <row r="787" spans="1:3" x14ac:dyDescent="0.2">
      <c r="A787" s="7" t="s">
        <v>1345</v>
      </c>
      <c r="B787" s="7">
        <v>38</v>
      </c>
      <c r="C787" s="7">
        <v>0.84000000000000008</v>
      </c>
    </row>
    <row r="788" spans="1:3" x14ac:dyDescent="0.2">
      <c r="A788" s="7" t="s">
        <v>1608</v>
      </c>
      <c r="B788" s="7">
        <v>41</v>
      </c>
      <c r="C788" s="7">
        <v>11.200000000000001</v>
      </c>
    </row>
    <row r="789" spans="1:3" x14ac:dyDescent="0.2">
      <c r="A789" s="7" t="s">
        <v>398</v>
      </c>
      <c r="B789" s="7">
        <v>25</v>
      </c>
      <c r="C789" s="7">
        <v>4.22</v>
      </c>
    </row>
    <row r="790" spans="1:3" x14ac:dyDescent="0.2">
      <c r="A790" s="7" t="s">
        <v>1107</v>
      </c>
      <c r="B790" s="7">
        <v>24</v>
      </c>
      <c r="C790" s="7">
        <v>6.1899999999999995</v>
      </c>
    </row>
    <row r="791" spans="1:3" x14ac:dyDescent="0.2">
      <c r="A791" s="7" t="s">
        <v>1411</v>
      </c>
      <c r="B791" s="7">
        <v>48</v>
      </c>
      <c r="C791" s="7">
        <v>5.0599999999999996</v>
      </c>
    </row>
    <row r="792" spans="1:3" x14ac:dyDescent="0.2">
      <c r="A792" s="7" t="s">
        <v>50</v>
      </c>
      <c r="B792" s="7">
        <v>22</v>
      </c>
      <c r="C792" s="7">
        <v>1.27</v>
      </c>
    </row>
    <row r="793" spans="1:3" x14ac:dyDescent="0.2">
      <c r="A793" s="7" t="s">
        <v>518</v>
      </c>
      <c r="B793" s="7">
        <v>19</v>
      </c>
      <c r="C793" s="7">
        <v>7.03</v>
      </c>
    </row>
    <row r="794" spans="1:3" x14ac:dyDescent="0.2">
      <c r="A794" s="7" t="s">
        <v>1405</v>
      </c>
      <c r="B794" s="7">
        <v>10</v>
      </c>
      <c r="C794" s="7">
        <v>8.2700000000000014</v>
      </c>
    </row>
    <row r="795" spans="1:3" x14ac:dyDescent="0.2">
      <c r="A795" s="7" t="s">
        <v>551</v>
      </c>
      <c r="B795" s="7">
        <v>27</v>
      </c>
      <c r="C795" s="7">
        <v>1.54</v>
      </c>
    </row>
    <row r="796" spans="1:3" x14ac:dyDescent="0.2">
      <c r="A796" s="7" t="s">
        <v>898</v>
      </c>
      <c r="B796" s="7">
        <v>23</v>
      </c>
      <c r="C796" s="7">
        <v>5.49</v>
      </c>
    </row>
    <row r="797" spans="1:3" x14ac:dyDescent="0.2">
      <c r="A797" s="7" t="s">
        <v>1180</v>
      </c>
      <c r="B797" s="7">
        <v>9</v>
      </c>
      <c r="C797" s="7">
        <v>4.05</v>
      </c>
    </row>
    <row r="798" spans="1:3" x14ac:dyDescent="0.2">
      <c r="A798" s="7" t="s">
        <v>607</v>
      </c>
      <c r="B798" s="7">
        <v>22</v>
      </c>
      <c r="C798" s="7">
        <v>2.5499999999999998</v>
      </c>
    </row>
    <row r="799" spans="1:3" x14ac:dyDescent="0.2">
      <c r="A799" s="7" t="s">
        <v>447</v>
      </c>
      <c r="B799" s="7">
        <v>29</v>
      </c>
      <c r="C799" s="7">
        <v>0.9</v>
      </c>
    </row>
    <row r="800" spans="1:3" x14ac:dyDescent="0.2">
      <c r="A800" s="7" t="s">
        <v>719</v>
      </c>
      <c r="B800" s="7">
        <v>47</v>
      </c>
      <c r="C800" s="7">
        <v>2.4</v>
      </c>
    </row>
    <row r="801" spans="1:3" x14ac:dyDescent="0.2">
      <c r="A801" s="7" t="s">
        <v>1026</v>
      </c>
      <c r="B801" s="7">
        <v>15</v>
      </c>
      <c r="C801" s="7">
        <v>7.2299999999999995</v>
      </c>
    </row>
    <row r="802" spans="1:3" x14ac:dyDescent="0.2">
      <c r="A802" s="7" t="s">
        <v>41</v>
      </c>
      <c r="B802" s="7">
        <v>6</v>
      </c>
      <c r="C802" s="7">
        <v>0.88</v>
      </c>
    </row>
    <row r="803" spans="1:3" x14ac:dyDescent="0.2">
      <c r="A803" s="7" t="s">
        <v>1447</v>
      </c>
      <c r="B803" s="7">
        <v>18</v>
      </c>
      <c r="C803" s="7">
        <v>0.85000000000000009</v>
      </c>
    </row>
    <row r="804" spans="1:3" x14ac:dyDescent="0.2">
      <c r="A804" s="7" t="s">
        <v>1346</v>
      </c>
      <c r="B804" s="7">
        <v>42</v>
      </c>
      <c r="C804" s="7">
        <v>1.34</v>
      </c>
    </row>
    <row r="805" spans="1:3" x14ac:dyDescent="0.2">
      <c r="A805" s="7" t="s">
        <v>372</v>
      </c>
      <c r="B805" s="7">
        <v>17</v>
      </c>
      <c r="C805" s="7">
        <v>2.69</v>
      </c>
    </row>
    <row r="806" spans="1:3" x14ac:dyDescent="0.2">
      <c r="A806" s="7" t="s">
        <v>579</v>
      </c>
      <c r="B806" s="7">
        <v>20</v>
      </c>
      <c r="C806" s="7">
        <v>24.54</v>
      </c>
    </row>
    <row r="807" spans="1:3" x14ac:dyDescent="0.2">
      <c r="A807" s="7" t="s">
        <v>449</v>
      </c>
      <c r="B807" s="7">
        <v>39</v>
      </c>
      <c r="C807" s="7">
        <v>4.55</v>
      </c>
    </row>
    <row r="808" spans="1:3" x14ac:dyDescent="0.2">
      <c r="A808" s="7" t="s">
        <v>1125</v>
      </c>
      <c r="B808" s="7">
        <v>27</v>
      </c>
      <c r="C808" s="7">
        <v>1.54</v>
      </c>
    </row>
    <row r="809" spans="1:3" x14ac:dyDescent="0.2">
      <c r="A809" s="7" t="s">
        <v>166</v>
      </c>
      <c r="B809" s="7">
        <v>10</v>
      </c>
      <c r="C809" s="7">
        <v>5.52</v>
      </c>
    </row>
    <row r="810" spans="1:3" x14ac:dyDescent="0.2">
      <c r="A810" s="7" t="s">
        <v>270</v>
      </c>
      <c r="B810" s="7">
        <v>36</v>
      </c>
      <c r="C810" s="7">
        <v>4.05</v>
      </c>
    </row>
    <row r="811" spans="1:3" x14ac:dyDescent="0.2">
      <c r="A811" s="7" t="s">
        <v>55</v>
      </c>
      <c r="B811" s="7">
        <v>41</v>
      </c>
      <c r="C811" s="7">
        <v>0.98000000000000009</v>
      </c>
    </row>
    <row r="812" spans="1:3" x14ac:dyDescent="0.2">
      <c r="A812" s="7" t="s">
        <v>872</v>
      </c>
      <c r="B812" s="7">
        <v>43</v>
      </c>
      <c r="C812" s="7">
        <v>24.54</v>
      </c>
    </row>
    <row r="813" spans="1:3" x14ac:dyDescent="0.2">
      <c r="A813" s="7" t="s">
        <v>200</v>
      </c>
      <c r="B813" s="7">
        <v>5</v>
      </c>
      <c r="C813" s="7">
        <v>4.8199999999999994</v>
      </c>
    </row>
    <row r="814" spans="1:3" x14ac:dyDescent="0.2">
      <c r="A814" s="7" t="s">
        <v>1393</v>
      </c>
      <c r="B814" s="7">
        <v>48</v>
      </c>
      <c r="C814" s="7">
        <v>2.5499999999999998</v>
      </c>
    </row>
    <row r="815" spans="1:3" x14ac:dyDescent="0.2">
      <c r="A815" s="7" t="s">
        <v>1520</v>
      </c>
      <c r="B815" s="7">
        <v>5</v>
      </c>
      <c r="C815" s="7">
        <v>24.54</v>
      </c>
    </row>
    <row r="816" spans="1:3" x14ac:dyDescent="0.2">
      <c r="A816" s="7" t="s">
        <v>1179</v>
      </c>
      <c r="B816" s="7">
        <v>41</v>
      </c>
      <c r="C816" s="7">
        <v>0.8600000000000001</v>
      </c>
    </row>
    <row r="817" spans="1:3" x14ac:dyDescent="0.2">
      <c r="A817" s="7" t="s">
        <v>758</v>
      </c>
      <c r="B817" s="7">
        <v>42</v>
      </c>
      <c r="C817" s="7">
        <v>6.55</v>
      </c>
    </row>
    <row r="818" spans="1:3" x14ac:dyDescent="0.2">
      <c r="A818" s="7" t="s">
        <v>1448</v>
      </c>
      <c r="B818" s="7">
        <v>52</v>
      </c>
      <c r="C818" s="7">
        <v>0.8</v>
      </c>
    </row>
    <row r="819" spans="1:3" x14ac:dyDescent="0.2">
      <c r="A819" s="7" t="s">
        <v>1412</v>
      </c>
      <c r="B819" s="7">
        <v>49</v>
      </c>
      <c r="C819" s="7">
        <v>8.2700000000000014</v>
      </c>
    </row>
    <row r="820" spans="1:3" x14ac:dyDescent="0.2">
      <c r="A820" s="7" t="s">
        <v>868</v>
      </c>
      <c r="B820" s="7">
        <v>34</v>
      </c>
      <c r="C820" s="7">
        <v>1.35</v>
      </c>
    </row>
    <row r="821" spans="1:3" x14ac:dyDescent="0.2">
      <c r="A821" s="7" t="s">
        <v>1592</v>
      </c>
      <c r="B821" s="7">
        <v>5</v>
      </c>
      <c r="C821" s="7">
        <v>7.06</v>
      </c>
    </row>
    <row r="822" spans="1:3" x14ac:dyDescent="0.2">
      <c r="A822" s="7" t="s">
        <v>1364</v>
      </c>
      <c r="B822" s="7">
        <v>44</v>
      </c>
      <c r="C822" s="7">
        <v>26.35</v>
      </c>
    </row>
    <row r="823" spans="1:3" x14ac:dyDescent="0.2">
      <c r="A823" s="7" t="s">
        <v>191</v>
      </c>
      <c r="B823" s="7">
        <v>31</v>
      </c>
      <c r="C823" s="7">
        <v>1.25</v>
      </c>
    </row>
    <row r="824" spans="1:3" x14ac:dyDescent="0.2">
      <c r="A824" s="7" t="s">
        <v>880</v>
      </c>
      <c r="B824" s="7">
        <v>14</v>
      </c>
      <c r="C824" s="7">
        <v>0.98000000000000009</v>
      </c>
    </row>
    <row r="825" spans="1:3" x14ac:dyDescent="0.2">
      <c r="A825" s="7" t="s">
        <v>239</v>
      </c>
      <c r="B825" s="7">
        <v>6</v>
      </c>
      <c r="C825" s="7">
        <v>2.61</v>
      </c>
    </row>
    <row r="826" spans="1:3" x14ac:dyDescent="0.2">
      <c r="A826" s="7" t="s">
        <v>1041</v>
      </c>
      <c r="B826" s="7">
        <v>32</v>
      </c>
      <c r="C826" s="7">
        <v>7.03</v>
      </c>
    </row>
    <row r="827" spans="1:3" x14ac:dyDescent="0.2">
      <c r="A827" s="7" t="s">
        <v>1350</v>
      </c>
      <c r="B827" s="7">
        <v>39</v>
      </c>
      <c r="C827" s="7">
        <v>2.88</v>
      </c>
    </row>
    <row r="828" spans="1:3" x14ac:dyDescent="0.2">
      <c r="A828" s="7" t="s">
        <v>534</v>
      </c>
      <c r="B828" s="7">
        <v>6</v>
      </c>
      <c r="C828" s="7">
        <v>14.05</v>
      </c>
    </row>
    <row r="829" spans="1:3" x14ac:dyDescent="0.2">
      <c r="A829" s="7" t="s">
        <v>1202</v>
      </c>
      <c r="B829" s="7">
        <v>22</v>
      </c>
      <c r="C829" s="7">
        <v>7.2299999999999995</v>
      </c>
    </row>
    <row r="830" spans="1:3" x14ac:dyDescent="0.2">
      <c r="A830" s="7" t="s">
        <v>1514</v>
      </c>
      <c r="B830" s="7">
        <v>14</v>
      </c>
      <c r="C830" s="7">
        <v>2.4499999999999997</v>
      </c>
    </row>
    <row r="831" spans="1:3" x14ac:dyDescent="0.2">
      <c r="A831" s="7" t="s">
        <v>466</v>
      </c>
      <c r="B831" s="7">
        <v>25</v>
      </c>
      <c r="C831" s="7">
        <v>2.09</v>
      </c>
    </row>
    <row r="832" spans="1:3" x14ac:dyDescent="0.2">
      <c r="A832" s="7" t="s">
        <v>82</v>
      </c>
      <c r="B832" s="7">
        <v>13</v>
      </c>
      <c r="C832" s="7">
        <v>3.02</v>
      </c>
    </row>
    <row r="833" spans="1:3" x14ac:dyDescent="0.2">
      <c r="A833" s="7" t="s">
        <v>1119</v>
      </c>
      <c r="B833" s="7">
        <v>52</v>
      </c>
      <c r="C833" s="7">
        <v>1.54</v>
      </c>
    </row>
    <row r="834" spans="1:3" x14ac:dyDescent="0.2">
      <c r="A834" s="7" t="s">
        <v>979</v>
      </c>
      <c r="B834" s="7">
        <v>7</v>
      </c>
      <c r="C834" s="7">
        <v>11.200000000000001</v>
      </c>
    </row>
    <row r="835" spans="1:3" x14ac:dyDescent="0.2">
      <c r="A835" s="7" t="s">
        <v>1435</v>
      </c>
      <c r="B835" s="7">
        <v>33</v>
      </c>
      <c r="C835" s="7">
        <v>0.75</v>
      </c>
    </row>
    <row r="836" spans="1:3" x14ac:dyDescent="0.2">
      <c r="A836" s="7" t="s">
        <v>1065</v>
      </c>
      <c r="B836" s="7">
        <v>20</v>
      </c>
      <c r="C836" s="7">
        <v>10.040000000000001</v>
      </c>
    </row>
    <row r="837" spans="1:3" x14ac:dyDescent="0.2">
      <c r="A837" s="7" t="s">
        <v>897</v>
      </c>
      <c r="B837" s="7">
        <v>43</v>
      </c>
      <c r="C837" s="7">
        <v>2.5499999999999998</v>
      </c>
    </row>
    <row r="838" spans="1:3" x14ac:dyDescent="0.2">
      <c r="A838" s="7" t="s">
        <v>1562</v>
      </c>
      <c r="B838" s="7">
        <v>3</v>
      </c>
      <c r="C838" s="7">
        <v>7.83</v>
      </c>
    </row>
    <row r="839" spans="1:3" x14ac:dyDescent="0.2">
      <c r="A839" s="7" t="s">
        <v>1510</v>
      </c>
      <c r="B839" s="7">
        <v>27</v>
      </c>
      <c r="C839" s="7">
        <v>20.04</v>
      </c>
    </row>
    <row r="840" spans="1:3" x14ac:dyDescent="0.2">
      <c r="A840" s="7" t="s">
        <v>555</v>
      </c>
      <c r="B840" s="7">
        <v>8</v>
      </c>
      <c r="C840" s="7">
        <v>1.9100000000000001</v>
      </c>
    </row>
    <row r="841" spans="1:3" x14ac:dyDescent="0.2">
      <c r="A841" s="7" t="s">
        <v>860</v>
      </c>
      <c r="B841" s="7">
        <v>12</v>
      </c>
      <c r="C841" s="7">
        <v>0.75</v>
      </c>
    </row>
    <row r="842" spans="1:3" x14ac:dyDescent="0.2">
      <c r="A842" s="7" t="s">
        <v>718</v>
      </c>
      <c r="B842" s="7">
        <v>42</v>
      </c>
      <c r="C842" s="7">
        <v>1.05</v>
      </c>
    </row>
    <row r="843" spans="1:3" x14ac:dyDescent="0.2">
      <c r="A843" s="7" t="s">
        <v>320</v>
      </c>
      <c r="B843" s="7">
        <v>12</v>
      </c>
      <c r="C843" s="7">
        <v>1.54</v>
      </c>
    </row>
    <row r="844" spans="1:3" x14ac:dyDescent="0.2">
      <c r="A844" s="7" t="s">
        <v>768</v>
      </c>
      <c r="B844" s="7">
        <v>27</v>
      </c>
      <c r="C844" s="7">
        <v>0.85000000000000009</v>
      </c>
    </row>
    <row r="845" spans="1:3" x14ac:dyDescent="0.2">
      <c r="A845" s="7" t="s">
        <v>370</v>
      </c>
      <c r="B845" s="7">
        <v>37</v>
      </c>
      <c r="C845" s="7">
        <v>7.2299999999999995</v>
      </c>
    </row>
    <row r="846" spans="1:3" x14ac:dyDescent="0.2">
      <c r="A846" s="7" t="s">
        <v>954</v>
      </c>
      <c r="B846" s="7">
        <v>44</v>
      </c>
      <c r="C846" s="7">
        <v>0.75</v>
      </c>
    </row>
    <row r="847" spans="1:3" x14ac:dyDescent="0.2">
      <c r="A847" s="7" t="s">
        <v>1607</v>
      </c>
      <c r="B847" s="7">
        <v>40</v>
      </c>
      <c r="C847" s="7">
        <v>5.52</v>
      </c>
    </row>
    <row r="848" spans="1:3" x14ac:dyDescent="0.2">
      <c r="A848" s="7" t="s">
        <v>1177</v>
      </c>
      <c r="B848" s="7">
        <v>17</v>
      </c>
      <c r="C848" s="7">
        <v>6.24</v>
      </c>
    </row>
    <row r="849" spans="1:3" x14ac:dyDescent="0.2">
      <c r="A849" s="7" t="s">
        <v>1493</v>
      </c>
      <c r="B849" s="7">
        <v>15</v>
      </c>
      <c r="C849" s="7">
        <v>0.55000000000000004</v>
      </c>
    </row>
    <row r="850" spans="1:3" x14ac:dyDescent="0.2">
      <c r="A850" s="7" t="s">
        <v>693</v>
      </c>
      <c r="B850" s="7">
        <v>50</v>
      </c>
      <c r="C850" s="7">
        <v>0.98000000000000009</v>
      </c>
    </row>
    <row r="851" spans="1:3" x14ac:dyDescent="0.2">
      <c r="A851" s="7" t="s">
        <v>1432</v>
      </c>
      <c r="B851" s="7">
        <v>38</v>
      </c>
      <c r="C851" s="7">
        <v>20.04</v>
      </c>
    </row>
    <row r="852" spans="1:3" x14ac:dyDescent="0.2">
      <c r="A852" s="7" t="s">
        <v>882</v>
      </c>
      <c r="B852" s="7">
        <v>31</v>
      </c>
      <c r="C852" s="7">
        <v>4.05</v>
      </c>
    </row>
    <row r="853" spans="1:3" x14ac:dyDescent="0.2">
      <c r="A853" s="7" t="s">
        <v>1512</v>
      </c>
      <c r="B853" s="7">
        <v>11</v>
      </c>
      <c r="C853" s="7">
        <v>4.05</v>
      </c>
    </row>
    <row r="854" spans="1:3" x14ac:dyDescent="0.2">
      <c r="A854" s="7" t="s">
        <v>1259</v>
      </c>
      <c r="B854" s="7">
        <v>43</v>
      </c>
      <c r="C854" s="7">
        <v>1.87</v>
      </c>
    </row>
    <row r="855" spans="1:3" x14ac:dyDescent="0.2">
      <c r="A855" s="7" t="s">
        <v>895</v>
      </c>
      <c r="B855" s="7">
        <v>10</v>
      </c>
      <c r="C855" s="7">
        <v>8.2700000000000014</v>
      </c>
    </row>
    <row r="856" spans="1:3" x14ac:dyDescent="0.2">
      <c r="A856" s="7" t="s">
        <v>1271</v>
      </c>
      <c r="B856" s="7">
        <v>29</v>
      </c>
      <c r="C856" s="7">
        <v>1.54</v>
      </c>
    </row>
    <row r="857" spans="1:3" x14ac:dyDescent="0.2">
      <c r="A857" s="7" t="s">
        <v>220</v>
      </c>
      <c r="B857" s="7">
        <v>18</v>
      </c>
      <c r="C857" s="7">
        <v>2.69</v>
      </c>
    </row>
    <row r="858" spans="1:3" x14ac:dyDescent="0.2">
      <c r="A858" s="7" t="s">
        <v>1188</v>
      </c>
      <c r="B858" s="7">
        <v>10</v>
      </c>
      <c r="C858" s="7">
        <v>4.55</v>
      </c>
    </row>
    <row r="859" spans="1:3" x14ac:dyDescent="0.2">
      <c r="A859" s="7" t="s">
        <v>505</v>
      </c>
      <c r="B859" s="7">
        <v>18</v>
      </c>
      <c r="C859" s="7">
        <v>2.88</v>
      </c>
    </row>
    <row r="860" spans="1:3" x14ac:dyDescent="0.2">
      <c r="A860" s="7" t="s">
        <v>793</v>
      </c>
      <c r="B860" s="7">
        <v>13</v>
      </c>
      <c r="C860" s="7">
        <v>0.93</v>
      </c>
    </row>
    <row r="861" spans="1:3" x14ac:dyDescent="0.2">
      <c r="A861" s="7" t="s">
        <v>1264</v>
      </c>
      <c r="B861" s="7">
        <v>12</v>
      </c>
      <c r="C861" s="7">
        <v>4.55</v>
      </c>
    </row>
    <row r="862" spans="1:3" x14ac:dyDescent="0.2">
      <c r="A862" s="7" t="s">
        <v>1414</v>
      </c>
      <c r="B862" s="7">
        <v>24</v>
      </c>
      <c r="C862" s="7">
        <v>1.54</v>
      </c>
    </row>
    <row r="863" spans="1:3" x14ac:dyDescent="0.2">
      <c r="A863" s="7" t="s">
        <v>1079</v>
      </c>
      <c r="B863" s="7">
        <v>31</v>
      </c>
      <c r="C863" s="7">
        <v>4.8199999999999994</v>
      </c>
    </row>
    <row r="864" spans="1:3" x14ac:dyDescent="0.2">
      <c r="A864" s="7" t="s">
        <v>802</v>
      </c>
      <c r="B864" s="7">
        <v>47</v>
      </c>
      <c r="C864" s="7">
        <v>0.85000000000000009</v>
      </c>
    </row>
    <row r="865" spans="1:3" x14ac:dyDescent="0.2">
      <c r="A865" s="7" t="s">
        <v>1287</v>
      </c>
      <c r="B865" s="7">
        <v>19</v>
      </c>
      <c r="C865" s="7">
        <v>24.54</v>
      </c>
    </row>
    <row r="866" spans="1:3" x14ac:dyDescent="0.2">
      <c r="A866" s="7" t="s">
        <v>1569</v>
      </c>
      <c r="B866" s="7">
        <v>51</v>
      </c>
      <c r="C866" s="7">
        <v>1.22</v>
      </c>
    </row>
    <row r="867" spans="1:3" x14ac:dyDescent="0.2">
      <c r="A867" s="7" t="s">
        <v>1363</v>
      </c>
      <c r="B867" s="7">
        <v>51</v>
      </c>
      <c r="C867" s="7">
        <v>24.54</v>
      </c>
    </row>
    <row r="868" spans="1:3" x14ac:dyDescent="0.2">
      <c r="A868" s="7" t="s">
        <v>1197</v>
      </c>
      <c r="B868" s="7">
        <v>8</v>
      </c>
      <c r="C868" s="7">
        <v>1.04</v>
      </c>
    </row>
    <row r="869" spans="1:3" x14ac:dyDescent="0.2">
      <c r="A869" s="7" t="s">
        <v>567</v>
      </c>
      <c r="B869" s="7">
        <v>28</v>
      </c>
      <c r="C869" s="7">
        <v>1.25</v>
      </c>
    </row>
    <row r="870" spans="1:3" x14ac:dyDescent="0.2">
      <c r="A870" s="7" t="s">
        <v>415</v>
      </c>
      <c r="B870" s="7">
        <v>15</v>
      </c>
      <c r="C870" s="7">
        <v>0.98000000000000009</v>
      </c>
    </row>
    <row r="871" spans="1:3" x14ac:dyDescent="0.2">
      <c r="A871" s="7" t="s">
        <v>770</v>
      </c>
      <c r="B871" s="7">
        <v>48</v>
      </c>
      <c r="C871" s="7">
        <v>0.54</v>
      </c>
    </row>
    <row r="872" spans="1:3" x14ac:dyDescent="0.2">
      <c r="A872" s="7" t="s">
        <v>866</v>
      </c>
      <c r="B872" s="7">
        <v>14</v>
      </c>
      <c r="C872" s="7">
        <v>1.44</v>
      </c>
    </row>
    <row r="873" spans="1:3" x14ac:dyDescent="0.2">
      <c r="A873" s="7" t="s">
        <v>965</v>
      </c>
      <c r="B873" s="7">
        <v>7</v>
      </c>
      <c r="C873" s="7">
        <v>0.9</v>
      </c>
    </row>
    <row r="874" spans="1:3" x14ac:dyDescent="0.2">
      <c r="A874" s="7" t="s">
        <v>312</v>
      </c>
      <c r="B874" s="7">
        <v>35</v>
      </c>
      <c r="C874" s="7">
        <v>7.2299999999999995</v>
      </c>
    </row>
    <row r="875" spans="1:3" x14ac:dyDescent="0.2">
      <c r="A875" s="7" t="s">
        <v>1299</v>
      </c>
      <c r="B875" s="7">
        <v>6</v>
      </c>
      <c r="C875" s="7">
        <v>6.55</v>
      </c>
    </row>
    <row r="876" spans="1:3" x14ac:dyDescent="0.2">
      <c r="A876" s="7" t="s">
        <v>1619</v>
      </c>
      <c r="B876" s="7">
        <v>31</v>
      </c>
      <c r="C876" s="7">
        <v>7.2299999999999995</v>
      </c>
    </row>
    <row r="877" spans="1:3" x14ac:dyDescent="0.2">
      <c r="A877" s="7" t="s">
        <v>1383</v>
      </c>
      <c r="B877" s="7">
        <v>25</v>
      </c>
      <c r="C877" s="7">
        <v>1.68</v>
      </c>
    </row>
    <row r="878" spans="1:3" x14ac:dyDescent="0.2">
      <c r="A878" s="7" t="s">
        <v>650</v>
      </c>
      <c r="B878" s="7">
        <v>45</v>
      </c>
      <c r="C878" s="7">
        <v>2.4499999999999997</v>
      </c>
    </row>
    <row r="879" spans="1:3" x14ac:dyDescent="0.2">
      <c r="A879" s="7" t="s">
        <v>430</v>
      </c>
      <c r="B879" s="7">
        <v>47</v>
      </c>
      <c r="C879" s="7">
        <v>1.04</v>
      </c>
    </row>
    <row r="880" spans="1:3" x14ac:dyDescent="0.2">
      <c r="A880" s="7" t="s">
        <v>796</v>
      </c>
      <c r="B880" s="7">
        <v>19</v>
      </c>
      <c r="C880" s="7">
        <v>7.33</v>
      </c>
    </row>
    <row r="881" spans="1:3" x14ac:dyDescent="0.2">
      <c r="A881" s="7" t="s">
        <v>599</v>
      </c>
      <c r="B881" s="7">
        <v>6</v>
      </c>
      <c r="C881" s="7">
        <v>6.24</v>
      </c>
    </row>
    <row r="882" spans="1:3" x14ac:dyDescent="0.2">
      <c r="A882" s="7" t="s">
        <v>1385</v>
      </c>
      <c r="B882" s="7">
        <v>19</v>
      </c>
      <c r="C882" s="7">
        <v>13.940000000000001</v>
      </c>
    </row>
    <row r="883" spans="1:3" x14ac:dyDescent="0.2">
      <c r="A883" s="7" t="s">
        <v>1097</v>
      </c>
      <c r="B883" s="7">
        <v>5</v>
      </c>
      <c r="C883" s="7">
        <v>2.88</v>
      </c>
    </row>
    <row r="884" spans="1:3" x14ac:dyDescent="0.2">
      <c r="A884" s="7" t="s">
        <v>67</v>
      </c>
      <c r="B884" s="7">
        <v>8</v>
      </c>
      <c r="C884" s="7">
        <v>6.24</v>
      </c>
    </row>
    <row r="885" spans="1:3" x14ac:dyDescent="0.2">
      <c r="A885" s="7" t="s">
        <v>385</v>
      </c>
      <c r="B885" s="7">
        <v>10</v>
      </c>
      <c r="C885" s="7">
        <v>6.55</v>
      </c>
    </row>
    <row r="886" spans="1:3" x14ac:dyDescent="0.2">
      <c r="A886" s="7" t="s">
        <v>811</v>
      </c>
      <c r="B886" s="7">
        <v>9</v>
      </c>
      <c r="C886" s="7">
        <v>3.82</v>
      </c>
    </row>
    <row r="887" spans="1:3" x14ac:dyDescent="0.2">
      <c r="A887" s="7" t="s">
        <v>689</v>
      </c>
      <c r="B887" s="7">
        <v>16</v>
      </c>
      <c r="C887" s="7">
        <v>5.47</v>
      </c>
    </row>
    <row r="888" spans="1:3" x14ac:dyDescent="0.2">
      <c r="A888" s="7" t="s">
        <v>1598</v>
      </c>
      <c r="B888" s="7">
        <v>16</v>
      </c>
      <c r="C888" s="7">
        <v>4.05</v>
      </c>
    </row>
    <row r="889" spans="1:3" x14ac:dyDescent="0.2">
      <c r="A889" s="7" t="s">
        <v>1001</v>
      </c>
      <c r="B889" s="7">
        <v>14</v>
      </c>
      <c r="C889" s="7">
        <v>2.4</v>
      </c>
    </row>
    <row r="890" spans="1:3" x14ac:dyDescent="0.2">
      <c r="A890" s="7" t="s">
        <v>818</v>
      </c>
      <c r="B890" s="7">
        <v>21</v>
      </c>
      <c r="C890" s="7">
        <v>5.52</v>
      </c>
    </row>
    <row r="891" spans="1:3" x14ac:dyDescent="0.2">
      <c r="A891" s="7" t="s">
        <v>1297</v>
      </c>
      <c r="B891" s="7">
        <v>38</v>
      </c>
      <c r="C891" s="7">
        <v>2.88</v>
      </c>
    </row>
    <row r="892" spans="1:3" x14ac:dyDescent="0.2">
      <c r="A892" s="7" t="s">
        <v>622</v>
      </c>
      <c r="B892" s="7">
        <v>46</v>
      </c>
      <c r="C892" s="7">
        <v>1.03</v>
      </c>
    </row>
    <row r="893" spans="1:3" x14ac:dyDescent="0.2">
      <c r="A893" s="7" t="s">
        <v>943</v>
      </c>
      <c r="B893" s="7">
        <v>36</v>
      </c>
      <c r="C893" s="7">
        <v>0.75</v>
      </c>
    </row>
    <row r="894" spans="1:3" x14ac:dyDescent="0.2">
      <c r="A894" s="7" t="s">
        <v>824</v>
      </c>
      <c r="B894" s="7">
        <v>51</v>
      </c>
      <c r="C894" s="7">
        <v>1.07</v>
      </c>
    </row>
    <row r="895" spans="1:3" x14ac:dyDescent="0.2">
      <c r="A895" s="7" t="s">
        <v>540</v>
      </c>
      <c r="B895" s="7">
        <v>52</v>
      </c>
      <c r="C895" s="7">
        <v>5.55</v>
      </c>
    </row>
    <row r="896" spans="1:3" x14ac:dyDescent="0.2">
      <c r="A896" s="7" t="s">
        <v>491</v>
      </c>
      <c r="B896" s="7">
        <v>42</v>
      </c>
      <c r="C896" s="7">
        <v>1.54</v>
      </c>
    </row>
    <row r="897" spans="1:3" x14ac:dyDescent="0.2">
      <c r="A897" s="7" t="s">
        <v>1165</v>
      </c>
      <c r="B897" s="7">
        <v>17</v>
      </c>
      <c r="C897" s="7">
        <v>20.04</v>
      </c>
    </row>
    <row r="898" spans="1:3" x14ac:dyDescent="0.2">
      <c r="A898" s="7" t="s">
        <v>837</v>
      </c>
      <c r="B898" s="7">
        <v>7</v>
      </c>
      <c r="C898" s="7">
        <v>2.04</v>
      </c>
    </row>
    <row r="899" spans="1:3" x14ac:dyDescent="0.2">
      <c r="A899" s="7" t="s">
        <v>396</v>
      </c>
      <c r="B899" s="7">
        <v>48</v>
      </c>
      <c r="C899" s="7">
        <v>5.52</v>
      </c>
    </row>
    <row r="900" spans="1:3" x14ac:dyDescent="0.2">
      <c r="A900" s="7" t="s">
        <v>1074</v>
      </c>
      <c r="B900" s="7">
        <v>25</v>
      </c>
      <c r="C900" s="7">
        <v>3.19</v>
      </c>
    </row>
    <row r="901" spans="1:3" x14ac:dyDescent="0.2">
      <c r="A901" s="7" t="s">
        <v>1500</v>
      </c>
      <c r="B901" s="7">
        <v>21</v>
      </c>
      <c r="C901" s="7">
        <v>4.55</v>
      </c>
    </row>
    <row r="902" spans="1:3" x14ac:dyDescent="0.2">
      <c r="A902" s="7" t="s">
        <v>925</v>
      </c>
      <c r="B902" s="7">
        <v>52</v>
      </c>
      <c r="C902" s="7">
        <v>5.04</v>
      </c>
    </row>
    <row r="903" spans="1:3" x14ac:dyDescent="0.2">
      <c r="A903" s="7" t="s">
        <v>710</v>
      </c>
      <c r="B903" s="7">
        <v>51</v>
      </c>
      <c r="C903" s="7">
        <v>4.05</v>
      </c>
    </row>
    <row r="904" spans="1:3" x14ac:dyDescent="0.2">
      <c r="A904" s="7" t="s">
        <v>727</v>
      </c>
      <c r="B904" s="7">
        <v>46</v>
      </c>
      <c r="C904" s="7">
        <v>5.52</v>
      </c>
    </row>
    <row r="905" spans="1:3" x14ac:dyDescent="0.2">
      <c r="A905" s="7" t="s">
        <v>1599</v>
      </c>
      <c r="B905" s="7">
        <v>24</v>
      </c>
      <c r="C905" s="7">
        <v>1.54</v>
      </c>
    </row>
    <row r="906" spans="1:3" x14ac:dyDescent="0.2">
      <c r="A906" s="7" t="s">
        <v>1446</v>
      </c>
      <c r="B906" s="7">
        <v>20</v>
      </c>
      <c r="C906" s="7">
        <v>1.04</v>
      </c>
    </row>
    <row r="907" spans="1:3" x14ac:dyDescent="0.2">
      <c r="A907" s="7" t="s">
        <v>1109</v>
      </c>
      <c r="B907" s="7">
        <v>26</v>
      </c>
      <c r="C907" s="7">
        <v>1.34</v>
      </c>
    </row>
    <row r="908" spans="1:3" x14ac:dyDescent="0.2">
      <c r="A908" s="7" t="s">
        <v>1399</v>
      </c>
      <c r="B908" s="7">
        <v>22</v>
      </c>
      <c r="C908" s="7">
        <v>0.75</v>
      </c>
    </row>
    <row r="909" spans="1:3" x14ac:dyDescent="0.2">
      <c r="A909" s="7" t="s">
        <v>290</v>
      </c>
      <c r="B909" s="7">
        <v>31</v>
      </c>
      <c r="C909" s="7">
        <v>2.4</v>
      </c>
    </row>
    <row r="910" spans="1:3" x14ac:dyDescent="0.2">
      <c r="A910" s="7" t="s">
        <v>400</v>
      </c>
      <c r="B910" s="7">
        <v>46</v>
      </c>
      <c r="C910" s="7">
        <v>6.55</v>
      </c>
    </row>
    <row r="911" spans="1:3" x14ac:dyDescent="0.2">
      <c r="A911" s="7" t="s">
        <v>410</v>
      </c>
      <c r="B911" s="7">
        <v>21</v>
      </c>
      <c r="C911" s="7">
        <v>0.75</v>
      </c>
    </row>
    <row r="912" spans="1:3" x14ac:dyDescent="0.2">
      <c r="A912" s="7" t="s">
        <v>1319</v>
      </c>
      <c r="B912" s="7">
        <v>16</v>
      </c>
      <c r="C912" s="7">
        <v>9.0400000000000009</v>
      </c>
    </row>
    <row r="913" spans="1:3" x14ac:dyDescent="0.2">
      <c r="A913" s="7" t="s">
        <v>725</v>
      </c>
      <c r="B913" s="7">
        <v>7</v>
      </c>
      <c r="C913" s="7">
        <v>49.05</v>
      </c>
    </row>
    <row r="914" spans="1:3" x14ac:dyDescent="0.2">
      <c r="A914" s="7" t="s">
        <v>443</v>
      </c>
      <c r="B914" s="7">
        <v>41</v>
      </c>
      <c r="C914" s="7">
        <v>0.55000000000000004</v>
      </c>
    </row>
    <row r="915" spans="1:3" x14ac:dyDescent="0.2">
      <c r="A915" s="7" t="s">
        <v>1134</v>
      </c>
      <c r="B915" s="7">
        <v>46</v>
      </c>
      <c r="C915" s="7">
        <v>3.82</v>
      </c>
    </row>
    <row r="916" spans="1:3" x14ac:dyDescent="0.2">
      <c r="A916" s="7" t="s">
        <v>584</v>
      </c>
      <c r="B916" s="7">
        <v>43</v>
      </c>
      <c r="C916" s="7">
        <v>0.88</v>
      </c>
    </row>
    <row r="917" spans="1:3" x14ac:dyDescent="0.2">
      <c r="A917" s="7" t="s">
        <v>295</v>
      </c>
      <c r="B917" s="7">
        <v>26</v>
      </c>
      <c r="C917" s="7">
        <v>2.69</v>
      </c>
    </row>
    <row r="918" spans="1:3" x14ac:dyDescent="0.2">
      <c r="A918" s="7" t="s">
        <v>1276</v>
      </c>
      <c r="B918" s="7">
        <v>22</v>
      </c>
      <c r="C918" s="7">
        <v>1.54</v>
      </c>
    </row>
    <row r="919" spans="1:3" x14ac:dyDescent="0.2">
      <c r="A919" s="7" t="s">
        <v>1525</v>
      </c>
      <c r="B919" s="7">
        <v>26</v>
      </c>
      <c r="C919" s="7">
        <v>0.54</v>
      </c>
    </row>
    <row r="920" spans="1:3" x14ac:dyDescent="0.2">
      <c r="A920" s="7" t="s">
        <v>143</v>
      </c>
      <c r="B920" s="7">
        <v>13</v>
      </c>
      <c r="C920" s="7">
        <v>1</v>
      </c>
    </row>
    <row r="921" spans="1:3" x14ac:dyDescent="0.2">
      <c r="A921" s="7" t="s">
        <v>1373</v>
      </c>
      <c r="B921" s="7">
        <v>42</v>
      </c>
      <c r="C921" s="7">
        <v>0.75</v>
      </c>
    </row>
    <row r="922" spans="1:3" x14ac:dyDescent="0.2">
      <c r="A922" s="7" t="s">
        <v>1352</v>
      </c>
      <c r="B922" s="7">
        <v>20</v>
      </c>
      <c r="C922" s="7">
        <v>5.38</v>
      </c>
    </row>
    <row r="923" spans="1:3" x14ac:dyDescent="0.2">
      <c r="A923" s="7" t="s">
        <v>649</v>
      </c>
      <c r="B923" s="7">
        <v>47</v>
      </c>
      <c r="C923" s="7">
        <v>5.0599999999999996</v>
      </c>
    </row>
    <row r="924" spans="1:3" x14ac:dyDescent="0.2">
      <c r="A924" s="7" t="s">
        <v>568</v>
      </c>
      <c r="B924" s="7">
        <v>3</v>
      </c>
      <c r="C924" s="7">
        <v>7.2299999999999995</v>
      </c>
    </row>
    <row r="925" spans="1:3" x14ac:dyDescent="0.2">
      <c r="A925" s="7" t="s">
        <v>1140</v>
      </c>
      <c r="B925" s="7">
        <v>3</v>
      </c>
      <c r="C925" s="7">
        <v>12.440000000000001</v>
      </c>
    </row>
    <row r="926" spans="1:3" x14ac:dyDescent="0.2">
      <c r="A926" s="7" t="s">
        <v>286</v>
      </c>
      <c r="B926" s="7">
        <v>13</v>
      </c>
      <c r="C926" s="7">
        <v>20.04</v>
      </c>
    </row>
    <row r="927" spans="1:3" x14ac:dyDescent="0.2">
      <c r="A927" s="7" t="s">
        <v>342</v>
      </c>
      <c r="B927" s="7">
        <v>36</v>
      </c>
      <c r="C927" s="7">
        <v>0.85000000000000009</v>
      </c>
    </row>
    <row r="928" spans="1:3" x14ac:dyDescent="0.2">
      <c r="A928" s="7" t="s">
        <v>435</v>
      </c>
      <c r="B928" s="7">
        <v>34</v>
      </c>
      <c r="C928" s="7">
        <v>7.06</v>
      </c>
    </row>
    <row r="929" spans="1:3" x14ac:dyDescent="0.2">
      <c r="A929" s="7" t="s">
        <v>1013</v>
      </c>
      <c r="B929" s="7">
        <v>37</v>
      </c>
      <c r="C929" s="7">
        <v>4.47</v>
      </c>
    </row>
    <row r="930" spans="1:3" x14ac:dyDescent="0.2">
      <c r="A930" s="7" t="s">
        <v>1104</v>
      </c>
      <c r="B930" s="7">
        <v>38</v>
      </c>
      <c r="C930" s="7">
        <v>20.04</v>
      </c>
    </row>
    <row r="931" spans="1:3" x14ac:dyDescent="0.2">
      <c r="A931" s="7" t="s">
        <v>1442</v>
      </c>
      <c r="B931" s="7">
        <v>30</v>
      </c>
      <c r="C931" s="7">
        <v>0.55000000000000004</v>
      </c>
    </row>
    <row r="932" spans="1:3" x14ac:dyDescent="0.2">
      <c r="A932" s="7" t="s">
        <v>1204</v>
      </c>
      <c r="B932" s="7">
        <v>42</v>
      </c>
      <c r="C932" s="7">
        <v>0.55000000000000004</v>
      </c>
    </row>
    <row r="933" spans="1:3" x14ac:dyDescent="0.2">
      <c r="A933" s="7" t="s">
        <v>759</v>
      </c>
      <c r="B933" s="7">
        <v>21</v>
      </c>
      <c r="C933" s="7">
        <v>5.49</v>
      </c>
    </row>
    <row r="934" spans="1:3" x14ac:dyDescent="0.2">
      <c r="A934" s="7" t="s">
        <v>1362</v>
      </c>
      <c r="B934" s="7">
        <v>10</v>
      </c>
      <c r="C934" s="7">
        <v>0.55000000000000004</v>
      </c>
    </row>
    <row r="935" spans="1:3" x14ac:dyDescent="0.2">
      <c r="A935" s="7" t="s">
        <v>1466</v>
      </c>
      <c r="B935" s="7">
        <v>39</v>
      </c>
      <c r="C935" s="7">
        <v>20.04</v>
      </c>
    </row>
    <row r="936" spans="1:3" x14ac:dyDescent="0.2">
      <c r="A936" s="7" t="s">
        <v>788</v>
      </c>
      <c r="B936" s="7">
        <v>4</v>
      </c>
      <c r="C936" s="7">
        <v>0.75</v>
      </c>
    </row>
    <row r="937" spans="1:3" x14ac:dyDescent="0.2">
      <c r="A937" s="7" t="s">
        <v>881</v>
      </c>
      <c r="B937" s="7">
        <v>48</v>
      </c>
      <c r="C937" s="7">
        <v>20.04</v>
      </c>
    </row>
    <row r="938" spans="1:3" x14ac:dyDescent="0.2">
      <c r="A938" s="7" t="s">
        <v>135</v>
      </c>
      <c r="B938" s="7">
        <v>39</v>
      </c>
      <c r="C938" s="7">
        <v>0.75</v>
      </c>
    </row>
    <row r="939" spans="1:3" x14ac:dyDescent="0.2">
      <c r="A939" s="7" t="s">
        <v>284</v>
      </c>
      <c r="B939" s="7">
        <v>16</v>
      </c>
      <c r="C939" s="7">
        <v>5.04</v>
      </c>
    </row>
    <row r="940" spans="1:3" x14ac:dyDescent="0.2">
      <c r="A940" s="7" t="s">
        <v>470</v>
      </c>
      <c r="B940" s="7">
        <v>12</v>
      </c>
      <c r="C940" s="7">
        <v>2.09</v>
      </c>
    </row>
    <row r="941" spans="1:3" x14ac:dyDescent="0.2">
      <c r="A941" s="7" t="s">
        <v>1130</v>
      </c>
      <c r="B941" s="7">
        <v>48</v>
      </c>
      <c r="C941" s="7">
        <v>2.9</v>
      </c>
    </row>
    <row r="942" spans="1:3" x14ac:dyDescent="0.2">
      <c r="A942" s="7" t="s">
        <v>873</v>
      </c>
      <c r="B942" s="7">
        <v>22</v>
      </c>
      <c r="C942" s="7">
        <v>24.54</v>
      </c>
    </row>
    <row r="943" spans="1:3" x14ac:dyDescent="0.2">
      <c r="A943" s="7" t="s">
        <v>1145</v>
      </c>
      <c r="B943" s="7">
        <v>50</v>
      </c>
      <c r="C943" s="7">
        <v>1.61</v>
      </c>
    </row>
    <row r="944" spans="1:3" x14ac:dyDescent="0.2">
      <c r="A944" s="7" t="s">
        <v>1496</v>
      </c>
      <c r="B944" s="7">
        <v>52</v>
      </c>
      <c r="C944" s="7">
        <v>7.06</v>
      </c>
    </row>
    <row r="945" spans="1:3" x14ac:dyDescent="0.2">
      <c r="A945" s="7" t="s">
        <v>1518</v>
      </c>
      <c r="B945" s="7">
        <v>46</v>
      </c>
      <c r="C945" s="7">
        <v>0.55000000000000004</v>
      </c>
    </row>
    <row r="946" spans="1:3" x14ac:dyDescent="0.2">
      <c r="A946" s="7" t="s">
        <v>120</v>
      </c>
      <c r="B946" s="7">
        <v>14</v>
      </c>
      <c r="C946" s="7">
        <v>7.03</v>
      </c>
    </row>
    <row r="947" spans="1:3" x14ac:dyDescent="0.2">
      <c r="A947" s="7" t="s">
        <v>1387</v>
      </c>
      <c r="B947" s="7">
        <v>34</v>
      </c>
      <c r="C947" s="7">
        <v>1.6300000000000001</v>
      </c>
    </row>
    <row r="948" spans="1:3" x14ac:dyDescent="0.2">
      <c r="A948" s="7" t="s">
        <v>404</v>
      </c>
      <c r="B948" s="7">
        <v>42</v>
      </c>
      <c r="C948" s="7">
        <v>24.54</v>
      </c>
    </row>
    <row r="949" spans="1:3" x14ac:dyDescent="0.2">
      <c r="A949" s="7" t="s">
        <v>748</v>
      </c>
      <c r="B949" s="7">
        <v>48</v>
      </c>
      <c r="C949" s="7">
        <v>4.22</v>
      </c>
    </row>
    <row r="950" spans="1:3" x14ac:dyDescent="0.2">
      <c r="A950" s="7" t="s">
        <v>512</v>
      </c>
      <c r="B950" s="7">
        <v>29</v>
      </c>
      <c r="C950" s="7">
        <v>4.87</v>
      </c>
    </row>
    <row r="951" spans="1:3" x14ac:dyDescent="0.2">
      <c r="A951" s="7" t="s">
        <v>756</v>
      </c>
      <c r="B951" s="7">
        <v>49</v>
      </c>
      <c r="C951" s="7">
        <v>5.38</v>
      </c>
    </row>
    <row r="952" spans="1:3" x14ac:dyDescent="0.2">
      <c r="A952" s="7" t="s">
        <v>1555</v>
      </c>
      <c r="B952" s="7">
        <v>44</v>
      </c>
      <c r="C952" s="7">
        <v>1.54</v>
      </c>
    </row>
    <row r="953" spans="1:3" x14ac:dyDescent="0.2">
      <c r="A953" s="7" t="s">
        <v>654</v>
      </c>
      <c r="B953" s="7">
        <v>23</v>
      </c>
      <c r="C953" s="7">
        <v>4.97</v>
      </c>
    </row>
    <row r="954" spans="1:3" x14ac:dyDescent="0.2">
      <c r="A954" s="7" t="s">
        <v>1194</v>
      </c>
      <c r="B954" s="7">
        <v>5</v>
      </c>
      <c r="C954" s="7">
        <v>20.04</v>
      </c>
    </row>
    <row r="955" spans="1:3" x14ac:dyDescent="0.2">
      <c r="A955" s="7" t="s">
        <v>1015</v>
      </c>
      <c r="B955" s="7">
        <v>52</v>
      </c>
      <c r="C955" s="7">
        <v>4.05</v>
      </c>
    </row>
    <row r="956" spans="1:3" x14ac:dyDescent="0.2">
      <c r="A956" s="7" t="s">
        <v>1526</v>
      </c>
      <c r="B956" s="7">
        <v>11</v>
      </c>
      <c r="C956" s="7">
        <v>4.05</v>
      </c>
    </row>
    <row r="957" spans="1:3" x14ac:dyDescent="0.2">
      <c r="A957" s="7" t="s">
        <v>389</v>
      </c>
      <c r="B957" s="7">
        <v>32</v>
      </c>
      <c r="C957" s="7">
        <v>0.88</v>
      </c>
    </row>
    <row r="958" spans="1:3" x14ac:dyDescent="0.2">
      <c r="A958" s="7" t="s">
        <v>1247</v>
      </c>
      <c r="B958" s="7">
        <v>48</v>
      </c>
      <c r="C958" s="7">
        <v>9.49</v>
      </c>
    </row>
    <row r="959" spans="1:3" x14ac:dyDescent="0.2">
      <c r="A959" s="7" t="s">
        <v>132</v>
      </c>
      <c r="B959" s="7">
        <v>45</v>
      </c>
      <c r="C959" s="7">
        <v>1.19</v>
      </c>
    </row>
    <row r="960" spans="1:3" x14ac:dyDescent="0.2">
      <c r="A960" s="7" t="s">
        <v>493</v>
      </c>
      <c r="B960" s="7">
        <v>35</v>
      </c>
      <c r="C960" s="7">
        <v>1.54</v>
      </c>
    </row>
    <row r="961" spans="1:3" x14ac:dyDescent="0.2">
      <c r="A961" s="7" t="s">
        <v>879</v>
      </c>
      <c r="B961" s="7">
        <v>30</v>
      </c>
      <c r="C961" s="7">
        <v>0.75</v>
      </c>
    </row>
    <row r="962" spans="1:3" x14ac:dyDescent="0.2">
      <c r="A962" s="7" t="s">
        <v>1022</v>
      </c>
      <c r="B962" s="7">
        <v>10</v>
      </c>
      <c r="C962" s="7">
        <v>1.44</v>
      </c>
    </row>
    <row r="963" spans="1:3" x14ac:dyDescent="0.2">
      <c r="A963" s="7" t="s">
        <v>743</v>
      </c>
      <c r="B963" s="7">
        <v>26</v>
      </c>
      <c r="C963" s="7">
        <v>0.55000000000000004</v>
      </c>
    </row>
    <row r="964" spans="1:3" x14ac:dyDescent="0.2">
      <c r="A964" s="7" t="s">
        <v>346</v>
      </c>
      <c r="B964" s="7">
        <v>28</v>
      </c>
      <c r="C964" s="7">
        <v>4.1499999999999995</v>
      </c>
    </row>
    <row r="965" spans="1:3" x14ac:dyDescent="0.2">
      <c r="A965" s="7" t="s">
        <v>173</v>
      </c>
      <c r="B965" s="7">
        <v>49</v>
      </c>
      <c r="C965" s="7">
        <v>1.3900000000000001</v>
      </c>
    </row>
    <row r="966" spans="1:3" x14ac:dyDescent="0.2">
      <c r="A966" s="7" t="s">
        <v>1544</v>
      </c>
      <c r="B966" s="7">
        <v>29</v>
      </c>
      <c r="C966" s="7">
        <v>0.75</v>
      </c>
    </row>
    <row r="967" spans="1:3" x14ac:dyDescent="0.2">
      <c r="A967" s="7" t="s">
        <v>528</v>
      </c>
      <c r="B967" s="7">
        <v>49</v>
      </c>
      <c r="C967" s="7">
        <v>7.06</v>
      </c>
    </row>
    <row r="968" spans="1:3" x14ac:dyDescent="0.2">
      <c r="A968" s="7" t="s">
        <v>1085</v>
      </c>
      <c r="B968" s="7">
        <v>21</v>
      </c>
      <c r="C968" s="7">
        <v>5.55</v>
      </c>
    </row>
    <row r="969" spans="1:3" x14ac:dyDescent="0.2">
      <c r="A969" s="7" t="s">
        <v>535</v>
      </c>
      <c r="B969" s="7">
        <v>17</v>
      </c>
      <c r="C969" s="7">
        <v>1.55</v>
      </c>
    </row>
    <row r="970" spans="1:3" x14ac:dyDescent="0.2">
      <c r="A970" s="7" t="s">
        <v>1391</v>
      </c>
      <c r="B970" s="7">
        <v>39</v>
      </c>
      <c r="C970" s="7">
        <v>1</v>
      </c>
    </row>
    <row r="971" spans="1:3" x14ac:dyDescent="0.2">
      <c r="A971" s="7" t="s">
        <v>108</v>
      </c>
      <c r="B971" s="7">
        <v>13</v>
      </c>
      <c r="C971" s="7">
        <v>3.19</v>
      </c>
    </row>
    <row r="972" spans="1:3" x14ac:dyDescent="0.2">
      <c r="A972" s="7" t="s">
        <v>83</v>
      </c>
      <c r="B972" s="7">
        <v>27</v>
      </c>
      <c r="C972" s="7">
        <v>5.52</v>
      </c>
    </row>
    <row r="973" spans="1:3" x14ac:dyDescent="0.2">
      <c r="A973" s="7" t="s">
        <v>375</v>
      </c>
      <c r="B973" s="7">
        <v>14</v>
      </c>
      <c r="C973" s="7">
        <v>49.05</v>
      </c>
    </row>
    <row r="974" spans="1:3" x14ac:dyDescent="0.2">
      <c r="A974" s="7" t="s">
        <v>1143</v>
      </c>
      <c r="B974" s="7">
        <v>23</v>
      </c>
      <c r="C974" s="7">
        <v>4.87</v>
      </c>
    </row>
    <row r="975" spans="1:3" x14ac:dyDescent="0.2">
      <c r="A975" s="7" t="s">
        <v>1530</v>
      </c>
      <c r="B975" s="7">
        <v>25</v>
      </c>
      <c r="C975" s="7">
        <v>1.54</v>
      </c>
    </row>
    <row r="976" spans="1:3" x14ac:dyDescent="0.2">
      <c r="A976" s="7" t="s">
        <v>522</v>
      </c>
      <c r="B976" s="7">
        <v>25</v>
      </c>
      <c r="C976" s="7">
        <v>0.8600000000000001</v>
      </c>
    </row>
    <row r="977" spans="1:3" x14ac:dyDescent="0.2">
      <c r="A977" s="7" t="s">
        <v>516</v>
      </c>
      <c r="B977" s="7">
        <v>10</v>
      </c>
      <c r="C977" s="7">
        <v>2.09</v>
      </c>
    </row>
    <row r="978" spans="1:3" x14ac:dyDescent="0.2">
      <c r="A978" s="7" t="s">
        <v>1293</v>
      </c>
      <c r="B978" s="7">
        <v>16</v>
      </c>
      <c r="C978" s="7">
        <v>5.55</v>
      </c>
    </row>
    <row r="979" spans="1:3" x14ac:dyDescent="0.2">
      <c r="A979" s="7" t="s">
        <v>1283</v>
      </c>
      <c r="B979" s="7">
        <v>27</v>
      </c>
      <c r="C979" s="7">
        <v>2.09</v>
      </c>
    </row>
    <row r="980" spans="1:3" x14ac:dyDescent="0.2">
      <c r="A980" s="7" t="s">
        <v>74</v>
      </c>
      <c r="B980" s="7">
        <v>44</v>
      </c>
      <c r="C980" s="7">
        <v>20.04</v>
      </c>
    </row>
    <row r="981" spans="1:3" x14ac:dyDescent="0.2">
      <c r="A981" s="7" t="s">
        <v>125</v>
      </c>
      <c r="B981" s="7">
        <v>10</v>
      </c>
      <c r="C981" s="7">
        <v>1.25</v>
      </c>
    </row>
    <row r="982" spans="1:3" x14ac:dyDescent="0.2">
      <c r="A982" s="7" t="s">
        <v>176</v>
      </c>
      <c r="B982" s="7">
        <v>18</v>
      </c>
      <c r="C982" s="7">
        <v>24.54</v>
      </c>
    </row>
    <row r="983" spans="1:3" x14ac:dyDescent="0.2">
      <c r="A983" s="7" t="s">
        <v>1046</v>
      </c>
      <c r="B983" s="7">
        <v>14</v>
      </c>
      <c r="C983" s="7">
        <v>0.88</v>
      </c>
    </row>
    <row r="984" spans="1:3" x14ac:dyDescent="0.2">
      <c r="A984" s="7" t="s">
        <v>218</v>
      </c>
      <c r="B984" s="7">
        <v>52</v>
      </c>
      <c r="C984" s="7">
        <v>0.75</v>
      </c>
    </row>
    <row r="985" spans="1:3" x14ac:dyDescent="0.2">
      <c r="A985" s="7" t="s">
        <v>1094</v>
      </c>
      <c r="B985" s="7">
        <v>26</v>
      </c>
      <c r="C985" s="7">
        <v>1.04</v>
      </c>
    </row>
    <row r="986" spans="1:3" x14ac:dyDescent="0.2">
      <c r="A986" s="7" t="s">
        <v>1342</v>
      </c>
      <c r="B986" s="7">
        <v>41</v>
      </c>
      <c r="C986" s="7">
        <v>4.05</v>
      </c>
    </row>
    <row r="987" spans="1:3" x14ac:dyDescent="0.2">
      <c r="A987" s="7" t="s">
        <v>440</v>
      </c>
      <c r="B987" s="7">
        <v>28</v>
      </c>
      <c r="C987" s="7">
        <v>4.22</v>
      </c>
    </row>
    <row r="988" spans="1:3" x14ac:dyDescent="0.2">
      <c r="A988" s="7" t="s">
        <v>588</v>
      </c>
      <c r="B988" s="7">
        <v>34</v>
      </c>
      <c r="C988" s="7">
        <v>0.55000000000000004</v>
      </c>
    </row>
    <row r="989" spans="1:3" x14ac:dyDescent="0.2">
      <c r="A989" s="7" t="s">
        <v>938</v>
      </c>
      <c r="B989" s="7">
        <v>25</v>
      </c>
      <c r="C989" s="7">
        <v>0.75</v>
      </c>
    </row>
    <row r="990" spans="1:3" x14ac:dyDescent="0.2">
      <c r="A990" s="7" t="s">
        <v>1449</v>
      </c>
      <c r="B990" s="7">
        <v>38</v>
      </c>
      <c r="C990" s="7">
        <v>5.52</v>
      </c>
    </row>
    <row r="991" spans="1:3" x14ac:dyDescent="0.2">
      <c r="A991" s="7" t="s">
        <v>251</v>
      </c>
      <c r="B991" s="7">
        <v>9</v>
      </c>
      <c r="C991" s="7">
        <v>4.05</v>
      </c>
    </row>
    <row r="992" spans="1:3" x14ac:dyDescent="0.2">
      <c r="A992" s="7" t="s">
        <v>1588</v>
      </c>
      <c r="B992" s="7">
        <v>14</v>
      </c>
      <c r="C992" s="7">
        <v>4.05</v>
      </c>
    </row>
    <row r="993" spans="1:3" x14ac:dyDescent="0.2">
      <c r="A993" s="7" t="s">
        <v>1492</v>
      </c>
      <c r="B993" s="7">
        <v>46</v>
      </c>
      <c r="C993" s="7">
        <v>4.05</v>
      </c>
    </row>
    <row r="994" spans="1:3" x14ac:dyDescent="0.2">
      <c r="A994" s="7" t="s">
        <v>296</v>
      </c>
      <c r="B994" s="7">
        <v>4</v>
      </c>
      <c r="C994" s="7">
        <v>11.200000000000001</v>
      </c>
    </row>
    <row r="995" spans="1:3" x14ac:dyDescent="0.2">
      <c r="A995" s="7" t="s">
        <v>1315</v>
      </c>
      <c r="B995" s="7">
        <v>51</v>
      </c>
      <c r="C995" s="7">
        <v>9.0400000000000009</v>
      </c>
    </row>
    <row r="996" spans="1:3" x14ac:dyDescent="0.2">
      <c r="A996" s="7" t="s">
        <v>1545</v>
      </c>
      <c r="B996" s="7">
        <v>41</v>
      </c>
      <c r="C996" s="7">
        <v>2.61</v>
      </c>
    </row>
    <row r="997" spans="1:3" x14ac:dyDescent="0.2">
      <c r="A997" s="7" t="s">
        <v>1113</v>
      </c>
      <c r="B997" s="7">
        <v>18</v>
      </c>
      <c r="C997" s="7">
        <v>11.200000000000001</v>
      </c>
    </row>
    <row r="998" spans="1:3" x14ac:dyDescent="0.2">
      <c r="A998" s="7" t="s">
        <v>1307</v>
      </c>
      <c r="B998" s="7">
        <v>29</v>
      </c>
      <c r="C998" s="7">
        <v>6.55</v>
      </c>
    </row>
    <row r="999" spans="1:3" x14ac:dyDescent="0.2">
      <c r="A999" s="7" t="s">
        <v>134</v>
      </c>
      <c r="B999" s="7">
        <v>21</v>
      </c>
      <c r="C999" s="7">
        <v>4.22</v>
      </c>
    </row>
    <row r="1000" spans="1:3" x14ac:dyDescent="0.2">
      <c r="A1000" s="7" t="s">
        <v>1288</v>
      </c>
      <c r="B1000" s="7">
        <v>26</v>
      </c>
      <c r="C1000" s="7">
        <v>1.05</v>
      </c>
    </row>
    <row r="1001" spans="1:3" x14ac:dyDescent="0.2">
      <c r="A1001" s="7" t="s">
        <v>982</v>
      </c>
      <c r="B1001" s="7">
        <v>24</v>
      </c>
      <c r="C1001" s="7">
        <v>1.54</v>
      </c>
    </row>
    <row r="1002" spans="1:3" x14ac:dyDescent="0.2">
      <c r="A1002" s="7" t="s">
        <v>1185</v>
      </c>
      <c r="B1002" s="7">
        <v>34</v>
      </c>
      <c r="C1002" s="7">
        <v>5.0599999999999996</v>
      </c>
    </row>
    <row r="1003" spans="1:3" x14ac:dyDescent="0.2">
      <c r="A1003" s="7" t="s">
        <v>1242</v>
      </c>
      <c r="B1003" s="7">
        <v>8</v>
      </c>
      <c r="C1003" s="7">
        <v>1.54</v>
      </c>
    </row>
    <row r="1004" spans="1:3" x14ac:dyDescent="0.2">
      <c r="A1004" s="7" t="s">
        <v>1067</v>
      </c>
      <c r="B1004" s="7">
        <v>47</v>
      </c>
      <c r="C1004" s="7">
        <v>15.15</v>
      </c>
    </row>
    <row r="1005" spans="1:3" x14ac:dyDescent="0.2">
      <c r="A1005" s="7" t="s">
        <v>1503</v>
      </c>
      <c r="B1005" s="7">
        <v>52</v>
      </c>
      <c r="C1005" s="7">
        <v>11.200000000000001</v>
      </c>
    </row>
    <row r="1006" spans="1:3" x14ac:dyDescent="0.2">
      <c r="A1006" s="7" t="s">
        <v>1058</v>
      </c>
      <c r="B1006" s="7">
        <v>31</v>
      </c>
      <c r="C1006" s="7">
        <v>1.04</v>
      </c>
    </row>
    <row r="1007" spans="1:3" x14ac:dyDescent="0.2">
      <c r="A1007" s="7" t="s">
        <v>1511</v>
      </c>
      <c r="B1007" s="7">
        <v>40</v>
      </c>
      <c r="C1007" s="7">
        <v>8.2800000000000011</v>
      </c>
    </row>
    <row r="1008" spans="1:3" x14ac:dyDescent="0.2">
      <c r="A1008" s="7" t="s">
        <v>1309</v>
      </c>
      <c r="B1008" s="7">
        <v>43</v>
      </c>
      <c r="C1008" s="7">
        <v>3.02</v>
      </c>
    </row>
    <row r="1009" spans="1:3" x14ac:dyDescent="0.2">
      <c r="A1009" s="7" t="s">
        <v>981</v>
      </c>
      <c r="B1009" s="7">
        <v>32</v>
      </c>
      <c r="C1009" s="7">
        <v>5.8599999999999994</v>
      </c>
    </row>
    <row r="1010" spans="1:3" x14ac:dyDescent="0.2">
      <c r="A1010" s="7" t="s">
        <v>291</v>
      </c>
      <c r="B1010" s="7">
        <v>37</v>
      </c>
      <c r="C1010" s="7">
        <v>2.9</v>
      </c>
    </row>
    <row r="1011" spans="1:3" x14ac:dyDescent="0.2">
      <c r="A1011" s="7" t="s">
        <v>571</v>
      </c>
      <c r="B1011" s="7">
        <v>25</v>
      </c>
      <c r="C1011" s="7">
        <v>1.54</v>
      </c>
    </row>
    <row r="1012" spans="1:3" x14ac:dyDescent="0.2">
      <c r="A1012" s="7" t="s">
        <v>854</v>
      </c>
      <c r="B1012" s="7">
        <v>10</v>
      </c>
      <c r="C1012" s="7">
        <v>5.8599999999999994</v>
      </c>
    </row>
    <row r="1013" spans="1:3" x14ac:dyDescent="0.2">
      <c r="A1013" s="7" t="s">
        <v>1078</v>
      </c>
      <c r="B1013" s="7">
        <v>35</v>
      </c>
      <c r="C1013" s="7">
        <v>5.8199999999999994</v>
      </c>
    </row>
    <row r="1014" spans="1:3" x14ac:dyDescent="0.2">
      <c r="A1014" s="7" t="s">
        <v>1575</v>
      </c>
      <c r="B1014" s="7">
        <v>48</v>
      </c>
      <c r="C1014" s="7">
        <v>4.05</v>
      </c>
    </row>
    <row r="1015" spans="1:3" x14ac:dyDescent="0.2">
      <c r="A1015" s="7" t="s">
        <v>1182</v>
      </c>
      <c r="B1015" s="7">
        <v>10</v>
      </c>
      <c r="C1015" s="7">
        <v>6.55</v>
      </c>
    </row>
    <row r="1016" spans="1:3" x14ac:dyDescent="0.2">
      <c r="A1016" s="7" t="s">
        <v>1341</v>
      </c>
      <c r="B1016" s="7">
        <v>16</v>
      </c>
      <c r="C1016" s="7">
        <v>9.0400000000000009</v>
      </c>
    </row>
    <row r="1017" spans="1:3" x14ac:dyDescent="0.2">
      <c r="A1017" s="7" t="s">
        <v>1628</v>
      </c>
      <c r="B1017" s="7">
        <v>33</v>
      </c>
      <c r="C1017" s="7">
        <v>4.05</v>
      </c>
    </row>
    <row r="1018" spans="1:3" x14ac:dyDescent="0.2">
      <c r="A1018" s="7" t="s">
        <v>1441</v>
      </c>
      <c r="B1018" s="7">
        <v>7</v>
      </c>
      <c r="C1018" s="7">
        <v>0.93</v>
      </c>
    </row>
    <row r="1019" spans="1:3" x14ac:dyDescent="0.2">
      <c r="A1019" s="7" t="s">
        <v>747</v>
      </c>
      <c r="B1019" s="7">
        <v>49</v>
      </c>
      <c r="C1019" s="7">
        <v>9.0400000000000009</v>
      </c>
    </row>
    <row r="1020" spans="1:3" x14ac:dyDescent="0.2">
      <c r="A1020" s="7" t="s">
        <v>1274</v>
      </c>
      <c r="B1020" s="7">
        <v>30</v>
      </c>
      <c r="C1020" s="7">
        <v>1.04</v>
      </c>
    </row>
    <row r="1021" spans="1:3" x14ac:dyDescent="0.2">
      <c r="A1021" s="7" t="s">
        <v>390</v>
      </c>
      <c r="B1021" s="7">
        <v>40</v>
      </c>
      <c r="C1021" s="7">
        <v>1.04</v>
      </c>
    </row>
    <row r="1022" spans="1:3" x14ac:dyDescent="0.2">
      <c r="A1022" s="7" t="s">
        <v>445</v>
      </c>
      <c r="B1022" s="7">
        <v>26</v>
      </c>
      <c r="C1022" s="7">
        <v>1.04</v>
      </c>
    </row>
    <row r="1023" spans="1:3" x14ac:dyDescent="0.2">
      <c r="A1023" s="7" t="s">
        <v>1612</v>
      </c>
      <c r="B1023" s="7">
        <v>12</v>
      </c>
      <c r="C1023" s="7">
        <v>3.19</v>
      </c>
    </row>
    <row r="1024" spans="1:3" x14ac:dyDescent="0.2">
      <c r="A1024" s="7" t="s">
        <v>1123</v>
      </c>
      <c r="B1024" s="7">
        <v>3</v>
      </c>
      <c r="C1024" s="7">
        <v>6.88</v>
      </c>
    </row>
    <row r="1025" spans="1:3" x14ac:dyDescent="0.2">
      <c r="A1025" s="7" t="s">
        <v>634</v>
      </c>
      <c r="B1025" s="7">
        <v>35</v>
      </c>
      <c r="C1025" s="7">
        <v>1.35</v>
      </c>
    </row>
    <row r="1026" spans="1:3" x14ac:dyDescent="0.2">
      <c r="A1026" s="7" t="s">
        <v>974</v>
      </c>
      <c r="B1026" s="7">
        <v>41</v>
      </c>
      <c r="C1026" s="7">
        <v>20.04</v>
      </c>
    </row>
    <row r="1027" spans="1:3" x14ac:dyDescent="0.2">
      <c r="A1027" s="7" t="s">
        <v>235</v>
      </c>
      <c r="B1027" s="7">
        <v>39</v>
      </c>
      <c r="C1027" s="7">
        <v>6.24</v>
      </c>
    </row>
    <row r="1028" spans="1:3" x14ac:dyDescent="0.2">
      <c r="A1028" s="7" t="s">
        <v>886</v>
      </c>
      <c r="B1028" s="7">
        <v>36</v>
      </c>
      <c r="C1028" s="7">
        <v>6.6899999999999995</v>
      </c>
    </row>
    <row r="1029" spans="1:3" x14ac:dyDescent="0.2">
      <c r="A1029" s="7" t="s">
        <v>862</v>
      </c>
      <c r="B1029" s="7">
        <v>25</v>
      </c>
      <c r="C1029" s="7">
        <v>5.8599999999999994</v>
      </c>
    </row>
    <row r="1030" spans="1:3" x14ac:dyDescent="0.2">
      <c r="A1030" s="7" t="s">
        <v>1326</v>
      </c>
      <c r="B1030" s="7">
        <v>13</v>
      </c>
      <c r="C1030" s="7">
        <v>3.02</v>
      </c>
    </row>
    <row r="1031" spans="1:3" x14ac:dyDescent="0.2">
      <c r="A1031" s="7" t="s">
        <v>998</v>
      </c>
      <c r="B1031" s="7">
        <v>6</v>
      </c>
      <c r="C1031" s="7">
        <v>0.75</v>
      </c>
    </row>
    <row r="1032" spans="1:3" x14ac:dyDescent="0.2">
      <c r="A1032" s="7" t="s">
        <v>904</v>
      </c>
      <c r="B1032" s="7">
        <v>48</v>
      </c>
      <c r="C1032" s="7">
        <v>4.7299999999999995</v>
      </c>
    </row>
    <row r="1033" spans="1:3" x14ac:dyDescent="0.2">
      <c r="A1033" s="7" t="s">
        <v>667</v>
      </c>
      <c r="B1033" s="7">
        <v>43</v>
      </c>
      <c r="C1033" s="7">
        <v>4.22</v>
      </c>
    </row>
    <row r="1034" spans="1:3" x14ac:dyDescent="0.2">
      <c r="A1034" s="7" t="s">
        <v>1336</v>
      </c>
      <c r="B1034" s="7">
        <v>45</v>
      </c>
      <c r="C1034" s="7">
        <v>1.34</v>
      </c>
    </row>
    <row r="1035" spans="1:3" x14ac:dyDescent="0.2">
      <c r="A1035" s="7" t="s">
        <v>464</v>
      </c>
      <c r="B1035" s="7">
        <v>29</v>
      </c>
      <c r="C1035" s="7">
        <v>11.33</v>
      </c>
    </row>
    <row r="1036" spans="1:3" x14ac:dyDescent="0.2">
      <c r="A1036" s="7" t="s">
        <v>1039</v>
      </c>
      <c r="B1036" s="7">
        <v>44</v>
      </c>
      <c r="C1036" s="7">
        <v>0.75</v>
      </c>
    </row>
    <row r="1037" spans="1:3" x14ac:dyDescent="0.2">
      <c r="A1037" s="7" t="s">
        <v>636</v>
      </c>
      <c r="B1037" s="7">
        <v>28</v>
      </c>
      <c r="C1037" s="7">
        <v>1.03</v>
      </c>
    </row>
    <row r="1038" spans="1:3" x14ac:dyDescent="0.2">
      <c r="A1038" s="7" t="s">
        <v>1332</v>
      </c>
      <c r="B1038" s="7">
        <v>50</v>
      </c>
      <c r="C1038" s="7">
        <v>4.97</v>
      </c>
    </row>
  </sheetData>
  <conditionalFormatting sqref="A1:A1038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6C8E-7A49-A344-92F1-ABF1454119EB}">
  <dimension ref="A1:C1038"/>
  <sheetViews>
    <sheetView topLeftCell="A998" workbookViewId="0">
      <selection activeCell="C1" sqref="C1"/>
    </sheetView>
  </sheetViews>
  <sheetFormatPr baseColWidth="10" defaultColWidth="11.1640625" defaultRowHeight="16" x14ac:dyDescent="0.2"/>
  <sheetData>
    <row r="1" spans="1:3" x14ac:dyDescent="0.2">
      <c r="A1" s="9" t="s">
        <v>0</v>
      </c>
      <c r="B1" s="9" t="s">
        <v>4</v>
      </c>
      <c r="C1" s="9" t="s">
        <v>5</v>
      </c>
    </row>
    <row r="2" spans="1:3" x14ac:dyDescent="0.2">
      <c r="A2" s="7" t="s">
        <v>1084</v>
      </c>
      <c r="B2" s="7" t="s">
        <v>44</v>
      </c>
      <c r="C2" s="7" t="s">
        <v>69</v>
      </c>
    </row>
    <row r="3" spans="1:3" x14ac:dyDescent="0.2">
      <c r="A3" s="7" t="s">
        <v>1325</v>
      </c>
      <c r="B3" s="7" t="s">
        <v>25</v>
      </c>
      <c r="C3" s="7" t="s">
        <v>37</v>
      </c>
    </row>
    <row r="4" spans="1:3" x14ac:dyDescent="0.2">
      <c r="A4" s="7" t="s">
        <v>611</v>
      </c>
      <c r="B4" s="7" t="s">
        <v>25</v>
      </c>
      <c r="C4" s="7" t="s">
        <v>37</v>
      </c>
    </row>
    <row r="5" spans="1:3" x14ac:dyDescent="0.2">
      <c r="A5" s="7" t="s">
        <v>1142</v>
      </c>
      <c r="B5" s="7" t="s">
        <v>25</v>
      </c>
      <c r="C5" s="7" t="s">
        <v>37</v>
      </c>
    </row>
    <row r="6" spans="1:3" x14ac:dyDescent="0.2">
      <c r="A6" s="7" t="s">
        <v>1599</v>
      </c>
      <c r="B6" s="7" t="s">
        <v>25</v>
      </c>
      <c r="C6" s="7" t="s">
        <v>26</v>
      </c>
    </row>
    <row r="7" spans="1:3" x14ac:dyDescent="0.2">
      <c r="A7" s="7" t="s">
        <v>661</v>
      </c>
      <c r="B7" s="7" t="s">
        <v>25</v>
      </c>
      <c r="C7" s="7" t="s">
        <v>52</v>
      </c>
    </row>
    <row r="8" spans="1:3" x14ac:dyDescent="0.2">
      <c r="A8" s="7" t="s">
        <v>392</v>
      </c>
      <c r="B8" s="7" t="s">
        <v>25</v>
      </c>
      <c r="C8" s="7" t="s">
        <v>26</v>
      </c>
    </row>
    <row r="9" spans="1:3" x14ac:dyDescent="0.2">
      <c r="A9" s="7" t="s">
        <v>585</v>
      </c>
      <c r="B9" s="7" t="s">
        <v>25</v>
      </c>
      <c r="C9" s="7" t="s">
        <v>26</v>
      </c>
    </row>
    <row r="10" spans="1:3" x14ac:dyDescent="0.2">
      <c r="A10" s="7" t="s">
        <v>1571</v>
      </c>
      <c r="B10" s="7" t="s">
        <v>25</v>
      </c>
      <c r="C10" s="7" t="s">
        <v>37</v>
      </c>
    </row>
    <row r="11" spans="1:3" x14ac:dyDescent="0.2">
      <c r="A11" s="7" t="s">
        <v>1621</v>
      </c>
      <c r="B11" s="7" t="s">
        <v>25</v>
      </c>
      <c r="C11" s="7" t="s">
        <v>69</v>
      </c>
    </row>
    <row r="12" spans="1:3" x14ac:dyDescent="0.2">
      <c r="A12" s="7" t="s">
        <v>804</v>
      </c>
      <c r="B12" s="7" t="s">
        <v>25</v>
      </c>
      <c r="C12" s="7" t="s">
        <v>52</v>
      </c>
    </row>
    <row r="13" spans="1:3" x14ac:dyDescent="0.2">
      <c r="A13" s="7" t="s">
        <v>1330</v>
      </c>
      <c r="B13" s="7" t="s">
        <v>25</v>
      </c>
      <c r="C13" s="7" t="s">
        <v>37</v>
      </c>
    </row>
    <row r="14" spans="1:3" x14ac:dyDescent="0.2">
      <c r="A14" s="7" t="s">
        <v>866</v>
      </c>
      <c r="B14" s="7" t="s">
        <v>25</v>
      </c>
      <c r="C14" s="7" t="s">
        <v>69</v>
      </c>
    </row>
    <row r="15" spans="1:3" x14ac:dyDescent="0.2">
      <c r="A15" s="7" t="s">
        <v>546</v>
      </c>
      <c r="B15" s="7" t="s">
        <v>25</v>
      </c>
      <c r="C15" s="7" t="s">
        <v>69</v>
      </c>
    </row>
    <row r="16" spans="1:3" x14ac:dyDescent="0.2">
      <c r="A16" s="7" t="s">
        <v>849</v>
      </c>
      <c r="B16" s="7" t="s">
        <v>44</v>
      </c>
      <c r="C16" s="7" t="s">
        <v>26</v>
      </c>
    </row>
    <row r="17" spans="1:3" x14ac:dyDescent="0.2">
      <c r="A17" s="7" t="s">
        <v>1415</v>
      </c>
      <c r="B17" s="7" t="s">
        <v>25</v>
      </c>
      <c r="C17" s="7" t="s">
        <v>37</v>
      </c>
    </row>
    <row r="18" spans="1:3" x14ac:dyDescent="0.2">
      <c r="A18" s="7" t="s">
        <v>1221</v>
      </c>
      <c r="B18" s="7" t="s">
        <v>44</v>
      </c>
      <c r="C18" s="7" t="s">
        <v>69</v>
      </c>
    </row>
    <row r="19" spans="1:3" x14ac:dyDescent="0.2">
      <c r="A19" s="7" t="s">
        <v>1369</v>
      </c>
      <c r="B19" s="7" t="s">
        <v>25</v>
      </c>
      <c r="C19" s="7" t="s">
        <v>26</v>
      </c>
    </row>
    <row r="20" spans="1:3" x14ac:dyDescent="0.2">
      <c r="A20" s="7" t="s">
        <v>891</v>
      </c>
      <c r="B20" s="7" t="s">
        <v>25</v>
      </c>
      <c r="C20" s="7" t="s">
        <v>69</v>
      </c>
    </row>
    <row r="21" spans="1:3" x14ac:dyDescent="0.2">
      <c r="A21" s="7" t="s">
        <v>1171</v>
      </c>
      <c r="B21" s="7" t="s">
        <v>25</v>
      </c>
      <c r="C21" s="7" t="s">
        <v>69</v>
      </c>
    </row>
    <row r="22" spans="1:3" x14ac:dyDescent="0.2">
      <c r="A22" s="7" t="s">
        <v>225</v>
      </c>
      <c r="B22" s="7" t="s">
        <v>25</v>
      </c>
      <c r="C22" s="7" t="s">
        <v>26</v>
      </c>
    </row>
    <row r="23" spans="1:3" x14ac:dyDescent="0.2">
      <c r="A23" s="7" t="s">
        <v>669</v>
      </c>
      <c r="B23" s="7" t="s">
        <v>25</v>
      </c>
      <c r="C23" s="7" t="s">
        <v>52</v>
      </c>
    </row>
    <row r="24" spans="1:3" x14ac:dyDescent="0.2">
      <c r="A24" s="7" t="s">
        <v>943</v>
      </c>
      <c r="B24" s="7" t="s">
        <v>44</v>
      </c>
      <c r="C24" s="7" t="s">
        <v>69</v>
      </c>
    </row>
    <row r="25" spans="1:3" x14ac:dyDescent="0.2">
      <c r="A25" s="7" t="s">
        <v>588</v>
      </c>
      <c r="B25" s="7" t="s">
        <v>25</v>
      </c>
      <c r="C25" s="7" t="s">
        <v>69</v>
      </c>
    </row>
    <row r="26" spans="1:3" x14ac:dyDescent="0.2">
      <c r="A26" s="7" t="s">
        <v>1531</v>
      </c>
      <c r="B26" s="7" t="s">
        <v>25</v>
      </c>
      <c r="C26" s="7" t="s">
        <v>69</v>
      </c>
    </row>
    <row r="27" spans="1:3" x14ac:dyDescent="0.2">
      <c r="A27" s="7" t="s">
        <v>1537</v>
      </c>
      <c r="B27" s="7" t="s">
        <v>25</v>
      </c>
      <c r="C27" s="7" t="s">
        <v>26</v>
      </c>
    </row>
    <row r="28" spans="1:3" x14ac:dyDescent="0.2">
      <c r="A28" s="7" t="s">
        <v>1265</v>
      </c>
      <c r="B28" s="7" t="s">
        <v>25</v>
      </c>
      <c r="C28" s="7" t="s">
        <v>69</v>
      </c>
    </row>
    <row r="29" spans="1:3" x14ac:dyDescent="0.2">
      <c r="A29" s="7" t="s">
        <v>1173</v>
      </c>
      <c r="B29" s="7" t="s">
        <v>44</v>
      </c>
      <c r="C29" s="7" t="s">
        <v>52</v>
      </c>
    </row>
    <row r="30" spans="1:3" x14ac:dyDescent="0.2">
      <c r="A30" s="7" t="s">
        <v>1435</v>
      </c>
      <c r="B30" s="7" t="s">
        <v>25</v>
      </c>
      <c r="C30" s="7" t="s">
        <v>26</v>
      </c>
    </row>
    <row r="31" spans="1:3" x14ac:dyDescent="0.2">
      <c r="A31" s="7" t="s">
        <v>487</v>
      </c>
      <c r="B31" s="7" t="s">
        <v>25</v>
      </c>
      <c r="C31" s="7" t="s">
        <v>26</v>
      </c>
    </row>
    <row r="32" spans="1:3" x14ac:dyDescent="0.2">
      <c r="A32" s="7" t="s">
        <v>824</v>
      </c>
      <c r="B32" s="7" t="s">
        <v>25</v>
      </c>
      <c r="C32" s="7" t="s">
        <v>26</v>
      </c>
    </row>
    <row r="33" spans="1:3" x14ac:dyDescent="0.2">
      <c r="A33" s="7" t="s">
        <v>620</v>
      </c>
      <c r="B33" s="7" t="s">
        <v>25</v>
      </c>
      <c r="C33" s="7" t="s">
        <v>52</v>
      </c>
    </row>
    <row r="34" spans="1:3" x14ac:dyDescent="0.2">
      <c r="A34" s="7" t="s">
        <v>532</v>
      </c>
      <c r="B34" s="7" t="s">
        <v>25</v>
      </c>
      <c r="C34" s="7" t="s">
        <v>26</v>
      </c>
    </row>
    <row r="35" spans="1:3" x14ac:dyDescent="0.2">
      <c r="A35" s="7" t="s">
        <v>297</v>
      </c>
      <c r="B35" s="7" t="s">
        <v>44</v>
      </c>
      <c r="C35" s="7" t="s">
        <v>26</v>
      </c>
    </row>
    <row r="36" spans="1:3" x14ac:dyDescent="0.2">
      <c r="A36" s="7" t="s">
        <v>578</v>
      </c>
      <c r="B36" s="7" t="s">
        <v>44</v>
      </c>
      <c r="C36" s="7" t="s">
        <v>26</v>
      </c>
    </row>
    <row r="37" spans="1:3" x14ac:dyDescent="0.2">
      <c r="A37" s="7" t="s">
        <v>416</v>
      </c>
      <c r="B37" s="7" t="s">
        <v>25</v>
      </c>
      <c r="C37" s="7" t="s">
        <v>26</v>
      </c>
    </row>
    <row r="38" spans="1:3" x14ac:dyDescent="0.2">
      <c r="A38" s="7" t="s">
        <v>329</v>
      </c>
      <c r="B38" s="7" t="s">
        <v>25</v>
      </c>
      <c r="C38" s="7" t="s">
        <v>37</v>
      </c>
    </row>
    <row r="39" spans="1:3" x14ac:dyDescent="0.2">
      <c r="A39" s="7" t="s">
        <v>1191</v>
      </c>
      <c r="B39" s="7" t="s">
        <v>25</v>
      </c>
      <c r="C39" s="7" t="s">
        <v>26</v>
      </c>
    </row>
    <row r="40" spans="1:3" x14ac:dyDescent="0.2">
      <c r="A40" s="7" t="s">
        <v>104</v>
      </c>
      <c r="B40" s="7" t="s">
        <v>25</v>
      </c>
      <c r="C40" s="7" t="s">
        <v>69</v>
      </c>
    </row>
    <row r="41" spans="1:3" x14ac:dyDescent="0.2">
      <c r="A41" s="7" t="s">
        <v>796</v>
      </c>
      <c r="B41" s="7" t="s">
        <v>25</v>
      </c>
      <c r="C41" s="7" t="s">
        <v>69</v>
      </c>
    </row>
    <row r="42" spans="1:3" x14ac:dyDescent="0.2">
      <c r="A42" s="7" t="s">
        <v>1595</v>
      </c>
      <c r="B42" s="7" t="s">
        <v>25</v>
      </c>
      <c r="C42" s="7" t="s">
        <v>52</v>
      </c>
    </row>
    <row r="43" spans="1:3" x14ac:dyDescent="0.2">
      <c r="A43" s="7" t="s">
        <v>1510</v>
      </c>
      <c r="B43" s="7" t="s">
        <v>44</v>
      </c>
      <c r="C43" s="7" t="s">
        <v>69</v>
      </c>
    </row>
    <row r="44" spans="1:3" x14ac:dyDescent="0.2">
      <c r="A44" s="7" t="s">
        <v>1134</v>
      </c>
      <c r="B44" s="7" t="s">
        <v>25</v>
      </c>
      <c r="C44" s="7" t="s">
        <v>26</v>
      </c>
    </row>
    <row r="45" spans="1:3" x14ac:dyDescent="0.2">
      <c r="A45" s="7" t="s">
        <v>1623</v>
      </c>
      <c r="B45" s="7" t="s">
        <v>25</v>
      </c>
      <c r="C45" s="7" t="s">
        <v>26</v>
      </c>
    </row>
    <row r="46" spans="1:3" x14ac:dyDescent="0.2">
      <c r="A46" s="7" t="s">
        <v>1441</v>
      </c>
      <c r="B46" s="7" t="s">
        <v>25</v>
      </c>
      <c r="C46" s="7" t="s">
        <v>26</v>
      </c>
    </row>
    <row r="47" spans="1:3" x14ac:dyDescent="0.2">
      <c r="A47" s="7" t="s">
        <v>747</v>
      </c>
      <c r="B47" s="7" t="s">
        <v>25</v>
      </c>
      <c r="C47" s="7" t="s">
        <v>37</v>
      </c>
    </row>
    <row r="48" spans="1:3" x14ac:dyDescent="0.2">
      <c r="A48" s="7" t="s">
        <v>902</v>
      </c>
      <c r="B48" s="7" t="s">
        <v>25</v>
      </c>
      <c r="C48" s="7" t="s">
        <v>52</v>
      </c>
    </row>
    <row r="49" spans="1:3" x14ac:dyDescent="0.2">
      <c r="A49" s="7" t="s">
        <v>990</v>
      </c>
      <c r="B49" s="7" t="s">
        <v>25</v>
      </c>
      <c r="C49" s="7" t="s">
        <v>52</v>
      </c>
    </row>
    <row r="50" spans="1:3" x14ac:dyDescent="0.2">
      <c r="A50" s="7" t="s">
        <v>105</v>
      </c>
      <c r="B50" s="7" t="s">
        <v>44</v>
      </c>
      <c r="C50" s="7" t="s">
        <v>52</v>
      </c>
    </row>
    <row r="51" spans="1:3" x14ac:dyDescent="0.2">
      <c r="A51" s="7" t="s">
        <v>1054</v>
      </c>
      <c r="B51" s="7" t="s">
        <v>44</v>
      </c>
      <c r="C51" s="7" t="s">
        <v>69</v>
      </c>
    </row>
    <row r="52" spans="1:3" x14ac:dyDescent="0.2">
      <c r="A52" s="7" t="s">
        <v>353</v>
      </c>
      <c r="B52" s="7" t="s">
        <v>25</v>
      </c>
      <c r="C52" s="7" t="s">
        <v>37</v>
      </c>
    </row>
    <row r="53" spans="1:3" x14ac:dyDescent="0.2">
      <c r="A53" s="7" t="s">
        <v>1474</v>
      </c>
      <c r="B53" s="7" t="s">
        <v>25</v>
      </c>
      <c r="C53" s="7" t="s">
        <v>69</v>
      </c>
    </row>
    <row r="54" spans="1:3" x14ac:dyDescent="0.2">
      <c r="A54" s="7" t="s">
        <v>1501</v>
      </c>
      <c r="B54" s="7" t="s">
        <v>44</v>
      </c>
      <c r="C54" s="7" t="s">
        <v>26</v>
      </c>
    </row>
    <row r="55" spans="1:3" x14ac:dyDescent="0.2">
      <c r="A55" s="7" t="s">
        <v>1382</v>
      </c>
      <c r="B55" s="7" t="s">
        <v>44</v>
      </c>
      <c r="C55" s="7" t="s">
        <v>26</v>
      </c>
    </row>
    <row r="56" spans="1:3" x14ac:dyDescent="0.2">
      <c r="A56" s="7" t="s">
        <v>101</v>
      </c>
      <c r="B56" s="7" t="s">
        <v>44</v>
      </c>
      <c r="C56" s="7" t="s">
        <v>26</v>
      </c>
    </row>
    <row r="57" spans="1:3" x14ac:dyDescent="0.2">
      <c r="A57" s="7" t="s">
        <v>408</v>
      </c>
      <c r="B57" s="7" t="s">
        <v>44</v>
      </c>
      <c r="C57" s="7" t="s">
        <v>52</v>
      </c>
    </row>
    <row r="58" spans="1:3" x14ac:dyDescent="0.2">
      <c r="A58" s="7" t="s">
        <v>761</v>
      </c>
      <c r="B58" s="7" t="s">
        <v>44</v>
      </c>
      <c r="C58" s="7" t="s">
        <v>26</v>
      </c>
    </row>
    <row r="59" spans="1:3" x14ac:dyDescent="0.2">
      <c r="A59" s="7" t="s">
        <v>835</v>
      </c>
      <c r="B59" s="7" t="s">
        <v>44</v>
      </c>
      <c r="C59" s="7" t="s">
        <v>26</v>
      </c>
    </row>
    <row r="60" spans="1:3" x14ac:dyDescent="0.2">
      <c r="A60" s="7" t="s">
        <v>873</v>
      </c>
      <c r="B60" s="7" t="s">
        <v>25</v>
      </c>
      <c r="C60" s="7" t="s">
        <v>69</v>
      </c>
    </row>
    <row r="61" spans="1:3" x14ac:dyDescent="0.2">
      <c r="A61" s="7" t="s">
        <v>1276</v>
      </c>
      <c r="B61" s="7" t="s">
        <v>25</v>
      </c>
      <c r="C61" s="7" t="s">
        <v>26</v>
      </c>
    </row>
    <row r="62" spans="1:3" x14ac:dyDescent="0.2">
      <c r="A62" s="7" t="s">
        <v>1090</v>
      </c>
      <c r="B62" s="7" t="s">
        <v>44</v>
      </c>
      <c r="C62" s="7" t="s">
        <v>26</v>
      </c>
    </row>
    <row r="63" spans="1:3" x14ac:dyDescent="0.2">
      <c r="A63" s="7" t="s">
        <v>830</v>
      </c>
      <c r="B63" s="7" t="s">
        <v>25</v>
      </c>
      <c r="C63" s="7" t="s">
        <v>26</v>
      </c>
    </row>
    <row r="64" spans="1:3" x14ac:dyDescent="0.2">
      <c r="A64" s="7" t="s">
        <v>1543</v>
      </c>
      <c r="B64" s="7" t="s">
        <v>25</v>
      </c>
      <c r="C64" s="7" t="s">
        <v>69</v>
      </c>
    </row>
    <row r="65" spans="1:3" x14ac:dyDescent="0.2">
      <c r="A65" s="7" t="s">
        <v>1548</v>
      </c>
      <c r="B65" s="7" t="s">
        <v>25</v>
      </c>
      <c r="C65" s="7" t="s">
        <v>37</v>
      </c>
    </row>
    <row r="66" spans="1:3" x14ac:dyDescent="0.2">
      <c r="A66" s="7" t="s">
        <v>441</v>
      </c>
      <c r="B66" s="7" t="s">
        <v>44</v>
      </c>
      <c r="C66" s="7" t="s">
        <v>37</v>
      </c>
    </row>
    <row r="67" spans="1:3" x14ac:dyDescent="0.2">
      <c r="A67" s="7" t="s">
        <v>1188</v>
      </c>
      <c r="B67" s="7" t="s">
        <v>44</v>
      </c>
      <c r="C67" s="7" t="s">
        <v>37</v>
      </c>
    </row>
    <row r="68" spans="1:3" x14ac:dyDescent="0.2">
      <c r="A68" s="7" t="s">
        <v>703</v>
      </c>
      <c r="B68" s="7" t="s">
        <v>25</v>
      </c>
      <c r="C68" s="7" t="s">
        <v>37</v>
      </c>
    </row>
    <row r="69" spans="1:3" x14ac:dyDescent="0.2">
      <c r="A69" s="7" t="s">
        <v>385</v>
      </c>
      <c r="B69" s="7" t="s">
        <v>44</v>
      </c>
      <c r="C69" s="7" t="s">
        <v>26</v>
      </c>
    </row>
    <row r="70" spans="1:3" x14ac:dyDescent="0.2">
      <c r="A70" s="7" t="s">
        <v>147</v>
      </c>
      <c r="B70" s="7" t="s">
        <v>25</v>
      </c>
      <c r="C70" s="7" t="s">
        <v>69</v>
      </c>
    </row>
    <row r="71" spans="1:3" x14ac:dyDescent="0.2">
      <c r="A71" s="7" t="s">
        <v>1421</v>
      </c>
      <c r="B71" s="7" t="s">
        <v>25</v>
      </c>
      <c r="C71" s="7" t="s">
        <v>52</v>
      </c>
    </row>
    <row r="72" spans="1:3" x14ac:dyDescent="0.2">
      <c r="A72" s="7" t="s">
        <v>1468</v>
      </c>
      <c r="B72" s="7" t="s">
        <v>25</v>
      </c>
      <c r="C72" s="7" t="s">
        <v>69</v>
      </c>
    </row>
    <row r="73" spans="1:3" x14ac:dyDescent="0.2">
      <c r="A73" s="7" t="s">
        <v>1582</v>
      </c>
      <c r="B73" s="7" t="s">
        <v>25</v>
      </c>
      <c r="C73" s="7" t="s">
        <v>26</v>
      </c>
    </row>
    <row r="74" spans="1:3" x14ac:dyDescent="0.2">
      <c r="A74" s="7" t="s">
        <v>591</v>
      </c>
      <c r="B74" s="7" t="s">
        <v>25</v>
      </c>
      <c r="C74" s="7" t="s">
        <v>26</v>
      </c>
    </row>
    <row r="75" spans="1:3" x14ac:dyDescent="0.2">
      <c r="A75" s="7" t="s">
        <v>71</v>
      </c>
      <c r="B75" s="7" t="s">
        <v>25</v>
      </c>
      <c r="C75" s="7" t="s">
        <v>52</v>
      </c>
    </row>
    <row r="76" spans="1:3" x14ac:dyDescent="0.2">
      <c r="A76" s="7" t="s">
        <v>1132</v>
      </c>
      <c r="B76" s="7" t="s">
        <v>25</v>
      </c>
      <c r="C76" s="7" t="s">
        <v>69</v>
      </c>
    </row>
    <row r="77" spans="1:3" x14ac:dyDescent="0.2">
      <c r="A77" s="7" t="s">
        <v>1079</v>
      </c>
      <c r="B77" s="7" t="s">
        <v>44</v>
      </c>
      <c r="C77" s="7" t="s">
        <v>37</v>
      </c>
    </row>
    <row r="78" spans="1:3" x14ac:dyDescent="0.2">
      <c r="A78" s="7" t="s">
        <v>766</v>
      </c>
      <c r="B78" s="7" t="s">
        <v>25</v>
      </c>
      <c r="C78" s="7" t="s">
        <v>52</v>
      </c>
    </row>
    <row r="79" spans="1:3" x14ac:dyDescent="0.2">
      <c r="A79" s="7" t="s">
        <v>96</v>
      </c>
      <c r="B79" s="7" t="s">
        <v>44</v>
      </c>
      <c r="C79" s="7" t="s">
        <v>26</v>
      </c>
    </row>
    <row r="80" spans="1:3" x14ac:dyDescent="0.2">
      <c r="A80" s="7" t="s">
        <v>156</v>
      </c>
      <c r="B80" s="7" t="s">
        <v>44</v>
      </c>
      <c r="C80" s="7" t="s">
        <v>37</v>
      </c>
    </row>
    <row r="81" spans="1:3" x14ac:dyDescent="0.2">
      <c r="A81" s="7" t="s">
        <v>1233</v>
      </c>
      <c r="B81" s="7" t="s">
        <v>25</v>
      </c>
      <c r="C81" s="7" t="s">
        <v>52</v>
      </c>
    </row>
    <row r="82" spans="1:3" x14ac:dyDescent="0.2">
      <c r="A82" s="7" t="s">
        <v>379</v>
      </c>
      <c r="B82" s="7" t="s">
        <v>25</v>
      </c>
      <c r="C82" s="7" t="s">
        <v>26</v>
      </c>
    </row>
    <row r="83" spans="1:3" x14ac:dyDescent="0.2">
      <c r="A83" s="7" t="s">
        <v>254</v>
      </c>
      <c r="B83" s="7" t="s">
        <v>44</v>
      </c>
      <c r="C83" s="7" t="s">
        <v>26</v>
      </c>
    </row>
    <row r="84" spans="1:3" x14ac:dyDescent="0.2">
      <c r="A84" s="7" t="s">
        <v>1270</v>
      </c>
      <c r="B84" s="7" t="s">
        <v>25</v>
      </c>
      <c r="C84" s="7" t="s">
        <v>26</v>
      </c>
    </row>
    <row r="85" spans="1:3" x14ac:dyDescent="0.2">
      <c r="A85" s="7" t="s">
        <v>820</v>
      </c>
      <c r="B85" s="7" t="s">
        <v>44</v>
      </c>
      <c r="C85" s="7" t="s">
        <v>26</v>
      </c>
    </row>
    <row r="86" spans="1:3" x14ac:dyDescent="0.2">
      <c r="A86" s="7" t="s">
        <v>1426</v>
      </c>
      <c r="B86" s="7" t="s">
        <v>25</v>
      </c>
      <c r="C86" s="7" t="s">
        <v>52</v>
      </c>
    </row>
    <row r="87" spans="1:3" x14ac:dyDescent="0.2">
      <c r="A87" s="7" t="s">
        <v>533</v>
      </c>
      <c r="B87" s="7" t="s">
        <v>25</v>
      </c>
      <c r="C87" s="7" t="s">
        <v>26</v>
      </c>
    </row>
    <row r="88" spans="1:3" x14ac:dyDescent="0.2">
      <c r="A88" s="7" t="s">
        <v>1342</v>
      </c>
      <c r="B88" s="7" t="s">
        <v>44</v>
      </c>
      <c r="C88" s="7" t="s">
        <v>26</v>
      </c>
    </row>
    <row r="89" spans="1:3" x14ac:dyDescent="0.2">
      <c r="A89" s="7" t="s">
        <v>1219</v>
      </c>
      <c r="B89" s="7" t="s">
        <v>25</v>
      </c>
      <c r="C89" s="7" t="s">
        <v>26</v>
      </c>
    </row>
    <row r="90" spans="1:3" x14ac:dyDescent="0.2">
      <c r="A90" s="7" t="s">
        <v>453</v>
      </c>
      <c r="B90" s="7" t="s">
        <v>25</v>
      </c>
      <c r="C90" s="7" t="s">
        <v>26</v>
      </c>
    </row>
    <row r="91" spans="1:3" x14ac:dyDescent="0.2">
      <c r="A91" s="7" t="s">
        <v>1097</v>
      </c>
      <c r="B91" s="7" t="s">
        <v>44</v>
      </c>
      <c r="C91" s="7" t="s">
        <v>52</v>
      </c>
    </row>
    <row r="92" spans="1:3" x14ac:dyDescent="0.2">
      <c r="A92" s="7" t="s">
        <v>1193</v>
      </c>
      <c r="B92" s="7" t="s">
        <v>25</v>
      </c>
      <c r="C92" s="7" t="s">
        <v>37</v>
      </c>
    </row>
    <row r="93" spans="1:3" x14ac:dyDescent="0.2">
      <c r="A93" s="7" t="s">
        <v>961</v>
      </c>
      <c r="B93" s="7" t="s">
        <v>25</v>
      </c>
      <c r="C93" s="7" t="s">
        <v>26</v>
      </c>
    </row>
    <row r="94" spans="1:3" x14ac:dyDescent="0.2">
      <c r="A94" s="7" t="s">
        <v>339</v>
      </c>
      <c r="B94" s="7" t="s">
        <v>25</v>
      </c>
      <c r="C94" s="7" t="s">
        <v>37</v>
      </c>
    </row>
    <row r="95" spans="1:3" x14ac:dyDescent="0.2">
      <c r="A95" s="7" t="s">
        <v>658</v>
      </c>
      <c r="B95" s="7" t="s">
        <v>25</v>
      </c>
      <c r="C95" s="7" t="s">
        <v>69</v>
      </c>
    </row>
    <row r="96" spans="1:3" x14ac:dyDescent="0.2">
      <c r="A96" s="7" t="s">
        <v>1245</v>
      </c>
      <c r="B96" s="7" t="s">
        <v>25</v>
      </c>
      <c r="C96" s="7" t="s">
        <v>37</v>
      </c>
    </row>
    <row r="97" spans="1:3" x14ac:dyDescent="0.2">
      <c r="A97" s="7" t="s">
        <v>691</v>
      </c>
      <c r="B97" s="7" t="s">
        <v>25</v>
      </c>
      <c r="C97" s="7" t="s">
        <v>69</v>
      </c>
    </row>
    <row r="98" spans="1:3" x14ac:dyDescent="0.2">
      <c r="A98" s="7" t="s">
        <v>262</v>
      </c>
      <c r="B98" s="7" t="s">
        <v>44</v>
      </c>
      <c r="C98" s="7" t="s">
        <v>69</v>
      </c>
    </row>
    <row r="99" spans="1:3" x14ac:dyDescent="0.2">
      <c r="A99" s="7" t="s">
        <v>748</v>
      </c>
      <c r="B99" s="7" t="s">
        <v>44</v>
      </c>
      <c r="C99" s="7" t="s">
        <v>37</v>
      </c>
    </row>
    <row r="100" spans="1:3" x14ac:dyDescent="0.2">
      <c r="A100" s="7" t="s">
        <v>1385</v>
      </c>
      <c r="B100" s="7" t="s">
        <v>44</v>
      </c>
      <c r="C100" s="7" t="s">
        <v>69</v>
      </c>
    </row>
    <row r="101" spans="1:3" x14ac:dyDescent="0.2">
      <c r="A101" s="7" t="s">
        <v>467</v>
      </c>
      <c r="B101" s="7" t="s">
        <v>44</v>
      </c>
      <c r="C101" s="7" t="s">
        <v>69</v>
      </c>
    </row>
    <row r="102" spans="1:3" x14ac:dyDescent="0.2">
      <c r="A102" s="7" t="s">
        <v>237</v>
      </c>
      <c r="B102" s="7" t="s">
        <v>25</v>
      </c>
      <c r="C102" s="7" t="s">
        <v>37</v>
      </c>
    </row>
    <row r="103" spans="1:3" x14ac:dyDescent="0.2">
      <c r="A103" s="7" t="s">
        <v>1163</v>
      </c>
      <c r="B103" s="7" t="s">
        <v>44</v>
      </c>
      <c r="C103" s="7" t="s">
        <v>26</v>
      </c>
    </row>
    <row r="104" spans="1:3" x14ac:dyDescent="0.2">
      <c r="A104" s="7" t="s">
        <v>455</v>
      </c>
      <c r="B104" s="7" t="s">
        <v>25</v>
      </c>
      <c r="C104" s="7" t="s">
        <v>69</v>
      </c>
    </row>
    <row r="105" spans="1:3" x14ac:dyDescent="0.2">
      <c r="A105" s="7" t="s">
        <v>1103</v>
      </c>
      <c r="B105" s="7" t="s">
        <v>25</v>
      </c>
      <c r="C105" s="7" t="s">
        <v>69</v>
      </c>
    </row>
    <row r="106" spans="1:3" x14ac:dyDescent="0.2">
      <c r="A106" s="7" t="s">
        <v>1560</v>
      </c>
      <c r="B106" s="7" t="s">
        <v>25</v>
      </c>
      <c r="C106" s="7" t="s">
        <v>26</v>
      </c>
    </row>
    <row r="107" spans="1:3" x14ac:dyDescent="0.2">
      <c r="A107" s="7" t="s">
        <v>644</v>
      </c>
      <c r="B107" s="7" t="s">
        <v>25</v>
      </c>
      <c r="C107" s="7" t="s">
        <v>26</v>
      </c>
    </row>
    <row r="108" spans="1:3" x14ac:dyDescent="0.2">
      <c r="A108" s="7" t="s">
        <v>249</v>
      </c>
      <c r="B108" s="7" t="s">
        <v>44</v>
      </c>
      <c r="C108" s="7" t="s">
        <v>26</v>
      </c>
    </row>
    <row r="109" spans="1:3" x14ac:dyDescent="0.2">
      <c r="A109" s="7" t="s">
        <v>908</v>
      </c>
      <c r="B109" s="7" t="s">
        <v>25</v>
      </c>
      <c r="C109" s="7" t="s">
        <v>26</v>
      </c>
    </row>
    <row r="110" spans="1:3" x14ac:dyDescent="0.2">
      <c r="A110" s="7" t="s">
        <v>364</v>
      </c>
      <c r="B110" s="7" t="s">
        <v>25</v>
      </c>
      <c r="C110" s="7" t="s">
        <v>26</v>
      </c>
    </row>
    <row r="111" spans="1:3" x14ac:dyDescent="0.2">
      <c r="A111" s="7" t="s">
        <v>1262</v>
      </c>
      <c r="B111" s="7" t="s">
        <v>25</v>
      </c>
      <c r="C111" s="7" t="s">
        <v>37</v>
      </c>
    </row>
    <row r="112" spans="1:3" x14ac:dyDescent="0.2">
      <c r="A112" s="7" t="s">
        <v>64</v>
      </c>
      <c r="B112" s="7" t="s">
        <v>25</v>
      </c>
      <c r="C112" s="7" t="s">
        <v>26</v>
      </c>
    </row>
    <row r="113" spans="1:3" x14ac:dyDescent="0.2">
      <c r="A113" s="7" t="s">
        <v>1011</v>
      </c>
      <c r="B113" s="7" t="s">
        <v>44</v>
      </c>
      <c r="C113" s="7" t="s">
        <v>52</v>
      </c>
    </row>
    <row r="114" spans="1:3" x14ac:dyDescent="0.2">
      <c r="A114" s="7" t="s">
        <v>1398</v>
      </c>
      <c r="B114" s="7" t="s">
        <v>25</v>
      </c>
      <c r="C114" s="7" t="s">
        <v>26</v>
      </c>
    </row>
    <row r="115" spans="1:3" x14ac:dyDescent="0.2">
      <c r="A115" s="7" t="s">
        <v>296</v>
      </c>
      <c r="B115" s="7" t="s">
        <v>25</v>
      </c>
      <c r="C115" s="7" t="s">
        <v>37</v>
      </c>
    </row>
    <row r="116" spans="1:3" x14ac:dyDescent="0.2">
      <c r="A116" s="7" t="s">
        <v>1248</v>
      </c>
      <c r="B116" s="7" t="s">
        <v>25</v>
      </c>
      <c r="C116" s="7" t="s">
        <v>69</v>
      </c>
    </row>
    <row r="117" spans="1:3" x14ac:dyDescent="0.2">
      <c r="A117" s="7" t="s">
        <v>778</v>
      </c>
      <c r="B117" s="7" t="s">
        <v>44</v>
      </c>
      <c r="C117" s="7" t="s">
        <v>26</v>
      </c>
    </row>
    <row r="118" spans="1:3" x14ac:dyDescent="0.2">
      <c r="A118" s="7" t="s">
        <v>885</v>
      </c>
      <c r="B118" s="7" t="s">
        <v>25</v>
      </c>
      <c r="C118" s="7" t="s">
        <v>52</v>
      </c>
    </row>
    <row r="119" spans="1:3" x14ac:dyDescent="0.2">
      <c r="A119" s="7" t="s">
        <v>1061</v>
      </c>
      <c r="B119" s="7" t="s">
        <v>25</v>
      </c>
      <c r="C119" s="7" t="s">
        <v>37</v>
      </c>
    </row>
    <row r="120" spans="1:3" x14ac:dyDescent="0.2">
      <c r="A120" s="7" t="s">
        <v>102</v>
      </c>
      <c r="B120" s="7" t="s">
        <v>25</v>
      </c>
      <c r="C120" s="7" t="s">
        <v>69</v>
      </c>
    </row>
    <row r="121" spans="1:3" x14ac:dyDescent="0.2">
      <c r="A121" s="7" t="s">
        <v>370</v>
      </c>
      <c r="B121" s="7" t="s">
        <v>44</v>
      </c>
      <c r="C121" s="7" t="s">
        <v>52</v>
      </c>
    </row>
    <row r="122" spans="1:3" x14ac:dyDescent="0.2">
      <c r="A122" s="7" t="s">
        <v>951</v>
      </c>
      <c r="B122" s="7" t="s">
        <v>25</v>
      </c>
      <c r="C122" s="7" t="s">
        <v>37</v>
      </c>
    </row>
    <row r="123" spans="1:3" x14ac:dyDescent="0.2">
      <c r="A123" s="7" t="s">
        <v>933</v>
      </c>
      <c r="B123" s="7" t="s">
        <v>44</v>
      </c>
      <c r="C123" s="7" t="s">
        <v>69</v>
      </c>
    </row>
    <row r="124" spans="1:3" x14ac:dyDescent="0.2">
      <c r="A124" s="7" t="s">
        <v>798</v>
      </c>
      <c r="B124" s="7" t="s">
        <v>44</v>
      </c>
      <c r="C124" s="7" t="s">
        <v>26</v>
      </c>
    </row>
    <row r="125" spans="1:3" x14ac:dyDescent="0.2">
      <c r="A125" s="7" t="s">
        <v>1048</v>
      </c>
      <c r="B125" s="7" t="s">
        <v>25</v>
      </c>
      <c r="C125" s="7" t="s">
        <v>37</v>
      </c>
    </row>
    <row r="126" spans="1:3" x14ac:dyDescent="0.2">
      <c r="A126" s="7" t="s">
        <v>1049</v>
      </c>
      <c r="B126" s="7" t="s">
        <v>25</v>
      </c>
      <c r="C126" s="7" t="s">
        <v>26</v>
      </c>
    </row>
    <row r="127" spans="1:3" x14ac:dyDescent="0.2">
      <c r="A127" s="7" t="s">
        <v>786</v>
      </c>
      <c r="B127" s="7" t="s">
        <v>25</v>
      </c>
      <c r="C127" s="7" t="s">
        <v>37</v>
      </c>
    </row>
    <row r="128" spans="1:3" x14ac:dyDescent="0.2">
      <c r="A128" s="7" t="s">
        <v>756</v>
      </c>
      <c r="B128" s="7" t="s">
        <v>25</v>
      </c>
      <c r="C128" s="7" t="s">
        <v>52</v>
      </c>
    </row>
    <row r="129" spans="1:3" x14ac:dyDescent="0.2">
      <c r="A129" s="7" t="s">
        <v>466</v>
      </c>
      <c r="B129" s="7" t="s">
        <v>25</v>
      </c>
      <c r="C129" s="7" t="s">
        <v>69</v>
      </c>
    </row>
    <row r="130" spans="1:3" x14ac:dyDescent="0.2">
      <c r="A130" s="7" t="s">
        <v>1594</v>
      </c>
      <c r="B130" s="7" t="s">
        <v>25</v>
      </c>
      <c r="C130" s="7" t="s">
        <v>37</v>
      </c>
    </row>
    <row r="131" spans="1:3" x14ac:dyDescent="0.2">
      <c r="A131" s="7" t="s">
        <v>795</v>
      </c>
      <c r="B131" s="7" t="s">
        <v>25</v>
      </c>
      <c r="C131" s="7" t="s">
        <v>69</v>
      </c>
    </row>
    <row r="132" spans="1:3" x14ac:dyDescent="0.2">
      <c r="A132" s="7" t="s">
        <v>1513</v>
      </c>
      <c r="B132" s="7" t="s">
        <v>44</v>
      </c>
      <c r="C132" s="7" t="s">
        <v>26</v>
      </c>
    </row>
    <row r="133" spans="1:3" x14ac:dyDescent="0.2">
      <c r="A133" s="7" t="s">
        <v>113</v>
      </c>
      <c r="B133" s="7" t="s">
        <v>25</v>
      </c>
      <c r="C133" s="7" t="s">
        <v>37</v>
      </c>
    </row>
    <row r="134" spans="1:3" x14ac:dyDescent="0.2">
      <c r="A134" s="7" t="s">
        <v>32</v>
      </c>
      <c r="B134" s="7" t="s">
        <v>25</v>
      </c>
      <c r="C134" s="7" t="s">
        <v>26</v>
      </c>
    </row>
    <row r="135" spans="1:3" x14ac:dyDescent="0.2">
      <c r="A135" s="7" t="s">
        <v>1214</v>
      </c>
      <c r="B135" s="7" t="s">
        <v>25</v>
      </c>
      <c r="C135" s="7" t="s">
        <v>52</v>
      </c>
    </row>
    <row r="136" spans="1:3" x14ac:dyDescent="0.2">
      <c r="A136" s="7" t="s">
        <v>1500</v>
      </c>
      <c r="B136" s="7" t="s">
        <v>25</v>
      </c>
      <c r="C136" s="7" t="s">
        <v>26</v>
      </c>
    </row>
    <row r="137" spans="1:3" x14ac:dyDescent="0.2">
      <c r="A137" s="7" t="s">
        <v>848</v>
      </c>
      <c r="B137" s="7" t="s">
        <v>44</v>
      </c>
      <c r="C137" s="7" t="s">
        <v>69</v>
      </c>
    </row>
    <row r="138" spans="1:3" x14ac:dyDescent="0.2">
      <c r="A138" s="7" t="s">
        <v>780</v>
      </c>
      <c r="B138" s="7" t="s">
        <v>25</v>
      </c>
      <c r="C138" s="7" t="s">
        <v>26</v>
      </c>
    </row>
    <row r="139" spans="1:3" x14ac:dyDescent="0.2">
      <c r="A139" s="7" t="s">
        <v>472</v>
      </c>
      <c r="B139" s="7" t="s">
        <v>44</v>
      </c>
      <c r="C139" s="7" t="s">
        <v>26</v>
      </c>
    </row>
    <row r="140" spans="1:3" x14ac:dyDescent="0.2">
      <c r="A140" s="7" t="s">
        <v>851</v>
      </c>
      <c r="B140" s="7" t="s">
        <v>44</v>
      </c>
      <c r="C140" s="7" t="s">
        <v>37</v>
      </c>
    </row>
    <row r="141" spans="1:3" x14ac:dyDescent="0.2">
      <c r="A141" s="7" t="s">
        <v>481</v>
      </c>
      <c r="B141" s="7" t="s">
        <v>25</v>
      </c>
      <c r="C141" s="7" t="s">
        <v>26</v>
      </c>
    </row>
    <row r="142" spans="1:3" x14ac:dyDescent="0.2">
      <c r="A142" s="7" t="s">
        <v>377</v>
      </c>
      <c r="B142" s="7" t="s">
        <v>25</v>
      </c>
      <c r="C142" s="7" t="s">
        <v>26</v>
      </c>
    </row>
    <row r="143" spans="1:3" x14ac:dyDescent="0.2">
      <c r="A143" s="7" t="s">
        <v>400</v>
      </c>
      <c r="B143" s="7" t="s">
        <v>25</v>
      </c>
      <c r="C143" s="7" t="s">
        <v>69</v>
      </c>
    </row>
    <row r="144" spans="1:3" x14ac:dyDescent="0.2">
      <c r="A144" s="7" t="s">
        <v>914</v>
      </c>
      <c r="B144" s="7" t="s">
        <v>25</v>
      </c>
      <c r="C144" s="7" t="s">
        <v>37</v>
      </c>
    </row>
    <row r="145" spans="1:3" x14ac:dyDescent="0.2">
      <c r="A145" s="7" t="s">
        <v>671</v>
      </c>
      <c r="B145" s="7" t="s">
        <v>25</v>
      </c>
      <c r="C145" s="7" t="s">
        <v>26</v>
      </c>
    </row>
    <row r="146" spans="1:3" x14ac:dyDescent="0.2">
      <c r="A146" s="7" t="s">
        <v>1487</v>
      </c>
      <c r="B146" s="7" t="s">
        <v>25</v>
      </c>
      <c r="C146" s="7" t="s">
        <v>37</v>
      </c>
    </row>
    <row r="147" spans="1:3" x14ac:dyDescent="0.2">
      <c r="A147" s="7" t="s">
        <v>948</v>
      </c>
      <c r="B147" s="7" t="s">
        <v>25</v>
      </c>
      <c r="C147" s="7" t="s">
        <v>69</v>
      </c>
    </row>
    <row r="148" spans="1:3" x14ac:dyDescent="0.2">
      <c r="A148" s="7" t="s">
        <v>418</v>
      </c>
      <c r="B148" s="7" t="s">
        <v>25</v>
      </c>
      <c r="C148" s="7" t="s">
        <v>69</v>
      </c>
    </row>
    <row r="149" spans="1:3" x14ac:dyDescent="0.2">
      <c r="A149" s="7" t="s">
        <v>1106</v>
      </c>
      <c r="B149" s="7" t="s">
        <v>44</v>
      </c>
      <c r="C149" s="7" t="s">
        <v>26</v>
      </c>
    </row>
    <row r="150" spans="1:3" x14ac:dyDescent="0.2">
      <c r="A150" s="7" t="s">
        <v>107</v>
      </c>
      <c r="B150" s="7" t="s">
        <v>44</v>
      </c>
      <c r="C150" s="7" t="s">
        <v>52</v>
      </c>
    </row>
    <row r="151" spans="1:3" x14ac:dyDescent="0.2">
      <c r="A151" s="7" t="s">
        <v>649</v>
      </c>
      <c r="B151" s="7" t="s">
        <v>25</v>
      </c>
      <c r="C151" s="7" t="s">
        <v>37</v>
      </c>
    </row>
    <row r="152" spans="1:3" x14ac:dyDescent="0.2">
      <c r="A152" s="7" t="s">
        <v>1458</v>
      </c>
      <c r="B152" s="7" t="s">
        <v>25</v>
      </c>
      <c r="C152" s="7" t="s">
        <v>69</v>
      </c>
    </row>
    <row r="153" spans="1:3" x14ac:dyDescent="0.2">
      <c r="A153" s="7" t="s">
        <v>941</v>
      </c>
      <c r="B153" s="7" t="s">
        <v>25</v>
      </c>
      <c r="C153" s="7" t="s">
        <v>52</v>
      </c>
    </row>
    <row r="154" spans="1:3" x14ac:dyDescent="0.2">
      <c r="A154" s="7" t="s">
        <v>114</v>
      </c>
      <c r="B154" s="7" t="s">
        <v>25</v>
      </c>
      <c r="C154" s="7" t="s">
        <v>52</v>
      </c>
    </row>
    <row r="155" spans="1:3" x14ac:dyDescent="0.2">
      <c r="A155" s="7" t="s">
        <v>129</v>
      </c>
      <c r="B155" s="7" t="s">
        <v>25</v>
      </c>
      <c r="C155" s="7" t="s">
        <v>69</v>
      </c>
    </row>
    <row r="156" spans="1:3" x14ac:dyDescent="0.2">
      <c r="A156" s="7" t="s">
        <v>514</v>
      </c>
      <c r="B156" s="7" t="s">
        <v>25</v>
      </c>
      <c r="C156" s="7" t="s">
        <v>37</v>
      </c>
    </row>
    <row r="157" spans="1:3" x14ac:dyDescent="0.2">
      <c r="A157" s="7" t="s">
        <v>460</v>
      </c>
      <c r="B157" s="7" t="s">
        <v>25</v>
      </c>
      <c r="C157" s="7" t="s">
        <v>26</v>
      </c>
    </row>
    <row r="158" spans="1:3" x14ac:dyDescent="0.2">
      <c r="A158" s="7" t="s">
        <v>1046</v>
      </c>
      <c r="B158" s="7" t="s">
        <v>25</v>
      </c>
      <c r="C158" s="7" t="s">
        <v>26</v>
      </c>
    </row>
    <row r="159" spans="1:3" x14ac:dyDescent="0.2">
      <c r="A159" s="7" t="s">
        <v>402</v>
      </c>
      <c r="B159" s="7" t="s">
        <v>25</v>
      </c>
      <c r="C159" s="7" t="s">
        <v>69</v>
      </c>
    </row>
    <row r="160" spans="1:3" x14ac:dyDescent="0.2">
      <c r="A160" s="7" t="s">
        <v>679</v>
      </c>
      <c r="B160" s="7" t="s">
        <v>25</v>
      </c>
      <c r="C160" s="7" t="s">
        <v>26</v>
      </c>
    </row>
    <row r="161" spans="1:3" x14ac:dyDescent="0.2">
      <c r="A161" s="7" t="s">
        <v>1514</v>
      </c>
      <c r="B161" s="7" t="s">
        <v>25</v>
      </c>
      <c r="C161" s="7" t="s">
        <v>37</v>
      </c>
    </row>
    <row r="162" spans="1:3" x14ac:dyDescent="0.2">
      <c r="A162" s="7" t="s">
        <v>398</v>
      </c>
      <c r="B162" s="7" t="s">
        <v>44</v>
      </c>
      <c r="C162" s="7" t="s">
        <v>69</v>
      </c>
    </row>
    <row r="163" spans="1:3" x14ac:dyDescent="0.2">
      <c r="A163" s="7" t="s">
        <v>1266</v>
      </c>
      <c r="B163" s="7" t="s">
        <v>25</v>
      </c>
      <c r="C163" s="7" t="s">
        <v>26</v>
      </c>
    </row>
    <row r="164" spans="1:3" x14ac:dyDescent="0.2">
      <c r="A164" s="7" t="s">
        <v>667</v>
      </c>
      <c r="B164" s="7" t="s">
        <v>25</v>
      </c>
      <c r="C164" s="7" t="s">
        <v>52</v>
      </c>
    </row>
    <row r="165" spans="1:3" x14ac:dyDescent="0.2">
      <c r="A165" s="7" t="s">
        <v>1463</v>
      </c>
      <c r="B165" s="7" t="s">
        <v>25</v>
      </c>
      <c r="C165" s="7" t="s">
        <v>26</v>
      </c>
    </row>
    <row r="166" spans="1:3" x14ac:dyDescent="0.2">
      <c r="A166" s="7" t="s">
        <v>160</v>
      </c>
      <c r="B166" s="7" t="s">
        <v>25</v>
      </c>
      <c r="C166" s="7" t="s">
        <v>26</v>
      </c>
    </row>
    <row r="167" spans="1:3" x14ac:dyDescent="0.2">
      <c r="A167" s="7" t="s">
        <v>764</v>
      </c>
      <c r="B167" s="7" t="s">
        <v>25</v>
      </c>
      <c r="C167" s="7" t="s">
        <v>26</v>
      </c>
    </row>
    <row r="168" spans="1:3" x14ac:dyDescent="0.2">
      <c r="A168" s="7" t="s">
        <v>178</v>
      </c>
      <c r="B168" s="7" t="s">
        <v>25</v>
      </c>
      <c r="C168" s="7" t="s">
        <v>69</v>
      </c>
    </row>
    <row r="169" spans="1:3" x14ac:dyDescent="0.2">
      <c r="A169" s="7" t="s">
        <v>879</v>
      </c>
      <c r="B169" s="7" t="s">
        <v>25</v>
      </c>
      <c r="C169" s="7" t="s">
        <v>26</v>
      </c>
    </row>
    <row r="170" spans="1:3" x14ac:dyDescent="0.2">
      <c r="A170" s="7" t="s">
        <v>910</v>
      </c>
      <c r="B170" s="7" t="s">
        <v>25</v>
      </c>
      <c r="C170" s="7" t="s">
        <v>26</v>
      </c>
    </row>
    <row r="171" spans="1:3" x14ac:dyDescent="0.2">
      <c r="A171" s="7" t="s">
        <v>372</v>
      </c>
      <c r="B171" s="7" t="s">
        <v>44</v>
      </c>
      <c r="C171" s="7" t="s">
        <v>69</v>
      </c>
    </row>
    <row r="172" spans="1:3" x14ac:dyDescent="0.2">
      <c r="A172" s="7" t="s">
        <v>817</v>
      </c>
      <c r="B172" s="7" t="s">
        <v>25</v>
      </c>
      <c r="C172" s="7" t="s">
        <v>37</v>
      </c>
    </row>
    <row r="173" spans="1:3" x14ac:dyDescent="0.2">
      <c r="A173" s="7" t="s">
        <v>981</v>
      </c>
      <c r="B173" s="7" t="s">
        <v>25</v>
      </c>
      <c r="C173" s="7" t="s">
        <v>26</v>
      </c>
    </row>
    <row r="174" spans="1:3" x14ac:dyDescent="0.2">
      <c r="A174" s="7" t="s">
        <v>1622</v>
      </c>
      <c r="B174" s="7" t="s">
        <v>25</v>
      </c>
      <c r="C174" s="7" t="s">
        <v>26</v>
      </c>
    </row>
    <row r="175" spans="1:3" x14ac:dyDescent="0.2">
      <c r="A175" s="7" t="s">
        <v>1213</v>
      </c>
      <c r="B175" s="7" t="s">
        <v>25</v>
      </c>
      <c r="C175" s="7" t="s">
        <v>26</v>
      </c>
    </row>
    <row r="176" spans="1:3" x14ac:dyDescent="0.2">
      <c r="A176" s="7" t="s">
        <v>1283</v>
      </c>
      <c r="B176" s="7" t="s">
        <v>44</v>
      </c>
      <c r="C176" s="7" t="s">
        <v>69</v>
      </c>
    </row>
    <row r="177" spans="1:3" x14ac:dyDescent="0.2">
      <c r="A177" s="7" t="s">
        <v>603</v>
      </c>
      <c r="B177" s="7" t="s">
        <v>25</v>
      </c>
      <c r="C177" s="7" t="s">
        <v>26</v>
      </c>
    </row>
    <row r="178" spans="1:3" x14ac:dyDescent="0.2">
      <c r="A178" s="7" t="s">
        <v>1126</v>
      </c>
      <c r="B178" s="7" t="s">
        <v>25</v>
      </c>
      <c r="C178" s="7" t="s">
        <v>26</v>
      </c>
    </row>
    <row r="179" spans="1:3" x14ac:dyDescent="0.2">
      <c r="A179" s="7" t="s">
        <v>1402</v>
      </c>
      <c r="B179" s="7" t="s">
        <v>44</v>
      </c>
      <c r="C179" s="7" t="s">
        <v>26</v>
      </c>
    </row>
    <row r="180" spans="1:3" x14ac:dyDescent="0.2">
      <c r="A180" s="7" t="s">
        <v>140</v>
      </c>
      <c r="B180" s="7" t="s">
        <v>25</v>
      </c>
      <c r="C180" s="7" t="s">
        <v>37</v>
      </c>
    </row>
    <row r="181" spans="1:3" x14ac:dyDescent="0.2">
      <c r="A181" s="7" t="s">
        <v>1387</v>
      </c>
      <c r="B181" s="7" t="s">
        <v>44</v>
      </c>
      <c r="C181" s="7" t="s">
        <v>52</v>
      </c>
    </row>
    <row r="182" spans="1:3" x14ac:dyDescent="0.2">
      <c r="A182" s="7" t="s">
        <v>876</v>
      </c>
      <c r="B182" s="7" t="s">
        <v>25</v>
      </c>
      <c r="C182" s="7" t="s">
        <v>52</v>
      </c>
    </row>
    <row r="183" spans="1:3" x14ac:dyDescent="0.2">
      <c r="A183" s="7" t="s">
        <v>1067</v>
      </c>
      <c r="B183" s="7" t="s">
        <v>44</v>
      </c>
      <c r="C183" s="7" t="s">
        <v>69</v>
      </c>
    </row>
    <row r="184" spans="1:3" x14ac:dyDescent="0.2">
      <c r="A184" s="7" t="s">
        <v>1000</v>
      </c>
      <c r="B184" s="7" t="s">
        <v>44</v>
      </c>
      <c r="C184" s="7" t="s">
        <v>37</v>
      </c>
    </row>
    <row r="185" spans="1:3" x14ac:dyDescent="0.2">
      <c r="A185" s="7" t="s">
        <v>1186</v>
      </c>
      <c r="B185" s="7" t="s">
        <v>25</v>
      </c>
      <c r="C185" s="7" t="s">
        <v>69</v>
      </c>
    </row>
    <row r="186" spans="1:3" x14ac:dyDescent="0.2">
      <c r="A186" s="7" t="s">
        <v>137</v>
      </c>
      <c r="B186" s="7" t="s">
        <v>44</v>
      </c>
      <c r="C186" s="7" t="s">
        <v>37</v>
      </c>
    </row>
    <row r="187" spans="1:3" x14ac:dyDescent="0.2">
      <c r="A187" s="7" t="s">
        <v>1379</v>
      </c>
      <c r="B187" s="7" t="s">
        <v>44</v>
      </c>
      <c r="C187" s="7" t="s">
        <v>26</v>
      </c>
    </row>
    <row r="188" spans="1:3" x14ac:dyDescent="0.2">
      <c r="A188" s="7" t="s">
        <v>1015</v>
      </c>
      <c r="B188" s="7" t="s">
        <v>44</v>
      </c>
      <c r="C188" s="7" t="s">
        <v>37</v>
      </c>
    </row>
    <row r="189" spans="1:3" x14ac:dyDescent="0.2">
      <c r="A189" s="7" t="s">
        <v>552</v>
      </c>
      <c r="B189" s="7" t="s">
        <v>25</v>
      </c>
      <c r="C189" s="7" t="s">
        <v>26</v>
      </c>
    </row>
    <row r="190" spans="1:3" x14ac:dyDescent="0.2">
      <c r="A190" s="7" t="s">
        <v>89</v>
      </c>
      <c r="B190" s="7" t="s">
        <v>25</v>
      </c>
      <c r="C190" s="7" t="s">
        <v>52</v>
      </c>
    </row>
    <row r="191" spans="1:3" x14ac:dyDescent="0.2">
      <c r="A191" s="7" t="s">
        <v>534</v>
      </c>
      <c r="B191" s="7" t="s">
        <v>25</v>
      </c>
      <c r="C191" s="7" t="s">
        <v>52</v>
      </c>
    </row>
    <row r="192" spans="1:3" x14ac:dyDescent="0.2">
      <c r="A192" s="7" t="s">
        <v>638</v>
      </c>
      <c r="B192" s="7" t="s">
        <v>25</v>
      </c>
      <c r="C192" s="7" t="s">
        <v>69</v>
      </c>
    </row>
    <row r="193" spans="1:3" x14ac:dyDescent="0.2">
      <c r="A193" s="7" t="s">
        <v>1255</v>
      </c>
      <c r="B193" s="7" t="s">
        <v>25</v>
      </c>
      <c r="C193" s="7" t="s">
        <v>26</v>
      </c>
    </row>
    <row r="194" spans="1:3" x14ac:dyDescent="0.2">
      <c r="A194" s="7" t="s">
        <v>152</v>
      </c>
      <c r="B194" s="7" t="s">
        <v>25</v>
      </c>
      <c r="C194" s="7" t="s">
        <v>69</v>
      </c>
    </row>
    <row r="195" spans="1:3" x14ac:dyDescent="0.2">
      <c r="A195" s="7" t="s">
        <v>954</v>
      </c>
      <c r="B195" s="7" t="s">
        <v>25</v>
      </c>
      <c r="C195" s="7" t="s">
        <v>52</v>
      </c>
    </row>
    <row r="196" spans="1:3" x14ac:dyDescent="0.2">
      <c r="A196" s="7" t="s">
        <v>1143</v>
      </c>
      <c r="B196" s="7" t="s">
        <v>25</v>
      </c>
      <c r="C196" s="7" t="s">
        <v>52</v>
      </c>
    </row>
    <row r="197" spans="1:3" x14ac:dyDescent="0.2">
      <c r="A197" s="7" t="s">
        <v>1493</v>
      </c>
      <c r="B197" s="7" t="s">
        <v>25</v>
      </c>
      <c r="C197" s="7" t="s">
        <v>52</v>
      </c>
    </row>
    <row r="198" spans="1:3" x14ac:dyDescent="0.2">
      <c r="A198" s="7" t="s">
        <v>440</v>
      </c>
      <c r="B198" s="7" t="s">
        <v>44</v>
      </c>
      <c r="C198" s="7" t="s">
        <v>26</v>
      </c>
    </row>
    <row r="199" spans="1:3" x14ac:dyDescent="0.2">
      <c r="A199" s="7" t="s">
        <v>1306</v>
      </c>
      <c r="B199" s="7" t="s">
        <v>25</v>
      </c>
      <c r="C199" s="7" t="s">
        <v>26</v>
      </c>
    </row>
    <row r="200" spans="1:3" x14ac:dyDescent="0.2">
      <c r="A200" s="7" t="s">
        <v>1580</v>
      </c>
      <c r="B200" s="7" t="s">
        <v>44</v>
      </c>
      <c r="C200" s="7" t="s">
        <v>52</v>
      </c>
    </row>
    <row r="201" spans="1:3" x14ac:dyDescent="0.2">
      <c r="A201" s="7" t="s">
        <v>1029</v>
      </c>
      <c r="B201" s="7" t="s">
        <v>44</v>
      </c>
      <c r="C201" s="7" t="s">
        <v>37</v>
      </c>
    </row>
    <row r="202" spans="1:3" x14ac:dyDescent="0.2">
      <c r="A202" s="7" t="s">
        <v>749</v>
      </c>
      <c r="B202" s="7" t="s">
        <v>25</v>
      </c>
      <c r="C202" s="7" t="s">
        <v>26</v>
      </c>
    </row>
    <row r="203" spans="1:3" x14ac:dyDescent="0.2">
      <c r="A203" s="7" t="s">
        <v>1488</v>
      </c>
      <c r="B203" s="7" t="s">
        <v>25</v>
      </c>
      <c r="C203" s="7" t="s">
        <v>37</v>
      </c>
    </row>
    <row r="204" spans="1:3" x14ac:dyDescent="0.2">
      <c r="A204" s="7" t="s">
        <v>276</v>
      </c>
      <c r="B204" s="7" t="s">
        <v>44</v>
      </c>
      <c r="C204" s="7" t="s">
        <v>52</v>
      </c>
    </row>
    <row r="205" spans="1:3" x14ac:dyDescent="0.2">
      <c r="A205" s="7" t="s">
        <v>698</v>
      </c>
      <c r="B205" s="7" t="s">
        <v>44</v>
      </c>
      <c r="C205" s="7" t="s">
        <v>26</v>
      </c>
    </row>
    <row r="206" spans="1:3" x14ac:dyDescent="0.2">
      <c r="A206" s="7" t="s">
        <v>1095</v>
      </c>
      <c r="B206" s="7" t="s">
        <v>44</v>
      </c>
      <c r="C206" s="7" t="s">
        <v>26</v>
      </c>
    </row>
    <row r="207" spans="1:3" x14ac:dyDescent="0.2">
      <c r="A207" s="7" t="s">
        <v>1446</v>
      </c>
      <c r="B207" s="7" t="s">
        <v>25</v>
      </c>
      <c r="C207" s="7" t="s">
        <v>69</v>
      </c>
    </row>
    <row r="208" spans="1:3" x14ac:dyDescent="0.2">
      <c r="A208" s="7" t="s">
        <v>1146</v>
      </c>
      <c r="B208" s="7" t="s">
        <v>25</v>
      </c>
      <c r="C208" s="7" t="s">
        <v>37</v>
      </c>
    </row>
    <row r="209" spans="1:3" x14ac:dyDescent="0.2">
      <c r="A209" s="7" t="s">
        <v>1619</v>
      </c>
      <c r="B209" s="7" t="s">
        <v>44</v>
      </c>
      <c r="C209" s="7" t="s">
        <v>37</v>
      </c>
    </row>
    <row r="210" spans="1:3" x14ac:dyDescent="0.2">
      <c r="A210" s="7" t="s">
        <v>1519</v>
      </c>
      <c r="B210" s="7" t="s">
        <v>25</v>
      </c>
      <c r="C210" s="7" t="s">
        <v>52</v>
      </c>
    </row>
    <row r="211" spans="1:3" x14ac:dyDescent="0.2">
      <c r="A211" s="7" t="s">
        <v>1190</v>
      </c>
      <c r="B211" s="7" t="s">
        <v>44</v>
      </c>
      <c r="C211" s="7" t="s">
        <v>37</v>
      </c>
    </row>
    <row r="212" spans="1:3" x14ac:dyDescent="0.2">
      <c r="A212" s="7" t="s">
        <v>216</v>
      </c>
      <c r="B212" s="7" t="s">
        <v>25</v>
      </c>
      <c r="C212" s="7" t="s">
        <v>26</v>
      </c>
    </row>
    <row r="213" spans="1:3" x14ac:dyDescent="0.2">
      <c r="A213" s="7" t="s">
        <v>1570</v>
      </c>
      <c r="B213" s="7" t="s">
        <v>25</v>
      </c>
      <c r="C213" s="7" t="s">
        <v>52</v>
      </c>
    </row>
    <row r="214" spans="1:3" x14ac:dyDescent="0.2">
      <c r="A214" s="7" t="s">
        <v>1384</v>
      </c>
      <c r="B214" s="7" t="s">
        <v>25</v>
      </c>
      <c r="C214" s="7" t="s">
        <v>26</v>
      </c>
    </row>
    <row r="215" spans="1:3" x14ac:dyDescent="0.2">
      <c r="A215" s="7" t="s">
        <v>736</v>
      </c>
      <c r="B215" s="7" t="s">
        <v>44</v>
      </c>
      <c r="C215" s="7" t="s">
        <v>52</v>
      </c>
    </row>
    <row r="216" spans="1:3" x14ac:dyDescent="0.2">
      <c r="A216" s="7" t="s">
        <v>1592</v>
      </c>
      <c r="B216" s="7" t="s">
        <v>44</v>
      </c>
      <c r="C216" s="7" t="s">
        <v>69</v>
      </c>
    </row>
    <row r="217" spans="1:3" x14ac:dyDescent="0.2">
      <c r="A217" s="7" t="s">
        <v>743</v>
      </c>
      <c r="B217" s="7" t="s">
        <v>44</v>
      </c>
      <c r="C217" s="7" t="s">
        <v>52</v>
      </c>
    </row>
    <row r="218" spans="1:3" x14ac:dyDescent="0.2">
      <c r="A218" s="7" t="s">
        <v>42</v>
      </c>
      <c r="B218" s="7" t="s">
        <v>44</v>
      </c>
      <c r="C218" s="7" t="s">
        <v>26</v>
      </c>
    </row>
    <row r="219" spans="1:3" x14ac:dyDescent="0.2">
      <c r="A219" s="7" t="s">
        <v>1258</v>
      </c>
      <c r="B219" s="7" t="s">
        <v>44</v>
      </c>
      <c r="C219" s="7" t="s">
        <v>37</v>
      </c>
    </row>
    <row r="220" spans="1:3" x14ac:dyDescent="0.2">
      <c r="A220" s="7" t="s">
        <v>710</v>
      </c>
      <c r="B220" s="7" t="s">
        <v>25</v>
      </c>
      <c r="C220" s="7" t="s">
        <v>26</v>
      </c>
    </row>
    <row r="221" spans="1:3" x14ac:dyDescent="0.2">
      <c r="A221" s="7" t="s">
        <v>734</v>
      </c>
      <c r="B221" s="7" t="s">
        <v>25</v>
      </c>
      <c r="C221" s="7" t="s">
        <v>26</v>
      </c>
    </row>
    <row r="222" spans="1:3" x14ac:dyDescent="0.2">
      <c r="A222" s="7" t="s">
        <v>1013</v>
      </c>
      <c r="B222" s="7" t="s">
        <v>25</v>
      </c>
      <c r="C222" s="7" t="s">
        <v>26</v>
      </c>
    </row>
    <row r="223" spans="1:3" x14ac:dyDescent="0.2">
      <c r="A223" s="7" t="s">
        <v>1203</v>
      </c>
      <c r="B223" s="7" t="s">
        <v>25</v>
      </c>
      <c r="C223" s="7" t="s">
        <v>26</v>
      </c>
    </row>
    <row r="224" spans="1:3" x14ac:dyDescent="0.2">
      <c r="A224" s="7" t="s">
        <v>1162</v>
      </c>
      <c r="B224" s="7" t="s">
        <v>25</v>
      </c>
      <c r="C224" s="7" t="s">
        <v>26</v>
      </c>
    </row>
    <row r="225" spans="1:3" x14ac:dyDescent="0.2">
      <c r="A225" s="7" t="s">
        <v>970</v>
      </c>
      <c r="B225" s="7" t="s">
        <v>25</v>
      </c>
      <c r="C225" s="7" t="s">
        <v>37</v>
      </c>
    </row>
    <row r="226" spans="1:3" x14ac:dyDescent="0.2">
      <c r="A226" s="7" t="s">
        <v>166</v>
      </c>
      <c r="B226" s="7" t="s">
        <v>44</v>
      </c>
      <c r="C226" s="7" t="s">
        <v>69</v>
      </c>
    </row>
    <row r="227" spans="1:3" x14ac:dyDescent="0.2">
      <c r="A227" s="7" t="s">
        <v>729</v>
      </c>
      <c r="B227" s="7" t="s">
        <v>25</v>
      </c>
      <c r="C227" s="7" t="s">
        <v>37</v>
      </c>
    </row>
    <row r="228" spans="1:3" x14ac:dyDescent="0.2">
      <c r="A228" s="7" t="s">
        <v>1507</v>
      </c>
      <c r="B228" s="7" t="s">
        <v>25</v>
      </c>
      <c r="C228" s="7" t="s">
        <v>26</v>
      </c>
    </row>
    <row r="229" spans="1:3" x14ac:dyDescent="0.2">
      <c r="A229" s="7" t="s">
        <v>641</v>
      </c>
      <c r="B229" s="7" t="s">
        <v>25</v>
      </c>
      <c r="C229" s="7" t="s">
        <v>69</v>
      </c>
    </row>
    <row r="230" spans="1:3" x14ac:dyDescent="0.2">
      <c r="A230" s="7" t="s">
        <v>1031</v>
      </c>
      <c r="B230" s="7" t="s">
        <v>25</v>
      </c>
      <c r="C230" s="7" t="s">
        <v>37</v>
      </c>
    </row>
    <row r="231" spans="1:3" x14ac:dyDescent="0.2">
      <c r="A231" s="7" t="s">
        <v>612</v>
      </c>
      <c r="B231" s="7" t="s">
        <v>25</v>
      </c>
      <c r="C231" s="7" t="s">
        <v>26</v>
      </c>
    </row>
    <row r="232" spans="1:3" x14ac:dyDescent="0.2">
      <c r="A232" s="7" t="s">
        <v>1098</v>
      </c>
      <c r="B232" s="7" t="s">
        <v>25</v>
      </c>
      <c r="C232" s="7" t="s">
        <v>69</v>
      </c>
    </row>
    <row r="233" spans="1:3" x14ac:dyDescent="0.2">
      <c r="A233" s="7" t="s">
        <v>1363</v>
      </c>
      <c r="B233" s="7" t="s">
        <v>44</v>
      </c>
      <c r="C233" s="7" t="s">
        <v>52</v>
      </c>
    </row>
    <row r="234" spans="1:3" x14ac:dyDescent="0.2">
      <c r="A234" s="7" t="s">
        <v>496</v>
      </c>
      <c r="B234" s="7" t="s">
        <v>25</v>
      </c>
      <c r="C234" s="7" t="s">
        <v>37</v>
      </c>
    </row>
    <row r="235" spans="1:3" x14ac:dyDescent="0.2">
      <c r="A235" s="7" t="s">
        <v>718</v>
      </c>
      <c r="B235" s="7" t="s">
        <v>25</v>
      </c>
      <c r="C235" s="7" t="s">
        <v>26</v>
      </c>
    </row>
    <row r="236" spans="1:3" x14ac:dyDescent="0.2">
      <c r="A236" s="7" t="s">
        <v>1516</v>
      </c>
      <c r="B236" s="7" t="s">
        <v>25</v>
      </c>
      <c r="C236" s="7" t="s">
        <v>26</v>
      </c>
    </row>
    <row r="237" spans="1:3" x14ac:dyDescent="0.2">
      <c r="A237" s="7" t="s">
        <v>1180</v>
      </c>
      <c r="B237" s="7" t="s">
        <v>25</v>
      </c>
      <c r="C237" s="7" t="s">
        <v>52</v>
      </c>
    </row>
    <row r="238" spans="1:3" x14ac:dyDescent="0.2">
      <c r="A238" s="7" t="s">
        <v>772</v>
      </c>
      <c r="B238" s="7" t="s">
        <v>25</v>
      </c>
      <c r="C238" s="7" t="s">
        <v>26</v>
      </c>
    </row>
    <row r="239" spans="1:3" x14ac:dyDescent="0.2">
      <c r="A239" s="7" t="s">
        <v>1008</v>
      </c>
      <c r="B239" s="7" t="s">
        <v>44</v>
      </c>
      <c r="C239" s="7" t="s">
        <v>37</v>
      </c>
    </row>
    <row r="240" spans="1:3" x14ac:dyDescent="0.2">
      <c r="A240" s="7" t="s">
        <v>1109</v>
      </c>
      <c r="B240" s="7" t="s">
        <v>25</v>
      </c>
      <c r="C240" s="7" t="s">
        <v>52</v>
      </c>
    </row>
    <row r="241" spans="1:3" x14ac:dyDescent="0.2">
      <c r="A241" s="7" t="s">
        <v>207</v>
      </c>
      <c r="B241" s="7" t="s">
        <v>25</v>
      </c>
      <c r="C241" s="7" t="s">
        <v>37</v>
      </c>
    </row>
    <row r="242" spans="1:3" x14ac:dyDescent="0.2">
      <c r="A242" s="7" t="s">
        <v>815</v>
      </c>
      <c r="B242" s="7" t="s">
        <v>25</v>
      </c>
      <c r="C242" s="7" t="s">
        <v>52</v>
      </c>
    </row>
    <row r="243" spans="1:3" x14ac:dyDescent="0.2">
      <c r="A243" s="7" t="s">
        <v>1353</v>
      </c>
      <c r="B243" s="7" t="s">
        <v>44</v>
      </c>
      <c r="C243" s="7" t="s">
        <v>69</v>
      </c>
    </row>
    <row r="244" spans="1:3" x14ac:dyDescent="0.2">
      <c r="A244" s="7" t="s">
        <v>1167</v>
      </c>
      <c r="B244" s="7" t="s">
        <v>25</v>
      </c>
      <c r="C244" s="7" t="s">
        <v>69</v>
      </c>
    </row>
    <row r="245" spans="1:3" x14ac:dyDescent="0.2">
      <c r="A245" s="7" t="s">
        <v>834</v>
      </c>
      <c r="B245" s="7" t="s">
        <v>25</v>
      </c>
      <c r="C245" s="7" t="s">
        <v>26</v>
      </c>
    </row>
    <row r="246" spans="1:3" x14ac:dyDescent="0.2">
      <c r="A246" s="7" t="s">
        <v>978</v>
      </c>
      <c r="B246" s="7" t="s">
        <v>25</v>
      </c>
      <c r="C246" s="7" t="s">
        <v>69</v>
      </c>
    </row>
    <row r="247" spans="1:3" x14ac:dyDescent="0.2">
      <c r="A247" s="7" t="s">
        <v>428</v>
      </c>
      <c r="B247" s="7" t="s">
        <v>25</v>
      </c>
      <c r="C247" s="7" t="s">
        <v>37</v>
      </c>
    </row>
    <row r="248" spans="1:3" x14ac:dyDescent="0.2">
      <c r="A248" s="7" t="s">
        <v>1304</v>
      </c>
      <c r="B248" s="7" t="s">
        <v>25</v>
      </c>
      <c r="C248" s="7" t="s">
        <v>69</v>
      </c>
    </row>
    <row r="249" spans="1:3" x14ac:dyDescent="0.2">
      <c r="A249" s="7" t="s">
        <v>1528</v>
      </c>
      <c r="B249" s="7" t="s">
        <v>25</v>
      </c>
      <c r="C249" s="7" t="s">
        <v>26</v>
      </c>
    </row>
    <row r="250" spans="1:3" x14ac:dyDescent="0.2">
      <c r="A250" s="7" t="s">
        <v>979</v>
      </c>
      <c r="B250" s="7" t="s">
        <v>25</v>
      </c>
      <c r="C250" s="7" t="s">
        <v>52</v>
      </c>
    </row>
    <row r="251" spans="1:3" x14ac:dyDescent="0.2">
      <c r="A251" s="7" t="s">
        <v>1334</v>
      </c>
      <c r="B251" s="7" t="s">
        <v>25</v>
      </c>
      <c r="C251" s="7" t="s">
        <v>52</v>
      </c>
    </row>
    <row r="252" spans="1:3" x14ac:dyDescent="0.2">
      <c r="A252" s="7" t="s">
        <v>1178</v>
      </c>
      <c r="B252" s="7" t="s">
        <v>25</v>
      </c>
      <c r="C252" s="7" t="s">
        <v>52</v>
      </c>
    </row>
    <row r="253" spans="1:3" x14ac:dyDescent="0.2">
      <c r="A253" s="7" t="s">
        <v>967</v>
      </c>
      <c r="B253" s="7" t="s">
        <v>25</v>
      </c>
      <c r="C253" s="7" t="s">
        <v>26</v>
      </c>
    </row>
    <row r="254" spans="1:3" x14ac:dyDescent="0.2">
      <c r="A254" s="7" t="s">
        <v>740</v>
      </c>
      <c r="B254" s="7" t="s">
        <v>25</v>
      </c>
      <c r="C254" s="7" t="s">
        <v>69</v>
      </c>
    </row>
    <row r="255" spans="1:3" x14ac:dyDescent="0.2">
      <c r="A255" s="7" t="s">
        <v>1612</v>
      </c>
      <c r="B255" s="7" t="s">
        <v>25</v>
      </c>
      <c r="C255" s="7" t="s">
        <v>69</v>
      </c>
    </row>
    <row r="256" spans="1:3" x14ac:dyDescent="0.2">
      <c r="A256" s="7" t="s">
        <v>1498</v>
      </c>
      <c r="B256" s="7" t="s">
        <v>25</v>
      </c>
      <c r="C256" s="7" t="s">
        <v>37</v>
      </c>
    </row>
    <row r="257" spans="1:3" x14ac:dyDescent="0.2">
      <c r="A257" s="7" t="s">
        <v>314</v>
      </c>
      <c r="B257" s="7" t="s">
        <v>44</v>
      </c>
      <c r="C257" s="7" t="s">
        <v>52</v>
      </c>
    </row>
    <row r="258" spans="1:3" x14ac:dyDescent="0.2">
      <c r="A258" s="7" t="s">
        <v>793</v>
      </c>
      <c r="B258" s="7" t="s">
        <v>44</v>
      </c>
      <c r="C258" s="7" t="s">
        <v>52</v>
      </c>
    </row>
    <row r="259" spans="1:3" x14ac:dyDescent="0.2">
      <c r="A259" s="7" t="s">
        <v>1434</v>
      </c>
      <c r="B259" s="7" t="s">
        <v>25</v>
      </c>
      <c r="C259" s="7" t="s">
        <v>69</v>
      </c>
    </row>
    <row r="260" spans="1:3" x14ac:dyDescent="0.2">
      <c r="A260" s="7" t="s">
        <v>681</v>
      </c>
      <c r="B260" s="7" t="s">
        <v>44</v>
      </c>
      <c r="C260" s="7" t="s">
        <v>52</v>
      </c>
    </row>
    <row r="261" spans="1:3" x14ac:dyDescent="0.2">
      <c r="A261" s="7" t="s">
        <v>1454</v>
      </c>
      <c r="B261" s="7" t="s">
        <v>44</v>
      </c>
      <c r="C261" s="7" t="s">
        <v>37</v>
      </c>
    </row>
    <row r="262" spans="1:3" x14ac:dyDescent="0.2">
      <c r="A262" s="7" t="s">
        <v>196</v>
      </c>
      <c r="B262" s="7" t="s">
        <v>44</v>
      </c>
      <c r="C262" s="7" t="s">
        <v>69</v>
      </c>
    </row>
    <row r="263" spans="1:3" x14ac:dyDescent="0.2">
      <c r="A263" s="7" t="s">
        <v>790</v>
      </c>
      <c r="B263" s="7" t="s">
        <v>44</v>
      </c>
      <c r="C263" s="7" t="s">
        <v>37</v>
      </c>
    </row>
    <row r="264" spans="1:3" x14ac:dyDescent="0.2">
      <c r="A264" s="7" t="s">
        <v>930</v>
      </c>
      <c r="B264" s="7" t="s">
        <v>25</v>
      </c>
      <c r="C264" s="7" t="s">
        <v>52</v>
      </c>
    </row>
    <row r="265" spans="1:3" x14ac:dyDescent="0.2">
      <c r="A265" s="7" t="s">
        <v>566</v>
      </c>
      <c r="B265" s="7" t="s">
        <v>25</v>
      </c>
      <c r="C265" s="7" t="s">
        <v>69</v>
      </c>
    </row>
    <row r="266" spans="1:3" x14ac:dyDescent="0.2">
      <c r="A266" s="7" t="s">
        <v>173</v>
      </c>
      <c r="B266" s="7" t="s">
        <v>25</v>
      </c>
      <c r="C266" s="7" t="s">
        <v>52</v>
      </c>
    </row>
    <row r="267" spans="1:3" x14ac:dyDescent="0.2">
      <c r="A267" s="7" t="s">
        <v>894</v>
      </c>
      <c r="B267" s="7" t="s">
        <v>44</v>
      </c>
      <c r="C267" s="7" t="s">
        <v>37</v>
      </c>
    </row>
    <row r="268" spans="1:3" x14ac:dyDescent="0.2">
      <c r="A268" s="7" t="s">
        <v>1104</v>
      </c>
      <c r="B268" s="7" t="s">
        <v>25</v>
      </c>
      <c r="C268" s="7" t="s">
        <v>26</v>
      </c>
    </row>
    <row r="269" spans="1:3" x14ac:dyDescent="0.2">
      <c r="A269" s="7" t="s">
        <v>1563</v>
      </c>
      <c r="B269" s="7" t="s">
        <v>25</v>
      </c>
      <c r="C269" s="7" t="s">
        <v>69</v>
      </c>
    </row>
    <row r="270" spans="1:3" x14ac:dyDescent="0.2">
      <c r="A270" s="7" t="s">
        <v>522</v>
      </c>
      <c r="B270" s="7" t="s">
        <v>25</v>
      </c>
      <c r="C270" s="7" t="s">
        <v>26</v>
      </c>
    </row>
    <row r="271" spans="1:3" x14ac:dyDescent="0.2">
      <c r="A271" s="7" t="s">
        <v>498</v>
      </c>
      <c r="B271" s="7" t="s">
        <v>25</v>
      </c>
      <c r="C271" s="7" t="s">
        <v>52</v>
      </c>
    </row>
    <row r="272" spans="1:3" x14ac:dyDescent="0.2">
      <c r="A272" s="7" t="s">
        <v>518</v>
      </c>
      <c r="B272" s="7" t="s">
        <v>44</v>
      </c>
      <c r="C272" s="7" t="s">
        <v>26</v>
      </c>
    </row>
    <row r="273" spans="1:3" x14ac:dyDescent="0.2">
      <c r="A273" s="7" t="s">
        <v>889</v>
      </c>
      <c r="B273" s="7" t="s">
        <v>25</v>
      </c>
      <c r="C273" s="7" t="s">
        <v>26</v>
      </c>
    </row>
    <row r="274" spans="1:3" x14ac:dyDescent="0.2">
      <c r="A274" s="7" t="s">
        <v>1614</v>
      </c>
      <c r="B274" s="7" t="s">
        <v>44</v>
      </c>
      <c r="C274" s="7" t="s">
        <v>37</v>
      </c>
    </row>
    <row r="275" spans="1:3" x14ac:dyDescent="0.2">
      <c r="A275" s="7" t="s">
        <v>256</v>
      </c>
      <c r="B275" s="7" t="s">
        <v>25</v>
      </c>
      <c r="C275" s="7" t="s">
        <v>37</v>
      </c>
    </row>
    <row r="276" spans="1:3" x14ac:dyDescent="0.2">
      <c r="A276" s="7" t="s">
        <v>1157</v>
      </c>
      <c r="B276" s="7" t="s">
        <v>44</v>
      </c>
      <c r="C276" s="7" t="s">
        <v>69</v>
      </c>
    </row>
    <row r="277" spans="1:3" x14ac:dyDescent="0.2">
      <c r="A277" s="7" t="s">
        <v>342</v>
      </c>
      <c r="B277" s="7" t="s">
        <v>44</v>
      </c>
      <c r="C277" s="7" t="s">
        <v>37</v>
      </c>
    </row>
    <row r="278" spans="1:3" x14ac:dyDescent="0.2">
      <c r="A278" s="7" t="s">
        <v>1503</v>
      </c>
      <c r="B278" s="7" t="s">
        <v>44</v>
      </c>
      <c r="C278" s="7" t="s">
        <v>37</v>
      </c>
    </row>
    <row r="279" spans="1:3" x14ac:dyDescent="0.2">
      <c r="A279" s="7" t="s">
        <v>308</v>
      </c>
      <c r="B279" s="7" t="s">
        <v>25</v>
      </c>
      <c r="C279" s="7" t="s">
        <v>37</v>
      </c>
    </row>
    <row r="280" spans="1:3" x14ac:dyDescent="0.2">
      <c r="A280" s="7" t="s">
        <v>1526</v>
      </c>
      <c r="B280" s="7" t="s">
        <v>25</v>
      </c>
      <c r="C280" s="7" t="s">
        <v>69</v>
      </c>
    </row>
    <row r="281" spans="1:3" x14ac:dyDescent="0.2">
      <c r="A281" s="7" t="s">
        <v>1209</v>
      </c>
      <c r="B281" s="7" t="s">
        <v>25</v>
      </c>
      <c r="C281" s="7" t="s">
        <v>37</v>
      </c>
    </row>
    <row r="282" spans="1:3" x14ac:dyDescent="0.2">
      <c r="A282" s="7" t="s">
        <v>1547</v>
      </c>
      <c r="B282" s="7" t="s">
        <v>25</v>
      </c>
      <c r="C282" s="7" t="s">
        <v>52</v>
      </c>
    </row>
    <row r="283" spans="1:3" x14ac:dyDescent="0.2">
      <c r="A283" s="7" t="s">
        <v>119</v>
      </c>
      <c r="B283" s="7" t="s">
        <v>25</v>
      </c>
      <c r="C283" s="7" t="s">
        <v>26</v>
      </c>
    </row>
    <row r="284" spans="1:3" x14ac:dyDescent="0.2">
      <c r="A284" s="7" t="s">
        <v>693</v>
      </c>
      <c r="B284" s="7" t="s">
        <v>44</v>
      </c>
      <c r="C284" s="7" t="s">
        <v>69</v>
      </c>
    </row>
    <row r="285" spans="1:3" x14ac:dyDescent="0.2">
      <c r="A285" s="7" t="s">
        <v>462</v>
      </c>
      <c r="B285" s="7" t="s">
        <v>25</v>
      </c>
      <c r="C285" s="7" t="s">
        <v>69</v>
      </c>
    </row>
    <row r="286" spans="1:3" x14ac:dyDescent="0.2">
      <c r="A286" s="7" t="s">
        <v>1062</v>
      </c>
      <c r="B286" s="7" t="s">
        <v>25</v>
      </c>
      <c r="C286" s="7" t="s">
        <v>69</v>
      </c>
    </row>
    <row r="287" spans="1:3" x14ac:dyDescent="0.2">
      <c r="A287" s="7" t="s">
        <v>1128</v>
      </c>
      <c r="B287" s="7" t="s">
        <v>25</v>
      </c>
      <c r="C287" s="7" t="s">
        <v>69</v>
      </c>
    </row>
    <row r="288" spans="1:3" x14ac:dyDescent="0.2">
      <c r="A288" s="7" t="s">
        <v>1241</v>
      </c>
      <c r="B288" s="7" t="s">
        <v>25</v>
      </c>
      <c r="C288" s="7" t="s">
        <v>69</v>
      </c>
    </row>
    <row r="289" spans="1:3" x14ac:dyDescent="0.2">
      <c r="A289" s="7" t="s">
        <v>157</v>
      </c>
      <c r="B289" s="7" t="s">
        <v>25</v>
      </c>
      <c r="C289" s="7" t="s">
        <v>26</v>
      </c>
    </row>
    <row r="290" spans="1:3" x14ac:dyDescent="0.2">
      <c r="A290" s="7" t="s">
        <v>337</v>
      </c>
      <c r="B290" s="7" t="s">
        <v>44</v>
      </c>
      <c r="C290" s="7" t="s">
        <v>26</v>
      </c>
    </row>
    <row r="291" spans="1:3" x14ac:dyDescent="0.2">
      <c r="A291" s="7" t="s">
        <v>1598</v>
      </c>
      <c r="B291" s="7" t="s">
        <v>25</v>
      </c>
      <c r="C291" s="7" t="s">
        <v>26</v>
      </c>
    </row>
    <row r="292" spans="1:3" x14ac:dyDescent="0.2">
      <c r="A292" s="7" t="s">
        <v>1056</v>
      </c>
      <c r="B292" s="7" t="s">
        <v>44</v>
      </c>
      <c r="C292" s="7" t="s">
        <v>26</v>
      </c>
    </row>
    <row r="293" spans="1:3" x14ac:dyDescent="0.2">
      <c r="A293" s="7" t="s">
        <v>1292</v>
      </c>
      <c r="B293" s="7" t="s">
        <v>25</v>
      </c>
      <c r="C293" s="7" t="s">
        <v>26</v>
      </c>
    </row>
    <row r="294" spans="1:3" x14ac:dyDescent="0.2">
      <c r="A294" s="7" t="s">
        <v>828</v>
      </c>
      <c r="B294" s="7" t="s">
        <v>25</v>
      </c>
      <c r="C294" s="7" t="s">
        <v>37</v>
      </c>
    </row>
    <row r="295" spans="1:3" x14ac:dyDescent="0.2">
      <c r="A295" s="7" t="s">
        <v>396</v>
      </c>
      <c r="B295" s="7" t="s">
        <v>44</v>
      </c>
      <c r="C295" s="7" t="s">
        <v>69</v>
      </c>
    </row>
    <row r="296" spans="1:3" x14ac:dyDescent="0.2">
      <c r="A296" s="7" t="s">
        <v>576</v>
      </c>
      <c r="B296" s="7" t="s">
        <v>25</v>
      </c>
      <c r="C296" s="7" t="s">
        <v>37</v>
      </c>
    </row>
    <row r="297" spans="1:3" x14ac:dyDescent="0.2">
      <c r="A297" s="7" t="s">
        <v>1485</v>
      </c>
      <c r="B297" s="7" t="s">
        <v>25</v>
      </c>
      <c r="C297" s="7" t="s">
        <v>52</v>
      </c>
    </row>
    <row r="298" spans="1:3" x14ac:dyDescent="0.2">
      <c r="A298" s="7" t="s">
        <v>847</v>
      </c>
      <c r="B298" s="7" t="s">
        <v>44</v>
      </c>
      <c r="C298" s="7" t="s">
        <v>69</v>
      </c>
    </row>
    <row r="299" spans="1:3" x14ac:dyDescent="0.2">
      <c r="A299" s="7" t="s">
        <v>559</v>
      </c>
      <c r="B299" s="7" t="s">
        <v>25</v>
      </c>
      <c r="C299" s="7" t="s">
        <v>26</v>
      </c>
    </row>
    <row r="300" spans="1:3" x14ac:dyDescent="0.2">
      <c r="A300" s="7" t="s">
        <v>1591</v>
      </c>
      <c r="B300" s="7" t="s">
        <v>25</v>
      </c>
      <c r="C300" s="7" t="s">
        <v>69</v>
      </c>
    </row>
    <row r="301" spans="1:3" x14ac:dyDescent="0.2">
      <c r="A301" s="7" t="s">
        <v>673</v>
      </c>
      <c r="B301" s="7" t="s">
        <v>44</v>
      </c>
      <c r="C301" s="7" t="s">
        <v>26</v>
      </c>
    </row>
    <row r="302" spans="1:3" x14ac:dyDescent="0.2">
      <c r="A302" s="7" t="s">
        <v>832</v>
      </c>
      <c r="B302" s="7" t="s">
        <v>25</v>
      </c>
      <c r="C302" s="7" t="s">
        <v>69</v>
      </c>
    </row>
    <row r="303" spans="1:3" x14ac:dyDescent="0.2">
      <c r="A303" s="7" t="s">
        <v>66</v>
      </c>
      <c r="B303" s="7" t="s">
        <v>25</v>
      </c>
      <c r="C303" s="7" t="s">
        <v>26</v>
      </c>
    </row>
    <row r="304" spans="1:3" x14ac:dyDescent="0.2">
      <c r="A304" s="7" t="s">
        <v>842</v>
      </c>
      <c r="B304" s="7" t="s">
        <v>25</v>
      </c>
      <c r="C304" s="7" t="s">
        <v>26</v>
      </c>
    </row>
    <row r="305" spans="1:3" x14ac:dyDescent="0.2">
      <c r="A305" s="7" t="s">
        <v>211</v>
      </c>
      <c r="B305" s="7" t="s">
        <v>25</v>
      </c>
      <c r="C305" s="7" t="s">
        <v>26</v>
      </c>
    </row>
    <row r="306" spans="1:3" x14ac:dyDescent="0.2">
      <c r="A306" s="7" t="s">
        <v>1364</v>
      </c>
      <c r="B306" s="7" t="s">
        <v>25</v>
      </c>
      <c r="C306" s="7" t="s">
        <v>69</v>
      </c>
    </row>
    <row r="307" spans="1:3" x14ac:dyDescent="0.2">
      <c r="A307" s="7" t="s">
        <v>288</v>
      </c>
      <c r="B307" s="7" t="s">
        <v>25</v>
      </c>
      <c r="C307" s="7" t="s">
        <v>69</v>
      </c>
    </row>
    <row r="308" spans="1:3" x14ac:dyDescent="0.2">
      <c r="A308" s="7" t="s">
        <v>716</v>
      </c>
      <c r="B308" s="7" t="s">
        <v>44</v>
      </c>
      <c r="C308" s="7" t="s">
        <v>26</v>
      </c>
    </row>
    <row r="309" spans="1:3" x14ac:dyDescent="0.2">
      <c r="A309" s="7" t="s">
        <v>1536</v>
      </c>
      <c r="B309" s="7" t="s">
        <v>25</v>
      </c>
      <c r="C309" s="7" t="s">
        <v>69</v>
      </c>
    </row>
    <row r="310" spans="1:3" x14ac:dyDescent="0.2">
      <c r="A310" s="7" t="s">
        <v>1423</v>
      </c>
      <c r="B310" s="7" t="s">
        <v>25</v>
      </c>
      <c r="C310" s="7" t="s">
        <v>69</v>
      </c>
    </row>
    <row r="311" spans="1:3" x14ac:dyDescent="0.2">
      <c r="A311" s="7" t="s">
        <v>1137</v>
      </c>
      <c r="B311" s="7" t="s">
        <v>25</v>
      </c>
      <c r="C311" s="7" t="s">
        <v>69</v>
      </c>
    </row>
    <row r="312" spans="1:3" x14ac:dyDescent="0.2">
      <c r="A312" s="7" t="s">
        <v>1039</v>
      </c>
      <c r="B312" s="7" t="s">
        <v>25</v>
      </c>
      <c r="C312" s="7" t="s">
        <v>26</v>
      </c>
    </row>
    <row r="313" spans="1:3" x14ac:dyDescent="0.2">
      <c r="A313" s="7" t="s">
        <v>299</v>
      </c>
      <c r="B313" s="7" t="s">
        <v>25</v>
      </c>
      <c r="C313" s="7" t="s">
        <v>69</v>
      </c>
    </row>
    <row r="314" spans="1:3" x14ac:dyDescent="0.2">
      <c r="A314" s="7" t="s">
        <v>1611</v>
      </c>
      <c r="B314" s="7" t="s">
        <v>25</v>
      </c>
      <c r="C314" s="7" t="s">
        <v>26</v>
      </c>
    </row>
    <row r="315" spans="1:3" x14ac:dyDescent="0.2">
      <c r="A315" s="7" t="s">
        <v>258</v>
      </c>
      <c r="B315" s="7" t="s">
        <v>25</v>
      </c>
      <c r="C315" s="7" t="s">
        <v>52</v>
      </c>
    </row>
    <row r="316" spans="1:3" x14ac:dyDescent="0.2">
      <c r="A316" s="7" t="s">
        <v>1349</v>
      </c>
      <c r="B316" s="7" t="s">
        <v>25</v>
      </c>
      <c r="C316" s="7" t="s">
        <v>26</v>
      </c>
    </row>
    <row r="317" spans="1:3" x14ac:dyDescent="0.2">
      <c r="A317" s="7" t="s">
        <v>770</v>
      </c>
      <c r="B317" s="7" t="s">
        <v>44</v>
      </c>
      <c r="C317" s="7" t="s">
        <v>69</v>
      </c>
    </row>
    <row r="318" spans="1:3" x14ac:dyDescent="0.2">
      <c r="A318" s="7" t="s">
        <v>751</v>
      </c>
      <c r="B318" s="7" t="s">
        <v>44</v>
      </c>
      <c r="C318" s="7" t="s">
        <v>26</v>
      </c>
    </row>
    <row r="319" spans="1:3" x14ac:dyDescent="0.2">
      <c r="A319" s="7" t="s">
        <v>1041</v>
      </c>
      <c r="B319" s="7" t="s">
        <v>44</v>
      </c>
      <c r="C319" s="7" t="s">
        <v>26</v>
      </c>
    </row>
    <row r="320" spans="1:3" x14ac:dyDescent="0.2">
      <c r="A320" s="7" t="s">
        <v>1427</v>
      </c>
      <c r="B320" s="7" t="s">
        <v>25</v>
      </c>
      <c r="C320" s="7" t="s">
        <v>37</v>
      </c>
    </row>
    <row r="321" spans="1:3" x14ac:dyDescent="0.2">
      <c r="A321" s="7" t="s">
        <v>520</v>
      </c>
      <c r="B321" s="7" t="s">
        <v>25</v>
      </c>
      <c r="C321" s="7" t="s">
        <v>52</v>
      </c>
    </row>
    <row r="322" spans="1:3" x14ac:dyDescent="0.2">
      <c r="A322" s="7" t="s">
        <v>1625</v>
      </c>
      <c r="B322" s="7" t="s">
        <v>25</v>
      </c>
      <c r="C322" s="7" t="s">
        <v>37</v>
      </c>
    </row>
    <row r="323" spans="1:3" x14ac:dyDescent="0.2">
      <c r="A323" s="7" t="s">
        <v>414</v>
      </c>
      <c r="B323" s="7" t="s">
        <v>25</v>
      </c>
      <c r="C323" s="7" t="s">
        <v>26</v>
      </c>
    </row>
    <row r="324" spans="1:3" x14ac:dyDescent="0.2">
      <c r="A324" s="7" t="s">
        <v>551</v>
      </c>
      <c r="B324" s="7" t="s">
        <v>25</v>
      </c>
      <c r="C324" s="7" t="s">
        <v>37</v>
      </c>
    </row>
    <row r="325" spans="1:3" x14ac:dyDescent="0.2">
      <c r="A325" s="7" t="s">
        <v>696</v>
      </c>
      <c r="B325" s="7" t="s">
        <v>25</v>
      </c>
      <c r="C325" s="7" t="s">
        <v>26</v>
      </c>
    </row>
    <row r="326" spans="1:3" x14ac:dyDescent="0.2">
      <c r="A326" s="7" t="s">
        <v>389</v>
      </c>
      <c r="B326" s="7" t="s">
        <v>25</v>
      </c>
      <c r="C326" s="7" t="s">
        <v>26</v>
      </c>
    </row>
    <row r="327" spans="1:3" x14ac:dyDescent="0.2">
      <c r="A327" s="7" t="s">
        <v>677</v>
      </c>
      <c r="B327" s="7" t="s">
        <v>25</v>
      </c>
      <c r="C327" s="7" t="s">
        <v>37</v>
      </c>
    </row>
    <row r="328" spans="1:3" x14ac:dyDescent="0.2">
      <c r="A328" s="7" t="s">
        <v>1615</v>
      </c>
      <c r="B328" s="7" t="s">
        <v>25</v>
      </c>
      <c r="C328" s="7" t="s">
        <v>26</v>
      </c>
    </row>
    <row r="329" spans="1:3" x14ac:dyDescent="0.2">
      <c r="A329" s="7" t="s">
        <v>477</v>
      </c>
      <c r="B329" s="7" t="s">
        <v>25</v>
      </c>
      <c r="C329" s="7" t="s">
        <v>52</v>
      </c>
    </row>
    <row r="330" spans="1:3" x14ac:dyDescent="0.2">
      <c r="A330" s="7" t="s">
        <v>1350</v>
      </c>
      <c r="B330" s="7" t="s">
        <v>44</v>
      </c>
      <c r="C330" s="7" t="s">
        <v>37</v>
      </c>
    </row>
    <row r="331" spans="1:3" x14ac:dyDescent="0.2">
      <c r="A331" s="7" t="s">
        <v>636</v>
      </c>
      <c r="B331" s="7" t="s">
        <v>44</v>
      </c>
      <c r="C331" s="7" t="s">
        <v>37</v>
      </c>
    </row>
    <row r="332" spans="1:3" x14ac:dyDescent="0.2">
      <c r="A332" s="7" t="s">
        <v>571</v>
      </c>
      <c r="B332" s="7" t="s">
        <v>44</v>
      </c>
      <c r="C332" s="7" t="s">
        <v>37</v>
      </c>
    </row>
    <row r="333" spans="1:3" x14ac:dyDescent="0.2">
      <c r="A333" s="7" t="s">
        <v>505</v>
      </c>
      <c r="B333" s="7" t="s">
        <v>25</v>
      </c>
      <c r="C333" s="7" t="s">
        <v>52</v>
      </c>
    </row>
    <row r="334" spans="1:3" x14ac:dyDescent="0.2">
      <c r="A334" s="7" t="s">
        <v>1026</v>
      </c>
      <c r="B334" s="7" t="s">
        <v>44</v>
      </c>
      <c r="C334" s="7" t="s">
        <v>37</v>
      </c>
    </row>
    <row r="335" spans="1:3" x14ac:dyDescent="0.2">
      <c r="A335" s="7" t="s">
        <v>1344</v>
      </c>
      <c r="B335" s="7" t="s">
        <v>25</v>
      </c>
      <c r="C335" s="7" t="s">
        <v>37</v>
      </c>
    </row>
    <row r="336" spans="1:3" x14ac:dyDescent="0.2">
      <c r="A336" s="7" t="s">
        <v>976</v>
      </c>
      <c r="B336" s="7" t="s">
        <v>25</v>
      </c>
      <c r="C336" s="7" t="s">
        <v>52</v>
      </c>
    </row>
    <row r="337" spans="1:3" x14ac:dyDescent="0.2">
      <c r="A337" s="7" t="s">
        <v>1198</v>
      </c>
      <c r="B337" s="7" t="s">
        <v>25</v>
      </c>
      <c r="C337" s="7" t="s">
        <v>52</v>
      </c>
    </row>
    <row r="338" spans="1:3" x14ac:dyDescent="0.2">
      <c r="A338" s="7" t="s">
        <v>1235</v>
      </c>
      <c r="B338" s="7" t="s">
        <v>25</v>
      </c>
      <c r="C338" s="7" t="s">
        <v>26</v>
      </c>
    </row>
    <row r="339" spans="1:3" x14ac:dyDescent="0.2">
      <c r="A339" s="7" t="s">
        <v>582</v>
      </c>
      <c r="B339" s="7" t="s">
        <v>25</v>
      </c>
      <c r="C339" s="7" t="s">
        <v>52</v>
      </c>
    </row>
    <row r="340" spans="1:3" x14ac:dyDescent="0.2">
      <c r="A340" s="7" t="s">
        <v>1036</v>
      </c>
      <c r="B340" s="7" t="s">
        <v>25</v>
      </c>
      <c r="C340" s="7" t="s">
        <v>26</v>
      </c>
    </row>
    <row r="341" spans="1:3" x14ac:dyDescent="0.2">
      <c r="A341" s="7" t="s">
        <v>1332</v>
      </c>
      <c r="B341" s="7" t="s">
        <v>25</v>
      </c>
      <c r="C341" s="7" t="s">
        <v>37</v>
      </c>
    </row>
    <row r="342" spans="1:3" x14ac:dyDescent="0.2">
      <c r="A342" s="7" t="s">
        <v>683</v>
      </c>
      <c r="B342" s="7" t="s">
        <v>44</v>
      </c>
      <c r="C342" s="7" t="s">
        <v>69</v>
      </c>
    </row>
    <row r="343" spans="1:3" x14ac:dyDescent="0.2">
      <c r="A343" s="7" t="s">
        <v>694</v>
      </c>
      <c r="B343" s="7" t="s">
        <v>25</v>
      </c>
      <c r="C343" s="7" t="s">
        <v>26</v>
      </c>
    </row>
    <row r="344" spans="1:3" x14ac:dyDescent="0.2">
      <c r="A344" s="7" t="s">
        <v>723</v>
      </c>
      <c r="B344" s="7" t="s">
        <v>25</v>
      </c>
      <c r="C344" s="7" t="s">
        <v>26</v>
      </c>
    </row>
    <row r="345" spans="1:3" x14ac:dyDescent="0.2">
      <c r="A345" s="7" t="s">
        <v>1070</v>
      </c>
      <c r="B345" s="7" t="s">
        <v>25</v>
      </c>
      <c r="C345" s="7" t="s">
        <v>26</v>
      </c>
    </row>
    <row r="346" spans="1:3" x14ac:dyDescent="0.2">
      <c r="A346" s="7" t="s">
        <v>589</v>
      </c>
      <c r="B346" s="7" t="s">
        <v>25</v>
      </c>
      <c r="C346" s="7" t="s">
        <v>69</v>
      </c>
    </row>
    <row r="347" spans="1:3" x14ac:dyDescent="0.2">
      <c r="A347" s="7" t="s">
        <v>485</v>
      </c>
      <c r="B347" s="7" t="s">
        <v>44</v>
      </c>
      <c r="C347" s="7" t="s">
        <v>26</v>
      </c>
    </row>
    <row r="348" spans="1:3" x14ac:dyDescent="0.2">
      <c r="A348" s="7" t="s">
        <v>335</v>
      </c>
      <c r="B348" s="7" t="s">
        <v>44</v>
      </c>
      <c r="C348" s="7" t="s">
        <v>52</v>
      </c>
    </row>
    <row r="349" spans="1:3" x14ac:dyDescent="0.2">
      <c r="A349" s="7" t="s">
        <v>1448</v>
      </c>
      <c r="B349" s="7" t="s">
        <v>25</v>
      </c>
      <c r="C349" s="7" t="s">
        <v>69</v>
      </c>
    </row>
    <row r="350" spans="1:3" x14ac:dyDescent="0.2">
      <c r="A350" s="7" t="s">
        <v>1413</v>
      </c>
      <c r="B350" s="7" t="s">
        <v>25</v>
      </c>
      <c r="C350" s="7" t="s">
        <v>26</v>
      </c>
    </row>
    <row r="351" spans="1:3" x14ac:dyDescent="0.2">
      <c r="A351" s="7" t="s">
        <v>1495</v>
      </c>
      <c r="B351" s="7" t="s">
        <v>25</v>
      </c>
      <c r="C351" s="7" t="s">
        <v>52</v>
      </c>
    </row>
    <row r="352" spans="1:3" x14ac:dyDescent="0.2">
      <c r="A352" s="7" t="s">
        <v>458</v>
      </c>
      <c r="B352" s="7" t="s">
        <v>25</v>
      </c>
      <c r="C352" s="7" t="s">
        <v>69</v>
      </c>
    </row>
    <row r="353" spans="1:3" x14ac:dyDescent="0.2">
      <c r="A353" s="7" t="s">
        <v>1465</v>
      </c>
      <c r="B353" s="7" t="s">
        <v>25</v>
      </c>
      <c r="C353" s="7" t="s">
        <v>26</v>
      </c>
    </row>
    <row r="354" spans="1:3" x14ac:dyDescent="0.2">
      <c r="A354" s="7" t="s">
        <v>622</v>
      </c>
      <c r="B354" s="7" t="s">
        <v>25</v>
      </c>
      <c r="C354" s="7" t="s">
        <v>26</v>
      </c>
    </row>
    <row r="355" spans="1:3" x14ac:dyDescent="0.2">
      <c r="A355" s="7" t="s">
        <v>1346</v>
      </c>
      <c r="B355" s="7" t="s">
        <v>25</v>
      </c>
      <c r="C355" s="7" t="s">
        <v>26</v>
      </c>
    </row>
    <row r="356" spans="1:3" x14ac:dyDescent="0.2">
      <c r="A356" s="7" t="s">
        <v>1412</v>
      </c>
      <c r="B356" s="7" t="s">
        <v>25</v>
      </c>
      <c r="C356" s="7" t="s">
        <v>26</v>
      </c>
    </row>
    <row r="357" spans="1:3" x14ac:dyDescent="0.2">
      <c r="A357" s="7" t="s">
        <v>1407</v>
      </c>
      <c r="B357" s="7" t="s">
        <v>25</v>
      </c>
      <c r="C357" s="7" t="s">
        <v>69</v>
      </c>
    </row>
    <row r="358" spans="1:3" x14ac:dyDescent="0.2">
      <c r="A358" s="7" t="s">
        <v>1505</v>
      </c>
      <c r="B358" s="7" t="s">
        <v>25</v>
      </c>
      <c r="C358" s="7" t="s">
        <v>69</v>
      </c>
    </row>
    <row r="359" spans="1:3" x14ac:dyDescent="0.2">
      <c r="A359" s="7" t="s">
        <v>415</v>
      </c>
      <c r="B359" s="7" t="s">
        <v>25</v>
      </c>
      <c r="C359" s="7" t="s">
        <v>26</v>
      </c>
    </row>
    <row r="360" spans="1:3" x14ac:dyDescent="0.2">
      <c r="A360" s="7" t="s">
        <v>938</v>
      </c>
      <c r="B360" s="7" t="s">
        <v>25</v>
      </c>
      <c r="C360" s="7" t="s">
        <v>69</v>
      </c>
    </row>
    <row r="361" spans="1:3" x14ac:dyDescent="0.2">
      <c r="A361" s="7" t="s">
        <v>1456</v>
      </c>
      <c r="B361" s="7" t="s">
        <v>44</v>
      </c>
      <c r="C361" s="7" t="s">
        <v>69</v>
      </c>
    </row>
    <row r="362" spans="1:3" x14ac:dyDescent="0.2">
      <c r="A362" s="7" t="s">
        <v>670</v>
      </c>
      <c r="B362" s="7" t="s">
        <v>44</v>
      </c>
      <c r="C362" s="7" t="s">
        <v>37</v>
      </c>
    </row>
    <row r="363" spans="1:3" x14ac:dyDescent="0.2">
      <c r="A363" s="7" t="s">
        <v>212</v>
      </c>
      <c r="B363" s="7" t="s">
        <v>44</v>
      </c>
      <c r="C363" s="7" t="s">
        <v>26</v>
      </c>
    </row>
    <row r="364" spans="1:3" x14ac:dyDescent="0.2">
      <c r="A364" s="7" t="s">
        <v>1473</v>
      </c>
      <c r="B364" s="7" t="s">
        <v>44</v>
      </c>
      <c r="C364" s="7" t="s">
        <v>52</v>
      </c>
    </row>
    <row r="365" spans="1:3" x14ac:dyDescent="0.2">
      <c r="A365" s="7" t="s">
        <v>1401</v>
      </c>
      <c r="B365" s="7" t="s">
        <v>25</v>
      </c>
      <c r="C365" s="7" t="s">
        <v>26</v>
      </c>
    </row>
    <row r="366" spans="1:3" x14ac:dyDescent="0.2">
      <c r="A366" s="7" t="s">
        <v>412</v>
      </c>
      <c r="B366" s="7" t="s">
        <v>25</v>
      </c>
      <c r="C366" s="7" t="s">
        <v>37</v>
      </c>
    </row>
    <row r="367" spans="1:3" x14ac:dyDescent="0.2">
      <c r="A367" s="7" t="s">
        <v>550</v>
      </c>
      <c r="B367" s="7" t="s">
        <v>25</v>
      </c>
      <c r="C367" s="7" t="s">
        <v>26</v>
      </c>
    </row>
    <row r="368" spans="1:3" x14ac:dyDescent="0.2">
      <c r="A368" s="7" t="s">
        <v>925</v>
      </c>
      <c r="B368" s="7" t="s">
        <v>25</v>
      </c>
      <c r="C368" s="7" t="s">
        <v>26</v>
      </c>
    </row>
    <row r="369" spans="1:3" x14ac:dyDescent="0.2">
      <c r="A369" s="7" t="s">
        <v>1491</v>
      </c>
      <c r="B369" s="7" t="s">
        <v>25</v>
      </c>
      <c r="C369" s="7" t="s">
        <v>37</v>
      </c>
    </row>
    <row r="370" spans="1:3" x14ac:dyDescent="0.2">
      <c r="A370" s="7" t="s">
        <v>1035</v>
      </c>
      <c r="B370" s="7" t="s">
        <v>25</v>
      </c>
      <c r="C370" s="7" t="s">
        <v>37</v>
      </c>
    </row>
    <row r="371" spans="1:3" x14ac:dyDescent="0.2">
      <c r="A371" s="7" t="s">
        <v>882</v>
      </c>
      <c r="B371" s="7" t="s">
        <v>25</v>
      </c>
      <c r="C371" s="7" t="s">
        <v>69</v>
      </c>
    </row>
    <row r="372" spans="1:3" x14ac:dyDescent="0.2">
      <c r="A372" s="7" t="s">
        <v>1256</v>
      </c>
      <c r="B372" s="7" t="s">
        <v>25</v>
      </c>
      <c r="C372" s="7" t="s">
        <v>26</v>
      </c>
    </row>
    <row r="373" spans="1:3" x14ac:dyDescent="0.2">
      <c r="A373" s="7" t="s">
        <v>394</v>
      </c>
      <c r="B373" s="7" t="s">
        <v>25</v>
      </c>
      <c r="C373" s="7" t="s">
        <v>26</v>
      </c>
    </row>
    <row r="374" spans="1:3" x14ac:dyDescent="0.2">
      <c r="A374" s="7" t="s">
        <v>445</v>
      </c>
      <c r="B374" s="7" t="s">
        <v>25</v>
      </c>
      <c r="C374" s="7" t="s">
        <v>26</v>
      </c>
    </row>
    <row r="375" spans="1:3" x14ac:dyDescent="0.2">
      <c r="A375" s="7" t="s">
        <v>1259</v>
      </c>
      <c r="B375" s="7" t="s">
        <v>44</v>
      </c>
      <c r="C375" s="7" t="s">
        <v>26</v>
      </c>
    </row>
    <row r="376" spans="1:3" x14ac:dyDescent="0.2">
      <c r="A376" s="7" t="s">
        <v>1588</v>
      </c>
      <c r="B376" s="7" t="s">
        <v>25</v>
      </c>
      <c r="C376" s="7" t="s">
        <v>69</v>
      </c>
    </row>
    <row r="377" spans="1:3" x14ac:dyDescent="0.2">
      <c r="A377" s="7" t="s">
        <v>1085</v>
      </c>
      <c r="B377" s="7" t="s">
        <v>25</v>
      </c>
      <c r="C377" s="7" t="s">
        <v>37</v>
      </c>
    </row>
    <row r="378" spans="1:3" x14ac:dyDescent="0.2">
      <c r="A378" s="7" t="s">
        <v>516</v>
      </c>
      <c r="B378" s="7" t="s">
        <v>44</v>
      </c>
      <c r="C378" s="7" t="s">
        <v>37</v>
      </c>
    </row>
    <row r="379" spans="1:3" x14ac:dyDescent="0.2">
      <c r="A379" s="7" t="s">
        <v>1502</v>
      </c>
      <c r="B379" s="7" t="s">
        <v>25</v>
      </c>
      <c r="C379" s="7" t="s">
        <v>37</v>
      </c>
    </row>
    <row r="380" spans="1:3" x14ac:dyDescent="0.2">
      <c r="A380" s="7" t="s">
        <v>579</v>
      </c>
      <c r="B380" s="7" t="s">
        <v>44</v>
      </c>
      <c r="C380" s="7" t="s">
        <v>37</v>
      </c>
    </row>
    <row r="381" spans="1:3" x14ac:dyDescent="0.2">
      <c r="A381" s="7" t="s">
        <v>92</v>
      </c>
      <c r="B381" s="7" t="s">
        <v>25</v>
      </c>
      <c r="C381" s="7" t="s">
        <v>69</v>
      </c>
    </row>
    <row r="382" spans="1:3" x14ac:dyDescent="0.2">
      <c r="A382" s="7" t="s">
        <v>351</v>
      </c>
      <c r="B382" s="7" t="s">
        <v>25</v>
      </c>
      <c r="C382" s="7" t="s">
        <v>37</v>
      </c>
    </row>
    <row r="383" spans="1:3" x14ac:dyDescent="0.2">
      <c r="A383" s="7" t="s">
        <v>1113</v>
      </c>
      <c r="B383" s="7" t="s">
        <v>44</v>
      </c>
      <c r="C383" s="7" t="s">
        <v>37</v>
      </c>
    </row>
    <row r="384" spans="1:3" x14ac:dyDescent="0.2">
      <c r="A384" s="7" t="s">
        <v>1555</v>
      </c>
      <c r="B384" s="7" t="s">
        <v>44</v>
      </c>
      <c r="C384" s="7" t="s">
        <v>37</v>
      </c>
    </row>
    <row r="385" spans="1:3" x14ac:dyDescent="0.2">
      <c r="A385" s="7" t="s">
        <v>813</v>
      </c>
      <c r="B385" s="7" t="s">
        <v>25</v>
      </c>
      <c r="C385" s="7" t="s">
        <v>26</v>
      </c>
    </row>
    <row r="386" spans="1:3" x14ac:dyDescent="0.2">
      <c r="A386" s="7" t="s">
        <v>312</v>
      </c>
      <c r="B386" s="7" t="s">
        <v>25</v>
      </c>
      <c r="C386" s="7" t="s">
        <v>37</v>
      </c>
    </row>
    <row r="387" spans="1:3" x14ac:dyDescent="0.2">
      <c r="A387" s="7" t="s">
        <v>630</v>
      </c>
      <c r="B387" s="7" t="s">
        <v>44</v>
      </c>
      <c r="C387" s="7" t="s">
        <v>37</v>
      </c>
    </row>
    <row r="388" spans="1:3" x14ac:dyDescent="0.2">
      <c r="A388" s="7" t="s">
        <v>595</v>
      </c>
      <c r="B388" s="7" t="s">
        <v>44</v>
      </c>
      <c r="C388" s="7" t="s">
        <v>52</v>
      </c>
    </row>
    <row r="389" spans="1:3" x14ac:dyDescent="0.2">
      <c r="A389" s="7" t="s">
        <v>1396</v>
      </c>
      <c r="B389" s="7" t="s">
        <v>25</v>
      </c>
      <c r="C389" s="7" t="s">
        <v>69</v>
      </c>
    </row>
    <row r="390" spans="1:3" x14ac:dyDescent="0.2">
      <c r="A390" s="7" t="s">
        <v>1617</v>
      </c>
      <c r="B390" s="7" t="s">
        <v>25</v>
      </c>
      <c r="C390" s="7" t="s">
        <v>26</v>
      </c>
    </row>
    <row r="391" spans="1:3" x14ac:dyDescent="0.2">
      <c r="A391" s="7" t="s">
        <v>235</v>
      </c>
      <c r="B391" s="7" t="s">
        <v>25</v>
      </c>
      <c r="C391" s="7" t="s">
        <v>69</v>
      </c>
    </row>
    <row r="392" spans="1:3" x14ac:dyDescent="0.2">
      <c r="A392" s="7" t="s">
        <v>167</v>
      </c>
      <c r="B392" s="7" t="s">
        <v>44</v>
      </c>
      <c r="C392" s="7" t="s">
        <v>69</v>
      </c>
    </row>
    <row r="393" spans="1:3" x14ac:dyDescent="0.2">
      <c r="A393" s="7" t="s">
        <v>67</v>
      </c>
      <c r="B393" s="7" t="s">
        <v>44</v>
      </c>
      <c r="C393" s="7" t="s">
        <v>69</v>
      </c>
    </row>
    <row r="394" spans="1:3" x14ac:dyDescent="0.2">
      <c r="A394" s="7" t="s">
        <v>1566</v>
      </c>
      <c r="B394" s="7" t="s">
        <v>25</v>
      </c>
      <c r="C394" s="7" t="s">
        <v>26</v>
      </c>
    </row>
    <row r="395" spans="1:3" x14ac:dyDescent="0.2">
      <c r="A395" s="7" t="s">
        <v>1087</v>
      </c>
      <c r="B395" s="7" t="s">
        <v>25</v>
      </c>
      <c r="C395" s="7" t="s">
        <v>26</v>
      </c>
    </row>
    <row r="396" spans="1:3" x14ac:dyDescent="0.2">
      <c r="A396" s="7" t="s">
        <v>451</v>
      </c>
      <c r="B396" s="7" t="s">
        <v>25</v>
      </c>
      <c r="C396" s="7" t="s">
        <v>52</v>
      </c>
    </row>
    <row r="397" spans="1:3" x14ac:dyDescent="0.2">
      <c r="A397" s="7" t="s">
        <v>998</v>
      </c>
      <c r="B397" s="7" t="s">
        <v>25</v>
      </c>
      <c r="C397" s="7" t="s">
        <v>26</v>
      </c>
    </row>
    <row r="398" spans="1:3" x14ac:dyDescent="0.2">
      <c r="A398" s="7" t="s">
        <v>754</v>
      </c>
      <c r="B398" s="7" t="s">
        <v>44</v>
      </c>
      <c r="C398" s="7" t="s">
        <v>52</v>
      </c>
    </row>
    <row r="399" spans="1:3" x14ac:dyDescent="0.2">
      <c r="A399" s="7" t="s">
        <v>1419</v>
      </c>
      <c r="B399" s="7" t="s">
        <v>25</v>
      </c>
      <c r="C399" s="7" t="s">
        <v>26</v>
      </c>
    </row>
    <row r="400" spans="1:3" x14ac:dyDescent="0.2">
      <c r="A400" s="7" t="s">
        <v>1195</v>
      </c>
      <c r="B400" s="7" t="s">
        <v>25</v>
      </c>
      <c r="C400" s="7" t="s">
        <v>26</v>
      </c>
    </row>
    <row r="401" spans="1:3" x14ac:dyDescent="0.2">
      <c r="A401" s="7" t="s">
        <v>1301</v>
      </c>
      <c r="B401" s="7" t="s">
        <v>25</v>
      </c>
      <c r="C401" s="7" t="s">
        <v>52</v>
      </c>
    </row>
    <row r="402" spans="1:3" x14ac:dyDescent="0.2">
      <c r="A402" s="7" t="s">
        <v>198</v>
      </c>
      <c r="B402" s="7" t="s">
        <v>25</v>
      </c>
      <c r="C402" s="7" t="s">
        <v>52</v>
      </c>
    </row>
    <row r="403" spans="1:3" x14ac:dyDescent="0.2">
      <c r="A403" s="7" t="s">
        <v>898</v>
      </c>
      <c r="B403" s="7" t="s">
        <v>25</v>
      </c>
      <c r="C403" s="7" t="s">
        <v>52</v>
      </c>
    </row>
    <row r="404" spans="1:3" x14ac:dyDescent="0.2">
      <c r="A404" s="7" t="s">
        <v>280</v>
      </c>
      <c r="B404" s="7" t="s">
        <v>44</v>
      </c>
      <c r="C404" s="7" t="s">
        <v>69</v>
      </c>
    </row>
    <row r="405" spans="1:3" x14ac:dyDescent="0.2">
      <c r="A405" s="7" t="s">
        <v>601</v>
      </c>
      <c r="B405" s="7" t="s">
        <v>25</v>
      </c>
      <c r="C405" s="7" t="s">
        <v>37</v>
      </c>
    </row>
    <row r="406" spans="1:3" x14ac:dyDescent="0.2">
      <c r="A406" s="7" t="s">
        <v>480</v>
      </c>
      <c r="B406" s="7" t="s">
        <v>25</v>
      </c>
      <c r="C406" s="7" t="s">
        <v>26</v>
      </c>
    </row>
    <row r="407" spans="1:3" x14ac:dyDescent="0.2">
      <c r="A407" s="7" t="s">
        <v>1360</v>
      </c>
      <c r="B407" s="7" t="s">
        <v>25</v>
      </c>
      <c r="C407" s="7" t="s">
        <v>26</v>
      </c>
    </row>
    <row r="408" spans="1:3" x14ac:dyDescent="0.2">
      <c r="A408" s="7" t="s">
        <v>1222</v>
      </c>
      <c r="B408" s="7" t="s">
        <v>44</v>
      </c>
      <c r="C408" s="7" t="s">
        <v>26</v>
      </c>
    </row>
    <row r="409" spans="1:3" x14ac:dyDescent="0.2">
      <c r="A409" s="7" t="s">
        <v>469</v>
      </c>
      <c r="B409" s="7" t="s">
        <v>25</v>
      </c>
      <c r="C409" s="7" t="s">
        <v>26</v>
      </c>
    </row>
    <row r="410" spans="1:3" x14ac:dyDescent="0.2">
      <c r="A410" s="7" t="s">
        <v>1033</v>
      </c>
      <c r="B410" s="7" t="s">
        <v>25</v>
      </c>
      <c r="C410" s="7" t="s">
        <v>52</v>
      </c>
    </row>
    <row r="411" spans="1:3" x14ac:dyDescent="0.2">
      <c r="A411" s="7" t="s">
        <v>1211</v>
      </c>
      <c r="B411" s="7" t="s">
        <v>25</v>
      </c>
      <c r="C411" s="7" t="s">
        <v>26</v>
      </c>
    </row>
    <row r="412" spans="1:3" x14ac:dyDescent="0.2">
      <c r="A412" s="7" t="s">
        <v>349</v>
      </c>
      <c r="B412" s="7" t="s">
        <v>44</v>
      </c>
      <c r="C412" s="7" t="s">
        <v>69</v>
      </c>
    </row>
    <row r="413" spans="1:3" x14ac:dyDescent="0.2">
      <c r="A413" s="7" t="s">
        <v>1399</v>
      </c>
      <c r="B413" s="7" t="s">
        <v>25</v>
      </c>
      <c r="C413" s="7" t="s">
        <v>26</v>
      </c>
    </row>
    <row r="414" spans="1:3" x14ac:dyDescent="0.2">
      <c r="A414" s="7" t="s">
        <v>629</v>
      </c>
      <c r="B414" s="7" t="s">
        <v>25</v>
      </c>
      <c r="C414" s="7" t="s">
        <v>26</v>
      </c>
    </row>
    <row r="415" spans="1:3" x14ac:dyDescent="0.2">
      <c r="A415" s="7" t="s">
        <v>1489</v>
      </c>
      <c r="B415" s="7" t="s">
        <v>44</v>
      </c>
      <c r="C415" s="7" t="s">
        <v>69</v>
      </c>
    </row>
    <row r="416" spans="1:3" x14ac:dyDescent="0.2">
      <c r="A416" s="7" t="s">
        <v>161</v>
      </c>
      <c r="B416" s="7" t="s">
        <v>25</v>
      </c>
      <c r="C416" s="7" t="s">
        <v>52</v>
      </c>
    </row>
    <row r="417" spans="1:3" x14ac:dyDescent="0.2">
      <c r="A417" s="7" t="s">
        <v>1374</v>
      </c>
      <c r="B417" s="7" t="s">
        <v>25</v>
      </c>
      <c r="C417" s="7" t="s">
        <v>52</v>
      </c>
    </row>
    <row r="418" spans="1:3" x14ac:dyDescent="0.2">
      <c r="A418" s="7" t="s">
        <v>508</v>
      </c>
      <c r="B418" s="7" t="s">
        <v>25</v>
      </c>
      <c r="C418" s="7" t="s">
        <v>26</v>
      </c>
    </row>
    <row r="419" spans="1:3" x14ac:dyDescent="0.2">
      <c r="A419" s="7" t="s">
        <v>826</v>
      </c>
      <c r="B419" s="7" t="s">
        <v>25</v>
      </c>
      <c r="C419" s="7" t="s">
        <v>69</v>
      </c>
    </row>
    <row r="420" spans="1:3" x14ac:dyDescent="0.2">
      <c r="A420" s="7" t="s">
        <v>1589</v>
      </c>
      <c r="B420" s="7" t="s">
        <v>25</v>
      </c>
      <c r="C420" s="7" t="s">
        <v>69</v>
      </c>
    </row>
    <row r="421" spans="1:3" x14ac:dyDescent="0.2">
      <c r="A421" s="7" t="s">
        <v>714</v>
      </c>
      <c r="B421" s="7" t="s">
        <v>44</v>
      </c>
      <c r="C421" s="7" t="s">
        <v>26</v>
      </c>
    </row>
    <row r="422" spans="1:3" x14ac:dyDescent="0.2">
      <c r="A422" s="7" t="s">
        <v>1115</v>
      </c>
      <c r="B422" s="7" t="s">
        <v>25</v>
      </c>
      <c r="C422" s="7" t="s">
        <v>26</v>
      </c>
    </row>
    <row r="423" spans="1:3" x14ac:dyDescent="0.2">
      <c r="A423" s="7" t="s">
        <v>1293</v>
      </c>
      <c r="B423" s="7" t="s">
        <v>25</v>
      </c>
      <c r="C423" s="7" t="s">
        <v>26</v>
      </c>
    </row>
    <row r="424" spans="1:3" x14ac:dyDescent="0.2">
      <c r="A424" s="7" t="s">
        <v>1176</v>
      </c>
      <c r="B424" s="7" t="s">
        <v>25</v>
      </c>
      <c r="C424" s="7" t="s">
        <v>26</v>
      </c>
    </row>
    <row r="425" spans="1:3" x14ac:dyDescent="0.2">
      <c r="A425" s="7" t="s">
        <v>154</v>
      </c>
      <c r="B425" s="7" t="s">
        <v>44</v>
      </c>
      <c r="C425" s="7" t="s">
        <v>37</v>
      </c>
    </row>
    <row r="426" spans="1:3" x14ac:dyDescent="0.2">
      <c r="A426" s="7" t="s">
        <v>526</v>
      </c>
      <c r="B426" s="7" t="s">
        <v>44</v>
      </c>
      <c r="C426" s="7" t="s">
        <v>69</v>
      </c>
    </row>
    <row r="427" spans="1:3" x14ac:dyDescent="0.2">
      <c r="A427" s="7" t="s">
        <v>433</v>
      </c>
      <c r="B427" s="7" t="s">
        <v>25</v>
      </c>
      <c r="C427" s="7" t="s">
        <v>69</v>
      </c>
    </row>
    <row r="428" spans="1:3" x14ac:dyDescent="0.2">
      <c r="A428" s="7" t="s">
        <v>406</v>
      </c>
      <c r="B428" s="7" t="s">
        <v>25</v>
      </c>
      <c r="C428" s="7" t="s">
        <v>26</v>
      </c>
    </row>
    <row r="429" spans="1:3" x14ac:dyDescent="0.2">
      <c r="A429" s="7" t="s">
        <v>564</v>
      </c>
      <c r="B429" s="7" t="s">
        <v>44</v>
      </c>
      <c r="C429" s="7" t="s">
        <v>69</v>
      </c>
    </row>
    <row r="430" spans="1:3" x14ac:dyDescent="0.2">
      <c r="A430" s="7" t="s">
        <v>953</v>
      </c>
      <c r="B430" s="7" t="s">
        <v>25</v>
      </c>
      <c r="C430" s="7" t="s">
        <v>52</v>
      </c>
    </row>
    <row r="431" spans="1:3" x14ac:dyDescent="0.2">
      <c r="A431" s="7" t="s">
        <v>812</v>
      </c>
      <c r="B431" s="7" t="s">
        <v>44</v>
      </c>
      <c r="C431" s="7" t="s">
        <v>69</v>
      </c>
    </row>
    <row r="432" spans="1:3" x14ac:dyDescent="0.2">
      <c r="A432" s="7" t="s">
        <v>134</v>
      </c>
      <c r="B432" s="7" t="s">
        <v>44</v>
      </c>
      <c r="C432" s="7" t="s">
        <v>69</v>
      </c>
    </row>
    <row r="433" spans="1:3" x14ac:dyDescent="0.2">
      <c r="A433" s="7" t="s">
        <v>689</v>
      </c>
      <c r="B433" s="7" t="s">
        <v>25</v>
      </c>
      <c r="C433" s="7" t="s">
        <v>26</v>
      </c>
    </row>
    <row r="434" spans="1:3" x14ac:dyDescent="0.2">
      <c r="A434" s="7" t="s">
        <v>886</v>
      </c>
      <c r="B434" s="7" t="s">
        <v>25</v>
      </c>
      <c r="C434" s="7" t="s">
        <v>37</v>
      </c>
    </row>
    <row r="435" spans="1:3" x14ac:dyDescent="0.2">
      <c r="A435" s="7" t="s">
        <v>676</v>
      </c>
      <c r="B435" s="7" t="s">
        <v>25</v>
      </c>
      <c r="C435" s="7" t="s">
        <v>26</v>
      </c>
    </row>
    <row r="436" spans="1:3" x14ac:dyDescent="0.2">
      <c r="A436" s="7" t="s">
        <v>1149</v>
      </c>
      <c r="B436" s="7" t="s">
        <v>44</v>
      </c>
      <c r="C436" s="7" t="s">
        <v>26</v>
      </c>
    </row>
    <row r="437" spans="1:3" x14ac:dyDescent="0.2">
      <c r="A437" s="7" t="s">
        <v>214</v>
      </c>
      <c r="B437" s="7" t="s">
        <v>25</v>
      </c>
      <c r="C437" s="7" t="s">
        <v>26</v>
      </c>
    </row>
    <row r="438" spans="1:3" x14ac:dyDescent="0.2">
      <c r="A438" s="7" t="s">
        <v>307</v>
      </c>
      <c r="B438" s="7" t="s">
        <v>25</v>
      </c>
      <c r="C438" s="7" t="s">
        <v>69</v>
      </c>
    </row>
    <row r="439" spans="1:3" x14ac:dyDescent="0.2">
      <c r="A439" s="7" t="s">
        <v>1322</v>
      </c>
      <c r="B439" s="7" t="s">
        <v>25</v>
      </c>
      <c r="C439" s="7" t="s">
        <v>26</v>
      </c>
    </row>
    <row r="440" spans="1:3" x14ac:dyDescent="0.2">
      <c r="A440" s="7" t="s">
        <v>1515</v>
      </c>
      <c r="B440" s="7" t="s">
        <v>25</v>
      </c>
      <c r="C440" s="7" t="s">
        <v>69</v>
      </c>
    </row>
    <row r="441" spans="1:3" x14ac:dyDescent="0.2">
      <c r="A441" s="7" t="s">
        <v>1250</v>
      </c>
      <c r="B441" s="7" t="s">
        <v>25</v>
      </c>
      <c r="C441" s="7" t="s">
        <v>26</v>
      </c>
    </row>
    <row r="442" spans="1:3" x14ac:dyDescent="0.2">
      <c r="A442" s="7" t="s">
        <v>1579</v>
      </c>
      <c r="B442" s="7" t="s">
        <v>25</v>
      </c>
      <c r="C442" s="7" t="s">
        <v>26</v>
      </c>
    </row>
    <row r="443" spans="1:3" x14ac:dyDescent="0.2">
      <c r="A443" s="7" t="s">
        <v>580</v>
      </c>
      <c r="B443" s="7" t="s">
        <v>44</v>
      </c>
      <c r="C443" s="7" t="s">
        <v>69</v>
      </c>
    </row>
    <row r="444" spans="1:3" x14ac:dyDescent="0.2">
      <c r="A444" s="7" t="s">
        <v>704</v>
      </c>
      <c r="B444" s="7" t="s">
        <v>44</v>
      </c>
      <c r="C444" s="7" t="s">
        <v>52</v>
      </c>
    </row>
    <row r="445" spans="1:3" x14ac:dyDescent="0.2">
      <c r="A445" s="7" t="s">
        <v>922</v>
      </c>
      <c r="B445" s="7" t="s">
        <v>25</v>
      </c>
      <c r="C445" s="7" t="s">
        <v>37</v>
      </c>
    </row>
    <row r="446" spans="1:3" x14ac:dyDescent="0.2">
      <c r="A446" s="7" t="s">
        <v>535</v>
      </c>
      <c r="B446" s="7" t="s">
        <v>44</v>
      </c>
      <c r="C446" s="7" t="s">
        <v>26</v>
      </c>
    </row>
    <row r="447" spans="1:3" x14ac:dyDescent="0.2">
      <c r="A447" s="7" t="s">
        <v>310</v>
      </c>
      <c r="B447" s="7" t="s">
        <v>25</v>
      </c>
      <c r="C447" s="7" t="s">
        <v>26</v>
      </c>
    </row>
    <row r="448" spans="1:3" x14ac:dyDescent="0.2">
      <c r="A448" s="7" t="s">
        <v>1326</v>
      </c>
      <c r="B448" s="7" t="s">
        <v>25</v>
      </c>
      <c r="C448" s="7" t="s">
        <v>26</v>
      </c>
    </row>
    <row r="449" spans="1:3" x14ac:dyDescent="0.2">
      <c r="A449" s="7" t="s">
        <v>810</v>
      </c>
      <c r="B449" s="7" t="s">
        <v>25</v>
      </c>
      <c r="C449" s="7" t="s">
        <v>26</v>
      </c>
    </row>
    <row r="450" spans="1:3" x14ac:dyDescent="0.2">
      <c r="A450" s="7" t="s">
        <v>1390</v>
      </c>
      <c r="B450" s="7" t="s">
        <v>25</v>
      </c>
      <c r="C450" s="7" t="s">
        <v>69</v>
      </c>
    </row>
    <row r="451" spans="1:3" x14ac:dyDescent="0.2">
      <c r="A451" s="7" t="s">
        <v>483</v>
      </c>
      <c r="B451" s="7" t="s">
        <v>25</v>
      </c>
      <c r="C451" s="7" t="s">
        <v>37</v>
      </c>
    </row>
    <row r="452" spans="1:3" x14ac:dyDescent="0.2">
      <c r="A452" s="7" t="s">
        <v>138</v>
      </c>
      <c r="B452" s="7" t="s">
        <v>25</v>
      </c>
      <c r="C452" s="7" t="s">
        <v>37</v>
      </c>
    </row>
    <row r="453" spans="1:3" x14ac:dyDescent="0.2">
      <c r="A453" s="7" t="s">
        <v>918</v>
      </c>
      <c r="B453" s="7" t="s">
        <v>25</v>
      </c>
      <c r="C453" s="7" t="s">
        <v>52</v>
      </c>
    </row>
    <row r="454" spans="1:3" x14ac:dyDescent="0.2">
      <c r="A454" s="7" t="s">
        <v>1558</v>
      </c>
      <c r="B454" s="7" t="s">
        <v>25</v>
      </c>
      <c r="C454" s="7" t="s">
        <v>26</v>
      </c>
    </row>
    <row r="455" spans="1:3" x14ac:dyDescent="0.2">
      <c r="A455" s="7" t="s">
        <v>982</v>
      </c>
      <c r="B455" s="7" t="s">
        <v>25</v>
      </c>
      <c r="C455" s="7" t="s">
        <v>26</v>
      </c>
    </row>
    <row r="456" spans="1:3" x14ac:dyDescent="0.2">
      <c r="A456" s="7" t="s">
        <v>316</v>
      </c>
      <c r="B456" s="7" t="s">
        <v>25</v>
      </c>
      <c r="C456" s="7" t="s">
        <v>37</v>
      </c>
    </row>
    <row r="457" spans="1:3" x14ac:dyDescent="0.2">
      <c r="A457" s="7" t="s">
        <v>23</v>
      </c>
      <c r="B457" s="7" t="s">
        <v>25</v>
      </c>
      <c r="C457" s="7" t="s">
        <v>26</v>
      </c>
    </row>
    <row r="458" spans="1:3" x14ac:dyDescent="0.2">
      <c r="A458" s="7" t="s">
        <v>1312</v>
      </c>
      <c r="B458" s="7" t="s">
        <v>44</v>
      </c>
      <c r="C458" s="7" t="s">
        <v>52</v>
      </c>
    </row>
    <row r="459" spans="1:3" x14ac:dyDescent="0.2">
      <c r="A459" s="7" t="s">
        <v>1541</v>
      </c>
      <c r="B459" s="7" t="s">
        <v>25</v>
      </c>
      <c r="C459" s="7" t="s">
        <v>52</v>
      </c>
    </row>
    <row r="460" spans="1:3" x14ac:dyDescent="0.2">
      <c r="A460" s="7" t="s">
        <v>912</v>
      </c>
      <c r="B460" s="7" t="s">
        <v>25</v>
      </c>
      <c r="C460" s="7" t="s">
        <v>52</v>
      </c>
    </row>
    <row r="461" spans="1:3" x14ac:dyDescent="0.2">
      <c r="A461" s="7" t="s">
        <v>584</v>
      </c>
      <c r="B461" s="7" t="s">
        <v>25</v>
      </c>
      <c r="C461" s="7" t="s">
        <v>69</v>
      </c>
    </row>
    <row r="462" spans="1:3" x14ac:dyDescent="0.2">
      <c r="A462" s="7" t="s">
        <v>510</v>
      </c>
      <c r="B462" s="7" t="s">
        <v>25</v>
      </c>
      <c r="C462" s="7" t="s">
        <v>26</v>
      </c>
    </row>
    <row r="463" spans="1:3" x14ac:dyDescent="0.2">
      <c r="A463" s="7" t="s">
        <v>1078</v>
      </c>
      <c r="B463" s="7" t="s">
        <v>25</v>
      </c>
      <c r="C463" s="7" t="s">
        <v>69</v>
      </c>
    </row>
    <row r="464" spans="1:3" x14ac:dyDescent="0.2">
      <c r="A464" s="7" t="s">
        <v>340</v>
      </c>
      <c r="B464" s="7" t="s">
        <v>25</v>
      </c>
      <c r="C464" s="7" t="s">
        <v>26</v>
      </c>
    </row>
    <row r="465" spans="1:3" x14ac:dyDescent="0.2">
      <c r="A465" s="7" t="s">
        <v>171</v>
      </c>
      <c r="B465" s="7" t="s">
        <v>25</v>
      </c>
      <c r="C465" s="7" t="s">
        <v>69</v>
      </c>
    </row>
    <row r="466" spans="1:3" x14ac:dyDescent="0.2">
      <c r="A466" s="7" t="s">
        <v>502</v>
      </c>
      <c r="B466" s="7" t="s">
        <v>44</v>
      </c>
      <c r="C466" s="7" t="s">
        <v>26</v>
      </c>
    </row>
    <row r="467" spans="1:3" x14ac:dyDescent="0.2">
      <c r="A467" s="7" t="s">
        <v>115</v>
      </c>
      <c r="B467" s="7" t="s">
        <v>25</v>
      </c>
      <c r="C467" s="7" t="s">
        <v>52</v>
      </c>
    </row>
    <row r="468" spans="1:3" x14ac:dyDescent="0.2">
      <c r="A468" s="7" t="s">
        <v>1584</v>
      </c>
      <c r="B468" s="7" t="s">
        <v>25</v>
      </c>
      <c r="C468" s="7" t="s">
        <v>26</v>
      </c>
    </row>
    <row r="469" spans="1:3" x14ac:dyDescent="0.2">
      <c r="A469" s="7" t="s">
        <v>1069</v>
      </c>
      <c r="B469" s="7" t="s">
        <v>44</v>
      </c>
      <c r="C469" s="7" t="s">
        <v>26</v>
      </c>
    </row>
    <row r="470" spans="1:3" x14ac:dyDescent="0.2">
      <c r="A470" s="7" t="s">
        <v>548</v>
      </c>
      <c r="B470" s="7" t="s">
        <v>25</v>
      </c>
      <c r="C470" s="7" t="s">
        <v>69</v>
      </c>
    </row>
    <row r="471" spans="1:3" x14ac:dyDescent="0.2">
      <c r="A471" s="7" t="s">
        <v>191</v>
      </c>
      <c r="B471" s="7" t="s">
        <v>44</v>
      </c>
      <c r="C471" s="7" t="s">
        <v>69</v>
      </c>
    </row>
    <row r="472" spans="1:3" x14ac:dyDescent="0.2">
      <c r="A472" s="7" t="s">
        <v>1520</v>
      </c>
      <c r="B472" s="7" t="s">
        <v>44</v>
      </c>
      <c r="C472" s="7" t="s">
        <v>26</v>
      </c>
    </row>
    <row r="473" spans="1:3" x14ac:dyDescent="0.2">
      <c r="A473" s="7" t="s">
        <v>544</v>
      </c>
      <c r="B473" s="7" t="s">
        <v>44</v>
      </c>
      <c r="C473" s="7" t="s">
        <v>37</v>
      </c>
    </row>
    <row r="474" spans="1:3" x14ac:dyDescent="0.2">
      <c r="A474" s="7" t="s">
        <v>1052</v>
      </c>
      <c r="B474" s="7" t="s">
        <v>44</v>
      </c>
      <c r="C474" s="7" t="s">
        <v>69</v>
      </c>
    </row>
    <row r="475" spans="1:3" x14ac:dyDescent="0.2">
      <c r="A475" s="7" t="s">
        <v>1220</v>
      </c>
      <c r="B475" s="7" t="s">
        <v>25</v>
      </c>
      <c r="C475" s="7" t="s">
        <v>37</v>
      </c>
    </row>
    <row r="476" spans="1:3" x14ac:dyDescent="0.2">
      <c r="A476" s="7" t="s">
        <v>1119</v>
      </c>
      <c r="B476" s="7" t="s">
        <v>44</v>
      </c>
      <c r="C476" s="7" t="s">
        <v>26</v>
      </c>
    </row>
    <row r="477" spans="1:3" x14ac:dyDescent="0.2">
      <c r="A477" s="7" t="s">
        <v>974</v>
      </c>
      <c r="B477" s="7" t="s">
        <v>44</v>
      </c>
      <c r="C477" s="7" t="s">
        <v>37</v>
      </c>
    </row>
    <row r="478" spans="1:3" x14ac:dyDescent="0.2">
      <c r="A478" s="7" t="s">
        <v>845</v>
      </c>
      <c r="B478" s="7" t="s">
        <v>25</v>
      </c>
      <c r="C478" s="7" t="s">
        <v>69</v>
      </c>
    </row>
    <row r="479" spans="1:3" x14ac:dyDescent="0.2">
      <c r="A479" s="7" t="s">
        <v>1574</v>
      </c>
      <c r="B479" s="7" t="s">
        <v>25</v>
      </c>
      <c r="C479" s="7" t="s">
        <v>26</v>
      </c>
    </row>
    <row r="480" spans="1:3" x14ac:dyDescent="0.2">
      <c r="A480" s="7" t="s">
        <v>1316</v>
      </c>
      <c r="B480" s="7" t="s">
        <v>44</v>
      </c>
      <c r="C480" s="7" t="s">
        <v>69</v>
      </c>
    </row>
    <row r="481" spans="1:3" x14ac:dyDescent="0.2">
      <c r="A481" s="7" t="s">
        <v>1478</v>
      </c>
      <c r="B481" s="7" t="s">
        <v>25</v>
      </c>
      <c r="C481" s="7" t="s">
        <v>69</v>
      </c>
    </row>
    <row r="482" spans="1:3" x14ac:dyDescent="0.2">
      <c r="A482" s="7" t="s">
        <v>1282</v>
      </c>
      <c r="B482" s="7" t="s">
        <v>25</v>
      </c>
      <c r="C482" s="7" t="s">
        <v>52</v>
      </c>
    </row>
    <row r="483" spans="1:3" x14ac:dyDescent="0.2">
      <c r="A483" s="7" t="s">
        <v>986</v>
      </c>
      <c r="B483" s="7" t="s">
        <v>44</v>
      </c>
      <c r="C483" s="7" t="s">
        <v>37</v>
      </c>
    </row>
    <row r="484" spans="1:3" x14ac:dyDescent="0.2">
      <c r="A484" s="7" t="s">
        <v>355</v>
      </c>
      <c r="B484" s="7" t="s">
        <v>25</v>
      </c>
      <c r="C484" s="7" t="s">
        <v>52</v>
      </c>
    </row>
    <row r="485" spans="1:3" x14ac:dyDescent="0.2">
      <c r="A485" s="7" t="s">
        <v>745</v>
      </c>
      <c r="B485" s="7" t="s">
        <v>25</v>
      </c>
      <c r="C485" s="7" t="s">
        <v>69</v>
      </c>
    </row>
    <row r="486" spans="1:3" x14ac:dyDescent="0.2">
      <c r="A486" s="7" t="s">
        <v>1352</v>
      </c>
      <c r="B486" s="7" t="s">
        <v>25</v>
      </c>
      <c r="C486" s="7" t="s">
        <v>26</v>
      </c>
    </row>
    <row r="487" spans="1:3" x14ac:dyDescent="0.2">
      <c r="A487" s="7" t="s">
        <v>1236</v>
      </c>
      <c r="B487" s="7" t="s">
        <v>25</v>
      </c>
      <c r="C487" s="7" t="s">
        <v>37</v>
      </c>
    </row>
    <row r="488" spans="1:3" x14ac:dyDescent="0.2">
      <c r="A488" s="7" t="s">
        <v>895</v>
      </c>
      <c r="B488" s="7" t="s">
        <v>44</v>
      </c>
      <c r="C488" s="7" t="s">
        <v>69</v>
      </c>
    </row>
    <row r="489" spans="1:3" x14ac:dyDescent="0.2">
      <c r="A489" s="7" t="s">
        <v>1480</v>
      </c>
      <c r="B489" s="7" t="s">
        <v>25</v>
      </c>
      <c r="C489" s="7" t="s">
        <v>37</v>
      </c>
    </row>
    <row r="490" spans="1:3" x14ac:dyDescent="0.2">
      <c r="A490" s="7" t="s">
        <v>1254</v>
      </c>
      <c r="B490" s="7" t="s">
        <v>44</v>
      </c>
      <c r="C490" s="7" t="s">
        <v>26</v>
      </c>
    </row>
    <row r="491" spans="1:3" x14ac:dyDescent="0.2">
      <c r="A491" s="7" t="s">
        <v>1025</v>
      </c>
      <c r="B491" s="7" t="s">
        <v>25</v>
      </c>
      <c r="C491" s="7" t="s">
        <v>26</v>
      </c>
    </row>
    <row r="492" spans="1:3" x14ac:dyDescent="0.2">
      <c r="A492" s="7" t="s">
        <v>331</v>
      </c>
      <c r="B492" s="7" t="s">
        <v>25</v>
      </c>
      <c r="C492" s="7" t="s">
        <v>52</v>
      </c>
    </row>
    <row r="493" spans="1:3" x14ac:dyDescent="0.2">
      <c r="A493" s="7" t="s">
        <v>324</v>
      </c>
      <c r="B493" s="7" t="s">
        <v>25</v>
      </c>
      <c r="C493" s="7" t="s">
        <v>37</v>
      </c>
    </row>
    <row r="494" spans="1:3" x14ac:dyDescent="0.2">
      <c r="A494" s="7" t="s">
        <v>957</v>
      </c>
      <c r="B494" s="7" t="s">
        <v>25</v>
      </c>
      <c r="C494" s="7" t="s">
        <v>26</v>
      </c>
    </row>
    <row r="495" spans="1:3" x14ac:dyDescent="0.2">
      <c r="A495" s="7" t="s">
        <v>557</v>
      </c>
      <c r="B495" s="7" t="s">
        <v>44</v>
      </c>
      <c r="C495" s="7" t="s">
        <v>37</v>
      </c>
    </row>
    <row r="496" spans="1:3" x14ac:dyDescent="0.2">
      <c r="A496" s="7" t="s">
        <v>1492</v>
      </c>
      <c r="B496" s="7" t="s">
        <v>25</v>
      </c>
      <c r="C496" s="7" t="s">
        <v>69</v>
      </c>
    </row>
    <row r="497" spans="1:3" x14ac:dyDescent="0.2">
      <c r="A497" s="7" t="s">
        <v>1224</v>
      </c>
      <c r="B497" s="7" t="s">
        <v>25</v>
      </c>
      <c r="C497" s="7" t="s">
        <v>26</v>
      </c>
    </row>
    <row r="498" spans="1:3" x14ac:dyDescent="0.2">
      <c r="A498" s="7" t="s">
        <v>1101</v>
      </c>
      <c r="B498" s="7" t="s">
        <v>25</v>
      </c>
      <c r="C498" s="7" t="s">
        <v>52</v>
      </c>
    </row>
    <row r="499" spans="1:3" x14ac:dyDescent="0.2">
      <c r="A499" s="7" t="s">
        <v>1608</v>
      </c>
      <c r="B499" s="7" t="s">
        <v>25</v>
      </c>
      <c r="C499" s="7" t="s">
        <v>26</v>
      </c>
    </row>
    <row r="500" spans="1:3" x14ac:dyDescent="0.2">
      <c r="A500" s="7" t="s">
        <v>1182</v>
      </c>
      <c r="B500" s="7" t="s">
        <v>25</v>
      </c>
      <c r="C500" s="7" t="s">
        <v>26</v>
      </c>
    </row>
    <row r="501" spans="1:3" x14ac:dyDescent="0.2">
      <c r="A501" s="7" t="s">
        <v>48</v>
      </c>
      <c r="B501" s="7" t="s">
        <v>44</v>
      </c>
      <c r="C501" s="7" t="s">
        <v>26</v>
      </c>
    </row>
    <row r="502" spans="1:3" x14ac:dyDescent="0.2">
      <c r="A502" s="7" t="s">
        <v>1605</v>
      </c>
      <c r="B502" s="7" t="s">
        <v>25</v>
      </c>
      <c r="C502" s="7" t="s">
        <v>69</v>
      </c>
    </row>
    <row r="503" spans="1:3" x14ac:dyDescent="0.2">
      <c r="A503" s="7" t="s">
        <v>647</v>
      </c>
      <c r="B503" s="7" t="s">
        <v>25</v>
      </c>
      <c r="C503" s="7" t="s">
        <v>69</v>
      </c>
    </row>
    <row r="504" spans="1:3" x14ac:dyDescent="0.2">
      <c r="A504" s="7" t="s">
        <v>79</v>
      </c>
      <c r="B504" s="7" t="s">
        <v>44</v>
      </c>
      <c r="C504" s="7" t="s">
        <v>26</v>
      </c>
    </row>
    <row r="505" spans="1:3" x14ac:dyDescent="0.2">
      <c r="A505" s="7" t="s">
        <v>542</v>
      </c>
      <c r="B505" s="7" t="s">
        <v>25</v>
      </c>
      <c r="C505" s="7" t="s">
        <v>26</v>
      </c>
    </row>
    <row r="506" spans="1:3" x14ac:dyDescent="0.2">
      <c r="A506" s="7" t="s">
        <v>50</v>
      </c>
      <c r="B506" s="7" t="s">
        <v>25</v>
      </c>
      <c r="C506" s="7" t="s">
        <v>52</v>
      </c>
    </row>
    <row r="507" spans="1:3" x14ac:dyDescent="0.2">
      <c r="A507" s="7" t="s">
        <v>572</v>
      </c>
      <c r="B507" s="7" t="s">
        <v>25</v>
      </c>
      <c r="C507" s="7" t="s">
        <v>69</v>
      </c>
    </row>
    <row r="508" spans="1:3" x14ac:dyDescent="0.2">
      <c r="A508" s="7" t="s">
        <v>1425</v>
      </c>
      <c r="B508" s="7" t="s">
        <v>25</v>
      </c>
      <c r="C508" s="7" t="s">
        <v>37</v>
      </c>
    </row>
    <row r="509" spans="1:3" x14ac:dyDescent="0.2">
      <c r="A509" s="7" t="s">
        <v>1309</v>
      </c>
      <c r="B509" s="7" t="s">
        <v>25</v>
      </c>
      <c r="C509" s="7" t="s">
        <v>69</v>
      </c>
    </row>
    <row r="510" spans="1:3" x14ac:dyDescent="0.2">
      <c r="A510" s="7" t="s">
        <v>1177</v>
      </c>
      <c r="B510" s="7" t="s">
        <v>44</v>
      </c>
      <c r="C510" s="7" t="s">
        <v>26</v>
      </c>
    </row>
    <row r="511" spans="1:3" x14ac:dyDescent="0.2">
      <c r="A511" s="7" t="s">
        <v>1388</v>
      </c>
      <c r="B511" s="7" t="s">
        <v>25</v>
      </c>
      <c r="C511" s="7" t="s">
        <v>69</v>
      </c>
    </row>
    <row r="512" spans="1:3" x14ac:dyDescent="0.2">
      <c r="A512" s="7" t="s">
        <v>1576</v>
      </c>
      <c r="B512" s="7" t="s">
        <v>44</v>
      </c>
      <c r="C512" s="7" t="s">
        <v>37</v>
      </c>
    </row>
    <row r="513" spans="1:3" x14ac:dyDescent="0.2">
      <c r="A513" s="7" t="s">
        <v>758</v>
      </c>
      <c r="B513" s="7" t="s">
        <v>44</v>
      </c>
      <c r="C513" s="7" t="s">
        <v>52</v>
      </c>
    </row>
    <row r="514" spans="1:3" x14ac:dyDescent="0.2">
      <c r="A514" s="7" t="s">
        <v>346</v>
      </c>
      <c r="B514" s="7" t="s">
        <v>25</v>
      </c>
      <c r="C514" s="7" t="s">
        <v>69</v>
      </c>
    </row>
    <row r="515" spans="1:3" x14ac:dyDescent="0.2">
      <c r="A515" s="7" t="s">
        <v>1544</v>
      </c>
      <c r="B515" s="7" t="s">
        <v>44</v>
      </c>
      <c r="C515" s="7" t="s">
        <v>52</v>
      </c>
    </row>
    <row r="516" spans="1:3" x14ac:dyDescent="0.2">
      <c r="A516" s="7" t="s">
        <v>60</v>
      </c>
      <c r="B516" s="7" t="s">
        <v>44</v>
      </c>
      <c r="C516" s="7" t="s">
        <v>52</v>
      </c>
    </row>
    <row r="517" spans="1:3" x14ac:dyDescent="0.2">
      <c r="A517" s="7" t="s">
        <v>1199</v>
      </c>
      <c r="B517" s="7" t="s">
        <v>44</v>
      </c>
      <c r="C517" s="7" t="s">
        <v>69</v>
      </c>
    </row>
    <row r="518" spans="1:3" x14ac:dyDescent="0.2">
      <c r="A518" s="7" t="s">
        <v>1562</v>
      </c>
      <c r="B518" s="7" t="s">
        <v>25</v>
      </c>
      <c r="C518" s="7" t="s">
        <v>37</v>
      </c>
    </row>
    <row r="519" spans="1:3" x14ac:dyDescent="0.2">
      <c r="A519" s="7" t="s">
        <v>712</v>
      </c>
      <c r="B519" s="7" t="s">
        <v>25</v>
      </c>
      <c r="C519" s="7" t="s">
        <v>26</v>
      </c>
    </row>
    <row r="520" spans="1:3" x14ac:dyDescent="0.2">
      <c r="A520" s="7" t="s">
        <v>1058</v>
      </c>
      <c r="B520" s="7" t="s">
        <v>25</v>
      </c>
      <c r="C520" s="7" t="s">
        <v>26</v>
      </c>
    </row>
    <row r="521" spans="1:3" x14ac:dyDescent="0.2">
      <c r="A521" s="7" t="s">
        <v>969</v>
      </c>
      <c r="B521" s="7" t="s">
        <v>25</v>
      </c>
      <c r="C521" s="7" t="s">
        <v>69</v>
      </c>
    </row>
    <row r="522" spans="1:3" x14ac:dyDescent="0.2">
      <c r="A522" s="7" t="s">
        <v>1253</v>
      </c>
      <c r="B522" s="7" t="s">
        <v>25</v>
      </c>
      <c r="C522" s="7" t="s">
        <v>37</v>
      </c>
    </row>
    <row r="523" spans="1:3" x14ac:dyDescent="0.2">
      <c r="A523" s="7" t="s">
        <v>568</v>
      </c>
      <c r="B523" s="7" t="s">
        <v>25</v>
      </c>
      <c r="C523" s="7" t="s">
        <v>37</v>
      </c>
    </row>
    <row r="524" spans="1:3" x14ac:dyDescent="0.2">
      <c r="A524" s="7" t="s">
        <v>1156</v>
      </c>
      <c r="B524" s="7" t="s">
        <v>44</v>
      </c>
      <c r="C524" s="7" t="s">
        <v>52</v>
      </c>
    </row>
    <row r="525" spans="1:3" x14ac:dyDescent="0.2">
      <c r="A525" s="7" t="s">
        <v>118</v>
      </c>
      <c r="B525" s="7" t="s">
        <v>25</v>
      </c>
      <c r="C525" s="7" t="s">
        <v>26</v>
      </c>
    </row>
    <row r="526" spans="1:3" x14ac:dyDescent="0.2">
      <c r="A526" s="7" t="s">
        <v>624</v>
      </c>
      <c r="B526" s="7" t="s">
        <v>44</v>
      </c>
      <c r="C526" s="7" t="s">
        <v>26</v>
      </c>
    </row>
    <row r="527" spans="1:3" x14ac:dyDescent="0.2">
      <c r="A527" s="7" t="s">
        <v>992</v>
      </c>
      <c r="B527" s="7" t="s">
        <v>25</v>
      </c>
      <c r="C527" s="7" t="s">
        <v>26</v>
      </c>
    </row>
    <row r="528" spans="1:3" x14ac:dyDescent="0.2">
      <c r="A528" s="7" t="s">
        <v>721</v>
      </c>
      <c r="B528" s="7" t="s">
        <v>25</v>
      </c>
      <c r="C528" s="7" t="s">
        <v>37</v>
      </c>
    </row>
    <row r="529" spans="1:3" x14ac:dyDescent="0.2">
      <c r="A529" s="7" t="s">
        <v>1042</v>
      </c>
      <c r="B529" s="7" t="s">
        <v>44</v>
      </c>
      <c r="C529" s="7" t="s">
        <v>26</v>
      </c>
    </row>
    <row r="530" spans="1:3" x14ac:dyDescent="0.2">
      <c r="A530" s="7" t="s">
        <v>1208</v>
      </c>
      <c r="B530" s="7" t="s">
        <v>25</v>
      </c>
      <c r="C530" s="7" t="s">
        <v>26</v>
      </c>
    </row>
    <row r="531" spans="1:3" x14ac:dyDescent="0.2">
      <c r="A531" s="7" t="s">
        <v>996</v>
      </c>
      <c r="B531" s="7" t="s">
        <v>25</v>
      </c>
      <c r="C531" s="7" t="s">
        <v>69</v>
      </c>
    </row>
    <row r="532" spans="1:3" x14ac:dyDescent="0.2">
      <c r="A532" s="7" t="s">
        <v>1089</v>
      </c>
      <c r="B532" s="7" t="s">
        <v>44</v>
      </c>
      <c r="C532" s="7" t="s">
        <v>52</v>
      </c>
    </row>
    <row r="533" spans="1:3" x14ac:dyDescent="0.2">
      <c r="A533" s="7" t="s">
        <v>818</v>
      </c>
      <c r="B533" s="7" t="s">
        <v>25</v>
      </c>
      <c r="C533" s="7" t="s">
        <v>26</v>
      </c>
    </row>
    <row r="534" spans="1:3" x14ac:dyDescent="0.2">
      <c r="A534" s="7" t="s">
        <v>759</v>
      </c>
      <c r="B534" s="7" t="s">
        <v>25</v>
      </c>
      <c r="C534" s="7" t="s">
        <v>52</v>
      </c>
    </row>
    <row r="535" spans="1:3" x14ac:dyDescent="0.2">
      <c r="A535" s="7" t="s">
        <v>1522</v>
      </c>
      <c r="B535" s="7" t="s">
        <v>44</v>
      </c>
      <c r="C535" s="7" t="s">
        <v>26</v>
      </c>
    </row>
    <row r="536" spans="1:3" x14ac:dyDescent="0.2">
      <c r="A536" s="7" t="s">
        <v>63</v>
      </c>
      <c r="B536" s="7" t="s">
        <v>44</v>
      </c>
      <c r="C536" s="7" t="s">
        <v>52</v>
      </c>
    </row>
    <row r="537" spans="1:3" x14ac:dyDescent="0.2">
      <c r="A537" s="7" t="s">
        <v>1443</v>
      </c>
      <c r="B537" s="7" t="s">
        <v>25</v>
      </c>
      <c r="C537" s="7" t="s">
        <v>52</v>
      </c>
    </row>
    <row r="538" spans="1:3" x14ac:dyDescent="0.2">
      <c r="A538" s="7" t="s">
        <v>1585</v>
      </c>
      <c r="B538" s="7" t="s">
        <v>25</v>
      </c>
      <c r="C538" s="7" t="s">
        <v>69</v>
      </c>
    </row>
    <row r="539" spans="1:3" x14ac:dyDescent="0.2">
      <c r="A539" s="7" t="s">
        <v>870</v>
      </c>
      <c r="B539" s="7" t="s">
        <v>25</v>
      </c>
      <c r="C539" s="7" t="s">
        <v>52</v>
      </c>
    </row>
    <row r="540" spans="1:3" x14ac:dyDescent="0.2">
      <c r="A540" s="7" t="s">
        <v>295</v>
      </c>
      <c r="B540" s="7" t="s">
        <v>44</v>
      </c>
      <c r="C540" s="7" t="s">
        <v>52</v>
      </c>
    </row>
    <row r="541" spans="1:3" x14ac:dyDescent="0.2">
      <c r="A541" s="7" t="s">
        <v>907</v>
      </c>
      <c r="B541" s="7" t="s">
        <v>44</v>
      </c>
      <c r="C541" s="7" t="s">
        <v>26</v>
      </c>
    </row>
    <row r="542" spans="1:3" x14ac:dyDescent="0.2">
      <c r="A542" s="7" t="s">
        <v>116</v>
      </c>
      <c r="B542" s="7" t="s">
        <v>25</v>
      </c>
      <c r="C542" s="7" t="s">
        <v>26</v>
      </c>
    </row>
    <row r="543" spans="1:3" x14ac:dyDescent="0.2">
      <c r="A543" s="7" t="s">
        <v>260</v>
      </c>
      <c r="B543" s="7" t="s">
        <v>44</v>
      </c>
      <c r="C543" s="7" t="s">
        <v>26</v>
      </c>
    </row>
    <row r="544" spans="1:3" x14ac:dyDescent="0.2">
      <c r="A544" s="7" t="s">
        <v>381</v>
      </c>
      <c r="B544" s="7" t="s">
        <v>25</v>
      </c>
      <c r="C544" s="7" t="s">
        <v>69</v>
      </c>
    </row>
    <row r="545" spans="1:3" x14ac:dyDescent="0.2">
      <c r="A545" s="7" t="s">
        <v>1355</v>
      </c>
      <c r="B545" s="7" t="s">
        <v>25</v>
      </c>
      <c r="C545" s="7" t="s">
        <v>26</v>
      </c>
    </row>
    <row r="546" spans="1:3" x14ac:dyDescent="0.2">
      <c r="A546" s="7" t="s">
        <v>88</v>
      </c>
      <c r="B546" s="7" t="s">
        <v>25</v>
      </c>
      <c r="C546" s="7" t="s">
        <v>69</v>
      </c>
    </row>
    <row r="547" spans="1:3" x14ac:dyDescent="0.2">
      <c r="A547" s="7" t="s">
        <v>1275</v>
      </c>
      <c r="B547" s="7" t="s">
        <v>25</v>
      </c>
      <c r="C547" s="7" t="s">
        <v>26</v>
      </c>
    </row>
    <row r="548" spans="1:3" x14ac:dyDescent="0.2">
      <c r="A548" s="7" t="s">
        <v>1452</v>
      </c>
      <c r="B548" s="7" t="s">
        <v>25</v>
      </c>
      <c r="C548" s="7" t="s">
        <v>69</v>
      </c>
    </row>
    <row r="549" spans="1:3" x14ac:dyDescent="0.2">
      <c r="A549" s="7" t="s">
        <v>348</v>
      </c>
      <c r="B549" s="7" t="s">
        <v>25</v>
      </c>
      <c r="C549" s="7" t="s">
        <v>26</v>
      </c>
    </row>
    <row r="550" spans="1:3" x14ac:dyDescent="0.2">
      <c r="A550" s="7" t="s">
        <v>55</v>
      </c>
      <c r="B550" s="7" t="s">
        <v>25</v>
      </c>
      <c r="C550" s="7" t="s">
        <v>52</v>
      </c>
    </row>
    <row r="551" spans="1:3" x14ac:dyDescent="0.2">
      <c r="A551" s="7" t="s">
        <v>1530</v>
      </c>
      <c r="B551" s="7" t="s">
        <v>44</v>
      </c>
      <c r="C551" s="7" t="s">
        <v>26</v>
      </c>
    </row>
    <row r="552" spans="1:3" x14ac:dyDescent="0.2">
      <c r="A552" s="7" t="s">
        <v>1244</v>
      </c>
      <c r="B552" s="7" t="s">
        <v>44</v>
      </c>
      <c r="C552" s="7" t="s">
        <v>52</v>
      </c>
    </row>
    <row r="553" spans="1:3" x14ac:dyDescent="0.2">
      <c r="A553" s="7" t="s">
        <v>958</v>
      </c>
      <c r="B553" s="7" t="s">
        <v>25</v>
      </c>
      <c r="C553" s="7" t="s">
        <v>69</v>
      </c>
    </row>
    <row r="554" spans="1:3" x14ac:dyDescent="0.2">
      <c r="A554" s="7" t="s">
        <v>1378</v>
      </c>
      <c r="B554" s="7" t="s">
        <v>25</v>
      </c>
      <c r="C554" s="7" t="s">
        <v>26</v>
      </c>
    </row>
    <row r="555" spans="1:3" x14ac:dyDescent="0.2">
      <c r="A555" s="7" t="s">
        <v>829</v>
      </c>
      <c r="B555" s="7" t="s">
        <v>44</v>
      </c>
      <c r="C555" s="7" t="s">
        <v>69</v>
      </c>
    </row>
    <row r="556" spans="1:3" x14ac:dyDescent="0.2">
      <c r="A556" s="7" t="s">
        <v>860</v>
      </c>
      <c r="B556" s="7" t="s">
        <v>44</v>
      </c>
      <c r="C556" s="7" t="s">
        <v>52</v>
      </c>
    </row>
    <row r="557" spans="1:3" x14ac:dyDescent="0.2">
      <c r="A557" s="7" t="s">
        <v>1160</v>
      </c>
      <c r="B557" s="7" t="s">
        <v>44</v>
      </c>
      <c r="C557" s="7" t="s">
        <v>69</v>
      </c>
    </row>
    <row r="558" spans="1:3" x14ac:dyDescent="0.2">
      <c r="A558" s="7" t="s">
        <v>1317</v>
      </c>
      <c r="B558" s="7" t="s">
        <v>25</v>
      </c>
      <c r="C558" s="7" t="s">
        <v>26</v>
      </c>
    </row>
    <row r="559" spans="1:3" x14ac:dyDescent="0.2">
      <c r="A559" s="7" t="s">
        <v>528</v>
      </c>
      <c r="B559" s="7" t="s">
        <v>44</v>
      </c>
      <c r="C559" s="7" t="s">
        <v>26</v>
      </c>
    </row>
    <row r="560" spans="1:3" x14ac:dyDescent="0.2">
      <c r="A560" s="7" t="s">
        <v>1299</v>
      </c>
      <c r="B560" s="7" t="s">
        <v>25</v>
      </c>
      <c r="C560" s="7" t="s">
        <v>69</v>
      </c>
    </row>
    <row r="561" spans="1:3" x14ac:dyDescent="0.2">
      <c r="A561" s="7" t="s">
        <v>540</v>
      </c>
      <c r="B561" s="7" t="s">
        <v>44</v>
      </c>
      <c r="C561" s="7" t="s">
        <v>52</v>
      </c>
    </row>
    <row r="562" spans="1:3" x14ac:dyDescent="0.2">
      <c r="A562" s="7" t="s">
        <v>799</v>
      </c>
      <c r="B562" s="7" t="s">
        <v>25</v>
      </c>
      <c r="C562" s="7" t="s">
        <v>69</v>
      </c>
    </row>
    <row r="563" spans="1:3" x14ac:dyDescent="0.2">
      <c r="A563" s="7" t="s">
        <v>75</v>
      </c>
      <c r="B563" s="7" t="s">
        <v>25</v>
      </c>
      <c r="C563" s="7" t="s">
        <v>69</v>
      </c>
    </row>
    <row r="564" spans="1:3" x14ac:dyDescent="0.2">
      <c r="A564" s="7" t="s">
        <v>1391</v>
      </c>
      <c r="B564" s="7" t="s">
        <v>25</v>
      </c>
      <c r="C564" s="7" t="s">
        <v>52</v>
      </c>
    </row>
    <row r="565" spans="1:3" x14ac:dyDescent="0.2">
      <c r="A565" s="7" t="s">
        <v>1403</v>
      </c>
      <c r="B565" s="7" t="s">
        <v>25</v>
      </c>
      <c r="C565" s="7" t="s">
        <v>26</v>
      </c>
    </row>
    <row r="566" spans="1:3" x14ac:dyDescent="0.2">
      <c r="A566" s="7" t="s">
        <v>883</v>
      </c>
      <c r="B566" s="7" t="s">
        <v>25</v>
      </c>
      <c r="C566" s="7" t="s">
        <v>69</v>
      </c>
    </row>
    <row r="567" spans="1:3" x14ac:dyDescent="0.2">
      <c r="A567" s="7" t="s">
        <v>666</v>
      </c>
      <c r="B567" s="7" t="s">
        <v>44</v>
      </c>
      <c r="C567" s="7" t="s">
        <v>26</v>
      </c>
    </row>
    <row r="568" spans="1:3" x14ac:dyDescent="0.2">
      <c r="A568" s="7" t="s">
        <v>325</v>
      </c>
      <c r="B568" s="7" t="s">
        <v>25</v>
      </c>
      <c r="C568" s="7" t="s">
        <v>26</v>
      </c>
    </row>
    <row r="569" spans="1:3" x14ac:dyDescent="0.2">
      <c r="A569" s="7" t="s">
        <v>1287</v>
      </c>
      <c r="B569" s="7" t="s">
        <v>25</v>
      </c>
      <c r="C569" s="7" t="s">
        <v>26</v>
      </c>
    </row>
    <row r="570" spans="1:3" x14ac:dyDescent="0.2">
      <c r="A570" s="7" t="s">
        <v>1583</v>
      </c>
      <c r="B570" s="7" t="s">
        <v>25</v>
      </c>
      <c r="C570" s="7" t="s">
        <v>69</v>
      </c>
    </row>
    <row r="571" spans="1:3" x14ac:dyDescent="0.2">
      <c r="A571" s="7" t="s">
        <v>1159</v>
      </c>
      <c r="B571" s="7" t="s">
        <v>25</v>
      </c>
      <c r="C571" s="7" t="s">
        <v>26</v>
      </c>
    </row>
    <row r="572" spans="1:3" x14ac:dyDescent="0.2">
      <c r="A572" s="7" t="s">
        <v>735</v>
      </c>
      <c r="B572" s="7" t="s">
        <v>25</v>
      </c>
      <c r="C572" s="7" t="s">
        <v>37</v>
      </c>
    </row>
    <row r="573" spans="1:3" x14ac:dyDescent="0.2">
      <c r="A573" s="7" t="s">
        <v>1568</v>
      </c>
      <c r="B573" s="7" t="s">
        <v>25</v>
      </c>
      <c r="C573" s="7" t="s">
        <v>37</v>
      </c>
    </row>
    <row r="574" spans="1:3" x14ac:dyDescent="0.2">
      <c r="A574" s="7" t="s">
        <v>1231</v>
      </c>
      <c r="B574" s="7" t="s">
        <v>25</v>
      </c>
      <c r="C574" s="7" t="s">
        <v>26</v>
      </c>
    </row>
    <row r="575" spans="1:3" x14ac:dyDescent="0.2">
      <c r="A575" s="7" t="s">
        <v>1457</v>
      </c>
      <c r="B575" s="7" t="s">
        <v>25</v>
      </c>
      <c r="C575" s="7" t="s">
        <v>26</v>
      </c>
    </row>
    <row r="576" spans="1:3" x14ac:dyDescent="0.2">
      <c r="A576" s="7" t="s">
        <v>223</v>
      </c>
      <c r="B576" s="7" t="s">
        <v>44</v>
      </c>
      <c r="C576" s="7" t="s">
        <v>26</v>
      </c>
    </row>
    <row r="577" spans="1:3" x14ac:dyDescent="0.2">
      <c r="A577" s="7" t="s">
        <v>1027</v>
      </c>
      <c r="B577" s="7" t="s">
        <v>25</v>
      </c>
      <c r="C577" s="7" t="s">
        <v>69</v>
      </c>
    </row>
    <row r="578" spans="1:3" x14ac:dyDescent="0.2">
      <c r="A578" s="7" t="s">
        <v>1003</v>
      </c>
      <c r="B578" s="7" t="s">
        <v>25</v>
      </c>
      <c r="C578" s="7" t="s">
        <v>69</v>
      </c>
    </row>
    <row r="579" spans="1:3" x14ac:dyDescent="0.2">
      <c r="A579" s="7" t="s">
        <v>536</v>
      </c>
      <c r="B579" s="7" t="s">
        <v>25</v>
      </c>
      <c r="C579" s="7" t="s">
        <v>52</v>
      </c>
    </row>
    <row r="580" spans="1:3" x14ac:dyDescent="0.2">
      <c r="A580" s="7" t="s">
        <v>205</v>
      </c>
      <c r="B580" s="7" t="s">
        <v>25</v>
      </c>
      <c r="C580" s="7" t="s">
        <v>52</v>
      </c>
    </row>
    <row r="581" spans="1:3" x14ac:dyDescent="0.2">
      <c r="A581" s="7" t="s">
        <v>784</v>
      </c>
      <c r="B581" s="7" t="s">
        <v>25</v>
      </c>
      <c r="C581" s="7" t="s">
        <v>26</v>
      </c>
    </row>
    <row r="582" spans="1:3" x14ac:dyDescent="0.2">
      <c r="A582" s="7" t="s">
        <v>1629</v>
      </c>
      <c r="B582" s="7" t="s">
        <v>44</v>
      </c>
      <c r="C582" s="7" t="s">
        <v>52</v>
      </c>
    </row>
    <row r="583" spans="1:3" x14ac:dyDescent="0.2">
      <c r="A583" s="7" t="s">
        <v>122</v>
      </c>
      <c r="B583" s="7" t="s">
        <v>44</v>
      </c>
      <c r="C583" s="7" t="s">
        <v>69</v>
      </c>
    </row>
    <row r="584" spans="1:3" x14ac:dyDescent="0.2">
      <c r="A584" s="7" t="s">
        <v>725</v>
      </c>
      <c r="B584" s="7" t="s">
        <v>25</v>
      </c>
      <c r="C584" s="7" t="s">
        <v>52</v>
      </c>
    </row>
    <row r="585" spans="1:3" x14ac:dyDescent="0.2">
      <c r="A585" s="7" t="s">
        <v>1311</v>
      </c>
      <c r="B585" s="7" t="s">
        <v>25</v>
      </c>
      <c r="C585" s="7" t="s">
        <v>69</v>
      </c>
    </row>
    <row r="586" spans="1:3" x14ac:dyDescent="0.2">
      <c r="A586" s="7" t="s">
        <v>512</v>
      </c>
      <c r="B586" s="7" t="s">
        <v>25</v>
      </c>
      <c r="C586" s="7" t="s">
        <v>26</v>
      </c>
    </row>
    <row r="587" spans="1:3" x14ac:dyDescent="0.2">
      <c r="A587" s="7" t="s">
        <v>1020</v>
      </c>
      <c r="B587" s="7" t="s">
        <v>25</v>
      </c>
      <c r="C587" s="7" t="s">
        <v>26</v>
      </c>
    </row>
    <row r="588" spans="1:3" x14ac:dyDescent="0.2">
      <c r="A588" s="7" t="s">
        <v>1074</v>
      </c>
      <c r="B588" s="7" t="s">
        <v>25</v>
      </c>
      <c r="C588" s="7" t="s">
        <v>69</v>
      </c>
    </row>
    <row r="589" spans="1:3" x14ac:dyDescent="0.2">
      <c r="A589" s="7" t="s">
        <v>1154</v>
      </c>
      <c r="B589" s="7" t="s">
        <v>25</v>
      </c>
      <c r="C589" s="7" t="s">
        <v>26</v>
      </c>
    </row>
    <row r="590" spans="1:3" x14ac:dyDescent="0.2">
      <c r="A590" s="7" t="s">
        <v>1111</v>
      </c>
      <c r="B590" s="7" t="s">
        <v>44</v>
      </c>
      <c r="C590" s="7" t="s">
        <v>69</v>
      </c>
    </row>
    <row r="591" spans="1:3" x14ac:dyDescent="0.2">
      <c r="A591" s="7" t="s">
        <v>776</v>
      </c>
      <c r="B591" s="7" t="s">
        <v>25</v>
      </c>
      <c r="C591" s="7" t="s">
        <v>37</v>
      </c>
    </row>
    <row r="592" spans="1:3" x14ac:dyDescent="0.2">
      <c r="A592" s="7" t="s">
        <v>738</v>
      </c>
      <c r="B592" s="7" t="s">
        <v>25</v>
      </c>
      <c r="C592" s="7" t="s">
        <v>52</v>
      </c>
    </row>
    <row r="593" spans="1:3" x14ac:dyDescent="0.2">
      <c r="A593" s="7" t="s">
        <v>1161</v>
      </c>
      <c r="B593" s="7" t="s">
        <v>25</v>
      </c>
      <c r="C593" s="7" t="s">
        <v>52</v>
      </c>
    </row>
    <row r="594" spans="1:3" x14ac:dyDescent="0.2">
      <c r="A594" s="7" t="s">
        <v>390</v>
      </c>
      <c r="B594" s="7" t="s">
        <v>44</v>
      </c>
      <c r="C594" s="7" t="s">
        <v>37</v>
      </c>
    </row>
    <row r="595" spans="1:3" x14ac:dyDescent="0.2">
      <c r="A595" s="7" t="s">
        <v>1400</v>
      </c>
      <c r="B595" s="7" t="s">
        <v>25</v>
      </c>
      <c r="C595" s="7" t="s">
        <v>26</v>
      </c>
    </row>
    <row r="596" spans="1:3" x14ac:dyDescent="0.2">
      <c r="A596" s="7" t="s">
        <v>1100</v>
      </c>
      <c r="B596" s="7" t="s">
        <v>44</v>
      </c>
      <c r="C596" s="7" t="s">
        <v>26</v>
      </c>
    </row>
    <row r="597" spans="1:3" x14ac:dyDescent="0.2">
      <c r="A597" s="7" t="s">
        <v>432</v>
      </c>
      <c r="B597" s="7" t="s">
        <v>25</v>
      </c>
      <c r="C597" s="7" t="s">
        <v>52</v>
      </c>
    </row>
    <row r="598" spans="1:3" x14ac:dyDescent="0.2">
      <c r="A598" s="7" t="s">
        <v>1603</v>
      </c>
      <c r="B598" s="7" t="s">
        <v>25</v>
      </c>
      <c r="C598" s="7" t="s">
        <v>52</v>
      </c>
    </row>
    <row r="599" spans="1:3" x14ac:dyDescent="0.2">
      <c r="A599" s="7" t="s">
        <v>732</v>
      </c>
      <c r="B599" s="7" t="s">
        <v>25</v>
      </c>
      <c r="C599" s="7" t="s">
        <v>69</v>
      </c>
    </row>
    <row r="600" spans="1:3" x14ac:dyDescent="0.2">
      <c r="A600" s="7" t="s">
        <v>888</v>
      </c>
      <c r="B600" s="7" t="s">
        <v>44</v>
      </c>
      <c r="C600" s="7" t="s">
        <v>52</v>
      </c>
    </row>
    <row r="601" spans="1:3" x14ac:dyDescent="0.2">
      <c r="A601" s="7" t="s">
        <v>1328</v>
      </c>
      <c r="B601" s="7" t="s">
        <v>44</v>
      </c>
      <c r="C601" s="7" t="s">
        <v>69</v>
      </c>
    </row>
    <row r="602" spans="1:3" x14ac:dyDescent="0.2">
      <c r="A602" s="7" t="s">
        <v>1247</v>
      </c>
      <c r="B602" s="7" t="s">
        <v>44</v>
      </c>
      <c r="C602" s="7" t="s">
        <v>26</v>
      </c>
    </row>
    <row r="603" spans="1:3" x14ac:dyDescent="0.2">
      <c r="A603" s="7" t="s">
        <v>1525</v>
      </c>
      <c r="B603" s="7" t="s">
        <v>44</v>
      </c>
      <c r="C603" s="7" t="s">
        <v>26</v>
      </c>
    </row>
    <row r="604" spans="1:3" x14ac:dyDescent="0.2">
      <c r="A604" s="7" t="s">
        <v>146</v>
      </c>
      <c r="B604" s="7" t="s">
        <v>25</v>
      </c>
      <c r="C604" s="7" t="s">
        <v>37</v>
      </c>
    </row>
    <row r="605" spans="1:3" x14ac:dyDescent="0.2">
      <c r="A605" s="7" t="s">
        <v>1624</v>
      </c>
      <c r="B605" s="7" t="s">
        <v>44</v>
      </c>
      <c r="C605" s="7" t="s">
        <v>69</v>
      </c>
    </row>
    <row r="606" spans="1:3" x14ac:dyDescent="0.2">
      <c r="A606" s="7" t="s">
        <v>1010</v>
      </c>
      <c r="B606" s="7" t="s">
        <v>25</v>
      </c>
      <c r="C606" s="7" t="s">
        <v>52</v>
      </c>
    </row>
    <row r="607" spans="1:3" x14ac:dyDescent="0.2">
      <c r="A607" s="7" t="s">
        <v>231</v>
      </c>
      <c r="B607" s="7" t="s">
        <v>25</v>
      </c>
      <c r="C607" s="7" t="s">
        <v>37</v>
      </c>
    </row>
    <row r="608" spans="1:3" x14ac:dyDescent="0.2">
      <c r="A608" s="7" t="s">
        <v>1569</v>
      </c>
      <c r="B608" s="7" t="s">
        <v>25</v>
      </c>
      <c r="C608" s="7" t="s">
        <v>37</v>
      </c>
    </row>
    <row r="609" spans="1:3" x14ac:dyDescent="0.2">
      <c r="A609" s="7" t="s">
        <v>1005</v>
      </c>
      <c r="B609" s="7" t="s">
        <v>25</v>
      </c>
      <c r="C609" s="7" t="s">
        <v>52</v>
      </c>
    </row>
    <row r="610" spans="1:3" x14ac:dyDescent="0.2">
      <c r="A610" s="7" t="s">
        <v>1094</v>
      </c>
      <c r="B610" s="7" t="s">
        <v>44</v>
      </c>
      <c r="C610" s="7" t="s">
        <v>26</v>
      </c>
    </row>
    <row r="611" spans="1:3" x14ac:dyDescent="0.2">
      <c r="A611" s="7" t="s">
        <v>1050</v>
      </c>
      <c r="B611" s="7" t="s">
        <v>44</v>
      </c>
      <c r="C611" s="7" t="s">
        <v>37</v>
      </c>
    </row>
    <row r="612" spans="1:3" x14ac:dyDescent="0.2">
      <c r="A612" s="7" t="s">
        <v>203</v>
      </c>
      <c r="B612" s="7" t="s">
        <v>25</v>
      </c>
      <c r="C612" s="7" t="s">
        <v>26</v>
      </c>
    </row>
    <row r="613" spans="1:3" x14ac:dyDescent="0.2">
      <c r="A613" s="7" t="s">
        <v>660</v>
      </c>
      <c r="B613" s="7" t="s">
        <v>25</v>
      </c>
      <c r="C613" s="7" t="s">
        <v>37</v>
      </c>
    </row>
    <row r="614" spans="1:3" x14ac:dyDescent="0.2">
      <c r="A614" s="7" t="s">
        <v>1362</v>
      </c>
      <c r="B614" s="7" t="s">
        <v>25</v>
      </c>
      <c r="C614" s="7" t="s">
        <v>37</v>
      </c>
    </row>
    <row r="615" spans="1:3" x14ac:dyDescent="0.2">
      <c r="A615" s="7" t="s">
        <v>936</v>
      </c>
      <c r="B615" s="7" t="s">
        <v>44</v>
      </c>
      <c r="C615" s="7" t="s">
        <v>26</v>
      </c>
    </row>
    <row r="616" spans="1:3" x14ac:dyDescent="0.2">
      <c r="A616" s="7" t="s">
        <v>1138</v>
      </c>
      <c r="B616" s="7" t="s">
        <v>25</v>
      </c>
      <c r="C616" s="7" t="s">
        <v>69</v>
      </c>
    </row>
    <row r="617" spans="1:3" x14ac:dyDescent="0.2">
      <c r="A617" s="7" t="s">
        <v>843</v>
      </c>
      <c r="B617" s="7" t="s">
        <v>25</v>
      </c>
      <c r="C617" s="7" t="s">
        <v>69</v>
      </c>
    </row>
    <row r="618" spans="1:3" x14ac:dyDescent="0.2">
      <c r="A618" s="7" t="s">
        <v>1082</v>
      </c>
      <c r="B618" s="7" t="s">
        <v>25</v>
      </c>
      <c r="C618" s="7" t="s">
        <v>26</v>
      </c>
    </row>
    <row r="619" spans="1:3" x14ac:dyDescent="0.2">
      <c r="A619" s="7" t="s">
        <v>837</v>
      </c>
      <c r="B619" s="7" t="s">
        <v>25</v>
      </c>
      <c r="C619" s="7" t="s">
        <v>69</v>
      </c>
    </row>
    <row r="620" spans="1:3" x14ac:dyDescent="0.2">
      <c r="A620" s="7" t="s">
        <v>1136</v>
      </c>
      <c r="B620" s="7" t="s">
        <v>44</v>
      </c>
      <c r="C620" s="7" t="s">
        <v>26</v>
      </c>
    </row>
    <row r="621" spans="1:3" x14ac:dyDescent="0.2">
      <c r="A621" s="7" t="s">
        <v>1296</v>
      </c>
      <c r="B621" s="7" t="s">
        <v>25</v>
      </c>
      <c r="C621" s="7" t="s">
        <v>69</v>
      </c>
    </row>
    <row r="622" spans="1:3" x14ac:dyDescent="0.2">
      <c r="A622" s="7" t="s">
        <v>268</v>
      </c>
      <c r="B622" s="7" t="s">
        <v>25</v>
      </c>
      <c r="C622" s="7" t="s">
        <v>26</v>
      </c>
    </row>
    <row r="623" spans="1:3" x14ac:dyDescent="0.2">
      <c r="A623" s="7" t="s">
        <v>1170</v>
      </c>
      <c r="B623" s="7" t="s">
        <v>25</v>
      </c>
      <c r="C623" s="7" t="s">
        <v>69</v>
      </c>
    </row>
    <row r="624" spans="1:3" x14ac:dyDescent="0.2">
      <c r="A624" s="7" t="s">
        <v>741</v>
      </c>
      <c r="B624" s="7" t="s">
        <v>25</v>
      </c>
      <c r="C624" s="7" t="s">
        <v>26</v>
      </c>
    </row>
    <row r="625" spans="1:3" x14ac:dyDescent="0.2">
      <c r="A625" s="7" t="s">
        <v>1393</v>
      </c>
      <c r="B625" s="7" t="s">
        <v>44</v>
      </c>
      <c r="C625" s="7" t="s">
        <v>52</v>
      </c>
    </row>
    <row r="626" spans="1:3" x14ac:dyDescent="0.2">
      <c r="A626" s="7" t="s">
        <v>503</v>
      </c>
      <c r="B626" s="7" t="s">
        <v>25</v>
      </c>
      <c r="C626" s="7" t="s">
        <v>69</v>
      </c>
    </row>
    <row r="627" spans="1:3" x14ac:dyDescent="0.2">
      <c r="A627" s="7" t="s">
        <v>359</v>
      </c>
      <c r="B627" s="7" t="s">
        <v>25</v>
      </c>
      <c r="C627" s="7" t="s">
        <v>26</v>
      </c>
    </row>
    <row r="628" spans="1:3" x14ac:dyDescent="0.2">
      <c r="A628" s="7" t="s">
        <v>110</v>
      </c>
      <c r="B628" s="7" t="s">
        <v>44</v>
      </c>
      <c r="C628" s="7" t="s">
        <v>69</v>
      </c>
    </row>
    <row r="629" spans="1:3" x14ac:dyDescent="0.2">
      <c r="A629" s="7" t="s">
        <v>858</v>
      </c>
      <c r="B629" s="7" t="s">
        <v>25</v>
      </c>
      <c r="C629" s="7" t="s">
        <v>69</v>
      </c>
    </row>
    <row r="630" spans="1:3" x14ac:dyDescent="0.2">
      <c r="A630" s="7" t="s">
        <v>702</v>
      </c>
      <c r="B630" s="7" t="s">
        <v>25</v>
      </c>
      <c r="C630" s="7" t="s">
        <v>52</v>
      </c>
    </row>
    <row r="631" spans="1:3" x14ac:dyDescent="0.2">
      <c r="A631" s="7" t="s">
        <v>1587</v>
      </c>
      <c r="B631" s="7" t="s">
        <v>25</v>
      </c>
      <c r="C631" s="7" t="s">
        <v>69</v>
      </c>
    </row>
    <row r="632" spans="1:3" x14ac:dyDescent="0.2">
      <c r="A632" s="7" t="s">
        <v>149</v>
      </c>
      <c r="B632" s="7" t="s">
        <v>25</v>
      </c>
      <c r="C632" s="7" t="s">
        <v>69</v>
      </c>
    </row>
    <row r="633" spans="1:3" x14ac:dyDescent="0.2">
      <c r="A633" s="7" t="s">
        <v>1366</v>
      </c>
      <c r="B633" s="7" t="s">
        <v>25</v>
      </c>
      <c r="C633" s="7" t="s">
        <v>26</v>
      </c>
    </row>
    <row r="634" spans="1:3" x14ac:dyDescent="0.2">
      <c r="A634" s="7" t="s">
        <v>1140</v>
      </c>
      <c r="B634" s="7" t="s">
        <v>25</v>
      </c>
      <c r="C634" s="7" t="s">
        <v>69</v>
      </c>
    </row>
    <row r="635" spans="1:3" x14ac:dyDescent="0.2">
      <c r="A635" s="7" t="s">
        <v>1139</v>
      </c>
      <c r="B635" s="7" t="s">
        <v>25</v>
      </c>
      <c r="C635" s="7" t="s">
        <v>37</v>
      </c>
    </row>
    <row r="636" spans="1:3" x14ac:dyDescent="0.2">
      <c r="A636" s="7" t="s">
        <v>1175</v>
      </c>
      <c r="B636" s="7" t="s">
        <v>25</v>
      </c>
      <c r="C636" s="7" t="s">
        <v>26</v>
      </c>
    </row>
    <row r="637" spans="1:3" x14ac:dyDescent="0.2">
      <c r="A637" s="7" t="s">
        <v>1286</v>
      </c>
      <c r="B637" s="7" t="s">
        <v>25</v>
      </c>
      <c r="C637" s="7" t="s">
        <v>26</v>
      </c>
    </row>
    <row r="638" spans="1:3" x14ac:dyDescent="0.2">
      <c r="A638" s="7" t="s">
        <v>274</v>
      </c>
      <c r="B638" s="7" t="s">
        <v>25</v>
      </c>
      <c r="C638" s="7" t="s">
        <v>69</v>
      </c>
    </row>
    <row r="639" spans="1:3" x14ac:dyDescent="0.2">
      <c r="A639" s="7" t="s">
        <v>141</v>
      </c>
      <c r="B639" s="7" t="s">
        <v>25</v>
      </c>
      <c r="C639" s="7" t="s">
        <v>52</v>
      </c>
    </row>
    <row r="640" spans="1:3" x14ac:dyDescent="0.2">
      <c r="A640" s="7" t="s">
        <v>1022</v>
      </c>
      <c r="B640" s="7" t="s">
        <v>44</v>
      </c>
      <c r="C640" s="7" t="s">
        <v>26</v>
      </c>
    </row>
    <row r="641" spans="1:3" x14ac:dyDescent="0.2">
      <c r="A641" s="7" t="s">
        <v>272</v>
      </c>
      <c r="B641" s="7" t="s">
        <v>25</v>
      </c>
      <c r="C641" s="7" t="s">
        <v>37</v>
      </c>
    </row>
    <row r="642" spans="1:3" x14ac:dyDescent="0.2">
      <c r="A642" s="7" t="s">
        <v>1151</v>
      </c>
      <c r="B642" s="7" t="s">
        <v>25</v>
      </c>
      <c r="C642" s="7" t="s">
        <v>52</v>
      </c>
    </row>
    <row r="643" spans="1:3" x14ac:dyDescent="0.2">
      <c r="A643" s="7" t="s">
        <v>500</v>
      </c>
      <c r="B643" s="7" t="s">
        <v>44</v>
      </c>
      <c r="C643" s="7" t="s">
        <v>26</v>
      </c>
    </row>
    <row r="644" spans="1:3" x14ac:dyDescent="0.2">
      <c r="A644" s="7" t="s">
        <v>1242</v>
      </c>
      <c r="B644" s="7" t="s">
        <v>25</v>
      </c>
      <c r="C644" s="7" t="s">
        <v>26</v>
      </c>
    </row>
    <row r="645" spans="1:3" x14ac:dyDescent="0.2">
      <c r="A645" s="7" t="s">
        <v>1511</v>
      </c>
      <c r="B645" s="7" t="s">
        <v>25</v>
      </c>
      <c r="C645" s="7" t="s">
        <v>26</v>
      </c>
    </row>
    <row r="646" spans="1:3" x14ac:dyDescent="0.2">
      <c r="A646" s="7" t="s">
        <v>872</v>
      </c>
      <c r="B646" s="7" t="s">
        <v>25</v>
      </c>
      <c r="C646" s="7" t="s">
        <v>26</v>
      </c>
    </row>
    <row r="647" spans="1:3" x14ac:dyDescent="0.2">
      <c r="A647" s="7" t="s">
        <v>1486</v>
      </c>
      <c r="B647" s="7" t="s">
        <v>25</v>
      </c>
      <c r="C647" s="7" t="s">
        <v>69</v>
      </c>
    </row>
    <row r="648" spans="1:3" x14ac:dyDescent="0.2">
      <c r="A648" s="7" t="s">
        <v>840</v>
      </c>
      <c r="B648" s="7" t="s">
        <v>25</v>
      </c>
      <c r="C648" s="7" t="s">
        <v>52</v>
      </c>
    </row>
    <row r="649" spans="1:3" x14ac:dyDescent="0.2">
      <c r="A649" s="7" t="s">
        <v>1376</v>
      </c>
      <c r="B649" s="7" t="s">
        <v>25</v>
      </c>
      <c r="C649" s="7" t="s">
        <v>69</v>
      </c>
    </row>
    <row r="650" spans="1:3" x14ac:dyDescent="0.2">
      <c r="A650" s="7" t="s">
        <v>654</v>
      </c>
      <c r="B650" s="7" t="s">
        <v>44</v>
      </c>
      <c r="C650" s="7" t="s">
        <v>37</v>
      </c>
    </row>
    <row r="651" spans="1:3" x14ac:dyDescent="0.2">
      <c r="A651" s="7" t="s">
        <v>1411</v>
      </c>
      <c r="B651" s="7" t="s">
        <v>25</v>
      </c>
      <c r="C651" s="7" t="s">
        <v>37</v>
      </c>
    </row>
    <row r="652" spans="1:3" x14ac:dyDescent="0.2">
      <c r="A652" s="7" t="s">
        <v>621</v>
      </c>
      <c r="B652" s="7" t="s">
        <v>44</v>
      </c>
      <c r="C652" s="7" t="s">
        <v>69</v>
      </c>
    </row>
    <row r="653" spans="1:3" x14ac:dyDescent="0.2">
      <c r="A653" s="7" t="s">
        <v>1204</v>
      </c>
      <c r="B653" s="7" t="s">
        <v>25</v>
      </c>
      <c r="C653" s="7" t="s">
        <v>37</v>
      </c>
    </row>
    <row r="654" spans="1:3" x14ac:dyDescent="0.2">
      <c r="A654" s="7" t="s">
        <v>1565</v>
      </c>
      <c r="B654" s="7" t="s">
        <v>25</v>
      </c>
      <c r="C654" s="7" t="s">
        <v>52</v>
      </c>
    </row>
    <row r="655" spans="1:3" x14ac:dyDescent="0.2">
      <c r="A655" s="7" t="s">
        <v>494</v>
      </c>
      <c r="B655" s="7" t="s">
        <v>25</v>
      </c>
      <c r="C655" s="7" t="s">
        <v>37</v>
      </c>
    </row>
    <row r="656" spans="1:3" x14ac:dyDescent="0.2">
      <c r="A656" s="7" t="s">
        <v>838</v>
      </c>
      <c r="B656" s="7" t="s">
        <v>44</v>
      </c>
      <c r="C656" s="7" t="s">
        <v>52</v>
      </c>
    </row>
    <row r="657" spans="1:3" x14ac:dyDescent="0.2">
      <c r="A657" s="7" t="s">
        <v>357</v>
      </c>
      <c r="B657" s="7" t="s">
        <v>44</v>
      </c>
      <c r="C657" s="7" t="s">
        <v>69</v>
      </c>
    </row>
    <row r="658" spans="1:3" x14ac:dyDescent="0.2">
      <c r="A658" s="7" t="s">
        <v>806</v>
      </c>
      <c r="B658" s="7" t="s">
        <v>25</v>
      </c>
      <c r="C658" s="7" t="s">
        <v>37</v>
      </c>
    </row>
    <row r="659" spans="1:3" x14ac:dyDescent="0.2">
      <c r="A659" s="7" t="s">
        <v>426</v>
      </c>
      <c r="B659" s="7" t="s">
        <v>25</v>
      </c>
      <c r="C659" s="7" t="s">
        <v>69</v>
      </c>
    </row>
    <row r="660" spans="1:3" x14ac:dyDescent="0.2">
      <c r="A660" s="7" t="s">
        <v>150</v>
      </c>
      <c r="B660" s="7" t="s">
        <v>25</v>
      </c>
      <c r="C660" s="7" t="s">
        <v>69</v>
      </c>
    </row>
    <row r="661" spans="1:3" x14ac:dyDescent="0.2">
      <c r="A661" s="7" t="s">
        <v>949</v>
      </c>
      <c r="B661" s="7" t="s">
        <v>25</v>
      </c>
      <c r="C661" s="7" t="s">
        <v>69</v>
      </c>
    </row>
    <row r="662" spans="1:3" x14ac:dyDescent="0.2">
      <c r="A662" s="7" t="s">
        <v>169</v>
      </c>
      <c r="B662" s="7" t="s">
        <v>25</v>
      </c>
      <c r="C662" s="7" t="s">
        <v>69</v>
      </c>
    </row>
    <row r="663" spans="1:3" x14ac:dyDescent="0.2">
      <c r="A663" s="7" t="s">
        <v>1169</v>
      </c>
      <c r="B663" s="7" t="s">
        <v>25</v>
      </c>
      <c r="C663" s="7" t="s">
        <v>69</v>
      </c>
    </row>
    <row r="664" spans="1:3" x14ac:dyDescent="0.2">
      <c r="A664" s="7" t="s">
        <v>1628</v>
      </c>
      <c r="B664" s="7" t="s">
        <v>44</v>
      </c>
      <c r="C664" s="7" t="s">
        <v>69</v>
      </c>
    </row>
    <row r="665" spans="1:3" x14ac:dyDescent="0.2">
      <c r="A665" s="7" t="s">
        <v>290</v>
      </c>
      <c r="B665" s="7" t="s">
        <v>44</v>
      </c>
      <c r="C665" s="7" t="s">
        <v>69</v>
      </c>
    </row>
    <row r="666" spans="1:3" x14ac:dyDescent="0.2">
      <c r="A666" s="7" t="s">
        <v>1359</v>
      </c>
      <c r="B666" s="7" t="s">
        <v>44</v>
      </c>
      <c r="C666" s="7" t="s">
        <v>26</v>
      </c>
    </row>
    <row r="667" spans="1:3" x14ac:dyDescent="0.2">
      <c r="A667" s="7" t="s">
        <v>1065</v>
      </c>
      <c r="B667" s="7" t="s">
        <v>25</v>
      </c>
      <c r="C667" s="7" t="s">
        <v>26</v>
      </c>
    </row>
    <row r="668" spans="1:3" x14ac:dyDescent="0.2">
      <c r="A668" s="7" t="s">
        <v>913</v>
      </c>
      <c r="B668" s="7" t="s">
        <v>44</v>
      </c>
      <c r="C668" s="7" t="s">
        <v>52</v>
      </c>
    </row>
    <row r="669" spans="1:3" x14ac:dyDescent="0.2">
      <c r="A669" s="7" t="s">
        <v>1257</v>
      </c>
      <c r="B669" s="7" t="s">
        <v>25</v>
      </c>
      <c r="C669" s="7" t="s">
        <v>69</v>
      </c>
    </row>
    <row r="670" spans="1:3" x14ac:dyDescent="0.2">
      <c r="A670" s="7" t="s">
        <v>366</v>
      </c>
      <c r="B670" s="7" t="s">
        <v>44</v>
      </c>
      <c r="C670" s="7" t="s">
        <v>26</v>
      </c>
    </row>
    <row r="671" spans="1:3" x14ac:dyDescent="0.2">
      <c r="A671" s="7" t="s">
        <v>375</v>
      </c>
      <c r="B671" s="7" t="s">
        <v>25</v>
      </c>
      <c r="C671" s="7" t="s">
        <v>26</v>
      </c>
    </row>
    <row r="672" spans="1:3" x14ac:dyDescent="0.2">
      <c r="A672" s="7" t="s">
        <v>618</v>
      </c>
      <c r="B672" s="7" t="s">
        <v>25</v>
      </c>
      <c r="C672" s="7" t="s">
        <v>69</v>
      </c>
    </row>
    <row r="673" spans="1:3" x14ac:dyDescent="0.2">
      <c r="A673" s="7" t="s">
        <v>293</v>
      </c>
      <c r="B673" s="7" t="s">
        <v>25</v>
      </c>
      <c r="C673" s="7" t="s">
        <v>37</v>
      </c>
    </row>
    <row r="674" spans="1:3" x14ac:dyDescent="0.2">
      <c r="A674" s="7" t="s">
        <v>1289</v>
      </c>
      <c r="B674" s="7" t="s">
        <v>44</v>
      </c>
      <c r="C674" s="7" t="s">
        <v>69</v>
      </c>
    </row>
    <row r="675" spans="1:3" x14ac:dyDescent="0.2">
      <c r="A675" s="7" t="s">
        <v>449</v>
      </c>
      <c r="B675" s="7" t="s">
        <v>25</v>
      </c>
      <c r="C675" s="7" t="s">
        <v>37</v>
      </c>
    </row>
    <row r="676" spans="1:3" x14ac:dyDescent="0.2">
      <c r="A676" s="7" t="s">
        <v>1148</v>
      </c>
      <c r="B676" s="7" t="s">
        <v>25</v>
      </c>
      <c r="C676" s="7" t="s">
        <v>26</v>
      </c>
    </row>
    <row r="677" spans="1:3" x14ac:dyDescent="0.2">
      <c r="A677" s="7" t="s">
        <v>383</v>
      </c>
      <c r="B677" s="7" t="s">
        <v>25</v>
      </c>
      <c r="C677" s="7" t="s">
        <v>52</v>
      </c>
    </row>
    <row r="678" spans="1:3" x14ac:dyDescent="0.2">
      <c r="A678" s="7" t="s">
        <v>855</v>
      </c>
      <c r="B678" s="7" t="s">
        <v>44</v>
      </c>
      <c r="C678" s="7" t="s">
        <v>52</v>
      </c>
    </row>
    <row r="679" spans="1:3" x14ac:dyDescent="0.2">
      <c r="A679" s="7" t="s">
        <v>1324</v>
      </c>
      <c r="B679" s="7" t="s">
        <v>44</v>
      </c>
      <c r="C679" s="7" t="s">
        <v>52</v>
      </c>
    </row>
    <row r="680" spans="1:3" x14ac:dyDescent="0.2">
      <c r="A680" s="7" t="s">
        <v>881</v>
      </c>
      <c r="B680" s="7" t="s">
        <v>25</v>
      </c>
      <c r="C680" s="7" t="s">
        <v>26</v>
      </c>
    </row>
    <row r="681" spans="1:3" x14ac:dyDescent="0.2">
      <c r="A681" s="7" t="s">
        <v>861</v>
      </c>
      <c r="B681" s="7" t="s">
        <v>25</v>
      </c>
      <c r="C681" s="7" t="s">
        <v>69</v>
      </c>
    </row>
    <row r="682" spans="1:3" x14ac:dyDescent="0.2">
      <c r="A682" s="7" t="s">
        <v>1280</v>
      </c>
      <c r="B682" s="7" t="s">
        <v>44</v>
      </c>
      <c r="C682" s="7" t="s">
        <v>69</v>
      </c>
    </row>
    <row r="683" spans="1:3" x14ac:dyDescent="0.2">
      <c r="A683" s="7" t="s">
        <v>708</v>
      </c>
      <c r="B683" s="7" t="s">
        <v>25</v>
      </c>
      <c r="C683" s="7" t="s">
        <v>37</v>
      </c>
    </row>
    <row r="684" spans="1:3" x14ac:dyDescent="0.2">
      <c r="A684" s="7" t="s">
        <v>944</v>
      </c>
      <c r="B684" s="7" t="s">
        <v>25</v>
      </c>
      <c r="C684" s="7" t="s">
        <v>26</v>
      </c>
    </row>
    <row r="685" spans="1:3" x14ac:dyDescent="0.2">
      <c r="A685" s="7" t="s">
        <v>200</v>
      </c>
      <c r="B685" s="7" t="s">
        <v>25</v>
      </c>
      <c r="C685" s="7" t="s">
        <v>69</v>
      </c>
    </row>
    <row r="686" spans="1:3" x14ac:dyDescent="0.2">
      <c r="A686" s="7" t="s">
        <v>1339</v>
      </c>
      <c r="B686" s="7" t="s">
        <v>25</v>
      </c>
      <c r="C686" s="7" t="s">
        <v>26</v>
      </c>
    </row>
    <row r="687" spans="1:3" x14ac:dyDescent="0.2">
      <c r="A687" s="7" t="s">
        <v>1479</v>
      </c>
      <c r="B687" s="7" t="s">
        <v>44</v>
      </c>
      <c r="C687" s="7" t="s">
        <v>37</v>
      </c>
    </row>
    <row r="688" spans="1:3" x14ac:dyDescent="0.2">
      <c r="A688" s="7" t="s">
        <v>1297</v>
      </c>
      <c r="B688" s="7" t="s">
        <v>25</v>
      </c>
      <c r="C688" s="7" t="s">
        <v>52</v>
      </c>
    </row>
    <row r="689" spans="1:3" x14ac:dyDescent="0.2">
      <c r="A689" s="7" t="s">
        <v>1272</v>
      </c>
      <c r="B689" s="7" t="s">
        <v>25</v>
      </c>
      <c r="C689" s="7" t="s">
        <v>26</v>
      </c>
    </row>
    <row r="690" spans="1:3" x14ac:dyDescent="0.2">
      <c r="A690" s="7" t="s">
        <v>521</v>
      </c>
      <c r="B690" s="7" t="s">
        <v>25</v>
      </c>
      <c r="C690" s="7" t="s">
        <v>52</v>
      </c>
    </row>
    <row r="691" spans="1:3" x14ac:dyDescent="0.2">
      <c r="A691" s="7" t="s">
        <v>374</v>
      </c>
      <c r="B691" s="7" t="s">
        <v>44</v>
      </c>
      <c r="C691" s="7" t="s">
        <v>37</v>
      </c>
    </row>
    <row r="692" spans="1:3" x14ac:dyDescent="0.2">
      <c r="A692" s="7" t="s">
        <v>1481</v>
      </c>
      <c r="B692" s="7" t="s">
        <v>44</v>
      </c>
      <c r="C692" s="7" t="s">
        <v>26</v>
      </c>
    </row>
    <row r="693" spans="1:3" x14ac:dyDescent="0.2">
      <c r="A693" s="7" t="s">
        <v>1201</v>
      </c>
      <c r="B693" s="7" t="s">
        <v>25</v>
      </c>
      <c r="C693" s="7" t="s">
        <v>69</v>
      </c>
    </row>
    <row r="694" spans="1:3" x14ac:dyDescent="0.2">
      <c r="A694" s="7" t="s">
        <v>1508</v>
      </c>
      <c r="B694" s="7" t="s">
        <v>25</v>
      </c>
      <c r="C694" s="7" t="s">
        <v>26</v>
      </c>
    </row>
    <row r="695" spans="1:3" x14ac:dyDescent="0.2">
      <c r="A695" s="7" t="s">
        <v>78</v>
      </c>
      <c r="B695" s="7" t="s">
        <v>25</v>
      </c>
      <c r="C695" s="7" t="s">
        <v>69</v>
      </c>
    </row>
    <row r="696" spans="1:3" x14ac:dyDescent="0.2">
      <c r="A696" s="7" t="s">
        <v>730</v>
      </c>
      <c r="B696" s="7" t="s">
        <v>25</v>
      </c>
      <c r="C696" s="7" t="s">
        <v>26</v>
      </c>
    </row>
    <row r="697" spans="1:3" x14ac:dyDescent="0.2">
      <c r="A697" s="7" t="s">
        <v>965</v>
      </c>
      <c r="B697" s="7" t="s">
        <v>25</v>
      </c>
      <c r="C697" s="7" t="s">
        <v>69</v>
      </c>
    </row>
    <row r="698" spans="1:3" x14ac:dyDescent="0.2">
      <c r="A698" s="7" t="s">
        <v>41</v>
      </c>
      <c r="B698" s="7" t="s">
        <v>25</v>
      </c>
      <c r="C698" s="7" t="s">
        <v>37</v>
      </c>
    </row>
    <row r="699" spans="1:3" x14ac:dyDescent="0.2">
      <c r="A699" s="7" t="s">
        <v>1460</v>
      </c>
      <c r="B699" s="7" t="s">
        <v>44</v>
      </c>
      <c r="C699" s="7" t="s">
        <v>69</v>
      </c>
    </row>
    <row r="700" spans="1:3" x14ac:dyDescent="0.2">
      <c r="A700" s="7" t="s">
        <v>1124</v>
      </c>
      <c r="B700" s="7" t="s">
        <v>25</v>
      </c>
      <c r="C700" s="7" t="s">
        <v>37</v>
      </c>
    </row>
    <row r="701" spans="1:3" x14ac:dyDescent="0.2">
      <c r="A701" s="7" t="s">
        <v>1341</v>
      </c>
      <c r="B701" s="7" t="s">
        <v>25</v>
      </c>
      <c r="C701" s="7" t="s">
        <v>69</v>
      </c>
    </row>
    <row r="702" spans="1:3" x14ac:dyDescent="0.2">
      <c r="A702" s="7" t="s">
        <v>420</v>
      </c>
      <c r="B702" s="7" t="s">
        <v>25</v>
      </c>
      <c r="C702" s="7" t="s">
        <v>37</v>
      </c>
    </row>
    <row r="703" spans="1:3" x14ac:dyDescent="0.2">
      <c r="A703" s="7" t="s">
        <v>493</v>
      </c>
      <c r="B703" s="7" t="s">
        <v>25</v>
      </c>
      <c r="C703" s="7" t="s">
        <v>37</v>
      </c>
    </row>
    <row r="704" spans="1:3" x14ac:dyDescent="0.2">
      <c r="A704" s="7" t="s">
        <v>1357</v>
      </c>
      <c r="B704" s="7" t="s">
        <v>44</v>
      </c>
      <c r="C704" s="7" t="s">
        <v>26</v>
      </c>
    </row>
    <row r="705" spans="1:3" x14ac:dyDescent="0.2">
      <c r="A705" s="7" t="s">
        <v>700</v>
      </c>
      <c r="B705" s="7" t="s">
        <v>25</v>
      </c>
      <c r="C705" s="7" t="s">
        <v>26</v>
      </c>
    </row>
    <row r="706" spans="1:3" x14ac:dyDescent="0.2">
      <c r="A706" s="7" t="s">
        <v>286</v>
      </c>
      <c r="B706" s="7" t="s">
        <v>25</v>
      </c>
      <c r="C706" s="7" t="s">
        <v>26</v>
      </c>
    </row>
    <row r="707" spans="1:3" x14ac:dyDescent="0.2">
      <c r="A707" s="7" t="s">
        <v>1024</v>
      </c>
      <c r="B707" s="7" t="s">
        <v>44</v>
      </c>
      <c r="C707" s="7" t="s">
        <v>69</v>
      </c>
    </row>
    <row r="708" spans="1:3" x14ac:dyDescent="0.2">
      <c r="A708" s="7" t="s">
        <v>1284</v>
      </c>
      <c r="B708" s="7" t="s">
        <v>25</v>
      </c>
      <c r="C708" s="7" t="s">
        <v>26</v>
      </c>
    </row>
    <row r="709" spans="1:3" x14ac:dyDescent="0.2">
      <c r="A709" s="7" t="s">
        <v>1338</v>
      </c>
      <c r="B709" s="7" t="s">
        <v>25</v>
      </c>
      <c r="C709" s="7" t="s">
        <v>37</v>
      </c>
    </row>
    <row r="710" spans="1:3" x14ac:dyDescent="0.2">
      <c r="A710" s="7" t="s">
        <v>1125</v>
      </c>
      <c r="B710" s="7" t="s">
        <v>25</v>
      </c>
      <c r="C710" s="7" t="s">
        <v>26</v>
      </c>
    </row>
    <row r="711" spans="1:3" x14ac:dyDescent="0.2">
      <c r="A711" s="7" t="s">
        <v>782</v>
      </c>
      <c r="B711" s="7" t="s">
        <v>44</v>
      </c>
      <c r="C711" s="7" t="s">
        <v>52</v>
      </c>
    </row>
    <row r="712" spans="1:3" x14ac:dyDescent="0.2">
      <c r="A712" s="7" t="s">
        <v>111</v>
      </c>
      <c r="B712" s="7" t="s">
        <v>25</v>
      </c>
      <c r="C712" s="7" t="s">
        <v>37</v>
      </c>
    </row>
    <row r="713" spans="1:3" x14ac:dyDescent="0.2">
      <c r="A713" s="7" t="s">
        <v>1206</v>
      </c>
      <c r="B713" s="7" t="s">
        <v>44</v>
      </c>
      <c r="C713" s="7" t="s">
        <v>52</v>
      </c>
    </row>
    <row r="714" spans="1:3" x14ac:dyDescent="0.2">
      <c r="A714" s="7" t="s">
        <v>1482</v>
      </c>
      <c r="B714" s="7" t="s">
        <v>25</v>
      </c>
      <c r="C714" s="7" t="s">
        <v>52</v>
      </c>
    </row>
    <row r="715" spans="1:3" x14ac:dyDescent="0.2">
      <c r="A715" s="7" t="s">
        <v>675</v>
      </c>
      <c r="B715" s="7" t="s">
        <v>25</v>
      </c>
      <c r="C715" s="7" t="s">
        <v>69</v>
      </c>
    </row>
    <row r="716" spans="1:3" x14ac:dyDescent="0.2">
      <c r="A716" s="7" t="s">
        <v>327</v>
      </c>
      <c r="B716" s="7" t="s">
        <v>25</v>
      </c>
      <c r="C716" s="7" t="s">
        <v>26</v>
      </c>
    </row>
    <row r="717" spans="1:3" x14ac:dyDescent="0.2">
      <c r="A717" s="7" t="s">
        <v>422</v>
      </c>
      <c r="B717" s="7" t="s">
        <v>25</v>
      </c>
      <c r="C717" s="7" t="s">
        <v>37</v>
      </c>
    </row>
    <row r="718" spans="1:3" x14ac:dyDescent="0.2">
      <c r="A718" s="7" t="s">
        <v>1183</v>
      </c>
      <c r="B718" s="7" t="s">
        <v>44</v>
      </c>
      <c r="C718" s="7" t="s">
        <v>26</v>
      </c>
    </row>
    <row r="719" spans="1:3" x14ac:dyDescent="0.2">
      <c r="A719" s="7" t="s">
        <v>1557</v>
      </c>
      <c r="B719" s="7" t="s">
        <v>44</v>
      </c>
      <c r="C719" s="7" t="s">
        <v>69</v>
      </c>
    </row>
    <row r="720" spans="1:3" x14ac:dyDescent="0.2">
      <c r="A720" s="7" t="s">
        <v>1117</v>
      </c>
      <c r="B720" s="7" t="s">
        <v>25</v>
      </c>
      <c r="C720" s="7" t="s">
        <v>52</v>
      </c>
    </row>
    <row r="721" spans="1:3" x14ac:dyDescent="0.2">
      <c r="A721" s="7" t="s">
        <v>190</v>
      </c>
      <c r="B721" s="7" t="s">
        <v>44</v>
      </c>
      <c r="C721" s="7" t="s">
        <v>69</v>
      </c>
    </row>
    <row r="722" spans="1:3" x14ac:dyDescent="0.2">
      <c r="A722" s="7" t="s">
        <v>1030</v>
      </c>
      <c r="B722" s="7" t="s">
        <v>25</v>
      </c>
      <c r="C722" s="7" t="s">
        <v>69</v>
      </c>
    </row>
    <row r="723" spans="1:3" x14ac:dyDescent="0.2">
      <c r="A723" s="7" t="s">
        <v>143</v>
      </c>
      <c r="B723" s="7" t="s">
        <v>25</v>
      </c>
      <c r="C723" s="7" t="s">
        <v>52</v>
      </c>
    </row>
    <row r="724" spans="1:3" x14ac:dyDescent="0.2">
      <c r="A724" s="7" t="s">
        <v>436</v>
      </c>
      <c r="B724" s="7" t="s">
        <v>25</v>
      </c>
      <c r="C724" s="7" t="s">
        <v>69</v>
      </c>
    </row>
    <row r="725" spans="1:3" x14ac:dyDescent="0.2">
      <c r="A725" s="7" t="s">
        <v>1300</v>
      </c>
      <c r="B725" s="7" t="s">
        <v>25</v>
      </c>
      <c r="C725" s="7" t="s">
        <v>26</v>
      </c>
    </row>
    <row r="726" spans="1:3" x14ac:dyDescent="0.2">
      <c r="A726" s="7" t="s">
        <v>632</v>
      </c>
      <c r="B726" s="7" t="s">
        <v>25</v>
      </c>
      <c r="C726" s="7" t="s">
        <v>37</v>
      </c>
    </row>
    <row r="727" spans="1:3" x14ac:dyDescent="0.2">
      <c r="A727" s="7" t="s">
        <v>599</v>
      </c>
      <c r="B727" s="7" t="s">
        <v>44</v>
      </c>
      <c r="C727" s="7" t="s">
        <v>52</v>
      </c>
    </row>
    <row r="728" spans="1:3" x14ac:dyDescent="0.2">
      <c r="A728" s="7" t="s">
        <v>1436</v>
      </c>
      <c r="B728" s="7" t="s">
        <v>25</v>
      </c>
      <c r="C728" s="7" t="s">
        <v>69</v>
      </c>
    </row>
    <row r="729" spans="1:3" x14ac:dyDescent="0.2">
      <c r="A729" s="7" t="s">
        <v>1230</v>
      </c>
      <c r="B729" s="7" t="s">
        <v>44</v>
      </c>
      <c r="C729" s="7" t="s">
        <v>37</v>
      </c>
    </row>
    <row r="730" spans="1:3" x14ac:dyDescent="0.2">
      <c r="A730" s="7" t="s">
        <v>652</v>
      </c>
      <c r="B730" s="7" t="s">
        <v>25</v>
      </c>
      <c r="C730" s="7" t="s">
        <v>26</v>
      </c>
    </row>
    <row r="731" spans="1:3" x14ac:dyDescent="0.2">
      <c r="A731" s="7" t="s">
        <v>1080</v>
      </c>
      <c r="B731" s="7" t="s">
        <v>25</v>
      </c>
      <c r="C731" s="7" t="s">
        <v>26</v>
      </c>
    </row>
    <row r="732" spans="1:3" x14ac:dyDescent="0.2">
      <c r="A732" s="7" t="s">
        <v>920</v>
      </c>
      <c r="B732" s="7" t="s">
        <v>25</v>
      </c>
      <c r="C732" s="7" t="s">
        <v>26</v>
      </c>
    </row>
    <row r="733" spans="1:3" x14ac:dyDescent="0.2">
      <c r="A733" s="7" t="s">
        <v>1472</v>
      </c>
      <c r="B733" s="7" t="s">
        <v>25</v>
      </c>
      <c r="C733" s="7" t="s">
        <v>26</v>
      </c>
    </row>
    <row r="734" spans="1:3" x14ac:dyDescent="0.2">
      <c r="A734" s="7" t="s">
        <v>1509</v>
      </c>
      <c r="B734" s="7" t="s">
        <v>44</v>
      </c>
      <c r="C734" s="7" t="s">
        <v>37</v>
      </c>
    </row>
    <row r="735" spans="1:3" x14ac:dyDescent="0.2">
      <c r="A735" s="7" t="s">
        <v>524</v>
      </c>
      <c r="B735" s="7" t="s">
        <v>25</v>
      </c>
      <c r="C735" s="7" t="s">
        <v>52</v>
      </c>
    </row>
    <row r="736" spans="1:3" x14ac:dyDescent="0.2">
      <c r="A736" s="7" t="s">
        <v>597</v>
      </c>
      <c r="B736" s="7" t="s">
        <v>25</v>
      </c>
      <c r="C736" s="7" t="s">
        <v>26</v>
      </c>
    </row>
    <row r="737" spans="1:3" x14ac:dyDescent="0.2">
      <c r="A737" s="7" t="s">
        <v>85</v>
      </c>
      <c r="B737" s="7" t="s">
        <v>25</v>
      </c>
      <c r="C737" s="7" t="s">
        <v>69</v>
      </c>
    </row>
    <row r="738" spans="1:3" x14ac:dyDescent="0.2">
      <c r="A738" s="7" t="s">
        <v>108</v>
      </c>
      <c r="B738" s="7" t="s">
        <v>44</v>
      </c>
      <c r="C738" s="7" t="s">
        <v>69</v>
      </c>
    </row>
    <row r="739" spans="1:3" x14ac:dyDescent="0.2">
      <c r="A739" s="7" t="s">
        <v>218</v>
      </c>
      <c r="B739" s="7" t="s">
        <v>44</v>
      </c>
      <c r="C739" s="7" t="s">
        <v>26</v>
      </c>
    </row>
    <row r="740" spans="1:3" x14ac:dyDescent="0.2">
      <c r="A740" s="7" t="s">
        <v>1187</v>
      </c>
      <c r="B740" s="7" t="s">
        <v>25</v>
      </c>
      <c r="C740" s="7" t="s">
        <v>69</v>
      </c>
    </row>
    <row r="741" spans="1:3" x14ac:dyDescent="0.2">
      <c r="A741" s="7" t="s">
        <v>1227</v>
      </c>
      <c r="B741" s="7" t="s">
        <v>44</v>
      </c>
      <c r="C741" s="7" t="s">
        <v>26</v>
      </c>
    </row>
    <row r="742" spans="1:3" x14ac:dyDescent="0.2">
      <c r="A742" s="7" t="s">
        <v>164</v>
      </c>
      <c r="B742" s="7" t="s">
        <v>44</v>
      </c>
      <c r="C742" s="7" t="s">
        <v>69</v>
      </c>
    </row>
    <row r="743" spans="1:3" x14ac:dyDescent="0.2">
      <c r="A743" s="7" t="s">
        <v>1523</v>
      </c>
      <c r="B743" s="7" t="s">
        <v>25</v>
      </c>
      <c r="C743" s="7" t="s">
        <v>26</v>
      </c>
    </row>
    <row r="744" spans="1:3" x14ac:dyDescent="0.2">
      <c r="A744" s="7" t="s">
        <v>1567</v>
      </c>
      <c r="B744" s="7" t="s">
        <v>25</v>
      </c>
      <c r="C744" s="7" t="s">
        <v>37</v>
      </c>
    </row>
    <row r="745" spans="1:3" x14ac:dyDescent="0.2">
      <c r="A745" s="7" t="s">
        <v>363</v>
      </c>
      <c r="B745" s="7" t="s">
        <v>25</v>
      </c>
      <c r="C745" s="7" t="s">
        <v>37</v>
      </c>
    </row>
    <row r="746" spans="1:3" x14ac:dyDescent="0.2">
      <c r="A746" s="7" t="s">
        <v>788</v>
      </c>
      <c r="B746" s="7" t="s">
        <v>25</v>
      </c>
      <c r="C746" s="7" t="s">
        <v>26</v>
      </c>
    </row>
    <row r="747" spans="1:3" x14ac:dyDescent="0.2">
      <c r="A747" s="7" t="s">
        <v>856</v>
      </c>
      <c r="B747" s="7" t="s">
        <v>25</v>
      </c>
      <c r="C747" s="7" t="s">
        <v>26</v>
      </c>
    </row>
    <row r="748" spans="1:3" x14ac:dyDescent="0.2">
      <c r="A748" s="7" t="s">
        <v>1466</v>
      </c>
      <c r="B748" s="7" t="s">
        <v>25</v>
      </c>
      <c r="C748" s="7" t="s">
        <v>52</v>
      </c>
    </row>
    <row r="749" spans="1:3" x14ac:dyDescent="0.2">
      <c r="A749" s="7" t="s">
        <v>209</v>
      </c>
      <c r="B749" s="7" t="s">
        <v>25</v>
      </c>
      <c r="C749" s="7" t="s">
        <v>26</v>
      </c>
    </row>
    <row r="750" spans="1:3" x14ac:dyDescent="0.2">
      <c r="A750" s="7" t="s">
        <v>808</v>
      </c>
      <c r="B750" s="7" t="s">
        <v>25</v>
      </c>
      <c r="C750" s="7" t="s">
        <v>26</v>
      </c>
    </row>
    <row r="751" spans="1:3" x14ac:dyDescent="0.2">
      <c r="A751" s="7" t="s">
        <v>929</v>
      </c>
      <c r="B751" s="7" t="s">
        <v>44</v>
      </c>
      <c r="C751" s="7" t="s">
        <v>26</v>
      </c>
    </row>
    <row r="752" spans="1:3" x14ac:dyDescent="0.2">
      <c r="A752" s="7" t="s">
        <v>1274</v>
      </c>
      <c r="B752" s="7" t="s">
        <v>25</v>
      </c>
      <c r="C752" s="7" t="s">
        <v>37</v>
      </c>
    </row>
    <row r="753" spans="1:3" x14ac:dyDescent="0.2">
      <c r="A753" s="7" t="s">
        <v>172</v>
      </c>
      <c r="B753" s="7" t="s">
        <v>44</v>
      </c>
      <c r="C753" s="7" t="s">
        <v>69</v>
      </c>
    </row>
    <row r="754" spans="1:3" x14ac:dyDescent="0.2">
      <c r="A754" s="7" t="s">
        <v>1202</v>
      </c>
      <c r="B754" s="7" t="s">
        <v>25</v>
      </c>
      <c r="C754" s="7" t="s">
        <v>26</v>
      </c>
    </row>
    <row r="755" spans="1:3" x14ac:dyDescent="0.2">
      <c r="A755" s="7" t="s">
        <v>1261</v>
      </c>
      <c r="B755" s="7" t="s">
        <v>25</v>
      </c>
      <c r="C755" s="7" t="s">
        <v>52</v>
      </c>
    </row>
    <row r="756" spans="1:3" x14ac:dyDescent="0.2">
      <c r="A756" s="7" t="s">
        <v>1430</v>
      </c>
      <c r="B756" s="7" t="s">
        <v>25</v>
      </c>
      <c r="C756" s="7" t="s">
        <v>26</v>
      </c>
    </row>
    <row r="757" spans="1:3" x14ac:dyDescent="0.2">
      <c r="A757" s="7" t="s">
        <v>189</v>
      </c>
      <c r="B757" s="7" t="s">
        <v>25</v>
      </c>
      <c r="C757" s="7" t="s">
        <v>37</v>
      </c>
    </row>
    <row r="758" spans="1:3" x14ac:dyDescent="0.2">
      <c r="A758" s="7" t="s">
        <v>1329</v>
      </c>
      <c r="B758" s="7" t="s">
        <v>44</v>
      </c>
      <c r="C758" s="7" t="s">
        <v>26</v>
      </c>
    </row>
    <row r="759" spans="1:3" x14ac:dyDescent="0.2">
      <c r="A759" s="7" t="s">
        <v>864</v>
      </c>
      <c r="B759" s="7" t="s">
        <v>25</v>
      </c>
      <c r="C759" s="7" t="s">
        <v>37</v>
      </c>
    </row>
    <row r="760" spans="1:3" x14ac:dyDescent="0.2">
      <c r="A760" s="7" t="s">
        <v>1121</v>
      </c>
      <c r="B760" s="7" t="s">
        <v>44</v>
      </c>
      <c r="C760" s="7" t="s">
        <v>26</v>
      </c>
    </row>
    <row r="761" spans="1:3" x14ac:dyDescent="0.2">
      <c r="A761" s="7" t="s">
        <v>1212</v>
      </c>
      <c r="B761" s="7" t="s">
        <v>44</v>
      </c>
      <c r="C761" s="7" t="s">
        <v>37</v>
      </c>
    </row>
    <row r="762" spans="1:3" x14ac:dyDescent="0.2">
      <c r="A762" s="7" t="s">
        <v>802</v>
      </c>
      <c r="B762" s="7" t="s">
        <v>44</v>
      </c>
      <c r="C762" s="7" t="s">
        <v>69</v>
      </c>
    </row>
    <row r="763" spans="1:3" x14ac:dyDescent="0.2">
      <c r="A763" s="7" t="s">
        <v>74</v>
      </c>
      <c r="B763" s="7" t="s">
        <v>25</v>
      </c>
      <c r="C763" s="7" t="s">
        <v>52</v>
      </c>
    </row>
    <row r="764" spans="1:3" x14ac:dyDescent="0.2">
      <c r="A764" s="7" t="s">
        <v>1517</v>
      </c>
      <c r="B764" s="7" t="s">
        <v>25</v>
      </c>
      <c r="C764" s="7" t="s">
        <v>69</v>
      </c>
    </row>
    <row r="765" spans="1:3" x14ac:dyDescent="0.2">
      <c r="A765" s="7" t="s">
        <v>470</v>
      </c>
      <c r="B765" s="7" t="s">
        <v>25</v>
      </c>
      <c r="C765" s="7" t="s">
        <v>26</v>
      </c>
    </row>
    <row r="766" spans="1:3" x14ac:dyDescent="0.2">
      <c r="A766" s="7" t="s">
        <v>1165</v>
      </c>
      <c r="B766" s="7" t="s">
        <v>25</v>
      </c>
      <c r="C766" s="7" t="s">
        <v>69</v>
      </c>
    </row>
    <row r="767" spans="1:3" x14ac:dyDescent="0.2">
      <c r="A767" s="7" t="s">
        <v>1076</v>
      </c>
      <c r="B767" s="7" t="s">
        <v>25</v>
      </c>
      <c r="C767" s="7" t="s">
        <v>37</v>
      </c>
    </row>
    <row r="768" spans="1:3" x14ac:dyDescent="0.2">
      <c r="A768" s="7" t="s">
        <v>916</v>
      </c>
      <c r="B768" s="7" t="s">
        <v>25</v>
      </c>
      <c r="C768" s="7" t="s">
        <v>37</v>
      </c>
    </row>
    <row r="769" spans="1:3" x14ac:dyDescent="0.2">
      <c r="A769" s="7" t="s">
        <v>1383</v>
      </c>
      <c r="B769" s="7" t="s">
        <v>25</v>
      </c>
      <c r="C769" s="7" t="s">
        <v>52</v>
      </c>
    </row>
    <row r="770" spans="1:3" x14ac:dyDescent="0.2">
      <c r="A770" s="7" t="s">
        <v>278</v>
      </c>
      <c r="B770" s="7" t="s">
        <v>25</v>
      </c>
      <c r="C770" s="7" t="s">
        <v>26</v>
      </c>
    </row>
    <row r="771" spans="1:3" x14ac:dyDescent="0.2">
      <c r="A771" s="7" t="s">
        <v>320</v>
      </c>
      <c r="B771" s="7" t="s">
        <v>25</v>
      </c>
      <c r="C771" s="7" t="s">
        <v>69</v>
      </c>
    </row>
    <row r="772" spans="1:3" x14ac:dyDescent="0.2">
      <c r="A772" s="7" t="s">
        <v>70</v>
      </c>
      <c r="B772" s="7" t="s">
        <v>44</v>
      </c>
      <c r="C772" s="7" t="s">
        <v>69</v>
      </c>
    </row>
    <row r="773" spans="1:3" x14ac:dyDescent="0.2">
      <c r="A773" s="7" t="s">
        <v>1001</v>
      </c>
      <c r="B773" s="7" t="s">
        <v>25</v>
      </c>
      <c r="C773" s="7" t="s">
        <v>37</v>
      </c>
    </row>
    <row r="774" spans="1:3" x14ac:dyDescent="0.2">
      <c r="A774" s="7" t="s">
        <v>614</v>
      </c>
      <c r="B774" s="7" t="s">
        <v>44</v>
      </c>
      <c r="C774" s="7" t="s">
        <v>37</v>
      </c>
    </row>
    <row r="775" spans="1:3" x14ac:dyDescent="0.2">
      <c r="A775" s="7" t="s">
        <v>1545</v>
      </c>
      <c r="B775" s="7" t="s">
        <v>25</v>
      </c>
      <c r="C775" s="7" t="s">
        <v>26</v>
      </c>
    </row>
    <row r="776" spans="1:3" x14ac:dyDescent="0.2">
      <c r="A776" s="7" t="s">
        <v>567</v>
      </c>
      <c r="B776" s="7" t="s">
        <v>25</v>
      </c>
      <c r="C776" s="7" t="s">
        <v>52</v>
      </c>
    </row>
    <row r="777" spans="1:3" x14ac:dyDescent="0.2">
      <c r="A777" s="7" t="s">
        <v>727</v>
      </c>
      <c r="B777" s="7" t="s">
        <v>44</v>
      </c>
      <c r="C777" s="7" t="s">
        <v>26</v>
      </c>
    </row>
    <row r="778" spans="1:3" x14ac:dyDescent="0.2">
      <c r="A778" s="7" t="s">
        <v>322</v>
      </c>
      <c r="B778" s="7" t="s">
        <v>25</v>
      </c>
      <c r="C778" s="7" t="s">
        <v>26</v>
      </c>
    </row>
    <row r="779" spans="1:3" x14ac:dyDescent="0.2">
      <c r="A779" s="7" t="s">
        <v>1477</v>
      </c>
      <c r="B779" s="7" t="s">
        <v>25</v>
      </c>
      <c r="C779" s="7" t="s">
        <v>26</v>
      </c>
    </row>
    <row r="780" spans="1:3" x14ac:dyDescent="0.2">
      <c r="A780" s="7" t="s">
        <v>1461</v>
      </c>
      <c r="B780" s="7" t="s">
        <v>25</v>
      </c>
      <c r="C780" s="7" t="s">
        <v>37</v>
      </c>
    </row>
    <row r="781" spans="1:3" x14ac:dyDescent="0.2">
      <c r="A781" s="7" t="s">
        <v>733</v>
      </c>
      <c r="B781" s="7" t="s">
        <v>25</v>
      </c>
      <c r="C781" s="7" t="s">
        <v>69</v>
      </c>
    </row>
    <row r="782" spans="1:3" x14ac:dyDescent="0.2">
      <c r="A782" s="7" t="s">
        <v>1578</v>
      </c>
      <c r="B782" s="7" t="s">
        <v>25</v>
      </c>
      <c r="C782" s="7" t="s">
        <v>26</v>
      </c>
    </row>
    <row r="783" spans="1:3" x14ac:dyDescent="0.2">
      <c r="A783" s="7" t="s">
        <v>1606</v>
      </c>
      <c r="B783" s="7" t="s">
        <v>25</v>
      </c>
      <c r="C783" s="7" t="s">
        <v>26</v>
      </c>
    </row>
    <row r="784" spans="1:3" x14ac:dyDescent="0.2">
      <c r="A784" s="7" t="s">
        <v>303</v>
      </c>
      <c r="B784" s="7" t="s">
        <v>25</v>
      </c>
      <c r="C784" s="7" t="s">
        <v>69</v>
      </c>
    </row>
    <row r="785" spans="1:3" x14ac:dyDescent="0.2">
      <c r="A785" s="7" t="s">
        <v>763</v>
      </c>
      <c r="B785" s="7" t="s">
        <v>25</v>
      </c>
      <c r="C785" s="7" t="s">
        <v>37</v>
      </c>
    </row>
    <row r="786" spans="1:3" x14ac:dyDescent="0.2">
      <c r="A786" s="7" t="s">
        <v>1409</v>
      </c>
      <c r="B786" s="7" t="s">
        <v>25</v>
      </c>
      <c r="C786" s="7" t="s">
        <v>26</v>
      </c>
    </row>
    <row r="787" spans="1:3" x14ac:dyDescent="0.2">
      <c r="A787" s="7" t="s">
        <v>333</v>
      </c>
      <c r="B787" s="7" t="s">
        <v>25</v>
      </c>
      <c r="C787" s="7" t="s">
        <v>37</v>
      </c>
    </row>
    <row r="788" spans="1:3" x14ac:dyDescent="0.2">
      <c r="A788" s="7" t="s">
        <v>233</v>
      </c>
      <c r="B788" s="7" t="s">
        <v>25</v>
      </c>
      <c r="C788" s="7" t="s">
        <v>52</v>
      </c>
    </row>
    <row r="789" spans="1:3" x14ac:dyDescent="0.2">
      <c r="A789" s="7" t="s">
        <v>1093</v>
      </c>
      <c r="B789" s="7" t="s">
        <v>25</v>
      </c>
      <c r="C789" s="7" t="s">
        <v>26</v>
      </c>
    </row>
    <row r="790" spans="1:3" x14ac:dyDescent="0.2">
      <c r="A790" s="7" t="s">
        <v>904</v>
      </c>
      <c r="B790" s="7" t="s">
        <v>25</v>
      </c>
      <c r="C790" s="7" t="s">
        <v>26</v>
      </c>
    </row>
    <row r="791" spans="1:3" x14ac:dyDescent="0.2">
      <c r="A791" s="7" t="s">
        <v>1535</v>
      </c>
      <c r="B791" s="7" t="s">
        <v>25</v>
      </c>
      <c r="C791" s="7" t="s">
        <v>69</v>
      </c>
    </row>
    <row r="792" spans="1:3" x14ac:dyDescent="0.2">
      <c r="A792" s="7" t="s">
        <v>768</v>
      </c>
      <c r="B792" s="7" t="s">
        <v>25</v>
      </c>
      <c r="C792" s="7" t="s">
        <v>37</v>
      </c>
    </row>
    <row r="793" spans="1:3" x14ac:dyDescent="0.2">
      <c r="A793" s="7" t="s">
        <v>153</v>
      </c>
      <c r="B793" s="7" t="s">
        <v>25</v>
      </c>
      <c r="C793" s="7" t="s">
        <v>69</v>
      </c>
    </row>
    <row r="794" spans="1:3" x14ac:dyDescent="0.2">
      <c r="A794" s="7" t="s">
        <v>1494</v>
      </c>
      <c r="B794" s="7" t="s">
        <v>44</v>
      </c>
      <c r="C794" s="7" t="s">
        <v>37</v>
      </c>
    </row>
    <row r="795" spans="1:3" x14ac:dyDescent="0.2">
      <c r="A795" s="7" t="s">
        <v>1088</v>
      </c>
      <c r="B795" s="7" t="s">
        <v>25</v>
      </c>
      <c r="C795" s="7" t="s">
        <v>26</v>
      </c>
    </row>
    <row r="796" spans="1:3" x14ac:dyDescent="0.2">
      <c r="A796" s="7" t="s">
        <v>931</v>
      </c>
      <c r="B796" s="7" t="s">
        <v>44</v>
      </c>
      <c r="C796" s="7" t="s">
        <v>52</v>
      </c>
    </row>
    <row r="797" spans="1:3" x14ac:dyDescent="0.2">
      <c r="A797" s="7" t="s">
        <v>1572</v>
      </c>
      <c r="B797" s="7" t="s">
        <v>44</v>
      </c>
      <c r="C797" s="7" t="s">
        <v>69</v>
      </c>
    </row>
    <row r="798" spans="1:3" x14ac:dyDescent="0.2">
      <c r="A798" s="7" t="s">
        <v>380</v>
      </c>
      <c r="B798" s="7" t="s">
        <v>44</v>
      </c>
      <c r="C798" s="7" t="s">
        <v>26</v>
      </c>
    </row>
    <row r="799" spans="1:3" x14ac:dyDescent="0.2">
      <c r="A799" s="7" t="s">
        <v>1445</v>
      </c>
      <c r="B799" s="7" t="s">
        <v>25</v>
      </c>
      <c r="C799" s="7" t="s">
        <v>26</v>
      </c>
    </row>
    <row r="800" spans="1:3" x14ac:dyDescent="0.2">
      <c r="A800" s="7" t="s">
        <v>627</v>
      </c>
      <c r="B800" s="7" t="s">
        <v>44</v>
      </c>
      <c r="C800" s="7" t="s">
        <v>52</v>
      </c>
    </row>
    <row r="801" spans="1:3" x14ac:dyDescent="0.2">
      <c r="A801" s="7" t="s">
        <v>479</v>
      </c>
      <c r="B801" s="7" t="s">
        <v>25</v>
      </c>
      <c r="C801" s="7" t="s">
        <v>26</v>
      </c>
    </row>
    <row r="802" spans="1:3" x14ac:dyDescent="0.2">
      <c r="A802" s="7" t="s">
        <v>1107</v>
      </c>
      <c r="B802" s="7" t="s">
        <v>25</v>
      </c>
      <c r="C802" s="7" t="s">
        <v>52</v>
      </c>
    </row>
    <row r="803" spans="1:3" x14ac:dyDescent="0.2">
      <c r="A803" s="7" t="s">
        <v>893</v>
      </c>
      <c r="B803" s="7" t="s">
        <v>25</v>
      </c>
      <c r="C803" s="7" t="s">
        <v>26</v>
      </c>
    </row>
    <row r="804" spans="1:3" x14ac:dyDescent="0.2">
      <c r="A804" s="7" t="s">
        <v>1417</v>
      </c>
      <c r="B804" s="7" t="s">
        <v>25</v>
      </c>
      <c r="C804" s="7" t="s">
        <v>37</v>
      </c>
    </row>
    <row r="805" spans="1:3" x14ac:dyDescent="0.2">
      <c r="A805" s="7" t="s">
        <v>839</v>
      </c>
      <c r="B805" s="7" t="s">
        <v>25</v>
      </c>
      <c r="C805" s="7" t="s">
        <v>26</v>
      </c>
    </row>
    <row r="806" spans="1:3" x14ac:dyDescent="0.2">
      <c r="A806" s="7" t="s">
        <v>1216</v>
      </c>
      <c r="B806" s="7" t="s">
        <v>44</v>
      </c>
      <c r="C806" s="7" t="s">
        <v>37</v>
      </c>
    </row>
    <row r="807" spans="1:3" x14ac:dyDescent="0.2">
      <c r="A807" s="7" t="s">
        <v>1285</v>
      </c>
      <c r="B807" s="7" t="s">
        <v>25</v>
      </c>
      <c r="C807" s="7" t="s">
        <v>69</v>
      </c>
    </row>
    <row r="808" spans="1:3" x14ac:dyDescent="0.2">
      <c r="A808" s="7" t="s">
        <v>120</v>
      </c>
      <c r="B808" s="7" t="s">
        <v>44</v>
      </c>
      <c r="C808" s="7" t="s">
        <v>69</v>
      </c>
    </row>
    <row r="809" spans="1:3" x14ac:dyDescent="0.2">
      <c r="A809" s="7" t="s">
        <v>82</v>
      </c>
      <c r="B809" s="7" t="s">
        <v>44</v>
      </c>
      <c r="C809" s="7" t="s">
        <v>26</v>
      </c>
    </row>
    <row r="810" spans="1:3" x14ac:dyDescent="0.2">
      <c r="A810" s="7" t="s">
        <v>489</v>
      </c>
      <c r="B810" s="7" t="s">
        <v>25</v>
      </c>
      <c r="C810" s="7" t="s">
        <v>26</v>
      </c>
    </row>
    <row r="811" spans="1:3" x14ac:dyDescent="0.2">
      <c r="A811" s="7" t="s">
        <v>1064</v>
      </c>
      <c r="B811" s="7" t="s">
        <v>44</v>
      </c>
      <c r="C811" s="7" t="s">
        <v>26</v>
      </c>
    </row>
    <row r="812" spans="1:3" x14ac:dyDescent="0.2">
      <c r="A812" s="7" t="s">
        <v>939</v>
      </c>
      <c r="B812" s="7" t="s">
        <v>25</v>
      </c>
      <c r="C812" s="7" t="s">
        <v>26</v>
      </c>
    </row>
    <row r="813" spans="1:3" x14ac:dyDescent="0.2">
      <c r="A813" s="7" t="s">
        <v>947</v>
      </c>
      <c r="B813" s="7" t="s">
        <v>44</v>
      </c>
      <c r="C813" s="7" t="s">
        <v>26</v>
      </c>
    </row>
    <row r="814" spans="1:3" x14ac:dyDescent="0.2">
      <c r="A814" s="7" t="s">
        <v>1083</v>
      </c>
      <c r="B814" s="7" t="s">
        <v>44</v>
      </c>
      <c r="C814" s="7" t="s">
        <v>26</v>
      </c>
    </row>
    <row r="815" spans="1:3" x14ac:dyDescent="0.2">
      <c r="A815" s="7" t="s">
        <v>1345</v>
      </c>
      <c r="B815" s="7" t="s">
        <v>25</v>
      </c>
      <c r="C815" s="7" t="s">
        <v>69</v>
      </c>
    </row>
    <row r="816" spans="1:3" x14ac:dyDescent="0.2">
      <c r="A816" s="7" t="s">
        <v>1092</v>
      </c>
      <c r="B816" s="7" t="s">
        <v>25</v>
      </c>
      <c r="C816" s="7" t="s">
        <v>37</v>
      </c>
    </row>
    <row r="817" spans="1:3" x14ac:dyDescent="0.2">
      <c r="A817" s="7" t="s">
        <v>935</v>
      </c>
      <c r="B817" s="7" t="s">
        <v>44</v>
      </c>
      <c r="C817" s="7" t="s">
        <v>52</v>
      </c>
    </row>
    <row r="818" spans="1:3" x14ac:dyDescent="0.2">
      <c r="A818" s="7" t="s">
        <v>1194</v>
      </c>
      <c r="B818" s="7" t="s">
        <v>44</v>
      </c>
      <c r="C818" s="7" t="s">
        <v>26</v>
      </c>
    </row>
    <row r="819" spans="1:3" x14ac:dyDescent="0.2">
      <c r="A819" s="7" t="s">
        <v>1281</v>
      </c>
      <c r="B819" s="7" t="s">
        <v>25</v>
      </c>
      <c r="C819" s="7" t="s">
        <v>26</v>
      </c>
    </row>
    <row r="820" spans="1:3" x14ac:dyDescent="0.2">
      <c r="A820" s="7" t="s">
        <v>927</v>
      </c>
      <c r="B820" s="7" t="s">
        <v>25</v>
      </c>
      <c r="C820" s="7" t="s">
        <v>69</v>
      </c>
    </row>
    <row r="821" spans="1:3" x14ac:dyDescent="0.2">
      <c r="A821" s="7" t="s">
        <v>123</v>
      </c>
      <c r="B821" s="7" t="s">
        <v>44</v>
      </c>
      <c r="C821" s="7" t="s">
        <v>37</v>
      </c>
    </row>
    <row r="822" spans="1:3" x14ac:dyDescent="0.2">
      <c r="A822" s="7" t="s">
        <v>1017</v>
      </c>
      <c r="B822" s="7" t="s">
        <v>44</v>
      </c>
      <c r="C822" s="7" t="s">
        <v>37</v>
      </c>
    </row>
    <row r="823" spans="1:3" x14ac:dyDescent="0.2">
      <c r="A823" s="7" t="s">
        <v>125</v>
      </c>
      <c r="B823" s="7" t="s">
        <v>44</v>
      </c>
      <c r="C823" s="7" t="s">
        <v>37</v>
      </c>
    </row>
    <row r="824" spans="1:3" x14ac:dyDescent="0.2">
      <c r="A824" s="7" t="s">
        <v>1291</v>
      </c>
      <c r="B824" s="7" t="s">
        <v>25</v>
      </c>
      <c r="C824" s="7" t="s">
        <v>37</v>
      </c>
    </row>
    <row r="825" spans="1:3" x14ac:dyDescent="0.2">
      <c r="A825" s="7" t="s">
        <v>555</v>
      </c>
      <c r="B825" s="7" t="s">
        <v>25</v>
      </c>
      <c r="C825" s="7" t="s">
        <v>26</v>
      </c>
    </row>
    <row r="826" spans="1:3" x14ac:dyDescent="0.2">
      <c r="A826" s="7" t="s">
        <v>1319</v>
      </c>
      <c r="B826" s="7" t="s">
        <v>25</v>
      </c>
      <c r="C826" s="7" t="s">
        <v>52</v>
      </c>
    </row>
    <row r="827" spans="1:3" x14ac:dyDescent="0.2">
      <c r="A827" s="7" t="s">
        <v>447</v>
      </c>
      <c r="B827" s="7" t="s">
        <v>25</v>
      </c>
      <c r="C827" s="7" t="s">
        <v>26</v>
      </c>
    </row>
    <row r="828" spans="1:3" x14ac:dyDescent="0.2">
      <c r="A828" s="7" t="s">
        <v>1553</v>
      </c>
      <c r="B828" s="7" t="s">
        <v>25</v>
      </c>
      <c r="C828" s="7" t="s">
        <v>26</v>
      </c>
    </row>
    <row r="829" spans="1:3" x14ac:dyDescent="0.2">
      <c r="A829" s="7" t="s">
        <v>1602</v>
      </c>
      <c r="B829" s="7" t="s">
        <v>25</v>
      </c>
      <c r="C829" s="7" t="s">
        <v>37</v>
      </c>
    </row>
    <row r="830" spans="1:3" x14ac:dyDescent="0.2">
      <c r="A830" s="7" t="s">
        <v>185</v>
      </c>
      <c r="B830" s="7" t="s">
        <v>44</v>
      </c>
      <c r="C830" s="7" t="s">
        <v>69</v>
      </c>
    </row>
    <row r="831" spans="1:3" x14ac:dyDescent="0.2">
      <c r="A831" s="7" t="s">
        <v>1449</v>
      </c>
      <c r="B831" s="7" t="s">
        <v>25</v>
      </c>
      <c r="C831" s="7" t="s">
        <v>69</v>
      </c>
    </row>
    <row r="832" spans="1:3" x14ac:dyDescent="0.2">
      <c r="A832" s="7" t="s">
        <v>1045</v>
      </c>
      <c r="B832" s="7" t="s">
        <v>25</v>
      </c>
      <c r="C832" s="7" t="s">
        <v>26</v>
      </c>
    </row>
    <row r="833" spans="1:3" x14ac:dyDescent="0.2">
      <c r="A833" s="7" t="s">
        <v>561</v>
      </c>
      <c r="B833" s="7" t="s">
        <v>44</v>
      </c>
      <c r="C833" s="7" t="s">
        <v>52</v>
      </c>
    </row>
    <row r="834" spans="1:3" x14ac:dyDescent="0.2">
      <c r="A834" s="7" t="s">
        <v>126</v>
      </c>
      <c r="B834" s="7" t="s">
        <v>25</v>
      </c>
      <c r="C834" s="7" t="s">
        <v>26</v>
      </c>
    </row>
    <row r="835" spans="1:3" x14ac:dyDescent="0.2">
      <c r="A835" s="7" t="s">
        <v>369</v>
      </c>
      <c r="B835" s="7" t="s">
        <v>44</v>
      </c>
      <c r="C835" s="7" t="s">
        <v>26</v>
      </c>
    </row>
    <row r="836" spans="1:3" x14ac:dyDescent="0.2">
      <c r="A836" s="7" t="s">
        <v>880</v>
      </c>
      <c r="B836" s="7" t="s">
        <v>25</v>
      </c>
      <c r="C836" s="7" t="s">
        <v>26</v>
      </c>
    </row>
    <row r="837" spans="1:3" x14ac:dyDescent="0.2">
      <c r="A837" s="7" t="s">
        <v>229</v>
      </c>
      <c r="B837" s="7" t="s">
        <v>25</v>
      </c>
      <c r="C837" s="7" t="s">
        <v>37</v>
      </c>
    </row>
    <row r="838" spans="1:3" x14ac:dyDescent="0.2">
      <c r="A838" s="7" t="s">
        <v>424</v>
      </c>
      <c r="B838" s="7" t="s">
        <v>25</v>
      </c>
      <c r="C838" s="7" t="s">
        <v>69</v>
      </c>
    </row>
    <row r="839" spans="1:3" x14ac:dyDescent="0.2">
      <c r="A839" s="7" t="s">
        <v>264</v>
      </c>
      <c r="B839" s="7" t="s">
        <v>25</v>
      </c>
      <c r="C839" s="7" t="s">
        <v>37</v>
      </c>
    </row>
    <row r="840" spans="1:3" x14ac:dyDescent="0.2">
      <c r="A840" s="7" t="s">
        <v>186</v>
      </c>
      <c r="B840" s="7" t="s">
        <v>25</v>
      </c>
      <c r="C840" s="7" t="s">
        <v>37</v>
      </c>
    </row>
    <row r="841" spans="1:3" x14ac:dyDescent="0.2">
      <c r="A841" s="7" t="s">
        <v>1475</v>
      </c>
      <c r="B841" s="7" t="s">
        <v>44</v>
      </c>
      <c r="C841" s="7" t="s">
        <v>69</v>
      </c>
    </row>
    <row r="842" spans="1:3" x14ac:dyDescent="0.2">
      <c r="A842" s="7" t="s">
        <v>862</v>
      </c>
      <c r="B842" s="7" t="s">
        <v>25</v>
      </c>
      <c r="C842" s="7" t="s">
        <v>26</v>
      </c>
    </row>
    <row r="843" spans="1:3" x14ac:dyDescent="0.2">
      <c r="A843" s="7" t="s">
        <v>1303</v>
      </c>
      <c r="B843" s="7" t="s">
        <v>25</v>
      </c>
      <c r="C843" s="7" t="s">
        <v>26</v>
      </c>
    </row>
    <row r="844" spans="1:3" x14ac:dyDescent="0.2">
      <c r="A844" s="7" t="s">
        <v>586</v>
      </c>
      <c r="B844" s="7" t="s">
        <v>25</v>
      </c>
      <c r="C844" s="7" t="s">
        <v>69</v>
      </c>
    </row>
    <row r="845" spans="1:3" x14ac:dyDescent="0.2">
      <c r="A845" s="7" t="s">
        <v>1130</v>
      </c>
      <c r="B845" s="7" t="s">
        <v>25</v>
      </c>
      <c r="C845" s="7" t="s">
        <v>69</v>
      </c>
    </row>
    <row r="846" spans="1:3" x14ac:dyDescent="0.2">
      <c r="A846" s="7" t="s">
        <v>305</v>
      </c>
      <c r="B846" s="7" t="s">
        <v>25</v>
      </c>
      <c r="C846" s="7" t="s">
        <v>26</v>
      </c>
    </row>
    <row r="847" spans="1:3" x14ac:dyDescent="0.2">
      <c r="A847" s="7" t="s">
        <v>1278</v>
      </c>
      <c r="B847" s="7" t="s">
        <v>25</v>
      </c>
      <c r="C847" s="7" t="s">
        <v>26</v>
      </c>
    </row>
    <row r="848" spans="1:3" x14ac:dyDescent="0.2">
      <c r="A848" s="7" t="s">
        <v>569</v>
      </c>
      <c r="B848" s="7" t="s">
        <v>25</v>
      </c>
      <c r="C848" s="7" t="s">
        <v>37</v>
      </c>
    </row>
    <row r="849" spans="1:3" x14ac:dyDescent="0.2">
      <c r="A849" s="7" t="s">
        <v>176</v>
      </c>
      <c r="B849" s="7" t="s">
        <v>25</v>
      </c>
      <c r="C849" s="7" t="s">
        <v>69</v>
      </c>
    </row>
    <row r="850" spans="1:3" x14ac:dyDescent="0.2">
      <c r="A850" s="7" t="s">
        <v>1518</v>
      </c>
      <c r="B850" s="7" t="s">
        <v>25</v>
      </c>
      <c r="C850" s="7" t="s">
        <v>37</v>
      </c>
    </row>
    <row r="851" spans="1:3" x14ac:dyDescent="0.2">
      <c r="A851" s="7" t="s">
        <v>942</v>
      </c>
      <c r="B851" s="7" t="s">
        <v>44</v>
      </c>
      <c r="C851" s="7" t="s">
        <v>52</v>
      </c>
    </row>
    <row r="852" spans="1:3" x14ac:dyDescent="0.2">
      <c r="A852" s="7" t="s">
        <v>1318</v>
      </c>
      <c r="B852" s="7" t="s">
        <v>25</v>
      </c>
      <c r="C852" s="7" t="s">
        <v>26</v>
      </c>
    </row>
    <row r="853" spans="1:3" x14ac:dyDescent="0.2">
      <c r="A853" s="7" t="s">
        <v>706</v>
      </c>
      <c r="B853" s="7" t="s">
        <v>25</v>
      </c>
      <c r="C853" s="7" t="s">
        <v>26</v>
      </c>
    </row>
    <row r="854" spans="1:3" x14ac:dyDescent="0.2">
      <c r="A854" s="7" t="s">
        <v>35</v>
      </c>
      <c r="B854" s="7" t="s">
        <v>25</v>
      </c>
      <c r="C854" s="7" t="s">
        <v>37</v>
      </c>
    </row>
    <row r="855" spans="1:3" x14ac:dyDescent="0.2">
      <c r="A855" s="7" t="s">
        <v>811</v>
      </c>
      <c r="B855" s="7" t="s">
        <v>25</v>
      </c>
      <c r="C855" s="7" t="s">
        <v>26</v>
      </c>
    </row>
    <row r="856" spans="1:3" x14ac:dyDescent="0.2">
      <c r="A856" s="7" t="s">
        <v>1335</v>
      </c>
      <c r="B856" s="7" t="s">
        <v>25</v>
      </c>
      <c r="C856" s="7" t="s">
        <v>37</v>
      </c>
    </row>
    <row r="857" spans="1:3" x14ac:dyDescent="0.2">
      <c r="A857" s="7" t="s">
        <v>650</v>
      </c>
      <c r="B857" s="7" t="s">
        <v>25</v>
      </c>
      <c r="C857" s="7" t="s">
        <v>69</v>
      </c>
    </row>
    <row r="858" spans="1:3" x14ac:dyDescent="0.2">
      <c r="A858" s="7" t="s">
        <v>994</v>
      </c>
      <c r="B858" s="7" t="s">
        <v>44</v>
      </c>
      <c r="C858" s="7" t="s">
        <v>52</v>
      </c>
    </row>
    <row r="859" spans="1:3" x14ac:dyDescent="0.2">
      <c r="A859" s="7" t="s">
        <v>1600</v>
      </c>
      <c r="B859" s="7" t="s">
        <v>25</v>
      </c>
      <c r="C859" s="7" t="s">
        <v>69</v>
      </c>
    </row>
    <row r="860" spans="1:3" x14ac:dyDescent="0.2">
      <c r="A860" s="7" t="s">
        <v>1539</v>
      </c>
      <c r="B860" s="7" t="s">
        <v>25</v>
      </c>
      <c r="C860" s="7" t="s">
        <v>37</v>
      </c>
    </row>
    <row r="861" spans="1:3" x14ac:dyDescent="0.2">
      <c r="A861" s="7" t="s">
        <v>805</v>
      </c>
      <c r="B861" s="7" t="s">
        <v>25</v>
      </c>
      <c r="C861" s="7" t="s">
        <v>69</v>
      </c>
    </row>
    <row r="862" spans="1:3" x14ac:dyDescent="0.2">
      <c r="A862" s="7" t="s">
        <v>646</v>
      </c>
      <c r="B862" s="7" t="s">
        <v>25</v>
      </c>
      <c r="C862" s="7" t="s">
        <v>26</v>
      </c>
    </row>
    <row r="863" spans="1:3" x14ac:dyDescent="0.2">
      <c r="A863" s="7" t="s">
        <v>1581</v>
      </c>
      <c r="B863" s="7" t="s">
        <v>25</v>
      </c>
      <c r="C863" s="7" t="s">
        <v>69</v>
      </c>
    </row>
    <row r="864" spans="1:3" x14ac:dyDescent="0.2">
      <c r="A864" s="7" t="s">
        <v>1512</v>
      </c>
      <c r="B864" s="7" t="s">
        <v>25</v>
      </c>
      <c r="C864" s="7" t="s">
        <v>37</v>
      </c>
    </row>
    <row r="865" spans="1:3" x14ac:dyDescent="0.2">
      <c r="A865" s="7" t="s">
        <v>791</v>
      </c>
      <c r="B865" s="7" t="s">
        <v>44</v>
      </c>
      <c r="C865" s="7" t="s">
        <v>26</v>
      </c>
    </row>
    <row r="866" spans="1:3" x14ac:dyDescent="0.2">
      <c r="A866" s="7" t="s">
        <v>1264</v>
      </c>
      <c r="B866" s="7" t="s">
        <v>25</v>
      </c>
      <c r="C866" s="7" t="s">
        <v>37</v>
      </c>
    </row>
    <row r="867" spans="1:3" x14ac:dyDescent="0.2">
      <c r="A867" s="7" t="s">
        <v>553</v>
      </c>
      <c r="B867" s="7" t="s">
        <v>25</v>
      </c>
      <c r="C867" s="7" t="s">
        <v>52</v>
      </c>
    </row>
    <row r="868" spans="1:3" x14ac:dyDescent="0.2">
      <c r="A868" s="7" t="s">
        <v>593</v>
      </c>
      <c r="B868" s="7" t="s">
        <v>25</v>
      </c>
      <c r="C868" s="7" t="s">
        <v>69</v>
      </c>
    </row>
    <row r="869" spans="1:3" x14ac:dyDescent="0.2">
      <c r="A869" s="7" t="s">
        <v>1437</v>
      </c>
      <c r="B869" s="7" t="s">
        <v>25</v>
      </c>
      <c r="C869" s="7" t="s">
        <v>52</v>
      </c>
    </row>
    <row r="870" spans="1:3" x14ac:dyDescent="0.2">
      <c r="A870" s="7" t="s">
        <v>1185</v>
      </c>
      <c r="B870" s="7" t="s">
        <v>25</v>
      </c>
      <c r="C870" s="7" t="s">
        <v>52</v>
      </c>
    </row>
    <row r="871" spans="1:3" x14ac:dyDescent="0.2">
      <c r="A871" s="7" t="s">
        <v>1524</v>
      </c>
      <c r="B871" s="7" t="s">
        <v>44</v>
      </c>
      <c r="C871" s="7" t="s">
        <v>69</v>
      </c>
    </row>
    <row r="872" spans="1:3" x14ac:dyDescent="0.2">
      <c r="A872" s="7" t="s">
        <v>1596</v>
      </c>
      <c r="B872" s="7" t="s">
        <v>25</v>
      </c>
      <c r="C872" s="7" t="s">
        <v>52</v>
      </c>
    </row>
    <row r="873" spans="1:3" x14ac:dyDescent="0.2">
      <c r="A873" s="7" t="s">
        <v>1496</v>
      </c>
      <c r="B873" s="7" t="s">
        <v>25</v>
      </c>
      <c r="C873" s="7" t="s">
        <v>26</v>
      </c>
    </row>
    <row r="874" spans="1:3" x14ac:dyDescent="0.2">
      <c r="A874" s="7" t="s">
        <v>1483</v>
      </c>
      <c r="B874" s="7" t="s">
        <v>25</v>
      </c>
      <c r="C874" s="7" t="s">
        <v>26</v>
      </c>
    </row>
    <row r="875" spans="1:3" x14ac:dyDescent="0.2">
      <c r="A875" s="7" t="s">
        <v>897</v>
      </c>
      <c r="B875" s="7" t="s">
        <v>25</v>
      </c>
      <c r="C875" s="7" t="s">
        <v>26</v>
      </c>
    </row>
    <row r="876" spans="1:3" x14ac:dyDescent="0.2">
      <c r="A876" s="7" t="s">
        <v>1307</v>
      </c>
      <c r="B876" s="7" t="s">
        <v>25</v>
      </c>
      <c r="C876" s="7" t="s">
        <v>69</v>
      </c>
    </row>
    <row r="877" spans="1:3" x14ac:dyDescent="0.2">
      <c r="A877" s="7" t="s">
        <v>530</v>
      </c>
      <c r="B877" s="7" t="s">
        <v>25</v>
      </c>
      <c r="C877" s="7" t="s">
        <v>37</v>
      </c>
    </row>
    <row r="878" spans="1:3" x14ac:dyDescent="0.2">
      <c r="A878" s="7" t="s">
        <v>875</v>
      </c>
      <c r="B878" s="7" t="s">
        <v>44</v>
      </c>
      <c r="C878" s="7" t="s">
        <v>69</v>
      </c>
    </row>
    <row r="879" spans="1:3" x14ac:dyDescent="0.2">
      <c r="A879" s="7" t="s">
        <v>1110</v>
      </c>
      <c r="B879" s="7" t="s">
        <v>25</v>
      </c>
      <c r="C879" s="7" t="s">
        <v>26</v>
      </c>
    </row>
    <row r="880" spans="1:3" x14ac:dyDescent="0.2">
      <c r="A880" s="7" t="s">
        <v>1442</v>
      </c>
      <c r="B880" s="7" t="s">
        <v>25</v>
      </c>
      <c r="C880" s="7" t="s">
        <v>26</v>
      </c>
    </row>
    <row r="881" spans="1:3" x14ac:dyDescent="0.2">
      <c r="A881" s="7" t="s">
        <v>1018</v>
      </c>
      <c r="B881" s="7" t="s">
        <v>25</v>
      </c>
      <c r="C881" s="7" t="s">
        <v>69</v>
      </c>
    </row>
    <row r="882" spans="1:3" x14ac:dyDescent="0.2">
      <c r="A882" s="7" t="s">
        <v>361</v>
      </c>
      <c r="B882" s="7" t="s">
        <v>44</v>
      </c>
      <c r="C882" s="7" t="s">
        <v>37</v>
      </c>
    </row>
    <row r="883" spans="1:3" x14ac:dyDescent="0.2">
      <c r="A883" s="7" t="s">
        <v>284</v>
      </c>
      <c r="B883" s="7" t="s">
        <v>25</v>
      </c>
      <c r="C883" s="7" t="s">
        <v>52</v>
      </c>
    </row>
    <row r="884" spans="1:3" x14ac:dyDescent="0.2">
      <c r="A884" s="7" t="s">
        <v>475</v>
      </c>
      <c r="B884" s="7" t="s">
        <v>25</v>
      </c>
      <c r="C884" s="7" t="s">
        <v>26</v>
      </c>
    </row>
    <row r="885" spans="1:3" x14ac:dyDescent="0.2">
      <c r="A885" s="7" t="s">
        <v>1237</v>
      </c>
      <c r="B885" s="7" t="s">
        <v>44</v>
      </c>
      <c r="C885" s="7" t="s">
        <v>37</v>
      </c>
    </row>
    <row r="886" spans="1:3" x14ac:dyDescent="0.2">
      <c r="A886" s="7" t="s">
        <v>91</v>
      </c>
      <c r="B886" s="7" t="s">
        <v>25</v>
      </c>
      <c r="C886" s="7" t="s">
        <v>52</v>
      </c>
    </row>
    <row r="887" spans="1:3" x14ac:dyDescent="0.2">
      <c r="A887" s="7" t="s">
        <v>1123</v>
      </c>
      <c r="B887" s="7" t="s">
        <v>25</v>
      </c>
      <c r="C887" s="7" t="s">
        <v>26</v>
      </c>
    </row>
    <row r="888" spans="1:3" x14ac:dyDescent="0.2">
      <c r="A888" s="7" t="s">
        <v>685</v>
      </c>
      <c r="B888" s="7" t="s">
        <v>25</v>
      </c>
      <c r="C888" s="7" t="s">
        <v>37</v>
      </c>
    </row>
    <row r="889" spans="1:3" x14ac:dyDescent="0.2">
      <c r="A889" s="7" t="s">
        <v>634</v>
      </c>
      <c r="B889" s="7" t="s">
        <v>25</v>
      </c>
      <c r="C889" s="7" t="s">
        <v>37</v>
      </c>
    </row>
    <row r="890" spans="1:3" x14ac:dyDescent="0.2">
      <c r="A890" s="7" t="s">
        <v>1225</v>
      </c>
      <c r="B890" s="7" t="s">
        <v>25</v>
      </c>
      <c r="C890" s="7" t="s">
        <v>37</v>
      </c>
    </row>
    <row r="891" spans="1:3" x14ac:dyDescent="0.2">
      <c r="A891" s="7" t="s">
        <v>1607</v>
      </c>
      <c r="B891" s="7" t="s">
        <v>25</v>
      </c>
      <c r="C891" s="7" t="s">
        <v>69</v>
      </c>
    </row>
    <row r="892" spans="1:3" x14ac:dyDescent="0.2">
      <c r="A892" s="7" t="s">
        <v>438</v>
      </c>
      <c r="B892" s="7" t="s">
        <v>25</v>
      </c>
      <c r="C892" s="7" t="s">
        <v>26</v>
      </c>
    </row>
    <row r="893" spans="1:3" x14ac:dyDescent="0.2">
      <c r="A893" s="7" t="s">
        <v>1551</v>
      </c>
      <c r="B893" s="7" t="s">
        <v>25</v>
      </c>
      <c r="C893" s="7" t="s">
        <v>26</v>
      </c>
    </row>
    <row r="894" spans="1:3" x14ac:dyDescent="0.2">
      <c r="A894" s="7" t="s">
        <v>131</v>
      </c>
      <c r="B894" s="7" t="s">
        <v>25</v>
      </c>
      <c r="C894" s="7" t="s">
        <v>69</v>
      </c>
    </row>
    <row r="895" spans="1:3" x14ac:dyDescent="0.2">
      <c r="A895" s="7" t="s">
        <v>1279</v>
      </c>
      <c r="B895" s="7" t="s">
        <v>44</v>
      </c>
      <c r="C895" s="7" t="s">
        <v>26</v>
      </c>
    </row>
    <row r="896" spans="1:3" x14ac:dyDescent="0.2">
      <c r="A896" s="7" t="s">
        <v>1347</v>
      </c>
      <c r="B896" s="7" t="s">
        <v>25</v>
      </c>
      <c r="C896" s="7" t="s">
        <v>69</v>
      </c>
    </row>
    <row r="897" spans="1:3" x14ac:dyDescent="0.2">
      <c r="A897" s="7" t="s">
        <v>1627</v>
      </c>
      <c r="B897" s="7" t="s">
        <v>25</v>
      </c>
      <c r="C897" s="7" t="s">
        <v>69</v>
      </c>
    </row>
    <row r="898" spans="1:3" x14ac:dyDescent="0.2">
      <c r="A898" s="7" t="s">
        <v>56</v>
      </c>
      <c r="B898" s="7" t="s">
        <v>25</v>
      </c>
      <c r="C898" s="7" t="s">
        <v>52</v>
      </c>
    </row>
    <row r="899" spans="1:3" x14ac:dyDescent="0.2">
      <c r="A899" s="7" t="s">
        <v>430</v>
      </c>
      <c r="B899" s="7" t="s">
        <v>25</v>
      </c>
      <c r="C899" s="7" t="s">
        <v>52</v>
      </c>
    </row>
    <row r="900" spans="1:3" x14ac:dyDescent="0.2">
      <c r="A900" s="7" t="s">
        <v>900</v>
      </c>
      <c r="B900" s="7" t="s">
        <v>25</v>
      </c>
      <c r="C900" s="7" t="s">
        <v>37</v>
      </c>
    </row>
    <row r="901" spans="1:3" x14ac:dyDescent="0.2">
      <c r="A901" s="7" t="s">
        <v>227</v>
      </c>
      <c r="B901" s="7" t="s">
        <v>25</v>
      </c>
      <c r="C901" s="7" t="s">
        <v>37</v>
      </c>
    </row>
    <row r="902" spans="1:3" x14ac:dyDescent="0.2">
      <c r="A902" s="7" t="s">
        <v>626</v>
      </c>
      <c r="B902" s="7" t="s">
        <v>25</v>
      </c>
      <c r="C902" s="7" t="s">
        <v>26</v>
      </c>
    </row>
    <row r="903" spans="1:3" x14ac:dyDescent="0.2">
      <c r="A903" s="7" t="s">
        <v>1373</v>
      </c>
      <c r="B903" s="7" t="s">
        <v>25</v>
      </c>
      <c r="C903" s="7" t="s">
        <v>37</v>
      </c>
    </row>
    <row r="904" spans="1:3" x14ac:dyDescent="0.2">
      <c r="A904" s="7" t="s">
        <v>1371</v>
      </c>
      <c r="B904" s="7" t="s">
        <v>25</v>
      </c>
      <c r="C904" s="7" t="s">
        <v>26</v>
      </c>
    </row>
    <row r="905" spans="1:3" x14ac:dyDescent="0.2">
      <c r="A905" s="7" t="s">
        <v>1476</v>
      </c>
      <c r="B905" s="7" t="s">
        <v>44</v>
      </c>
      <c r="C905" s="7" t="s">
        <v>52</v>
      </c>
    </row>
    <row r="906" spans="1:3" x14ac:dyDescent="0.2">
      <c r="A906" s="7" t="s">
        <v>387</v>
      </c>
      <c r="B906" s="7" t="s">
        <v>44</v>
      </c>
      <c r="C906" s="7" t="s">
        <v>37</v>
      </c>
    </row>
    <row r="907" spans="1:3" x14ac:dyDescent="0.2">
      <c r="A907" s="7" t="s">
        <v>193</v>
      </c>
      <c r="B907" s="7" t="s">
        <v>25</v>
      </c>
      <c r="C907" s="7" t="s">
        <v>26</v>
      </c>
    </row>
    <row r="908" spans="1:3" x14ac:dyDescent="0.2">
      <c r="A908" s="7" t="s">
        <v>456</v>
      </c>
      <c r="B908" s="7" t="s">
        <v>25</v>
      </c>
      <c r="C908" s="7" t="s">
        <v>26</v>
      </c>
    </row>
    <row r="909" spans="1:3" x14ac:dyDescent="0.2">
      <c r="A909" s="7" t="s">
        <v>201</v>
      </c>
      <c r="B909" s="7" t="s">
        <v>44</v>
      </c>
      <c r="C909" s="7" t="s">
        <v>69</v>
      </c>
    </row>
    <row r="910" spans="1:3" x14ac:dyDescent="0.2">
      <c r="A910" s="7" t="s">
        <v>1006</v>
      </c>
      <c r="B910" s="7" t="s">
        <v>25</v>
      </c>
      <c r="C910" s="7" t="s">
        <v>69</v>
      </c>
    </row>
    <row r="911" spans="1:3" x14ac:dyDescent="0.2">
      <c r="A911" s="7" t="s">
        <v>1145</v>
      </c>
      <c r="B911" s="7" t="s">
        <v>44</v>
      </c>
      <c r="C911" s="7" t="s">
        <v>26</v>
      </c>
    </row>
    <row r="912" spans="1:3" x14ac:dyDescent="0.2">
      <c r="A912" s="7" t="s">
        <v>128</v>
      </c>
      <c r="B912" s="7" t="s">
        <v>25</v>
      </c>
      <c r="C912" s="7" t="s">
        <v>26</v>
      </c>
    </row>
    <row r="913" spans="1:3" x14ac:dyDescent="0.2">
      <c r="A913" s="7" t="s">
        <v>616</v>
      </c>
      <c r="B913" s="7" t="s">
        <v>25</v>
      </c>
      <c r="C913" s="7" t="s">
        <v>52</v>
      </c>
    </row>
    <row r="914" spans="1:3" x14ac:dyDescent="0.2">
      <c r="A914" s="7" t="s">
        <v>180</v>
      </c>
      <c r="B914" s="7" t="s">
        <v>25</v>
      </c>
      <c r="C914" s="7" t="s">
        <v>37</v>
      </c>
    </row>
    <row r="915" spans="1:3" x14ac:dyDescent="0.2">
      <c r="A915" s="7" t="s">
        <v>639</v>
      </c>
      <c r="B915" s="7" t="s">
        <v>25</v>
      </c>
      <c r="C915" s="7" t="s">
        <v>37</v>
      </c>
    </row>
    <row r="916" spans="1:3" x14ac:dyDescent="0.2">
      <c r="A916" s="7" t="s">
        <v>239</v>
      </c>
      <c r="B916" s="7" t="s">
        <v>25</v>
      </c>
      <c r="C916" s="7" t="s">
        <v>26</v>
      </c>
    </row>
    <row r="917" spans="1:3" x14ac:dyDescent="0.2">
      <c r="A917" s="7" t="s">
        <v>984</v>
      </c>
      <c r="B917" s="7" t="s">
        <v>25</v>
      </c>
      <c r="C917" s="7" t="s">
        <v>69</v>
      </c>
    </row>
    <row r="918" spans="1:3" x14ac:dyDescent="0.2">
      <c r="A918" s="7" t="s">
        <v>1405</v>
      </c>
      <c r="B918" s="7" t="s">
        <v>44</v>
      </c>
      <c r="C918" s="7" t="s">
        <v>26</v>
      </c>
    </row>
    <row r="919" spans="1:3" x14ac:dyDescent="0.2">
      <c r="A919" s="7" t="s">
        <v>1549</v>
      </c>
      <c r="B919" s="7" t="s">
        <v>25</v>
      </c>
      <c r="C919" s="7" t="s">
        <v>37</v>
      </c>
    </row>
    <row r="920" spans="1:3" x14ac:dyDescent="0.2">
      <c r="A920" s="7" t="s">
        <v>1295</v>
      </c>
      <c r="B920" s="7" t="s">
        <v>25</v>
      </c>
      <c r="C920" s="7" t="s">
        <v>69</v>
      </c>
    </row>
    <row r="921" spans="1:3" x14ac:dyDescent="0.2">
      <c r="A921" s="7" t="s">
        <v>270</v>
      </c>
      <c r="B921" s="7" t="s">
        <v>44</v>
      </c>
      <c r="C921" s="7" t="s">
        <v>26</v>
      </c>
    </row>
    <row r="922" spans="1:3" x14ac:dyDescent="0.2">
      <c r="A922" s="7" t="s">
        <v>245</v>
      </c>
      <c r="B922" s="7" t="s">
        <v>25</v>
      </c>
      <c r="C922" s="7" t="s">
        <v>26</v>
      </c>
    </row>
    <row r="923" spans="1:3" x14ac:dyDescent="0.2">
      <c r="A923" s="7" t="s">
        <v>1228</v>
      </c>
      <c r="B923" s="7" t="s">
        <v>25</v>
      </c>
      <c r="C923" s="7" t="s">
        <v>69</v>
      </c>
    </row>
    <row r="924" spans="1:3" x14ac:dyDescent="0.2">
      <c r="A924" s="7" t="s">
        <v>443</v>
      </c>
      <c r="B924" s="7" t="s">
        <v>25</v>
      </c>
      <c r="C924" s="7" t="s">
        <v>26</v>
      </c>
    </row>
    <row r="925" spans="1:3" x14ac:dyDescent="0.2">
      <c r="A925" s="7" t="s">
        <v>1380</v>
      </c>
      <c r="B925" s="7" t="s">
        <v>25</v>
      </c>
      <c r="C925" s="7" t="s">
        <v>69</v>
      </c>
    </row>
    <row r="926" spans="1:3" x14ac:dyDescent="0.2">
      <c r="A926" s="7" t="s">
        <v>701</v>
      </c>
      <c r="B926" s="7" t="s">
        <v>25</v>
      </c>
      <c r="C926" s="7" t="s">
        <v>69</v>
      </c>
    </row>
    <row r="927" spans="1:3" x14ac:dyDescent="0.2">
      <c r="A927" s="7" t="s">
        <v>656</v>
      </c>
      <c r="B927" s="7" t="s">
        <v>44</v>
      </c>
      <c r="C927" s="7" t="s">
        <v>37</v>
      </c>
    </row>
    <row r="928" spans="1:3" x14ac:dyDescent="0.2">
      <c r="A928" s="7" t="s">
        <v>801</v>
      </c>
      <c r="B928" s="7" t="s">
        <v>25</v>
      </c>
      <c r="C928" s="7" t="s">
        <v>26</v>
      </c>
    </row>
    <row r="929" spans="1:3" x14ac:dyDescent="0.2">
      <c r="A929" s="7" t="s">
        <v>1404</v>
      </c>
      <c r="B929" s="7" t="s">
        <v>44</v>
      </c>
      <c r="C929" s="7" t="s">
        <v>37</v>
      </c>
    </row>
    <row r="930" spans="1:3" x14ac:dyDescent="0.2">
      <c r="A930" s="7" t="s">
        <v>175</v>
      </c>
      <c r="B930" s="7" t="s">
        <v>25</v>
      </c>
      <c r="C930" s="7" t="s">
        <v>52</v>
      </c>
    </row>
    <row r="931" spans="1:3" x14ac:dyDescent="0.2">
      <c r="A931" s="7" t="s">
        <v>1504</v>
      </c>
      <c r="B931" s="7" t="s">
        <v>25</v>
      </c>
      <c r="C931" s="7" t="s">
        <v>37</v>
      </c>
    </row>
    <row r="932" spans="1:3" x14ac:dyDescent="0.2">
      <c r="A932" s="7" t="s">
        <v>266</v>
      </c>
      <c r="B932" s="7" t="s">
        <v>25</v>
      </c>
      <c r="C932" s="7" t="s">
        <v>37</v>
      </c>
    </row>
    <row r="933" spans="1:3" x14ac:dyDescent="0.2">
      <c r="A933" s="7" t="s">
        <v>1620</v>
      </c>
      <c r="B933" s="7" t="s">
        <v>25</v>
      </c>
      <c r="C933" s="7" t="s">
        <v>26</v>
      </c>
    </row>
    <row r="934" spans="1:3" x14ac:dyDescent="0.2">
      <c r="A934" s="7" t="s">
        <v>1152</v>
      </c>
      <c r="B934" s="7" t="s">
        <v>25</v>
      </c>
      <c r="C934" s="7" t="s">
        <v>69</v>
      </c>
    </row>
    <row r="935" spans="1:3" x14ac:dyDescent="0.2">
      <c r="A935" s="7" t="s">
        <v>955</v>
      </c>
      <c r="B935" s="7" t="s">
        <v>25</v>
      </c>
      <c r="C935" s="7" t="s">
        <v>37</v>
      </c>
    </row>
    <row r="936" spans="1:3" x14ac:dyDescent="0.2">
      <c r="A936" s="7" t="s">
        <v>1321</v>
      </c>
      <c r="B936" s="7" t="s">
        <v>25</v>
      </c>
      <c r="C936" s="7" t="s">
        <v>52</v>
      </c>
    </row>
    <row r="937" spans="1:3" x14ac:dyDescent="0.2">
      <c r="A937" s="7" t="s">
        <v>1367</v>
      </c>
      <c r="B937" s="7" t="s">
        <v>44</v>
      </c>
      <c r="C937" s="7" t="s">
        <v>26</v>
      </c>
    </row>
    <row r="938" spans="1:3" x14ac:dyDescent="0.2">
      <c r="A938" s="7" t="s">
        <v>1610</v>
      </c>
      <c r="B938" s="7" t="s">
        <v>25</v>
      </c>
      <c r="C938" s="7" t="s">
        <v>69</v>
      </c>
    </row>
    <row r="939" spans="1:3" x14ac:dyDescent="0.2">
      <c r="A939" s="7" t="s">
        <v>988</v>
      </c>
      <c r="B939" s="7" t="s">
        <v>25</v>
      </c>
      <c r="C939" s="7" t="s">
        <v>52</v>
      </c>
    </row>
    <row r="940" spans="1:3" x14ac:dyDescent="0.2">
      <c r="A940" s="7" t="s">
        <v>1336</v>
      </c>
      <c r="B940" s="7" t="s">
        <v>25</v>
      </c>
      <c r="C940" s="7" t="s">
        <v>69</v>
      </c>
    </row>
    <row r="941" spans="1:3" x14ac:dyDescent="0.2">
      <c r="A941" s="7" t="s">
        <v>1179</v>
      </c>
      <c r="B941" s="7" t="s">
        <v>25</v>
      </c>
      <c r="C941" s="7" t="s">
        <v>37</v>
      </c>
    </row>
    <row r="942" spans="1:3" x14ac:dyDescent="0.2">
      <c r="A942" s="7" t="s">
        <v>1320</v>
      </c>
      <c r="B942" s="7" t="s">
        <v>25</v>
      </c>
      <c r="C942" s="7" t="s">
        <v>69</v>
      </c>
    </row>
    <row r="943" spans="1:3" x14ac:dyDescent="0.2">
      <c r="A943" s="7" t="s">
        <v>1459</v>
      </c>
      <c r="B943" s="7" t="s">
        <v>25</v>
      </c>
      <c r="C943" s="7" t="s">
        <v>69</v>
      </c>
    </row>
    <row r="944" spans="1:3" x14ac:dyDescent="0.2">
      <c r="A944" s="7" t="s">
        <v>1497</v>
      </c>
      <c r="B944" s="7" t="s">
        <v>44</v>
      </c>
      <c r="C944" s="7" t="s">
        <v>37</v>
      </c>
    </row>
    <row r="945" spans="1:3" x14ac:dyDescent="0.2">
      <c r="A945" s="7" t="s">
        <v>1471</v>
      </c>
      <c r="B945" s="7" t="s">
        <v>25</v>
      </c>
      <c r="C945" s="7" t="s">
        <v>26</v>
      </c>
    </row>
    <row r="946" spans="1:3" x14ac:dyDescent="0.2">
      <c r="A946" s="7" t="s">
        <v>1197</v>
      </c>
      <c r="B946" s="7" t="s">
        <v>25</v>
      </c>
      <c r="C946" s="7" t="s">
        <v>37</v>
      </c>
    </row>
    <row r="947" spans="1:3" x14ac:dyDescent="0.2">
      <c r="A947" s="7" t="s">
        <v>1432</v>
      </c>
      <c r="B947" s="7" t="s">
        <v>25</v>
      </c>
      <c r="C947" s="7" t="s">
        <v>26</v>
      </c>
    </row>
    <row r="948" spans="1:3" x14ac:dyDescent="0.2">
      <c r="A948" s="7" t="s">
        <v>1267</v>
      </c>
      <c r="B948" s="7" t="s">
        <v>44</v>
      </c>
      <c r="C948" s="7" t="s">
        <v>37</v>
      </c>
    </row>
    <row r="949" spans="1:3" x14ac:dyDescent="0.2">
      <c r="A949" s="7" t="s">
        <v>822</v>
      </c>
      <c r="B949" s="7" t="s">
        <v>25</v>
      </c>
      <c r="C949" s="7" t="s">
        <v>26</v>
      </c>
    </row>
    <row r="950" spans="1:3" x14ac:dyDescent="0.2">
      <c r="A950" s="7" t="s">
        <v>687</v>
      </c>
      <c r="B950" s="7" t="s">
        <v>25</v>
      </c>
      <c r="C950" s="7" t="s">
        <v>52</v>
      </c>
    </row>
    <row r="951" spans="1:3" x14ac:dyDescent="0.2">
      <c r="A951" s="7" t="s">
        <v>1268</v>
      </c>
      <c r="B951" s="7" t="s">
        <v>25</v>
      </c>
      <c r="C951" s="7" t="s">
        <v>37</v>
      </c>
    </row>
    <row r="952" spans="1:3" x14ac:dyDescent="0.2">
      <c r="A952" s="7" t="s">
        <v>1414</v>
      </c>
      <c r="B952" s="7" t="s">
        <v>25</v>
      </c>
      <c r="C952" s="7" t="s">
        <v>69</v>
      </c>
    </row>
    <row r="953" spans="1:3" x14ac:dyDescent="0.2">
      <c r="A953" s="7" t="s">
        <v>1239</v>
      </c>
      <c r="B953" s="7" t="s">
        <v>25</v>
      </c>
      <c r="C953" s="7" t="s">
        <v>69</v>
      </c>
    </row>
    <row r="954" spans="1:3" x14ac:dyDescent="0.2">
      <c r="A954" s="7" t="s">
        <v>1439</v>
      </c>
      <c r="B954" s="7" t="s">
        <v>25</v>
      </c>
      <c r="C954" s="7" t="s">
        <v>52</v>
      </c>
    </row>
    <row r="955" spans="1:3" x14ac:dyDescent="0.2">
      <c r="A955" s="7" t="s">
        <v>282</v>
      </c>
      <c r="B955" s="7" t="s">
        <v>25</v>
      </c>
      <c r="C955" s="7" t="s">
        <v>26</v>
      </c>
    </row>
    <row r="956" spans="1:3" x14ac:dyDescent="0.2">
      <c r="A956" s="7" t="s">
        <v>1450</v>
      </c>
      <c r="B956" s="7" t="s">
        <v>44</v>
      </c>
      <c r="C956" s="7" t="s">
        <v>69</v>
      </c>
    </row>
    <row r="957" spans="1:3" x14ac:dyDescent="0.2">
      <c r="A957" s="7" t="s">
        <v>1196</v>
      </c>
      <c r="B957" s="7" t="s">
        <v>25</v>
      </c>
      <c r="C957" s="7" t="s">
        <v>26</v>
      </c>
    </row>
    <row r="958" spans="1:3" x14ac:dyDescent="0.2">
      <c r="A958" s="7" t="s">
        <v>241</v>
      </c>
      <c r="B958" s="7" t="s">
        <v>44</v>
      </c>
      <c r="C958" s="7" t="s">
        <v>26</v>
      </c>
    </row>
    <row r="959" spans="1:3" x14ac:dyDescent="0.2">
      <c r="A959" s="7" t="s">
        <v>538</v>
      </c>
      <c r="B959" s="7" t="s">
        <v>25</v>
      </c>
      <c r="C959" s="7" t="s">
        <v>26</v>
      </c>
    </row>
    <row r="960" spans="1:3" x14ac:dyDescent="0.2">
      <c r="A960" s="7" t="s">
        <v>220</v>
      </c>
      <c r="B960" s="7" t="s">
        <v>25</v>
      </c>
      <c r="C960" s="7" t="s">
        <v>69</v>
      </c>
    </row>
    <row r="961" spans="1:3" x14ac:dyDescent="0.2">
      <c r="A961" s="7" t="s">
        <v>95</v>
      </c>
      <c r="B961" s="7" t="s">
        <v>25</v>
      </c>
      <c r="C961" s="7" t="s">
        <v>69</v>
      </c>
    </row>
    <row r="962" spans="1:3" x14ac:dyDescent="0.2">
      <c r="A962" s="7" t="s">
        <v>1217</v>
      </c>
      <c r="B962" s="7" t="s">
        <v>25</v>
      </c>
      <c r="C962" s="7" t="s">
        <v>26</v>
      </c>
    </row>
    <row r="963" spans="1:3" x14ac:dyDescent="0.2">
      <c r="A963" s="7" t="s">
        <v>924</v>
      </c>
      <c r="B963" s="7" t="s">
        <v>44</v>
      </c>
      <c r="C963" s="7" t="s">
        <v>37</v>
      </c>
    </row>
    <row r="964" spans="1:3" x14ac:dyDescent="0.2">
      <c r="A964" s="7" t="s">
        <v>1447</v>
      </c>
      <c r="B964" s="7" t="s">
        <v>25</v>
      </c>
      <c r="C964" s="7" t="s">
        <v>26</v>
      </c>
    </row>
    <row r="965" spans="1:3" x14ac:dyDescent="0.2">
      <c r="A965" s="7" t="s">
        <v>1470</v>
      </c>
      <c r="B965" s="7" t="s">
        <v>25</v>
      </c>
      <c r="C965" s="7" t="s">
        <v>52</v>
      </c>
    </row>
    <row r="966" spans="1:3" x14ac:dyDescent="0.2">
      <c r="A966" s="7" t="s">
        <v>1601</v>
      </c>
      <c r="B966" s="7" t="s">
        <v>25</v>
      </c>
      <c r="C966" s="7" t="s">
        <v>52</v>
      </c>
    </row>
    <row r="967" spans="1:3" x14ac:dyDescent="0.2">
      <c r="A967" s="7" t="s">
        <v>59</v>
      </c>
      <c r="B967" s="7" t="s">
        <v>25</v>
      </c>
      <c r="C967" s="7" t="s">
        <v>52</v>
      </c>
    </row>
    <row r="968" spans="1:3" x14ac:dyDescent="0.2">
      <c r="A968" s="7" t="s">
        <v>410</v>
      </c>
      <c r="B968" s="7" t="s">
        <v>44</v>
      </c>
      <c r="C968" s="7" t="s">
        <v>26</v>
      </c>
    </row>
    <row r="969" spans="1:3" x14ac:dyDescent="0.2">
      <c r="A969" s="7" t="s">
        <v>854</v>
      </c>
      <c r="B969" s="7" t="s">
        <v>44</v>
      </c>
      <c r="C969" s="7" t="s">
        <v>26</v>
      </c>
    </row>
    <row r="970" spans="1:3" x14ac:dyDescent="0.2">
      <c r="A970" s="7" t="s">
        <v>960</v>
      </c>
      <c r="B970" s="7" t="s">
        <v>25</v>
      </c>
      <c r="C970" s="7" t="s">
        <v>52</v>
      </c>
    </row>
    <row r="971" spans="1:3" x14ac:dyDescent="0.2">
      <c r="A971" s="7" t="s">
        <v>291</v>
      </c>
      <c r="B971" s="7" t="s">
        <v>25</v>
      </c>
      <c r="C971" s="7" t="s">
        <v>26</v>
      </c>
    </row>
    <row r="972" spans="1:3" x14ac:dyDescent="0.2">
      <c r="A972" s="7" t="s">
        <v>184</v>
      </c>
      <c r="B972" s="7" t="s">
        <v>44</v>
      </c>
      <c r="C972" s="7" t="s">
        <v>69</v>
      </c>
    </row>
    <row r="973" spans="1:3" x14ac:dyDescent="0.2">
      <c r="A973" s="7" t="s">
        <v>720</v>
      </c>
      <c r="B973" s="7" t="s">
        <v>25</v>
      </c>
      <c r="C973" s="7" t="s">
        <v>52</v>
      </c>
    </row>
    <row r="974" spans="1:3" x14ac:dyDescent="0.2">
      <c r="A974" s="7" t="s">
        <v>836</v>
      </c>
      <c r="B974" s="7" t="s">
        <v>25</v>
      </c>
      <c r="C974" s="7" t="s">
        <v>52</v>
      </c>
    </row>
    <row r="975" spans="1:3" x14ac:dyDescent="0.2">
      <c r="A975" s="7" t="s">
        <v>1038</v>
      </c>
      <c r="B975" s="7" t="s">
        <v>25</v>
      </c>
      <c r="C975" s="7" t="s">
        <v>37</v>
      </c>
    </row>
    <row r="976" spans="1:3" x14ac:dyDescent="0.2">
      <c r="A976" s="7" t="s">
        <v>648</v>
      </c>
      <c r="B976" s="7" t="s">
        <v>44</v>
      </c>
      <c r="C976" s="7" t="s">
        <v>26</v>
      </c>
    </row>
    <row r="977" spans="1:3" x14ac:dyDescent="0.2">
      <c r="A977" s="7" t="s">
        <v>247</v>
      </c>
      <c r="B977" s="7" t="s">
        <v>25</v>
      </c>
      <c r="C977" s="7" t="s">
        <v>69</v>
      </c>
    </row>
    <row r="978" spans="1:3" x14ac:dyDescent="0.2">
      <c r="A978" s="7" t="s">
        <v>607</v>
      </c>
      <c r="B978" s="7" t="s">
        <v>44</v>
      </c>
      <c r="C978" s="7" t="s">
        <v>37</v>
      </c>
    </row>
    <row r="979" spans="1:3" x14ac:dyDescent="0.2">
      <c r="A979" s="7" t="s">
        <v>367</v>
      </c>
      <c r="B979" s="7" t="s">
        <v>25</v>
      </c>
      <c r="C979" s="7" t="s">
        <v>69</v>
      </c>
    </row>
    <row r="980" spans="1:3" x14ac:dyDescent="0.2">
      <c r="A980" s="7" t="s">
        <v>1575</v>
      </c>
      <c r="B980" s="7" t="s">
        <v>25</v>
      </c>
      <c r="C980" s="7" t="s">
        <v>26</v>
      </c>
    </row>
    <row r="981" spans="1:3" x14ac:dyDescent="0.2">
      <c r="A981" s="7" t="s">
        <v>474</v>
      </c>
      <c r="B981" s="7" t="s">
        <v>25</v>
      </c>
      <c r="C981" s="7" t="s">
        <v>52</v>
      </c>
    </row>
    <row r="982" spans="1:3" x14ac:dyDescent="0.2">
      <c r="A982" s="7" t="s">
        <v>963</v>
      </c>
      <c r="B982" s="7" t="s">
        <v>25</v>
      </c>
      <c r="C982" s="7" t="s">
        <v>37</v>
      </c>
    </row>
    <row r="983" spans="1:3" x14ac:dyDescent="0.2">
      <c r="A983" s="7" t="s">
        <v>1395</v>
      </c>
      <c r="B983" s="7" t="s">
        <v>44</v>
      </c>
      <c r="C983" s="7" t="s">
        <v>52</v>
      </c>
    </row>
    <row r="984" spans="1:3" x14ac:dyDescent="0.2">
      <c r="A984" s="7" t="s">
        <v>318</v>
      </c>
      <c r="B984" s="7" t="s">
        <v>25</v>
      </c>
      <c r="C984" s="7" t="s">
        <v>37</v>
      </c>
    </row>
    <row r="985" spans="1:3" x14ac:dyDescent="0.2">
      <c r="A985" s="7" t="s">
        <v>905</v>
      </c>
      <c r="B985" s="7" t="s">
        <v>25</v>
      </c>
      <c r="C985" s="7" t="s">
        <v>26</v>
      </c>
    </row>
    <row r="986" spans="1:3" x14ac:dyDescent="0.2">
      <c r="A986" s="7" t="s">
        <v>344</v>
      </c>
      <c r="B986" s="7" t="s">
        <v>25</v>
      </c>
      <c r="C986" s="7" t="s">
        <v>26</v>
      </c>
    </row>
    <row r="987" spans="1:3" x14ac:dyDescent="0.2">
      <c r="A987" s="7" t="s">
        <v>852</v>
      </c>
      <c r="B987" s="7" t="s">
        <v>25</v>
      </c>
      <c r="C987" s="7" t="s">
        <v>52</v>
      </c>
    </row>
    <row r="988" spans="1:3" x14ac:dyDescent="0.2">
      <c r="A988" s="7" t="s">
        <v>279</v>
      </c>
      <c r="B988" s="7" t="s">
        <v>44</v>
      </c>
      <c r="C988" s="7" t="s">
        <v>69</v>
      </c>
    </row>
    <row r="989" spans="1:3" x14ac:dyDescent="0.2">
      <c r="A989" s="7" t="s">
        <v>1533</v>
      </c>
      <c r="B989" s="7" t="s">
        <v>25</v>
      </c>
      <c r="C989" s="7" t="s">
        <v>69</v>
      </c>
    </row>
    <row r="990" spans="1:3" x14ac:dyDescent="0.2">
      <c r="A990" s="7" t="s">
        <v>642</v>
      </c>
      <c r="B990" s="7" t="s">
        <v>44</v>
      </c>
      <c r="C990" s="7" t="s">
        <v>37</v>
      </c>
    </row>
    <row r="991" spans="1:3" x14ac:dyDescent="0.2">
      <c r="A991" s="7" t="s">
        <v>1298</v>
      </c>
      <c r="B991" s="7" t="s">
        <v>25</v>
      </c>
      <c r="C991" s="7" t="s">
        <v>69</v>
      </c>
    </row>
    <row r="992" spans="1:3" x14ac:dyDescent="0.2">
      <c r="A992" s="7" t="s">
        <v>1521</v>
      </c>
      <c r="B992" s="7" t="s">
        <v>25</v>
      </c>
      <c r="C992" s="7" t="s">
        <v>52</v>
      </c>
    </row>
    <row r="993" spans="1:3" x14ac:dyDescent="0.2">
      <c r="A993" s="7" t="s">
        <v>301</v>
      </c>
      <c r="B993" s="7" t="s">
        <v>25</v>
      </c>
      <c r="C993" s="7" t="s">
        <v>37</v>
      </c>
    </row>
    <row r="994" spans="1:3" x14ac:dyDescent="0.2">
      <c r="A994" s="7" t="s">
        <v>1252</v>
      </c>
      <c r="B994" s="7" t="s">
        <v>44</v>
      </c>
      <c r="C994" s="7" t="s">
        <v>26</v>
      </c>
    </row>
    <row r="995" spans="1:3" x14ac:dyDescent="0.2">
      <c r="A995" s="7" t="s">
        <v>1424</v>
      </c>
      <c r="B995" s="7" t="s">
        <v>25</v>
      </c>
      <c r="C995" s="7" t="s">
        <v>52</v>
      </c>
    </row>
    <row r="996" spans="1:3" x14ac:dyDescent="0.2">
      <c r="A996" s="7" t="s">
        <v>183</v>
      </c>
      <c r="B996" s="7" t="s">
        <v>25</v>
      </c>
      <c r="C996" s="7" t="s">
        <v>37</v>
      </c>
    </row>
    <row r="997" spans="1:3" x14ac:dyDescent="0.2">
      <c r="A997" s="7" t="s">
        <v>1556</v>
      </c>
      <c r="B997" s="7" t="s">
        <v>25</v>
      </c>
      <c r="C997" s="7" t="s">
        <v>26</v>
      </c>
    </row>
    <row r="998" spans="1:3" x14ac:dyDescent="0.2">
      <c r="A998" s="7" t="s">
        <v>491</v>
      </c>
      <c r="B998" s="7" t="s">
        <v>25</v>
      </c>
      <c r="C998" s="7" t="s">
        <v>52</v>
      </c>
    </row>
    <row r="999" spans="1:3" x14ac:dyDescent="0.2">
      <c r="A999" s="7" t="s">
        <v>1043</v>
      </c>
      <c r="B999" s="7" t="s">
        <v>25</v>
      </c>
      <c r="C999" s="7" t="s">
        <v>37</v>
      </c>
    </row>
    <row r="1000" spans="1:3" x14ac:dyDescent="0.2">
      <c r="A1000" s="7" t="s">
        <v>1428</v>
      </c>
      <c r="B1000" s="7" t="s">
        <v>25</v>
      </c>
      <c r="C1000" s="7" t="s">
        <v>37</v>
      </c>
    </row>
    <row r="1001" spans="1:3" x14ac:dyDescent="0.2">
      <c r="A1001" s="7" t="s">
        <v>83</v>
      </c>
      <c r="B1001" s="7" t="s">
        <v>25</v>
      </c>
      <c r="C1001" s="7" t="s">
        <v>69</v>
      </c>
    </row>
    <row r="1002" spans="1:3" x14ac:dyDescent="0.2">
      <c r="A1002" s="7" t="s">
        <v>163</v>
      </c>
      <c r="B1002" s="7" t="s">
        <v>25</v>
      </c>
      <c r="C1002" s="7" t="s">
        <v>52</v>
      </c>
    </row>
    <row r="1003" spans="1:3" x14ac:dyDescent="0.2">
      <c r="A1003" s="7" t="s">
        <v>605</v>
      </c>
      <c r="B1003" s="7" t="s">
        <v>25</v>
      </c>
      <c r="C1003" s="7" t="s">
        <v>37</v>
      </c>
    </row>
    <row r="1004" spans="1:3" x14ac:dyDescent="0.2">
      <c r="A1004" s="7" t="s">
        <v>1532</v>
      </c>
      <c r="B1004" s="7" t="s">
        <v>25</v>
      </c>
      <c r="C1004" s="7" t="s">
        <v>26</v>
      </c>
    </row>
    <row r="1005" spans="1:3" x14ac:dyDescent="0.2">
      <c r="A1005" s="7" t="s">
        <v>464</v>
      </c>
      <c r="B1005" s="7" t="s">
        <v>25</v>
      </c>
      <c r="C1005" s="7" t="s">
        <v>52</v>
      </c>
    </row>
    <row r="1006" spans="1:3" x14ac:dyDescent="0.2">
      <c r="A1006" s="7" t="s">
        <v>1314</v>
      </c>
      <c r="B1006" s="7" t="s">
        <v>44</v>
      </c>
      <c r="C1006" s="7" t="s">
        <v>37</v>
      </c>
    </row>
    <row r="1007" spans="1:3" x14ac:dyDescent="0.2">
      <c r="A1007" s="7" t="s">
        <v>977</v>
      </c>
      <c r="B1007" s="7" t="s">
        <v>25</v>
      </c>
      <c r="C1007" s="7" t="s">
        <v>26</v>
      </c>
    </row>
    <row r="1008" spans="1:3" x14ac:dyDescent="0.2">
      <c r="A1008" s="7" t="s">
        <v>404</v>
      </c>
      <c r="B1008" s="7" t="s">
        <v>44</v>
      </c>
      <c r="C1008" s="7" t="s">
        <v>37</v>
      </c>
    </row>
    <row r="1009" spans="1:3" x14ac:dyDescent="0.2">
      <c r="A1009" s="7" t="s">
        <v>135</v>
      </c>
      <c r="B1009" s="7" t="s">
        <v>44</v>
      </c>
      <c r="C1009" s="7" t="s">
        <v>37</v>
      </c>
    </row>
    <row r="1010" spans="1:3" x14ac:dyDescent="0.2">
      <c r="A1010" s="7" t="s">
        <v>877</v>
      </c>
      <c r="B1010" s="7" t="s">
        <v>25</v>
      </c>
      <c r="C1010" s="7" t="s">
        <v>52</v>
      </c>
    </row>
    <row r="1011" spans="1:3" x14ac:dyDescent="0.2">
      <c r="A1011" s="7" t="s">
        <v>243</v>
      </c>
      <c r="B1011" s="7" t="s">
        <v>44</v>
      </c>
      <c r="C1011" s="7" t="s">
        <v>37</v>
      </c>
    </row>
    <row r="1012" spans="1:3" x14ac:dyDescent="0.2">
      <c r="A1012" s="7" t="s">
        <v>144</v>
      </c>
      <c r="B1012" s="7" t="s">
        <v>25</v>
      </c>
      <c r="C1012" s="7" t="s">
        <v>37</v>
      </c>
    </row>
    <row r="1013" spans="1:3" x14ac:dyDescent="0.2">
      <c r="A1013" s="7" t="s">
        <v>609</v>
      </c>
      <c r="B1013" s="7" t="s">
        <v>25</v>
      </c>
      <c r="C1013" s="7" t="s">
        <v>37</v>
      </c>
    </row>
    <row r="1014" spans="1:3" x14ac:dyDescent="0.2">
      <c r="A1014" s="7" t="s">
        <v>1315</v>
      </c>
      <c r="B1014" s="7" t="s">
        <v>25</v>
      </c>
      <c r="C1014" s="7" t="s">
        <v>37</v>
      </c>
    </row>
    <row r="1015" spans="1:3" x14ac:dyDescent="0.2">
      <c r="A1015" s="7" t="s">
        <v>179</v>
      </c>
      <c r="B1015" s="7" t="s">
        <v>25</v>
      </c>
      <c r="C1015" s="7" t="s">
        <v>37</v>
      </c>
    </row>
    <row r="1016" spans="1:3" x14ac:dyDescent="0.2">
      <c r="A1016" s="7" t="s">
        <v>868</v>
      </c>
      <c r="B1016" s="7" t="s">
        <v>44</v>
      </c>
      <c r="C1016" s="7" t="s">
        <v>52</v>
      </c>
    </row>
    <row r="1017" spans="1:3" x14ac:dyDescent="0.2">
      <c r="A1017" s="7" t="s">
        <v>752</v>
      </c>
      <c r="B1017" s="7" t="s">
        <v>25</v>
      </c>
      <c r="C1017" s="7" t="s">
        <v>26</v>
      </c>
    </row>
    <row r="1018" spans="1:3" x14ac:dyDescent="0.2">
      <c r="A1018" s="7" t="s">
        <v>574</v>
      </c>
      <c r="B1018" s="7" t="s">
        <v>25</v>
      </c>
      <c r="C1018" s="7" t="s">
        <v>69</v>
      </c>
    </row>
    <row r="1019" spans="1:3" x14ac:dyDescent="0.2">
      <c r="A1019" s="7" t="s">
        <v>1616</v>
      </c>
      <c r="B1019" s="7" t="s">
        <v>25</v>
      </c>
      <c r="C1019" s="7" t="s">
        <v>26</v>
      </c>
    </row>
    <row r="1020" spans="1:3" x14ac:dyDescent="0.2">
      <c r="A1020" s="7" t="s">
        <v>1288</v>
      </c>
      <c r="B1020" s="7" t="s">
        <v>25</v>
      </c>
      <c r="C1020" s="7" t="s">
        <v>26</v>
      </c>
    </row>
    <row r="1021" spans="1:3" x14ac:dyDescent="0.2">
      <c r="A1021" s="7" t="s">
        <v>719</v>
      </c>
      <c r="B1021" s="7" t="s">
        <v>25</v>
      </c>
      <c r="C1021" s="7" t="s">
        <v>37</v>
      </c>
    </row>
    <row r="1022" spans="1:3" x14ac:dyDescent="0.2">
      <c r="A1022" s="7" t="s">
        <v>1150</v>
      </c>
      <c r="B1022" s="7" t="s">
        <v>44</v>
      </c>
      <c r="C1022" s="7" t="s">
        <v>37</v>
      </c>
    </row>
    <row r="1023" spans="1:3" x14ac:dyDescent="0.2">
      <c r="A1023" s="7" t="s">
        <v>1271</v>
      </c>
      <c r="B1023" s="7" t="s">
        <v>44</v>
      </c>
      <c r="C1023" s="7" t="s">
        <v>26</v>
      </c>
    </row>
    <row r="1024" spans="1:3" x14ac:dyDescent="0.2">
      <c r="A1024" s="7" t="s">
        <v>665</v>
      </c>
      <c r="B1024" s="7" t="s">
        <v>25</v>
      </c>
      <c r="C1024" s="7" t="s">
        <v>52</v>
      </c>
    </row>
    <row r="1025" spans="1:3" x14ac:dyDescent="0.2">
      <c r="A1025" s="7" t="s">
        <v>251</v>
      </c>
      <c r="B1025" s="7" t="s">
        <v>25</v>
      </c>
      <c r="C1025" s="7" t="s">
        <v>26</v>
      </c>
    </row>
    <row r="1026" spans="1:3" x14ac:dyDescent="0.2">
      <c r="A1026" s="7" t="s">
        <v>663</v>
      </c>
      <c r="B1026" s="7" t="s">
        <v>25</v>
      </c>
      <c r="C1026" s="7" t="s">
        <v>69</v>
      </c>
    </row>
    <row r="1027" spans="1:3" x14ac:dyDescent="0.2">
      <c r="A1027" s="7" t="s">
        <v>132</v>
      </c>
      <c r="B1027" s="7" t="s">
        <v>44</v>
      </c>
      <c r="C1027" s="7" t="s">
        <v>69</v>
      </c>
    </row>
    <row r="1028" spans="1:3" x14ac:dyDescent="0.2">
      <c r="A1028" s="7" t="s">
        <v>1431</v>
      </c>
      <c r="B1028" s="7" t="s">
        <v>25</v>
      </c>
      <c r="C1028" s="7" t="s">
        <v>69</v>
      </c>
    </row>
    <row r="1029" spans="1:3" x14ac:dyDescent="0.2">
      <c r="A1029" s="7" t="s">
        <v>562</v>
      </c>
      <c r="B1029" s="7" t="s">
        <v>25</v>
      </c>
      <c r="C1029" s="7" t="s">
        <v>37</v>
      </c>
    </row>
    <row r="1030" spans="1:3" x14ac:dyDescent="0.2">
      <c r="A1030" s="7" t="s">
        <v>774</v>
      </c>
      <c r="B1030" s="7" t="s">
        <v>44</v>
      </c>
      <c r="C1030" s="7" t="s">
        <v>37</v>
      </c>
    </row>
    <row r="1031" spans="1:3" x14ac:dyDescent="0.2">
      <c r="A1031" s="7" t="s">
        <v>181</v>
      </c>
      <c r="B1031" s="7" t="s">
        <v>25</v>
      </c>
      <c r="C1031" s="7" t="s">
        <v>37</v>
      </c>
    </row>
    <row r="1032" spans="1:3" x14ac:dyDescent="0.2">
      <c r="A1032" s="7" t="s">
        <v>956</v>
      </c>
      <c r="B1032" s="7" t="s">
        <v>25</v>
      </c>
      <c r="C1032" s="7" t="s">
        <v>26</v>
      </c>
    </row>
    <row r="1033" spans="1:3" x14ac:dyDescent="0.2">
      <c r="A1033" s="7" t="s">
        <v>435</v>
      </c>
      <c r="B1033" s="7" t="s">
        <v>25</v>
      </c>
      <c r="C1033" s="7" t="s">
        <v>69</v>
      </c>
    </row>
    <row r="1034" spans="1:3" x14ac:dyDescent="0.2">
      <c r="A1034" s="7" t="s">
        <v>972</v>
      </c>
      <c r="B1034" s="7" t="s">
        <v>25</v>
      </c>
      <c r="C1034" s="7" t="s">
        <v>37</v>
      </c>
    </row>
    <row r="1035" spans="1:3" x14ac:dyDescent="0.2">
      <c r="A1035" s="7" t="s">
        <v>945</v>
      </c>
      <c r="B1035" s="7" t="s">
        <v>44</v>
      </c>
      <c r="C1035" s="7" t="s">
        <v>26</v>
      </c>
    </row>
    <row r="1036" spans="1:3" x14ac:dyDescent="0.2">
      <c r="A1036" s="7" t="s">
        <v>1072</v>
      </c>
      <c r="B1036" s="7" t="s">
        <v>25</v>
      </c>
      <c r="C1036" s="7" t="s">
        <v>69</v>
      </c>
    </row>
    <row r="1037" spans="1:3" x14ac:dyDescent="0.2">
      <c r="A1037" s="7" t="s">
        <v>1060</v>
      </c>
      <c r="B1037" s="7" t="s">
        <v>44</v>
      </c>
      <c r="C1037" s="7" t="s">
        <v>52</v>
      </c>
    </row>
    <row r="1038" spans="1:3" x14ac:dyDescent="0.2">
      <c r="A1038" s="7" t="s">
        <v>507</v>
      </c>
      <c r="B1038" s="7" t="s">
        <v>44</v>
      </c>
      <c r="C1038" s="7" t="s">
        <v>69</v>
      </c>
    </row>
  </sheetData>
  <conditionalFormatting sqref="A1:A1038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0FC7-0FDD-D549-A73F-B4622D5AC639}">
  <dimension ref="A1:F1038"/>
  <sheetViews>
    <sheetView topLeftCell="A998" workbookViewId="0">
      <selection activeCell="L6" sqref="L6"/>
    </sheetView>
  </sheetViews>
  <sheetFormatPr baseColWidth="10" defaultColWidth="11.1640625" defaultRowHeight="16" x14ac:dyDescent="0.2"/>
  <sheetData>
    <row r="1" spans="1:6" x14ac:dyDescent="0.2">
      <c r="A1" s="9" t="s">
        <v>0</v>
      </c>
      <c r="B1" s="9" t="s">
        <v>12</v>
      </c>
      <c r="C1" s="9" t="s">
        <v>10</v>
      </c>
      <c r="D1" s="9" t="s">
        <v>11</v>
      </c>
      <c r="E1" s="9" t="s">
        <v>9</v>
      </c>
      <c r="F1" s="9" t="s">
        <v>13</v>
      </c>
    </row>
    <row r="2" spans="1:6" x14ac:dyDescent="0.2">
      <c r="A2" s="7" t="s">
        <v>1475</v>
      </c>
      <c r="B2" s="7">
        <v>2.4750000000000001</v>
      </c>
      <c r="C2" s="7" t="s">
        <v>31</v>
      </c>
      <c r="D2" s="6">
        <v>42609</v>
      </c>
      <c r="E2" s="7" t="s">
        <v>49</v>
      </c>
      <c r="F2" s="7">
        <v>4.0590000000000002</v>
      </c>
    </row>
    <row r="3" spans="1:6" x14ac:dyDescent="0.2">
      <c r="A3" s="7" t="s">
        <v>189</v>
      </c>
      <c r="B3" s="7">
        <v>0.78100000000000003</v>
      </c>
      <c r="C3" s="7" t="s">
        <v>31</v>
      </c>
      <c r="D3" s="6">
        <v>42721</v>
      </c>
      <c r="E3" s="7" t="s">
        <v>34</v>
      </c>
      <c r="F3" s="7">
        <v>1.254</v>
      </c>
    </row>
    <row r="4" spans="1:6" x14ac:dyDescent="0.2">
      <c r="A4" s="7" t="s">
        <v>1526</v>
      </c>
      <c r="B4" s="7">
        <v>7.0289999999999999</v>
      </c>
      <c r="C4" s="7" t="s">
        <v>31</v>
      </c>
      <c r="D4" s="6">
        <v>42678</v>
      </c>
      <c r="E4" s="7" t="s">
        <v>49</v>
      </c>
      <c r="F4" s="7">
        <v>21.978000000000002</v>
      </c>
    </row>
    <row r="5" spans="1:6" x14ac:dyDescent="0.2">
      <c r="A5" s="7" t="s">
        <v>458</v>
      </c>
      <c r="B5" s="7">
        <v>15.268000000000002</v>
      </c>
      <c r="C5" s="7" t="s">
        <v>40</v>
      </c>
      <c r="D5" s="6">
        <v>41547</v>
      </c>
      <c r="E5" s="7" t="s">
        <v>49</v>
      </c>
      <c r="F5" s="7">
        <v>24.618000000000002</v>
      </c>
    </row>
    <row r="6" spans="1:6" x14ac:dyDescent="0.2">
      <c r="A6" s="7" t="s">
        <v>1299</v>
      </c>
      <c r="B6" s="7">
        <v>9.1410000000000018</v>
      </c>
      <c r="C6" s="7" t="s">
        <v>31</v>
      </c>
      <c r="D6" s="6">
        <v>42394</v>
      </c>
      <c r="E6" s="7" t="s">
        <v>49</v>
      </c>
      <c r="F6" s="7">
        <v>17.578000000000003</v>
      </c>
    </row>
    <row r="7" spans="1:6" x14ac:dyDescent="0.2">
      <c r="A7" s="7" t="s">
        <v>398</v>
      </c>
      <c r="B7" s="7">
        <v>1.6060000000000001</v>
      </c>
      <c r="C7" s="7" t="s">
        <v>31</v>
      </c>
      <c r="D7" s="6">
        <v>41500</v>
      </c>
      <c r="E7" s="7" t="s">
        <v>30</v>
      </c>
      <c r="F7" s="7">
        <v>3.927</v>
      </c>
    </row>
    <row r="8" spans="1:6" x14ac:dyDescent="0.2">
      <c r="A8" s="7" t="s">
        <v>428</v>
      </c>
      <c r="B8" s="7">
        <v>3.8720000000000003</v>
      </c>
      <c r="C8" s="7" t="s">
        <v>31</v>
      </c>
      <c r="D8" s="6">
        <v>41517</v>
      </c>
      <c r="E8" s="7" t="s">
        <v>49</v>
      </c>
      <c r="F8" s="7">
        <v>6.2480000000000002</v>
      </c>
    </row>
    <row r="9" spans="1:6" x14ac:dyDescent="0.2">
      <c r="A9" s="7" t="s">
        <v>730</v>
      </c>
      <c r="B9" s="7">
        <v>21.812999999999999</v>
      </c>
      <c r="C9" s="7" t="s">
        <v>40</v>
      </c>
      <c r="D9" s="6">
        <v>41817</v>
      </c>
      <c r="E9" s="7" t="s">
        <v>49</v>
      </c>
      <c r="F9" s="7">
        <v>34.078000000000003</v>
      </c>
    </row>
    <row r="10" spans="1:6" x14ac:dyDescent="0.2">
      <c r="A10" s="7" t="s">
        <v>842</v>
      </c>
      <c r="B10" s="7">
        <v>1.3089999999999999</v>
      </c>
      <c r="C10" s="7" t="s">
        <v>31</v>
      </c>
      <c r="D10" s="6">
        <v>41934</v>
      </c>
      <c r="E10" s="7" t="s">
        <v>49</v>
      </c>
      <c r="F10" s="7">
        <v>2.1779999999999999</v>
      </c>
    </row>
    <row r="11" spans="1:6" x14ac:dyDescent="0.2">
      <c r="A11" s="7" t="s">
        <v>1170</v>
      </c>
      <c r="B11" s="7">
        <v>46.321000000000005</v>
      </c>
      <c r="C11" s="7" t="s">
        <v>31</v>
      </c>
      <c r="D11" s="6">
        <v>42224</v>
      </c>
      <c r="E11" s="7" t="s">
        <v>49</v>
      </c>
      <c r="F11" s="7">
        <v>89.078000000000017</v>
      </c>
    </row>
    <row r="12" spans="1:6" x14ac:dyDescent="0.2">
      <c r="A12" s="7" t="s">
        <v>536</v>
      </c>
      <c r="B12" s="7">
        <v>12.518000000000002</v>
      </c>
      <c r="C12" s="7" t="s">
        <v>31</v>
      </c>
      <c r="D12" s="6">
        <v>41607</v>
      </c>
      <c r="E12" s="7" t="s">
        <v>30</v>
      </c>
      <c r="F12" s="7">
        <v>20.515000000000001</v>
      </c>
    </row>
    <row r="13" spans="1:6" x14ac:dyDescent="0.2">
      <c r="A13" s="7" t="s">
        <v>648</v>
      </c>
      <c r="B13" s="7">
        <v>4.125</v>
      </c>
      <c r="C13" s="7" t="s">
        <v>31</v>
      </c>
      <c r="D13" s="6">
        <v>41716</v>
      </c>
      <c r="E13" s="7" t="s">
        <v>34</v>
      </c>
      <c r="F13" s="7">
        <v>7.7880000000000011</v>
      </c>
    </row>
    <row r="14" spans="1:6" x14ac:dyDescent="0.2">
      <c r="A14" s="7" t="s">
        <v>131</v>
      </c>
      <c r="B14" s="7">
        <v>46.321000000000005</v>
      </c>
      <c r="C14" s="7" t="s">
        <v>31</v>
      </c>
      <c r="D14" s="6">
        <v>42187</v>
      </c>
      <c r="E14" s="7" t="s">
        <v>49</v>
      </c>
      <c r="F14" s="7">
        <v>89.078000000000017</v>
      </c>
    </row>
    <row r="15" spans="1:6" x14ac:dyDescent="0.2">
      <c r="A15" s="7" t="s">
        <v>632</v>
      </c>
      <c r="B15" s="7">
        <v>3.0140000000000007</v>
      </c>
      <c r="C15" s="7" t="s">
        <v>31</v>
      </c>
      <c r="D15" s="6">
        <v>41700</v>
      </c>
      <c r="E15" s="7" t="s">
        <v>49</v>
      </c>
      <c r="F15" s="7">
        <v>4.9390000000000009</v>
      </c>
    </row>
    <row r="16" spans="1:6" x14ac:dyDescent="0.2">
      <c r="A16" s="7" t="s">
        <v>1054</v>
      </c>
      <c r="B16" s="7">
        <v>4.0150000000000006</v>
      </c>
      <c r="C16" s="7" t="s">
        <v>40</v>
      </c>
      <c r="D16" s="6">
        <v>42129</v>
      </c>
      <c r="E16" s="7" t="s">
        <v>49</v>
      </c>
      <c r="F16" s="7">
        <v>6.5780000000000012</v>
      </c>
    </row>
    <row r="17" spans="1:6" x14ac:dyDescent="0.2">
      <c r="A17" s="7" t="s">
        <v>312</v>
      </c>
      <c r="B17" s="7">
        <v>66.649000000000015</v>
      </c>
      <c r="C17" s="7" t="s">
        <v>31</v>
      </c>
      <c r="D17" s="6">
        <v>41432</v>
      </c>
      <c r="E17" s="7" t="s">
        <v>49</v>
      </c>
      <c r="F17" s="7">
        <v>111.07800000000002</v>
      </c>
    </row>
    <row r="18" spans="1:6" x14ac:dyDescent="0.2">
      <c r="A18" s="7" t="s">
        <v>453</v>
      </c>
      <c r="B18" s="7">
        <v>46.321000000000005</v>
      </c>
      <c r="C18" s="7" t="s">
        <v>31</v>
      </c>
      <c r="D18" s="6">
        <v>41536</v>
      </c>
      <c r="E18" s="7" t="s">
        <v>49</v>
      </c>
      <c r="F18" s="7">
        <v>89.078000000000017</v>
      </c>
    </row>
    <row r="19" spans="1:6" x14ac:dyDescent="0.2">
      <c r="A19" s="7" t="s">
        <v>464</v>
      </c>
      <c r="B19" s="7">
        <v>10.901000000000002</v>
      </c>
      <c r="C19" s="7" t="s">
        <v>31</v>
      </c>
      <c r="D19" s="6">
        <v>41552</v>
      </c>
      <c r="E19" s="7" t="s">
        <v>47</v>
      </c>
      <c r="F19" s="7">
        <v>17.589000000000002</v>
      </c>
    </row>
    <row r="20" spans="1:6" x14ac:dyDescent="0.2">
      <c r="A20" s="7" t="s">
        <v>440</v>
      </c>
      <c r="B20" s="7">
        <v>1.6060000000000001</v>
      </c>
      <c r="C20" s="7" t="s">
        <v>31</v>
      </c>
      <c r="D20" s="6">
        <v>41527</v>
      </c>
      <c r="E20" s="7" t="s">
        <v>30</v>
      </c>
      <c r="F20" s="7">
        <v>3.927</v>
      </c>
    </row>
    <row r="21" spans="1:6" x14ac:dyDescent="0.2">
      <c r="A21" s="7" t="s">
        <v>1148</v>
      </c>
      <c r="B21" s="7">
        <v>2.75</v>
      </c>
      <c r="C21" s="7" t="s">
        <v>31</v>
      </c>
      <c r="D21" s="6">
        <v>42210</v>
      </c>
      <c r="E21" s="7" t="s">
        <v>30</v>
      </c>
      <c r="F21" s="7">
        <v>6.2480000000000002</v>
      </c>
    </row>
    <row r="22" spans="1:6" x14ac:dyDescent="0.2">
      <c r="A22" s="7" t="s">
        <v>553</v>
      </c>
      <c r="B22" s="7">
        <v>4.125</v>
      </c>
      <c r="C22" s="7" t="s">
        <v>31</v>
      </c>
      <c r="D22" s="6">
        <v>41627</v>
      </c>
      <c r="E22" s="7" t="s">
        <v>49</v>
      </c>
      <c r="F22" s="7">
        <v>6.3470000000000004</v>
      </c>
    </row>
    <row r="23" spans="1:6" x14ac:dyDescent="0.2">
      <c r="A23" s="7" t="s">
        <v>1064</v>
      </c>
      <c r="B23" s="7">
        <v>11.077000000000002</v>
      </c>
      <c r="C23" s="7" t="s">
        <v>31</v>
      </c>
      <c r="D23" s="6">
        <v>42134</v>
      </c>
      <c r="E23" s="7" t="s">
        <v>49</v>
      </c>
      <c r="F23" s="7">
        <v>17.578000000000003</v>
      </c>
    </row>
    <row r="24" spans="1:6" x14ac:dyDescent="0.2">
      <c r="A24" s="7" t="s">
        <v>1275</v>
      </c>
      <c r="B24" s="7">
        <v>1.2869999999999999</v>
      </c>
      <c r="C24" s="7" t="s">
        <v>31</v>
      </c>
      <c r="D24" s="6">
        <v>42351</v>
      </c>
      <c r="E24" s="7" t="s">
        <v>34</v>
      </c>
      <c r="F24" s="7">
        <v>3.0579999999999998</v>
      </c>
    </row>
    <row r="25" spans="1:6" x14ac:dyDescent="0.2">
      <c r="A25" s="7" t="s">
        <v>1588</v>
      </c>
      <c r="B25" s="7">
        <v>35.222000000000008</v>
      </c>
      <c r="C25" s="7" t="s">
        <v>31</v>
      </c>
      <c r="D25" s="6">
        <v>42730</v>
      </c>
      <c r="E25" s="7" t="s">
        <v>49</v>
      </c>
      <c r="F25" s="7">
        <v>167.72800000000001</v>
      </c>
    </row>
    <row r="26" spans="1:6" x14ac:dyDescent="0.2">
      <c r="A26" s="7" t="s">
        <v>422</v>
      </c>
      <c r="B26" s="7">
        <v>74.503000000000014</v>
      </c>
      <c r="C26" s="7" t="s">
        <v>31</v>
      </c>
      <c r="D26" s="6">
        <v>41515</v>
      </c>
      <c r="E26" s="7" t="s">
        <v>49</v>
      </c>
      <c r="F26" s="7">
        <v>181.72</v>
      </c>
    </row>
    <row r="27" spans="1:6" x14ac:dyDescent="0.2">
      <c r="A27" s="7" t="s">
        <v>671</v>
      </c>
      <c r="B27" s="7">
        <v>1.1550000000000002</v>
      </c>
      <c r="C27" s="7" t="s">
        <v>31</v>
      </c>
      <c r="D27" s="6">
        <v>41745</v>
      </c>
      <c r="E27" s="7" t="s">
        <v>34</v>
      </c>
      <c r="F27" s="7">
        <v>2.145</v>
      </c>
    </row>
    <row r="28" spans="1:6" x14ac:dyDescent="0.2">
      <c r="A28" s="7" t="s">
        <v>1145</v>
      </c>
      <c r="B28" s="7">
        <v>1.0120000000000002</v>
      </c>
      <c r="C28" s="7" t="s">
        <v>31</v>
      </c>
      <c r="D28" s="6">
        <v>42210</v>
      </c>
      <c r="E28" s="7" t="s">
        <v>34</v>
      </c>
      <c r="F28" s="7">
        <v>1.9910000000000003</v>
      </c>
    </row>
    <row r="29" spans="1:6" x14ac:dyDescent="0.2">
      <c r="A29" s="7" t="s">
        <v>180</v>
      </c>
      <c r="B29" s="7">
        <v>74.503000000000014</v>
      </c>
      <c r="C29" s="7" t="s">
        <v>31</v>
      </c>
      <c r="D29" s="6">
        <v>42637</v>
      </c>
      <c r="E29" s="7" t="s">
        <v>49</v>
      </c>
      <c r="F29" s="7">
        <v>181.72</v>
      </c>
    </row>
    <row r="30" spans="1:6" x14ac:dyDescent="0.2">
      <c r="A30" s="7" t="s">
        <v>1236</v>
      </c>
      <c r="B30" s="7">
        <v>306.88900000000001</v>
      </c>
      <c r="C30" s="7" t="s">
        <v>100</v>
      </c>
      <c r="D30" s="6">
        <v>42297</v>
      </c>
      <c r="E30" s="7" t="s">
        <v>99</v>
      </c>
      <c r="F30" s="7">
        <v>494.98900000000003</v>
      </c>
    </row>
    <row r="31" spans="1:6" x14ac:dyDescent="0.2">
      <c r="A31" s="7" t="s">
        <v>1507</v>
      </c>
      <c r="B31" s="7">
        <v>3.8720000000000003</v>
      </c>
      <c r="C31" s="7" t="s">
        <v>31</v>
      </c>
      <c r="D31" s="6">
        <v>42656</v>
      </c>
      <c r="E31" s="7" t="s">
        <v>49</v>
      </c>
      <c r="F31" s="7">
        <v>6.2480000000000002</v>
      </c>
    </row>
    <row r="32" spans="1:6" x14ac:dyDescent="0.2">
      <c r="A32" s="7" t="s">
        <v>817</v>
      </c>
      <c r="B32" s="7">
        <v>4.9830000000000005</v>
      </c>
      <c r="C32" s="7" t="s">
        <v>31</v>
      </c>
      <c r="D32" s="6">
        <v>41904</v>
      </c>
      <c r="E32" s="7" t="s">
        <v>49</v>
      </c>
      <c r="F32" s="7">
        <v>8.0300000000000011</v>
      </c>
    </row>
    <row r="33" spans="1:6" x14ac:dyDescent="0.2">
      <c r="A33" s="7" t="s">
        <v>1202</v>
      </c>
      <c r="B33" s="7">
        <v>172.15</v>
      </c>
      <c r="C33" s="7" t="s">
        <v>31</v>
      </c>
      <c r="D33" s="6">
        <v>42256</v>
      </c>
      <c r="E33" s="7" t="s">
        <v>49</v>
      </c>
      <c r="F33" s="7">
        <v>331.06700000000006</v>
      </c>
    </row>
    <row r="34" spans="1:6" x14ac:dyDescent="0.2">
      <c r="A34" s="7" t="s">
        <v>1423</v>
      </c>
      <c r="B34" s="7">
        <v>6.8200000000000012</v>
      </c>
      <c r="C34" s="7" t="s">
        <v>31</v>
      </c>
      <c r="D34" s="6">
        <v>42525</v>
      </c>
      <c r="E34" s="7" t="s">
        <v>49</v>
      </c>
      <c r="F34" s="7">
        <v>34.078000000000003</v>
      </c>
    </row>
    <row r="35" spans="1:6" x14ac:dyDescent="0.2">
      <c r="A35" s="7" t="s">
        <v>1607</v>
      </c>
      <c r="B35" s="7">
        <v>2.4859999999999998</v>
      </c>
      <c r="C35" s="7" t="s">
        <v>31</v>
      </c>
      <c r="D35" s="6">
        <v>42755</v>
      </c>
      <c r="E35" s="7" t="s">
        <v>49</v>
      </c>
      <c r="F35" s="7">
        <v>3.9380000000000006</v>
      </c>
    </row>
    <row r="36" spans="1:6" x14ac:dyDescent="0.2">
      <c r="A36" s="7" t="s">
        <v>1279</v>
      </c>
      <c r="B36" s="7">
        <v>1.1990000000000003</v>
      </c>
      <c r="C36" s="7" t="s">
        <v>31</v>
      </c>
      <c r="D36" s="6">
        <v>42352</v>
      </c>
      <c r="E36" s="7" t="s">
        <v>34</v>
      </c>
      <c r="F36" s="7">
        <v>2.8600000000000003</v>
      </c>
    </row>
    <row r="37" spans="1:6" x14ac:dyDescent="0.2">
      <c r="A37" s="7" t="s">
        <v>1435</v>
      </c>
      <c r="B37" s="7">
        <v>0.9900000000000001</v>
      </c>
      <c r="C37" s="7" t="s">
        <v>40</v>
      </c>
      <c r="D37" s="6">
        <v>42543</v>
      </c>
      <c r="E37" s="7" t="s">
        <v>34</v>
      </c>
      <c r="F37" s="7">
        <v>2.3100000000000005</v>
      </c>
    </row>
    <row r="38" spans="1:6" x14ac:dyDescent="0.2">
      <c r="A38" s="7" t="s">
        <v>175</v>
      </c>
      <c r="B38" s="7">
        <v>1.7600000000000002</v>
      </c>
      <c r="C38" s="7" t="s">
        <v>31</v>
      </c>
      <c r="D38" s="6">
        <v>42549</v>
      </c>
      <c r="E38" s="7" t="s">
        <v>34</v>
      </c>
      <c r="F38" s="7">
        <v>2.8820000000000006</v>
      </c>
    </row>
    <row r="39" spans="1:6" x14ac:dyDescent="0.2">
      <c r="A39" s="7" t="s">
        <v>1342</v>
      </c>
      <c r="B39" s="7">
        <v>7.0289999999999999</v>
      </c>
      <c r="C39" s="7" t="s">
        <v>31</v>
      </c>
      <c r="D39" s="6">
        <v>42444</v>
      </c>
      <c r="E39" s="7" t="s">
        <v>49</v>
      </c>
      <c r="F39" s="7">
        <v>21.978000000000002</v>
      </c>
    </row>
    <row r="40" spans="1:6" x14ac:dyDescent="0.2">
      <c r="A40" s="7" t="s">
        <v>969</v>
      </c>
      <c r="B40" s="7">
        <v>23.716000000000001</v>
      </c>
      <c r="C40" s="7" t="s">
        <v>31</v>
      </c>
      <c r="D40" s="6">
        <v>42046</v>
      </c>
      <c r="E40" s="7" t="s">
        <v>34</v>
      </c>
      <c r="F40" s="7">
        <v>40.204999999999998</v>
      </c>
    </row>
    <row r="41" spans="1:6" x14ac:dyDescent="0.2">
      <c r="A41" s="7" t="s">
        <v>920</v>
      </c>
      <c r="B41" s="7">
        <v>24.398000000000003</v>
      </c>
      <c r="C41" s="7" t="s">
        <v>31</v>
      </c>
      <c r="D41" s="6">
        <v>42006</v>
      </c>
      <c r="E41" s="7" t="s">
        <v>49</v>
      </c>
      <c r="F41" s="7">
        <v>59.510000000000005</v>
      </c>
    </row>
    <row r="42" spans="1:6" x14ac:dyDescent="0.2">
      <c r="A42" s="7" t="s">
        <v>1076</v>
      </c>
      <c r="B42" s="7">
        <v>4.2679999999999998</v>
      </c>
      <c r="C42" s="7" t="s">
        <v>31</v>
      </c>
      <c r="D42" s="6">
        <v>42147</v>
      </c>
      <c r="E42" s="7" t="s">
        <v>34</v>
      </c>
      <c r="F42" s="7">
        <v>7.117</v>
      </c>
    </row>
    <row r="43" spans="1:6" x14ac:dyDescent="0.2">
      <c r="A43" s="7" t="s">
        <v>1245</v>
      </c>
      <c r="B43" s="7">
        <v>2.4750000000000001</v>
      </c>
      <c r="C43" s="7" t="s">
        <v>31</v>
      </c>
      <c r="D43" s="6">
        <v>42308</v>
      </c>
      <c r="E43" s="7" t="s">
        <v>49</v>
      </c>
      <c r="F43" s="7">
        <v>4.0590000000000002</v>
      </c>
    </row>
    <row r="44" spans="1:6" x14ac:dyDescent="0.2">
      <c r="A44" s="7" t="s">
        <v>1220</v>
      </c>
      <c r="B44" s="7">
        <v>2.0020000000000002</v>
      </c>
      <c r="C44" s="7" t="s">
        <v>31</v>
      </c>
      <c r="D44" s="6">
        <v>42269</v>
      </c>
      <c r="E44" s="7" t="s">
        <v>34</v>
      </c>
      <c r="F44" s="7">
        <v>3.278</v>
      </c>
    </row>
    <row r="45" spans="1:6" x14ac:dyDescent="0.2">
      <c r="A45" s="7" t="s">
        <v>1505</v>
      </c>
      <c r="B45" s="7">
        <v>1.4300000000000002</v>
      </c>
      <c r="C45" s="7" t="s">
        <v>31</v>
      </c>
      <c r="D45" s="6">
        <v>42650</v>
      </c>
      <c r="E45" s="7" t="s">
        <v>34</v>
      </c>
      <c r="F45" s="7">
        <v>3.1680000000000001</v>
      </c>
    </row>
    <row r="46" spans="1:6" x14ac:dyDescent="0.2">
      <c r="A46" s="7" t="s">
        <v>870</v>
      </c>
      <c r="B46" s="7">
        <v>7.1610000000000005</v>
      </c>
      <c r="C46" s="7" t="s">
        <v>31</v>
      </c>
      <c r="D46" s="6">
        <v>41952</v>
      </c>
      <c r="E46" s="7" t="s">
        <v>49</v>
      </c>
      <c r="F46" s="7">
        <v>34.078000000000003</v>
      </c>
    </row>
    <row r="47" spans="1:6" x14ac:dyDescent="0.2">
      <c r="A47" s="7" t="s">
        <v>1519</v>
      </c>
      <c r="B47" s="7">
        <v>9.7020000000000017</v>
      </c>
      <c r="C47" s="7" t="s">
        <v>31</v>
      </c>
      <c r="D47" s="6">
        <v>42673</v>
      </c>
      <c r="E47" s="7" t="s">
        <v>47</v>
      </c>
      <c r="F47" s="7">
        <v>23.088999999999999</v>
      </c>
    </row>
    <row r="48" spans="1:6" x14ac:dyDescent="0.2">
      <c r="A48" s="7" t="s">
        <v>1366</v>
      </c>
      <c r="B48" s="7">
        <v>5.7090000000000005</v>
      </c>
      <c r="C48" s="7" t="s">
        <v>31</v>
      </c>
      <c r="D48" s="6">
        <v>42464</v>
      </c>
      <c r="E48" s="7" t="s">
        <v>30</v>
      </c>
      <c r="F48" s="7">
        <v>14.278000000000002</v>
      </c>
    </row>
    <row r="49" spans="1:6" x14ac:dyDescent="0.2">
      <c r="A49" s="7" t="s">
        <v>1603</v>
      </c>
      <c r="B49" s="7">
        <v>66.649000000000015</v>
      </c>
      <c r="C49" s="7" t="s">
        <v>31</v>
      </c>
      <c r="D49" s="6">
        <v>42747</v>
      </c>
      <c r="E49" s="7" t="s">
        <v>49</v>
      </c>
      <c r="F49" s="7">
        <v>111.07800000000002</v>
      </c>
    </row>
    <row r="50" spans="1:6" x14ac:dyDescent="0.2">
      <c r="A50" s="7" t="s">
        <v>646</v>
      </c>
      <c r="B50" s="7">
        <v>57.244000000000007</v>
      </c>
      <c r="C50" s="7" t="s">
        <v>31</v>
      </c>
      <c r="D50" s="6">
        <v>41715</v>
      </c>
      <c r="E50" s="7" t="s">
        <v>49</v>
      </c>
      <c r="F50" s="7">
        <v>92.323000000000022</v>
      </c>
    </row>
    <row r="51" spans="1:6" x14ac:dyDescent="0.2">
      <c r="A51" s="7" t="s">
        <v>603</v>
      </c>
      <c r="B51" s="7">
        <v>15.004000000000001</v>
      </c>
      <c r="C51" s="7" t="s">
        <v>31</v>
      </c>
      <c r="D51" s="6">
        <v>41676</v>
      </c>
      <c r="E51" s="7" t="s">
        <v>49</v>
      </c>
      <c r="F51" s="7">
        <v>23.078000000000003</v>
      </c>
    </row>
    <row r="52" spans="1:6" x14ac:dyDescent="0.2">
      <c r="A52" s="7" t="s">
        <v>1591</v>
      </c>
      <c r="B52" s="7">
        <v>1.298</v>
      </c>
      <c r="C52" s="7" t="s">
        <v>31</v>
      </c>
      <c r="D52" s="6">
        <v>42732</v>
      </c>
      <c r="E52" s="7" t="s">
        <v>49</v>
      </c>
      <c r="F52" s="7">
        <v>2.0680000000000001</v>
      </c>
    </row>
    <row r="53" spans="1:6" x14ac:dyDescent="0.2">
      <c r="A53" s="7" t="s">
        <v>1101</v>
      </c>
      <c r="B53" s="7">
        <v>68.64</v>
      </c>
      <c r="C53" s="7" t="s">
        <v>31</v>
      </c>
      <c r="D53" s="6">
        <v>42170</v>
      </c>
      <c r="E53" s="7" t="s">
        <v>49</v>
      </c>
      <c r="F53" s="7">
        <v>171.58900000000003</v>
      </c>
    </row>
    <row r="54" spans="1:6" x14ac:dyDescent="0.2">
      <c r="A54" s="7" t="s">
        <v>945</v>
      </c>
      <c r="B54" s="7">
        <v>2.0240000000000005</v>
      </c>
      <c r="C54" s="7" t="s">
        <v>31</v>
      </c>
      <c r="D54" s="6">
        <v>42026</v>
      </c>
      <c r="E54" s="7" t="s">
        <v>49</v>
      </c>
      <c r="F54" s="7">
        <v>3.1680000000000001</v>
      </c>
    </row>
    <row r="55" spans="1:6" x14ac:dyDescent="0.2">
      <c r="A55" s="7" t="s">
        <v>1050</v>
      </c>
      <c r="B55" s="7">
        <v>237.60000000000002</v>
      </c>
      <c r="C55" s="7" t="s">
        <v>31</v>
      </c>
      <c r="D55" s="6">
        <v>42126</v>
      </c>
      <c r="E55" s="7" t="s">
        <v>81</v>
      </c>
      <c r="F55" s="7">
        <v>494.98900000000003</v>
      </c>
    </row>
    <row r="56" spans="1:6" x14ac:dyDescent="0.2">
      <c r="A56" s="7" t="s">
        <v>211</v>
      </c>
      <c r="B56" s="7">
        <v>0.95700000000000007</v>
      </c>
      <c r="C56" s="7" t="s">
        <v>31</v>
      </c>
      <c r="D56" s="6">
        <v>41335</v>
      </c>
      <c r="E56" s="7" t="s">
        <v>34</v>
      </c>
      <c r="F56" s="7">
        <v>1.9910000000000003</v>
      </c>
    </row>
    <row r="57" spans="1:6" x14ac:dyDescent="0.2">
      <c r="A57" s="7" t="s">
        <v>1518</v>
      </c>
      <c r="B57" s="7">
        <v>1.7490000000000003</v>
      </c>
      <c r="C57" s="7" t="s">
        <v>31</v>
      </c>
      <c r="D57" s="6">
        <v>42672</v>
      </c>
      <c r="E57" s="7" t="s">
        <v>49</v>
      </c>
      <c r="F57" s="7">
        <v>2.871</v>
      </c>
    </row>
    <row r="58" spans="1:6" x14ac:dyDescent="0.2">
      <c r="A58" s="7" t="s">
        <v>883</v>
      </c>
      <c r="B58" s="7">
        <v>15.268000000000002</v>
      </c>
      <c r="C58" s="7" t="s">
        <v>31</v>
      </c>
      <c r="D58" s="6">
        <v>41970</v>
      </c>
      <c r="E58" s="7" t="s">
        <v>49</v>
      </c>
      <c r="F58" s="7">
        <v>24.618000000000002</v>
      </c>
    </row>
    <row r="59" spans="1:6" x14ac:dyDescent="0.2">
      <c r="A59" s="7" t="s">
        <v>639</v>
      </c>
      <c r="B59" s="7">
        <v>0.9900000000000001</v>
      </c>
      <c r="C59" s="7" t="s">
        <v>31</v>
      </c>
      <c r="D59" s="6">
        <v>41704</v>
      </c>
      <c r="E59" s="7" t="s">
        <v>34</v>
      </c>
      <c r="F59" s="7">
        <v>2.3100000000000005</v>
      </c>
    </row>
    <row r="60" spans="1:6" x14ac:dyDescent="0.2">
      <c r="A60" s="7" t="s">
        <v>696</v>
      </c>
      <c r="B60" s="7">
        <v>1.4630000000000003</v>
      </c>
      <c r="C60" s="7" t="s">
        <v>31</v>
      </c>
      <c r="D60" s="6">
        <v>41776</v>
      </c>
      <c r="E60" s="7" t="s">
        <v>49</v>
      </c>
      <c r="F60" s="7">
        <v>2.2880000000000003</v>
      </c>
    </row>
    <row r="61" spans="1:6" x14ac:dyDescent="0.2">
      <c r="A61" s="7" t="s">
        <v>1061</v>
      </c>
      <c r="B61" s="7">
        <v>4.4330000000000007</v>
      </c>
      <c r="C61" s="7" t="s">
        <v>31</v>
      </c>
      <c r="D61" s="6">
        <v>42131</v>
      </c>
      <c r="E61" s="7" t="s">
        <v>49</v>
      </c>
      <c r="F61" s="7">
        <v>10.318000000000001</v>
      </c>
    </row>
    <row r="62" spans="1:6" x14ac:dyDescent="0.2">
      <c r="A62" s="7" t="s">
        <v>1480</v>
      </c>
      <c r="B62" s="7">
        <v>1.6830000000000003</v>
      </c>
      <c r="C62" s="7" t="s">
        <v>31</v>
      </c>
      <c r="D62" s="6">
        <v>42611</v>
      </c>
      <c r="E62" s="7" t="s">
        <v>34</v>
      </c>
      <c r="F62" s="7">
        <v>3.0579999999999998</v>
      </c>
    </row>
    <row r="63" spans="1:6" x14ac:dyDescent="0.2">
      <c r="A63" s="7" t="s">
        <v>1346</v>
      </c>
      <c r="B63" s="7">
        <v>1.0230000000000001</v>
      </c>
      <c r="C63" s="7" t="s">
        <v>31</v>
      </c>
      <c r="D63" s="6">
        <v>42451</v>
      </c>
      <c r="E63" s="7" t="s">
        <v>34</v>
      </c>
      <c r="F63" s="7">
        <v>1.7600000000000002</v>
      </c>
    </row>
    <row r="64" spans="1:6" x14ac:dyDescent="0.2">
      <c r="A64" s="7" t="s">
        <v>922</v>
      </c>
      <c r="B64" s="7">
        <v>2.0020000000000002</v>
      </c>
      <c r="C64" s="7" t="s">
        <v>31</v>
      </c>
      <c r="D64" s="6">
        <v>42009</v>
      </c>
      <c r="E64" s="7" t="s">
        <v>49</v>
      </c>
      <c r="F64" s="7">
        <v>3.1240000000000001</v>
      </c>
    </row>
    <row r="65" spans="1:6" x14ac:dyDescent="0.2">
      <c r="A65" s="7" t="s">
        <v>1281</v>
      </c>
      <c r="B65" s="7">
        <v>172.15</v>
      </c>
      <c r="C65" s="7" t="s">
        <v>40</v>
      </c>
      <c r="D65" s="6">
        <v>42355</v>
      </c>
      <c r="E65" s="7" t="s">
        <v>49</v>
      </c>
      <c r="F65" s="7">
        <v>331.06700000000006</v>
      </c>
    </row>
    <row r="66" spans="1:6" x14ac:dyDescent="0.2">
      <c r="A66" s="7" t="s">
        <v>764</v>
      </c>
      <c r="B66" s="7">
        <v>2.0240000000000005</v>
      </c>
      <c r="C66" s="7" t="s">
        <v>31</v>
      </c>
      <c r="D66" s="6">
        <v>41844</v>
      </c>
      <c r="E66" s="7" t="s">
        <v>49</v>
      </c>
      <c r="F66" s="7">
        <v>3.1680000000000001</v>
      </c>
    </row>
    <row r="67" spans="1:6" x14ac:dyDescent="0.2">
      <c r="A67" s="7" t="s">
        <v>780</v>
      </c>
      <c r="B67" s="7">
        <v>3.8500000000000005</v>
      </c>
      <c r="C67" s="7" t="s">
        <v>31</v>
      </c>
      <c r="D67" s="6">
        <v>41860</v>
      </c>
      <c r="E67" s="7" t="s">
        <v>49</v>
      </c>
      <c r="F67" s="7">
        <v>6.3140000000000009</v>
      </c>
    </row>
    <row r="68" spans="1:6" x14ac:dyDescent="0.2">
      <c r="A68" s="7" t="s">
        <v>1262</v>
      </c>
      <c r="B68" s="7">
        <v>4.6090000000000009</v>
      </c>
      <c r="C68" s="7" t="s">
        <v>31</v>
      </c>
      <c r="D68" s="6">
        <v>42332</v>
      </c>
      <c r="E68" s="7" t="s">
        <v>30</v>
      </c>
      <c r="F68" s="7">
        <v>11.253000000000002</v>
      </c>
    </row>
    <row r="69" spans="1:6" x14ac:dyDescent="0.2">
      <c r="A69" s="7" t="s">
        <v>786</v>
      </c>
      <c r="B69" s="7">
        <v>3.6520000000000001</v>
      </c>
      <c r="C69" s="7" t="s">
        <v>31</v>
      </c>
      <c r="D69" s="6">
        <v>41865</v>
      </c>
      <c r="E69" s="7" t="s">
        <v>34</v>
      </c>
      <c r="F69" s="7">
        <v>5.6980000000000004</v>
      </c>
    </row>
    <row r="70" spans="1:6" x14ac:dyDescent="0.2">
      <c r="A70" s="7" t="s">
        <v>546</v>
      </c>
      <c r="B70" s="7">
        <v>1.7600000000000002</v>
      </c>
      <c r="C70" s="7" t="s">
        <v>31</v>
      </c>
      <c r="D70" s="6">
        <v>41628</v>
      </c>
      <c r="E70" s="7" t="s">
        <v>34</v>
      </c>
      <c r="F70" s="7">
        <v>2.8820000000000006</v>
      </c>
    </row>
    <row r="71" spans="1:6" x14ac:dyDescent="0.2">
      <c r="A71" s="7" t="s">
        <v>433</v>
      </c>
      <c r="B71" s="7">
        <v>66.649000000000015</v>
      </c>
      <c r="C71" s="7" t="s">
        <v>31</v>
      </c>
      <c r="D71" s="6">
        <v>41525</v>
      </c>
      <c r="E71" s="7" t="s">
        <v>49</v>
      </c>
      <c r="F71" s="7">
        <v>111.07800000000002</v>
      </c>
    </row>
    <row r="72" spans="1:6" x14ac:dyDescent="0.2">
      <c r="A72" s="7" t="s">
        <v>1336</v>
      </c>
      <c r="B72" s="7">
        <v>1.0230000000000001</v>
      </c>
      <c r="C72" s="7" t="s">
        <v>31</v>
      </c>
      <c r="D72" s="6">
        <v>42443</v>
      </c>
      <c r="E72" s="7" t="s">
        <v>34</v>
      </c>
      <c r="F72" s="7">
        <v>1.7600000000000002</v>
      </c>
    </row>
    <row r="73" spans="1:6" x14ac:dyDescent="0.2">
      <c r="A73" s="7" t="s">
        <v>656</v>
      </c>
      <c r="B73" s="7">
        <v>2.4859999999999998</v>
      </c>
      <c r="C73" s="7" t="s">
        <v>31</v>
      </c>
      <c r="D73" s="6">
        <v>41724</v>
      </c>
      <c r="E73" s="7" t="s">
        <v>49</v>
      </c>
      <c r="F73" s="7">
        <v>3.9380000000000006</v>
      </c>
    </row>
    <row r="74" spans="1:6" x14ac:dyDescent="0.2">
      <c r="A74" s="7" t="s">
        <v>994</v>
      </c>
      <c r="B74" s="7">
        <v>1.4300000000000002</v>
      </c>
      <c r="C74" s="7" t="s">
        <v>31</v>
      </c>
      <c r="D74" s="6">
        <v>42072</v>
      </c>
      <c r="E74" s="7" t="s">
        <v>34</v>
      </c>
      <c r="F74" s="7">
        <v>3.1680000000000001</v>
      </c>
    </row>
    <row r="75" spans="1:6" x14ac:dyDescent="0.2">
      <c r="A75" s="7" t="s">
        <v>1017</v>
      </c>
      <c r="B75" s="7">
        <v>4.125</v>
      </c>
      <c r="C75" s="7" t="s">
        <v>31</v>
      </c>
      <c r="D75" s="6">
        <v>42090</v>
      </c>
      <c r="E75" s="7" t="s">
        <v>34</v>
      </c>
      <c r="F75" s="7">
        <v>7.7880000000000011</v>
      </c>
    </row>
    <row r="76" spans="1:6" x14ac:dyDescent="0.2">
      <c r="A76" s="7" t="s">
        <v>1180</v>
      </c>
      <c r="B76" s="7">
        <v>11.077000000000002</v>
      </c>
      <c r="C76" s="7" t="s">
        <v>40</v>
      </c>
      <c r="D76" s="6">
        <v>42233</v>
      </c>
      <c r="E76" s="7" t="s">
        <v>49</v>
      </c>
      <c r="F76" s="7">
        <v>17.578000000000003</v>
      </c>
    </row>
    <row r="77" spans="1:6" x14ac:dyDescent="0.2">
      <c r="A77" s="7" t="s">
        <v>1150</v>
      </c>
      <c r="B77" s="7">
        <v>3.8500000000000005</v>
      </c>
      <c r="C77" s="7" t="s">
        <v>31</v>
      </c>
      <c r="D77" s="6">
        <v>42210</v>
      </c>
      <c r="E77" s="7" t="s">
        <v>49</v>
      </c>
      <c r="F77" s="7">
        <v>6.3140000000000009</v>
      </c>
    </row>
    <row r="78" spans="1:6" x14ac:dyDescent="0.2">
      <c r="A78" s="7" t="s">
        <v>702</v>
      </c>
      <c r="B78" s="7">
        <v>2.1339999999999999</v>
      </c>
      <c r="C78" s="7" t="s">
        <v>31</v>
      </c>
      <c r="D78" s="6">
        <v>41780</v>
      </c>
      <c r="E78" s="7" t="s">
        <v>49</v>
      </c>
      <c r="F78" s="7">
        <v>3.3880000000000003</v>
      </c>
    </row>
    <row r="79" spans="1:6" x14ac:dyDescent="0.2">
      <c r="A79" s="7" t="s">
        <v>693</v>
      </c>
      <c r="B79" s="7">
        <v>1.4410000000000003</v>
      </c>
      <c r="C79" s="7" t="s">
        <v>31</v>
      </c>
      <c r="D79" s="6">
        <v>41771</v>
      </c>
      <c r="E79" s="7" t="s">
        <v>34</v>
      </c>
      <c r="F79" s="7">
        <v>3.1240000000000001</v>
      </c>
    </row>
    <row r="80" spans="1:6" x14ac:dyDescent="0.2">
      <c r="A80" s="7" t="s">
        <v>1489</v>
      </c>
      <c r="B80" s="7">
        <v>1.9360000000000002</v>
      </c>
      <c r="C80" s="7" t="s">
        <v>31</v>
      </c>
      <c r="D80" s="6">
        <v>42634</v>
      </c>
      <c r="E80" s="7" t="s">
        <v>34</v>
      </c>
      <c r="F80" s="7">
        <v>3.234</v>
      </c>
    </row>
    <row r="81" spans="1:6" x14ac:dyDescent="0.2">
      <c r="A81" s="7" t="s">
        <v>620</v>
      </c>
      <c r="B81" s="7">
        <v>2.3760000000000003</v>
      </c>
      <c r="C81" s="7" t="s">
        <v>31</v>
      </c>
      <c r="D81" s="6">
        <v>41688</v>
      </c>
      <c r="E81" s="7" t="s">
        <v>34</v>
      </c>
      <c r="F81" s="7">
        <v>4.2350000000000003</v>
      </c>
    </row>
    <row r="82" spans="1:6" x14ac:dyDescent="0.2">
      <c r="A82" s="7" t="s">
        <v>1312</v>
      </c>
      <c r="B82" s="7">
        <v>1.3089999999999999</v>
      </c>
      <c r="C82" s="7" t="s">
        <v>31</v>
      </c>
      <c r="D82" s="6">
        <v>42407</v>
      </c>
      <c r="E82" s="7" t="s">
        <v>49</v>
      </c>
      <c r="F82" s="7">
        <v>2.1779999999999999</v>
      </c>
    </row>
    <row r="83" spans="1:6" x14ac:dyDescent="0.2">
      <c r="A83" s="7" t="s">
        <v>580</v>
      </c>
      <c r="B83" s="7">
        <v>23.716000000000001</v>
      </c>
      <c r="C83" s="7" t="s">
        <v>31</v>
      </c>
      <c r="D83" s="6">
        <v>41662</v>
      </c>
      <c r="E83" s="7" t="s">
        <v>49</v>
      </c>
      <c r="F83" s="7">
        <v>39.533999999999999</v>
      </c>
    </row>
    <row r="84" spans="1:6" x14ac:dyDescent="0.2">
      <c r="A84" s="7" t="s">
        <v>1470</v>
      </c>
      <c r="B84" s="7">
        <v>2.5190000000000001</v>
      </c>
      <c r="C84" s="7" t="s">
        <v>31</v>
      </c>
      <c r="D84" s="6">
        <v>42600</v>
      </c>
      <c r="E84" s="7" t="s">
        <v>49</v>
      </c>
      <c r="F84" s="7">
        <v>4.0590000000000002</v>
      </c>
    </row>
    <row r="85" spans="1:6" x14ac:dyDescent="0.2">
      <c r="A85" s="7" t="s">
        <v>1398</v>
      </c>
      <c r="B85" s="7">
        <v>2.145</v>
      </c>
      <c r="C85" s="7" t="s">
        <v>31</v>
      </c>
      <c r="D85" s="6">
        <v>42507</v>
      </c>
      <c r="E85" s="7" t="s">
        <v>34</v>
      </c>
      <c r="F85" s="7">
        <v>4.3780000000000001</v>
      </c>
    </row>
    <row r="86" spans="1:6" x14ac:dyDescent="0.2">
      <c r="A86" s="7" t="s">
        <v>532</v>
      </c>
      <c r="B86" s="7">
        <v>23.716000000000001</v>
      </c>
      <c r="C86" s="7" t="s">
        <v>31</v>
      </c>
      <c r="D86" s="6">
        <v>41603</v>
      </c>
      <c r="E86" s="7" t="s">
        <v>49</v>
      </c>
      <c r="F86" s="7">
        <v>39.533999999999999</v>
      </c>
    </row>
    <row r="87" spans="1:6" x14ac:dyDescent="0.2">
      <c r="A87" s="7" t="s">
        <v>1292</v>
      </c>
      <c r="B87" s="7">
        <v>18.480000000000004</v>
      </c>
      <c r="C87" s="7" t="s">
        <v>40</v>
      </c>
      <c r="D87" s="6">
        <v>42378</v>
      </c>
      <c r="E87" s="7" t="s">
        <v>30</v>
      </c>
      <c r="F87" s="7">
        <v>45.067</v>
      </c>
    </row>
    <row r="88" spans="1:6" x14ac:dyDescent="0.2">
      <c r="A88" s="7" t="s">
        <v>1278</v>
      </c>
      <c r="B88" s="7">
        <v>1.7600000000000002</v>
      </c>
      <c r="C88" s="7" t="s">
        <v>31</v>
      </c>
      <c r="D88" s="6">
        <v>42355</v>
      </c>
      <c r="E88" s="7" t="s">
        <v>34</v>
      </c>
      <c r="F88" s="7">
        <v>2.8820000000000006</v>
      </c>
    </row>
    <row r="89" spans="1:6" x14ac:dyDescent="0.2">
      <c r="A89" s="7" t="s">
        <v>1188</v>
      </c>
      <c r="B89" s="7">
        <v>3.883</v>
      </c>
      <c r="C89" s="7" t="s">
        <v>40</v>
      </c>
      <c r="D89" s="6">
        <v>42251</v>
      </c>
      <c r="E89" s="7" t="s">
        <v>49</v>
      </c>
      <c r="F89" s="7">
        <v>9.4819999999999993</v>
      </c>
    </row>
    <row r="90" spans="1:6" x14ac:dyDescent="0.2">
      <c r="A90" s="7" t="s">
        <v>1025</v>
      </c>
      <c r="B90" s="7">
        <v>1.6830000000000003</v>
      </c>
      <c r="C90" s="7" t="s">
        <v>40</v>
      </c>
      <c r="D90" s="6">
        <v>42095</v>
      </c>
      <c r="E90" s="7" t="s">
        <v>34</v>
      </c>
      <c r="F90" s="7">
        <v>3.0579999999999998</v>
      </c>
    </row>
    <row r="91" spans="1:6" x14ac:dyDescent="0.2">
      <c r="A91" s="7" t="s">
        <v>1624</v>
      </c>
      <c r="B91" s="7">
        <v>1.7490000000000003</v>
      </c>
      <c r="C91" s="7" t="s">
        <v>31</v>
      </c>
      <c r="D91" s="6">
        <v>42776</v>
      </c>
      <c r="E91" s="7" t="s">
        <v>49</v>
      </c>
      <c r="F91" s="7">
        <v>2.871</v>
      </c>
    </row>
    <row r="92" spans="1:6" x14ac:dyDescent="0.2">
      <c r="A92" s="7" t="s">
        <v>1178</v>
      </c>
      <c r="B92" s="7">
        <v>415.78900000000004</v>
      </c>
      <c r="C92" s="7" t="s">
        <v>31</v>
      </c>
      <c r="D92" s="6">
        <v>42233</v>
      </c>
      <c r="E92" s="7" t="s">
        <v>81</v>
      </c>
      <c r="F92" s="7">
        <v>659.98900000000003</v>
      </c>
    </row>
    <row r="93" spans="1:6" x14ac:dyDescent="0.2">
      <c r="A93" s="7" t="s">
        <v>1136</v>
      </c>
      <c r="B93" s="7">
        <v>3.0140000000000007</v>
      </c>
      <c r="C93" s="7" t="s">
        <v>31</v>
      </c>
      <c r="D93" s="6">
        <v>42195</v>
      </c>
      <c r="E93" s="7" t="s">
        <v>49</v>
      </c>
      <c r="F93" s="7">
        <v>4.9390000000000009</v>
      </c>
    </row>
    <row r="94" spans="1:6" x14ac:dyDescent="0.2">
      <c r="A94" s="7" t="s">
        <v>1157</v>
      </c>
      <c r="B94" s="7">
        <v>1.3089999999999999</v>
      </c>
      <c r="C94" s="7" t="s">
        <v>31</v>
      </c>
      <c r="D94" s="6">
        <v>42216</v>
      </c>
      <c r="E94" s="7" t="s">
        <v>49</v>
      </c>
      <c r="F94" s="7">
        <v>2.1779999999999999</v>
      </c>
    </row>
    <row r="95" spans="1:6" x14ac:dyDescent="0.2">
      <c r="A95" s="7" t="s">
        <v>1255</v>
      </c>
      <c r="B95" s="7">
        <v>1.0230000000000001</v>
      </c>
      <c r="C95" s="7" t="s">
        <v>31</v>
      </c>
      <c r="D95" s="6">
        <v>42327</v>
      </c>
      <c r="E95" s="7" t="s">
        <v>34</v>
      </c>
      <c r="F95" s="7">
        <v>1.6280000000000001</v>
      </c>
    </row>
    <row r="96" spans="1:6" x14ac:dyDescent="0.2">
      <c r="A96" s="7" t="s">
        <v>935</v>
      </c>
      <c r="B96" s="7">
        <v>1.4410000000000003</v>
      </c>
      <c r="C96" s="7" t="s">
        <v>31</v>
      </c>
      <c r="D96" s="6">
        <v>42019</v>
      </c>
      <c r="E96" s="7" t="s">
        <v>34</v>
      </c>
      <c r="F96" s="7">
        <v>3.1240000000000001</v>
      </c>
    </row>
    <row r="97" spans="1:6" x14ac:dyDescent="0.2">
      <c r="A97" s="7" t="s">
        <v>791</v>
      </c>
      <c r="B97" s="7">
        <v>4.125</v>
      </c>
      <c r="C97" s="7" t="s">
        <v>31</v>
      </c>
      <c r="D97" s="6">
        <v>41869</v>
      </c>
      <c r="E97" s="7" t="s">
        <v>34</v>
      </c>
      <c r="F97" s="7">
        <v>7.7880000000000011</v>
      </c>
    </row>
    <row r="98" spans="1:6" x14ac:dyDescent="0.2">
      <c r="A98" s="7" t="s">
        <v>1486</v>
      </c>
      <c r="B98" s="7">
        <v>68.64</v>
      </c>
      <c r="C98" s="7" t="s">
        <v>40</v>
      </c>
      <c r="D98" s="6">
        <v>42626</v>
      </c>
      <c r="E98" s="7" t="s">
        <v>49</v>
      </c>
      <c r="F98" s="7">
        <v>171.58900000000003</v>
      </c>
    </row>
    <row r="99" spans="1:6" x14ac:dyDescent="0.2">
      <c r="A99" s="7" t="s">
        <v>568</v>
      </c>
      <c r="B99" s="7">
        <v>66.649000000000015</v>
      </c>
      <c r="C99" s="7" t="s">
        <v>31</v>
      </c>
      <c r="D99" s="6">
        <v>41643</v>
      </c>
      <c r="E99" s="7" t="s">
        <v>49</v>
      </c>
      <c r="F99" s="7">
        <v>111.07800000000002</v>
      </c>
    </row>
    <row r="100" spans="1:6" x14ac:dyDescent="0.2">
      <c r="A100" s="7" t="s">
        <v>1623</v>
      </c>
      <c r="B100" s="7">
        <v>4.125</v>
      </c>
      <c r="C100" s="7" t="s">
        <v>31</v>
      </c>
      <c r="D100" s="6">
        <v>42775</v>
      </c>
      <c r="E100" s="7" t="s">
        <v>34</v>
      </c>
      <c r="F100" s="7">
        <v>7.7880000000000011</v>
      </c>
    </row>
    <row r="101" spans="1:6" x14ac:dyDescent="0.2">
      <c r="A101" s="7" t="s">
        <v>538</v>
      </c>
      <c r="B101" s="7">
        <v>3.8500000000000005</v>
      </c>
      <c r="C101" s="7" t="s">
        <v>40</v>
      </c>
      <c r="D101" s="6">
        <v>41608</v>
      </c>
      <c r="E101" s="7" t="s">
        <v>49</v>
      </c>
      <c r="F101" s="7">
        <v>6.3140000000000009</v>
      </c>
    </row>
    <row r="102" spans="1:6" x14ac:dyDescent="0.2">
      <c r="A102" s="7" t="s">
        <v>410</v>
      </c>
      <c r="B102" s="7">
        <v>1.0230000000000001</v>
      </c>
      <c r="C102" s="7" t="s">
        <v>31</v>
      </c>
      <c r="D102" s="6">
        <v>41504</v>
      </c>
      <c r="E102" s="7" t="s">
        <v>34</v>
      </c>
      <c r="F102" s="7">
        <v>1.6280000000000001</v>
      </c>
    </row>
    <row r="103" spans="1:6" x14ac:dyDescent="0.2">
      <c r="A103" s="7" t="s">
        <v>851</v>
      </c>
      <c r="B103" s="7">
        <v>9.1410000000000018</v>
      </c>
      <c r="C103" s="7" t="s">
        <v>31</v>
      </c>
      <c r="D103" s="6">
        <v>41939</v>
      </c>
      <c r="E103" s="7" t="s">
        <v>49</v>
      </c>
      <c r="F103" s="7">
        <v>17.578000000000003</v>
      </c>
    </row>
    <row r="104" spans="1:6" x14ac:dyDescent="0.2">
      <c r="A104" s="7" t="s">
        <v>1399</v>
      </c>
      <c r="B104" s="7">
        <v>0.78100000000000003</v>
      </c>
      <c r="C104" s="7" t="s">
        <v>31</v>
      </c>
      <c r="D104" s="6">
        <v>42503</v>
      </c>
      <c r="E104" s="7" t="s">
        <v>34</v>
      </c>
      <c r="F104" s="7">
        <v>1.254</v>
      </c>
    </row>
    <row r="105" spans="1:6" x14ac:dyDescent="0.2">
      <c r="A105" s="7" t="s">
        <v>621</v>
      </c>
      <c r="B105" s="7">
        <v>1.2649999999999999</v>
      </c>
      <c r="C105" s="7" t="s">
        <v>31</v>
      </c>
      <c r="D105" s="6">
        <v>41691</v>
      </c>
      <c r="E105" s="7" t="s">
        <v>34</v>
      </c>
      <c r="F105" s="7">
        <v>2.9370000000000003</v>
      </c>
    </row>
    <row r="106" spans="1:6" x14ac:dyDescent="0.2">
      <c r="A106" s="7" t="s">
        <v>1020</v>
      </c>
      <c r="B106" s="7">
        <v>3.7070000000000003</v>
      </c>
      <c r="C106" s="7" t="s">
        <v>31</v>
      </c>
      <c r="D106" s="6">
        <v>42094</v>
      </c>
      <c r="E106" s="7" t="s">
        <v>49</v>
      </c>
      <c r="F106" s="7">
        <v>6.0830000000000011</v>
      </c>
    </row>
    <row r="107" spans="1:6" x14ac:dyDescent="0.2">
      <c r="A107" s="7" t="s">
        <v>420</v>
      </c>
      <c r="B107" s="7">
        <v>3.8170000000000006</v>
      </c>
      <c r="C107" s="7" t="s">
        <v>31</v>
      </c>
      <c r="D107" s="6">
        <v>41513</v>
      </c>
      <c r="E107" s="7" t="s">
        <v>34</v>
      </c>
      <c r="F107" s="7">
        <v>7.3479999999999999</v>
      </c>
    </row>
    <row r="108" spans="1:6" x14ac:dyDescent="0.2">
      <c r="A108" s="7" t="s">
        <v>1496</v>
      </c>
      <c r="B108" s="7">
        <v>2.6950000000000003</v>
      </c>
      <c r="C108" s="7" t="s">
        <v>31</v>
      </c>
      <c r="D108" s="6">
        <v>42639</v>
      </c>
      <c r="E108" s="7" t="s">
        <v>49</v>
      </c>
      <c r="F108" s="7">
        <v>4.2790000000000008</v>
      </c>
    </row>
    <row r="109" spans="1:6" x14ac:dyDescent="0.2">
      <c r="A109" s="7" t="s">
        <v>1259</v>
      </c>
      <c r="B109" s="7">
        <v>4.3450000000000006</v>
      </c>
      <c r="C109" s="7" t="s">
        <v>31</v>
      </c>
      <c r="D109" s="6">
        <v>42337</v>
      </c>
      <c r="E109" s="7" t="s">
        <v>34</v>
      </c>
      <c r="F109" s="7">
        <v>6.6880000000000006</v>
      </c>
    </row>
    <row r="110" spans="1:6" x14ac:dyDescent="0.2">
      <c r="A110" s="7" t="s">
        <v>685</v>
      </c>
      <c r="B110" s="7">
        <v>3.762</v>
      </c>
      <c r="C110" s="7" t="s">
        <v>40</v>
      </c>
      <c r="D110" s="6">
        <v>41752</v>
      </c>
      <c r="E110" s="7" t="s">
        <v>30</v>
      </c>
      <c r="F110" s="7">
        <v>9.1740000000000013</v>
      </c>
    </row>
    <row r="111" spans="1:6" x14ac:dyDescent="0.2">
      <c r="A111" s="7" t="s">
        <v>1041</v>
      </c>
      <c r="B111" s="7">
        <v>3.7070000000000003</v>
      </c>
      <c r="C111" s="7" t="s">
        <v>31</v>
      </c>
      <c r="D111" s="6">
        <v>42118</v>
      </c>
      <c r="E111" s="7" t="s">
        <v>49</v>
      </c>
      <c r="F111" s="7">
        <v>6.0830000000000011</v>
      </c>
    </row>
    <row r="112" spans="1:6" x14ac:dyDescent="0.2">
      <c r="A112" s="7" t="s">
        <v>181</v>
      </c>
      <c r="B112" s="7">
        <v>15.268000000000002</v>
      </c>
      <c r="C112" s="7" t="s">
        <v>31</v>
      </c>
      <c r="D112" s="6">
        <v>42646</v>
      </c>
      <c r="E112" s="7" t="s">
        <v>49</v>
      </c>
      <c r="F112" s="7">
        <v>24.618000000000002</v>
      </c>
    </row>
    <row r="113" spans="1:6" x14ac:dyDescent="0.2">
      <c r="A113" s="7" t="s">
        <v>548</v>
      </c>
      <c r="B113" s="7">
        <v>1.0230000000000001</v>
      </c>
      <c r="C113" s="7" t="s">
        <v>31</v>
      </c>
      <c r="D113" s="6">
        <v>41621</v>
      </c>
      <c r="E113" s="7" t="s">
        <v>34</v>
      </c>
      <c r="F113" s="7">
        <v>1.7600000000000002</v>
      </c>
    </row>
    <row r="114" spans="1:6" x14ac:dyDescent="0.2">
      <c r="A114" s="7" t="s">
        <v>855</v>
      </c>
      <c r="B114" s="7">
        <v>3.74</v>
      </c>
      <c r="C114" s="7" t="s">
        <v>31</v>
      </c>
      <c r="D114" s="6">
        <v>41940</v>
      </c>
      <c r="E114" s="7" t="s">
        <v>49</v>
      </c>
      <c r="F114" s="7">
        <v>5.9400000000000013</v>
      </c>
    </row>
    <row r="115" spans="1:6" x14ac:dyDescent="0.2">
      <c r="A115" s="7" t="s">
        <v>1419</v>
      </c>
      <c r="B115" s="7">
        <v>5.8630000000000004</v>
      </c>
      <c r="C115" s="7" t="s">
        <v>31</v>
      </c>
      <c r="D115" s="6">
        <v>42522</v>
      </c>
      <c r="E115" s="7" t="s">
        <v>49</v>
      </c>
      <c r="F115" s="7">
        <v>9.4600000000000009</v>
      </c>
    </row>
    <row r="116" spans="1:6" x14ac:dyDescent="0.2">
      <c r="A116" s="7" t="s">
        <v>599</v>
      </c>
      <c r="B116" s="7">
        <v>5.8630000000000004</v>
      </c>
      <c r="C116" s="7" t="s">
        <v>31</v>
      </c>
      <c r="D116" s="6">
        <v>41671</v>
      </c>
      <c r="E116" s="7" t="s">
        <v>49</v>
      </c>
      <c r="F116" s="7">
        <v>9.4600000000000009</v>
      </c>
    </row>
    <row r="117" spans="1:6" x14ac:dyDescent="0.2">
      <c r="A117" s="7" t="s">
        <v>998</v>
      </c>
      <c r="B117" s="7">
        <v>2.3760000000000003</v>
      </c>
      <c r="C117" s="7" t="s">
        <v>31</v>
      </c>
      <c r="D117" s="6">
        <v>42074</v>
      </c>
      <c r="E117" s="7" t="s">
        <v>34</v>
      </c>
      <c r="F117" s="7">
        <v>4.2350000000000003</v>
      </c>
    </row>
    <row r="118" spans="1:6" x14ac:dyDescent="0.2">
      <c r="A118" s="7" t="s">
        <v>1533</v>
      </c>
      <c r="B118" s="7">
        <v>2.75</v>
      </c>
      <c r="C118" s="7" t="s">
        <v>31</v>
      </c>
      <c r="D118" s="6">
        <v>42682</v>
      </c>
      <c r="E118" s="7" t="s">
        <v>30</v>
      </c>
      <c r="F118" s="7">
        <v>6.2480000000000002</v>
      </c>
    </row>
    <row r="119" spans="1:6" x14ac:dyDescent="0.2">
      <c r="A119" s="7" t="s">
        <v>939</v>
      </c>
      <c r="B119" s="7">
        <v>3.8720000000000003</v>
      </c>
      <c r="C119" s="7" t="s">
        <v>31</v>
      </c>
      <c r="D119" s="6">
        <v>42023</v>
      </c>
      <c r="E119" s="7" t="s">
        <v>49</v>
      </c>
      <c r="F119" s="7">
        <v>6.2480000000000002</v>
      </c>
    </row>
    <row r="120" spans="1:6" x14ac:dyDescent="0.2">
      <c r="A120" s="7" t="s">
        <v>196</v>
      </c>
      <c r="B120" s="7">
        <v>82.5</v>
      </c>
      <c r="C120" s="7" t="s">
        <v>100</v>
      </c>
      <c r="D120" s="6">
        <v>41325</v>
      </c>
      <c r="E120" s="7" t="s">
        <v>99</v>
      </c>
      <c r="F120" s="7">
        <v>133.06700000000001</v>
      </c>
    </row>
    <row r="121" spans="1:6" x14ac:dyDescent="0.2">
      <c r="A121" s="7" t="s">
        <v>1274</v>
      </c>
      <c r="B121" s="7">
        <v>2.0240000000000005</v>
      </c>
      <c r="C121" s="7" t="s">
        <v>31</v>
      </c>
      <c r="D121" s="6">
        <v>42348</v>
      </c>
      <c r="E121" s="7" t="s">
        <v>49</v>
      </c>
      <c r="F121" s="7">
        <v>3.1680000000000001</v>
      </c>
    </row>
    <row r="122" spans="1:6" x14ac:dyDescent="0.2">
      <c r="A122" s="7" t="s">
        <v>1225</v>
      </c>
      <c r="B122" s="7">
        <v>13.629000000000001</v>
      </c>
      <c r="C122" s="7" t="s">
        <v>31</v>
      </c>
      <c r="D122" s="6">
        <v>42281</v>
      </c>
      <c r="E122" s="7" t="s">
        <v>49</v>
      </c>
      <c r="F122" s="7">
        <v>21.978000000000002</v>
      </c>
    </row>
    <row r="123" spans="1:6" x14ac:dyDescent="0.2">
      <c r="A123" s="7" t="s">
        <v>729</v>
      </c>
      <c r="B123" s="7">
        <v>12.518000000000002</v>
      </c>
      <c r="C123" s="7" t="s">
        <v>31</v>
      </c>
      <c r="D123" s="6">
        <v>41804</v>
      </c>
      <c r="E123" s="7" t="s">
        <v>30</v>
      </c>
      <c r="F123" s="7">
        <v>20.515000000000001</v>
      </c>
    </row>
    <row r="124" spans="1:6" x14ac:dyDescent="0.2">
      <c r="A124" s="7" t="s">
        <v>1395</v>
      </c>
      <c r="B124" s="7">
        <v>2.75</v>
      </c>
      <c r="C124" s="7" t="s">
        <v>31</v>
      </c>
      <c r="D124" s="6">
        <v>42498</v>
      </c>
      <c r="E124" s="7" t="s">
        <v>30</v>
      </c>
      <c r="F124" s="7">
        <v>6.2480000000000002</v>
      </c>
    </row>
    <row r="125" spans="1:6" x14ac:dyDescent="0.2">
      <c r="A125" s="7" t="s">
        <v>56</v>
      </c>
      <c r="B125" s="7">
        <v>2.0240000000000005</v>
      </c>
      <c r="C125" s="7" t="s">
        <v>31</v>
      </c>
      <c r="D125" s="6">
        <v>41492</v>
      </c>
      <c r="E125" s="7" t="s">
        <v>49</v>
      </c>
      <c r="F125" s="7">
        <v>3.1680000000000001</v>
      </c>
    </row>
    <row r="126" spans="1:6" x14ac:dyDescent="0.2">
      <c r="A126" s="7" t="s">
        <v>113</v>
      </c>
      <c r="B126" s="7">
        <v>2.5410000000000004</v>
      </c>
      <c r="C126" s="7" t="s">
        <v>31</v>
      </c>
      <c r="D126" s="6">
        <v>42007</v>
      </c>
      <c r="E126" s="7" t="s">
        <v>34</v>
      </c>
      <c r="F126" s="7">
        <v>4.1580000000000004</v>
      </c>
    </row>
    <row r="127" spans="1:6" x14ac:dyDescent="0.2">
      <c r="A127" s="7" t="s">
        <v>1568</v>
      </c>
      <c r="B127" s="7">
        <v>2.1339999999999999</v>
      </c>
      <c r="C127" s="7" t="s">
        <v>31</v>
      </c>
      <c r="D127" s="6">
        <v>42708</v>
      </c>
      <c r="E127" s="7" t="s">
        <v>49</v>
      </c>
      <c r="F127" s="7">
        <v>3.3880000000000003</v>
      </c>
    </row>
    <row r="128" spans="1:6" x14ac:dyDescent="0.2">
      <c r="A128" s="7" t="s">
        <v>351</v>
      </c>
      <c r="B128" s="7">
        <v>8.7119999999999997</v>
      </c>
      <c r="C128" s="7" t="s">
        <v>31</v>
      </c>
      <c r="D128" s="6">
        <v>41461</v>
      </c>
      <c r="E128" s="7" t="s">
        <v>47</v>
      </c>
      <c r="F128" s="7">
        <v>14.289000000000001</v>
      </c>
    </row>
    <row r="129" spans="1:6" x14ac:dyDescent="0.2">
      <c r="A129" s="7" t="s">
        <v>445</v>
      </c>
      <c r="B129" s="7">
        <v>2.1339999999999999</v>
      </c>
      <c r="C129" s="7" t="s">
        <v>31</v>
      </c>
      <c r="D129" s="6">
        <v>41532</v>
      </c>
      <c r="E129" s="7" t="s">
        <v>49</v>
      </c>
      <c r="F129" s="7">
        <v>3.3880000000000003</v>
      </c>
    </row>
    <row r="130" spans="1:6" x14ac:dyDescent="0.2">
      <c r="A130" s="7" t="s">
        <v>116</v>
      </c>
      <c r="B130" s="7">
        <v>9.7020000000000017</v>
      </c>
      <c r="C130" s="7" t="s">
        <v>31</v>
      </c>
      <c r="D130" s="6">
        <v>42032</v>
      </c>
      <c r="E130" s="7" t="s">
        <v>47</v>
      </c>
      <c r="F130" s="7">
        <v>23.088999999999999</v>
      </c>
    </row>
    <row r="131" spans="1:6" x14ac:dyDescent="0.2">
      <c r="A131" s="7" t="s">
        <v>1319</v>
      </c>
      <c r="B131" s="7">
        <v>45.408000000000008</v>
      </c>
      <c r="C131" s="7" t="s">
        <v>31</v>
      </c>
      <c r="D131" s="6">
        <v>42418</v>
      </c>
      <c r="E131" s="7" t="s">
        <v>49</v>
      </c>
      <c r="F131" s="7">
        <v>105.589</v>
      </c>
    </row>
    <row r="132" spans="1:6" x14ac:dyDescent="0.2">
      <c r="A132" s="7" t="s">
        <v>60</v>
      </c>
      <c r="B132" s="7">
        <v>2.6950000000000003</v>
      </c>
      <c r="C132" s="7" t="s">
        <v>31</v>
      </c>
      <c r="D132" s="6">
        <v>41565</v>
      </c>
      <c r="E132" s="7" t="s">
        <v>49</v>
      </c>
      <c r="F132" s="7">
        <v>4.2790000000000008</v>
      </c>
    </row>
    <row r="133" spans="1:6" x14ac:dyDescent="0.2">
      <c r="A133" s="7" t="s">
        <v>1390</v>
      </c>
      <c r="B133" s="7">
        <v>9.1410000000000018</v>
      </c>
      <c r="C133" s="7" t="s">
        <v>31</v>
      </c>
      <c r="D133" s="6">
        <v>42491</v>
      </c>
      <c r="E133" s="7" t="s">
        <v>49</v>
      </c>
      <c r="F133" s="7">
        <v>17.578000000000003</v>
      </c>
    </row>
    <row r="134" spans="1:6" x14ac:dyDescent="0.2">
      <c r="A134" s="7" t="s">
        <v>1167</v>
      </c>
      <c r="B134" s="7">
        <v>2.5190000000000001</v>
      </c>
      <c r="C134" s="7" t="s">
        <v>40</v>
      </c>
      <c r="D134" s="6">
        <v>42221</v>
      </c>
      <c r="E134" s="7" t="s">
        <v>49</v>
      </c>
      <c r="F134" s="7">
        <v>4.0590000000000002</v>
      </c>
    </row>
    <row r="135" spans="1:6" x14ac:dyDescent="0.2">
      <c r="A135" s="7" t="s">
        <v>1535</v>
      </c>
      <c r="B135" s="7">
        <v>18.480000000000004</v>
      </c>
      <c r="C135" s="7" t="s">
        <v>31</v>
      </c>
      <c r="D135" s="6">
        <v>42683</v>
      </c>
      <c r="E135" s="7" t="s">
        <v>30</v>
      </c>
      <c r="F135" s="7">
        <v>45.067</v>
      </c>
    </row>
    <row r="136" spans="1:6" x14ac:dyDescent="0.2">
      <c r="A136" s="7" t="s">
        <v>1357</v>
      </c>
      <c r="B136" s="7">
        <v>9.7020000000000017</v>
      </c>
      <c r="C136" s="7" t="s">
        <v>31</v>
      </c>
      <c r="D136" s="6">
        <v>42456</v>
      </c>
      <c r="E136" s="7" t="s">
        <v>47</v>
      </c>
      <c r="F136" s="7">
        <v>23.088999999999999</v>
      </c>
    </row>
    <row r="137" spans="1:6" x14ac:dyDescent="0.2">
      <c r="A137" s="7" t="s">
        <v>1085</v>
      </c>
      <c r="B137" s="7">
        <v>89.749000000000009</v>
      </c>
      <c r="C137" s="7" t="s">
        <v>31</v>
      </c>
      <c r="D137" s="6">
        <v>42150</v>
      </c>
      <c r="E137" s="7" t="s">
        <v>49</v>
      </c>
      <c r="F137" s="7">
        <v>175.98900000000003</v>
      </c>
    </row>
    <row r="138" spans="1:6" x14ac:dyDescent="0.2">
      <c r="A138" s="7" t="s">
        <v>1592</v>
      </c>
      <c r="B138" s="7">
        <v>2.6950000000000003</v>
      </c>
      <c r="C138" s="7" t="s">
        <v>31</v>
      </c>
      <c r="D138" s="6">
        <v>42734</v>
      </c>
      <c r="E138" s="7" t="s">
        <v>49</v>
      </c>
      <c r="F138" s="7">
        <v>4.2790000000000008</v>
      </c>
    </row>
    <row r="139" spans="1:6" x14ac:dyDescent="0.2">
      <c r="A139" s="7" t="s">
        <v>1443</v>
      </c>
      <c r="B139" s="7">
        <v>15.268000000000002</v>
      </c>
      <c r="C139" s="7" t="s">
        <v>31</v>
      </c>
      <c r="D139" s="6">
        <v>42558</v>
      </c>
      <c r="E139" s="7" t="s">
        <v>49</v>
      </c>
      <c r="F139" s="7">
        <v>24.618000000000002</v>
      </c>
    </row>
    <row r="140" spans="1:6" x14ac:dyDescent="0.2">
      <c r="A140" s="7" t="s">
        <v>1289</v>
      </c>
      <c r="B140" s="7">
        <v>9.7020000000000017</v>
      </c>
      <c r="C140" s="7" t="s">
        <v>31</v>
      </c>
      <c r="D140" s="6">
        <v>42372</v>
      </c>
      <c r="E140" s="7" t="s">
        <v>47</v>
      </c>
      <c r="F140" s="7">
        <v>23.088999999999999</v>
      </c>
    </row>
    <row r="141" spans="1:6" x14ac:dyDescent="0.2">
      <c r="A141" s="7" t="s">
        <v>1106</v>
      </c>
      <c r="B141" s="7">
        <v>3.8720000000000003</v>
      </c>
      <c r="C141" s="7" t="s">
        <v>31</v>
      </c>
      <c r="D141" s="6">
        <v>42174</v>
      </c>
      <c r="E141" s="7" t="s">
        <v>49</v>
      </c>
      <c r="F141" s="7">
        <v>6.2480000000000002</v>
      </c>
    </row>
    <row r="142" spans="1:6" x14ac:dyDescent="0.2">
      <c r="A142" s="7" t="s">
        <v>1056</v>
      </c>
      <c r="B142" s="7">
        <v>347.17100000000005</v>
      </c>
      <c r="C142" s="7" t="s">
        <v>100</v>
      </c>
      <c r="D142" s="6">
        <v>42130</v>
      </c>
      <c r="E142" s="7" t="s">
        <v>99</v>
      </c>
      <c r="F142" s="7">
        <v>551.06700000000012</v>
      </c>
    </row>
    <row r="143" spans="1:6" x14ac:dyDescent="0.2">
      <c r="A143" s="7" t="s">
        <v>636</v>
      </c>
      <c r="B143" s="7">
        <v>1.7270000000000003</v>
      </c>
      <c r="C143" s="7" t="s">
        <v>31</v>
      </c>
      <c r="D143" s="6">
        <v>41701</v>
      </c>
      <c r="E143" s="7" t="s">
        <v>34</v>
      </c>
      <c r="F143" s="7">
        <v>3.6080000000000001</v>
      </c>
    </row>
    <row r="144" spans="1:6" x14ac:dyDescent="0.2">
      <c r="A144" s="7" t="s">
        <v>205</v>
      </c>
      <c r="B144" s="7">
        <v>1.1990000000000003</v>
      </c>
      <c r="C144" s="7" t="s">
        <v>31</v>
      </c>
      <c r="D144" s="6">
        <v>41332</v>
      </c>
      <c r="E144" s="7" t="s">
        <v>34</v>
      </c>
      <c r="F144" s="7">
        <v>1.8480000000000001</v>
      </c>
    </row>
    <row r="145" spans="1:6" x14ac:dyDescent="0.2">
      <c r="A145" s="7" t="s">
        <v>534</v>
      </c>
      <c r="B145" s="7">
        <v>84.469000000000008</v>
      </c>
      <c r="C145" s="7" t="s">
        <v>100</v>
      </c>
      <c r="D145" s="6">
        <v>41610</v>
      </c>
      <c r="E145" s="7" t="s">
        <v>99</v>
      </c>
      <c r="F145" s="7">
        <v>131.989</v>
      </c>
    </row>
    <row r="146" spans="1:6" x14ac:dyDescent="0.2">
      <c r="A146" s="7" t="s">
        <v>467</v>
      </c>
      <c r="B146" s="7">
        <v>16.445</v>
      </c>
      <c r="C146" s="7" t="s">
        <v>31</v>
      </c>
      <c r="D146" s="6">
        <v>41550</v>
      </c>
      <c r="E146" s="7" t="s">
        <v>49</v>
      </c>
      <c r="F146" s="7">
        <v>38.236000000000004</v>
      </c>
    </row>
    <row r="147" spans="1:6" x14ac:dyDescent="0.2">
      <c r="A147" s="7" t="s">
        <v>963</v>
      </c>
      <c r="B147" s="7">
        <v>9.7020000000000017</v>
      </c>
      <c r="C147" s="7" t="s">
        <v>31</v>
      </c>
      <c r="D147" s="6">
        <v>42046</v>
      </c>
      <c r="E147" s="7" t="s">
        <v>47</v>
      </c>
      <c r="F147" s="7">
        <v>23.088999999999999</v>
      </c>
    </row>
    <row r="148" spans="1:6" x14ac:dyDescent="0.2">
      <c r="A148" s="7" t="s">
        <v>1000</v>
      </c>
      <c r="B148" s="7">
        <v>5.8630000000000004</v>
      </c>
      <c r="C148" s="7" t="s">
        <v>31</v>
      </c>
      <c r="D148" s="6">
        <v>42075</v>
      </c>
      <c r="E148" s="7" t="s">
        <v>49</v>
      </c>
      <c r="F148" s="7">
        <v>9.4600000000000009</v>
      </c>
    </row>
    <row r="149" spans="1:6" x14ac:dyDescent="0.2">
      <c r="A149" s="7" t="s">
        <v>1409</v>
      </c>
      <c r="B149" s="7">
        <v>6.0500000000000007</v>
      </c>
      <c r="C149" s="7" t="s">
        <v>31</v>
      </c>
      <c r="D149" s="6">
        <v>42517</v>
      </c>
      <c r="E149" s="7" t="s">
        <v>30</v>
      </c>
      <c r="F149" s="7">
        <v>13.442000000000002</v>
      </c>
    </row>
    <row r="150" spans="1:6" x14ac:dyDescent="0.2">
      <c r="A150" s="7" t="s">
        <v>129</v>
      </c>
      <c r="B150" s="7">
        <v>1.1990000000000003</v>
      </c>
      <c r="C150" s="7" t="s">
        <v>31</v>
      </c>
      <c r="D150" s="6">
        <v>42185</v>
      </c>
      <c r="E150" s="7" t="s">
        <v>34</v>
      </c>
      <c r="F150" s="7">
        <v>2.8600000000000003</v>
      </c>
    </row>
    <row r="151" spans="1:6" x14ac:dyDescent="0.2">
      <c r="A151" s="7" t="s">
        <v>1594</v>
      </c>
      <c r="B151" s="7">
        <v>57.277000000000008</v>
      </c>
      <c r="C151" s="7" t="s">
        <v>31</v>
      </c>
      <c r="D151" s="6">
        <v>42735</v>
      </c>
      <c r="E151" s="7" t="s">
        <v>49</v>
      </c>
      <c r="F151" s="7">
        <v>92.378000000000014</v>
      </c>
    </row>
    <row r="152" spans="1:6" x14ac:dyDescent="0.2">
      <c r="A152" s="7" t="s">
        <v>375</v>
      </c>
      <c r="B152" s="7">
        <v>306.88900000000001</v>
      </c>
      <c r="C152" s="7" t="s">
        <v>100</v>
      </c>
      <c r="D152" s="6">
        <v>41483</v>
      </c>
      <c r="E152" s="7" t="s">
        <v>99</v>
      </c>
      <c r="F152" s="7">
        <v>494.98900000000003</v>
      </c>
    </row>
    <row r="153" spans="1:6" x14ac:dyDescent="0.2">
      <c r="A153" s="7" t="s">
        <v>1405</v>
      </c>
      <c r="B153" s="7">
        <v>16.445</v>
      </c>
      <c r="C153" s="7" t="s">
        <v>31</v>
      </c>
      <c r="D153" s="6">
        <v>42515</v>
      </c>
      <c r="E153" s="7" t="s">
        <v>49</v>
      </c>
      <c r="F153" s="7">
        <v>38.236000000000004</v>
      </c>
    </row>
    <row r="154" spans="1:6" x14ac:dyDescent="0.2">
      <c r="A154" s="7" t="s">
        <v>414</v>
      </c>
      <c r="B154" s="7">
        <v>2.3980000000000006</v>
      </c>
      <c r="C154" s="7" t="s">
        <v>31</v>
      </c>
      <c r="D154" s="6">
        <v>41514</v>
      </c>
      <c r="E154" s="7" t="s">
        <v>49</v>
      </c>
      <c r="F154" s="7">
        <v>3.8720000000000003</v>
      </c>
    </row>
    <row r="155" spans="1:6" x14ac:dyDescent="0.2">
      <c r="A155" s="7" t="s">
        <v>122</v>
      </c>
      <c r="B155" s="7">
        <v>2.3760000000000003</v>
      </c>
      <c r="C155" s="7" t="s">
        <v>31</v>
      </c>
      <c r="D155" s="6">
        <v>42059</v>
      </c>
      <c r="E155" s="7" t="s">
        <v>34</v>
      </c>
      <c r="F155" s="7">
        <v>4.2350000000000003</v>
      </c>
    </row>
    <row r="156" spans="1:6" x14ac:dyDescent="0.2">
      <c r="A156" s="7" t="s">
        <v>972</v>
      </c>
      <c r="B156" s="7">
        <v>66.649000000000015</v>
      </c>
      <c r="C156" s="7" t="s">
        <v>31</v>
      </c>
      <c r="D156" s="6">
        <v>42058</v>
      </c>
      <c r="E156" s="7" t="s">
        <v>49</v>
      </c>
      <c r="F156" s="7">
        <v>111.07800000000002</v>
      </c>
    </row>
    <row r="157" spans="1:6" x14ac:dyDescent="0.2">
      <c r="A157" s="7" t="s">
        <v>813</v>
      </c>
      <c r="B157" s="7">
        <v>1.1990000000000003</v>
      </c>
      <c r="C157" s="7" t="s">
        <v>31</v>
      </c>
      <c r="D157" s="6">
        <v>41900</v>
      </c>
      <c r="E157" s="7" t="s">
        <v>34</v>
      </c>
      <c r="F157" s="7">
        <v>2.0020000000000002</v>
      </c>
    </row>
    <row r="158" spans="1:6" x14ac:dyDescent="0.2">
      <c r="A158" s="7" t="s">
        <v>1411</v>
      </c>
      <c r="B158" s="7">
        <v>57.277000000000008</v>
      </c>
      <c r="C158" s="7" t="s">
        <v>31</v>
      </c>
      <c r="D158" s="6">
        <v>42516</v>
      </c>
      <c r="E158" s="7" t="s">
        <v>49</v>
      </c>
      <c r="F158" s="7">
        <v>92.378000000000014</v>
      </c>
    </row>
    <row r="159" spans="1:6" x14ac:dyDescent="0.2">
      <c r="A159" s="7" t="s">
        <v>1465</v>
      </c>
      <c r="B159" s="7">
        <v>1.2869999999999999</v>
      </c>
      <c r="C159" s="7" t="s">
        <v>31</v>
      </c>
      <c r="D159" s="6">
        <v>42593</v>
      </c>
      <c r="E159" s="7" t="s">
        <v>34</v>
      </c>
      <c r="F159" s="7">
        <v>3.0579999999999998</v>
      </c>
    </row>
    <row r="160" spans="1:6" x14ac:dyDescent="0.2">
      <c r="A160" s="7" t="s">
        <v>1587</v>
      </c>
      <c r="B160" s="7">
        <v>4.6090000000000009</v>
      </c>
      <c r="C160" s="7" t="s">
        <v>31</v>
      </c>
      <c r="D160" s="6">
        <v>42728</v>
      </c>
      <c r="E160" s="7" t="s">
        <v>30</v>
      </c>
      <c r="F160" s="7">
        <v>11.253000000000002</v>
      </c>
    </row>
    <row r="161" spans="1:6" x14ac:dyDescent="0.2">
      <c r="A161" s="7" t="s">
        <v>1201</v>
      </c>
      <c r="B161" s="7">
        <v>66.649000000000015</v>
      </c>
      <c r="C161" s="7" t="s">
        <v>31</v>
      </c>
      <c r="D161" s="6">
        <v>42257</v>
      </c>
      <c r="E161" s="7" t="s">
        <v>49</v>
      </c>
      <c r="F161" s="7">
        <v>111.07800000000002</v>
      </c>
    </row>
    <row r="162" spans="1:6" x14ac:dyDescent="0.2">
      <c r="A162" s="7" t="s">
        <v>491</v>
      </c>
      <c r="B162" s="7">
        <v>4.0150000000000006</v>
      </c>
      <c r="C162" s="7" t="s">
        <v>31</v>
      </c>
      <c r="D162" s="6">
        <v>41575</v>
      </c>
      <c r="E162" s="7" t="s">
        <v>49</v>
      </c>
      <c r="F162" s="7">
        <v>6.5780000000000012</v>
      </c>
    </row>
    <row r="163" spans="1:6" x14ac:dyDescent="0.2">
      <c r="A163" s="7" t="s">
        <v>1159</v>
      </c>
      <c r="B163" s="7">
        <v>1.9360000000000002</v>
      </c>
      <c r="C163" s="7" t="s">
        <v>31</v>
      </c>
      <c r="D163" s="6">
        <v>42216</v>
      </c>
      <c r="E163" s="7" t="s">
        <v>34</v>
      </c>
      <c r="F163" s="7">
        <v>3.234</v>
      </c>
    </row>
    <row r="164" spans="1:6" x14ac:dyDescent="0.2">
      <c r="A164" s="7" t="s">
        <v>627</v>
      </c>
      <c r="B164" s="7">
        <v>1.0230000000000001</v>
      </c>
      <c r="C164" s="7" t="s">
        <v>31</v>
      </c>
      <c r="D164" s="6">
        <v>41698</v>
      </c>
      <c r="E164" s="7" t="s">
        <v>34</v>
      </c>
      <c r="F164" s="7">
        <v>1.6280000000000001</v>
      </c>
    </row>
    <row r="165" spans="1:6" x14ac:dyDescent="0.2">
      <c r="A165" s="7" t="s">
        <v>941</v>
      </c>
      <c r="B165" s="7">
        <v>3.19</v>
      </c>
      <c r="C165" s="7" t="s">
        <v>31</v>
      </c>
      <c r="D165" s="6">
        <v>42022</v>
      </c>
      <c r="E165" s="7" t="s">
        <v>34</v>
      </c>
      <c r="F165" s="7">
        <v>5.2359999999999998</v>
      </c>
    </row>
    <row r="166" spans="1:6" x14ac:dyDescent="0.2">
      <c r="A166" s="7" t="s">
        <v>137</v>
      </c>
      <c r="B166" s="7">
        <v>12.221</v>
      </c>
      <c r="C166" s="7" t="s">
        <v>31</v>
      </c>
      <c r="D166" s="6">
        <v>42222</v>
      </c>
      <c r="E166" s="7" t="s">
        <v>34</v>
      </c>
      <c r="F166" s="7">
        <v>21.824000000000002</v>
      </c>
    </row>
    <row r="167" spans="1:6" x14ac:dyDescent="0.2">
      <c r="A167" s="7" t="s">
        <v>793</v>
      </c>
      <c r="B167" s="7">
        <v>3.19</v>
      </c>
      <c r="C167" s="7" t="s">
        <v>40</v>
      </c>
      <c r="D167" s="6">
        <v>41869</v>
      </c>
      <c r="E167" s="7" t="s">
        <v>34</v>
      </c>
      <c r="F167" s="7">
        <v>5.2359999999999998</v>
      </c>
    </row>
    <row r="168" spans="1:6" x14ac:dyDescent="0.2">
      <c r="A168" s="7" t="s">
        <v>708</v>
      </c>
      <c r="B168" s="7">
        <v>306.88900000000001</v>
      </c>
      <c r="C168" s="7" t="s">
        <v>100</v>
      </c>
      <c r="D168" s="6">
        <v>41793</v>
      </c>
      <c r="E168" s="7" t="s">
        <v>99</v>
      </c>
      <c r="F168" s="7">
        <v>494.98900000000003</v>
      </c>
    </row>
    <row r="169" spans="1:6" x14ac:dyDescent="0.2">
      <c r="A169" s="7" t="s">
        <v>826</v>
      </c>
      <c r="B169" s="7">
        <v>3.8170000000000006</v>
      </c>
      <c r="C169" s="7" t="s">
        <v>31</v>
      </c>
      <c r="D169" s="6">
        <v>41916</v>
      </c>
      <c r="E169" s="7" t="s">
        <v>34</v>
      </c>
      <c r="F169" s="7">
        <v>7.3479999999999999</v>
      </c>
    </row>
    <row r="170" spans="1:6" x14ac:dyDescent="0.2">
      <c r="A170" s="7" t="s">
        <v>245</v>
      </c>
      <c r="B170" s="7">
        <v>9.7020000000000017</v>
      </c>
      <c r="C170" s="7" t="s">
        <v>31</v>
      </c>
      <c r="D170" s="6">
        <v>41395</v>
      </c>
      <c r="E170" s="7" t="s">
        <v>47</v>
      </c>
      <c r="F170" s="7">
        <v>23.088999999999999</v>
      </c>
    </row>
    <row r="171" spans="1:6" x14ac:dyDescent="0.2">
      <c r="A171" s="7" t="s">
        <v>1235</v>
      </c>
      <c r="B171" s="7">
        <v>1.298</v>
      </c>
      <c r="C171" s="7" t="s">
        <v>31</v>
      </c>
      <c r="D171" s="6">
        <v>42296</v>
      </c>
      <c r="E171" s="7" t="s">
        <v>49</v>
      </c>
      <c r="F171" s="7">
        <v>2.0680000000000001</v>
      </c>
    </row>
    <row r="172" spans="1:6" x14ac:dyDescent="0.2">
      <c r="A172" s="7" t="s">
        <v>1005</v>
      </c>
      <c r="B172" s="7">
        <v>2.3980000000000006</v>
      </c>
      <c r="C172" s="7" t="s">
        <v>31</v>
      </c>
      <c r="D172" s="6">
        <v>42085</v>
      </c>
      <c r="E172" s="7" t="s">
        <v>49</v>
      </c>
      <c r="F172" s="7">
        <v>3.8720000000000003</v>
      </c>
    </row>
    <row r="173" spans="1:6" x14ac:dyDescent="0.2">
      <c r="A173" s="7" t="s">
        <v>251</v>
      </c>
      <c r="B173" s="7">
        <v>7.0289999999999999</v>
      </c>
      <c r="C173" s="7" t="s">
        <v>31</v>
      </c>
      <c r="D173" s="6">
        <v>41397</v>
      </c>
      <c r="E173" s="7" t="s">
        <v>49</v>
      </c>
      <c r="F173" s="7">
        <v>21.978000000000002</v>
      </c>
    </row>
    <row r="174" spans="1:6" x14ac:dyDescent="0.2">
      <c r="A174" s="7" t="s">
        <v>1295</v>
      </c>
      <c r="B174" s="7">
        <v>3.8170000000000006</v>
      </c>
      <c r="C174" s="7" t="s">
        <v>31</v>
      </c>
      <c r="D174" s="6">
        <v>42385</v>
      </c>
      <c r="E174" s="7" t="s">
        <v>34</v>
      </c>
      <c r="F174" s="7">
        <v>7.3479999999999999</v>
      </c>
    </row>
    <row r="175" spans="1:6" x14ac:dyDescent="0.2">
      <c r="A175" s="7" t="s">
        <v>1165</v>
      </c>
      <c r="B175" s="7">
        <v>59.719000000000001</v>
      </c>
      <c r="C175" s="7" t="s">
        <v>31</v>
      </c>
      <c r="D175" s="6">
        <v>42220</v>
      </c>
      <c r="E175" s="7" t="s">
        <v>49</v>
      </c>
      <c r="F175" s="7">
        <v>99.528000000000006</v>
      </c>
    </row>
    <row r="176" spans="1:6" x14ac:dyDescent="0.2">
      <c r="A176" s="7" t="s">
        <v>203</v>
      </c>
      <c r="B176" s="7">
        <v>109.32900000000001</v>
      </c>
      <c r="C176" s="7" t="s">
        <v>31</v>
      </c>
      <c r="D176" s="6">
        <v>41330</v>
      </c>
      <c r="E176" s="7" t="s">
        <v>49</v>
      </c>
      <c r="F176" s="7">
        <v>179.22300000000001</v>
      </c>
    </row>
    <row r="177" spans="1:6" x14ac:dyDescent="0.2">
      <c r="A177" s="7" t="s">
        <v>1454</v>
      </c>
      <c r="B177" s="7">
        <v>4.0150000000000006</v>
      </c>
      <c r="C177" s="7" t="s">
        <v>31</v>
      </c>
      <c r="D177" s="6">
        <v>42569</v>
      </c>
      <c r="E177" s="7" t="s">
        <v>49</v>
      </c>
      <c r="F177" s="7">
        <v>6.5780000000000012</v>
      </c>
    </row>
    <row r="178" spans="1:6" x14ac:dyDescent="0.2">
      <c r="A178" s="7" t="s">
        <v>979</v>
      </c>
      <c r="B178" s="7">
        <v>5.0490000000000004</v>
      </c>
      <c r="C178" s="7" t="s">
        <v>40</v>
      </c>
      <c r="D178" s="6">
        <v>42055</v>
      </c>
      <c r="E178" s="7" t="s">
        <v>49</v>
      </c>
      <c r="F178" s="7">
        <v>8.0080000000000009</v>
      </c>
    </row>
    <row r="179" spans="1:6" x14ac:dyDescent="0.2">
      <c r="A179" s="7" t="s">
        <v>718</v>
      </c>
      <c r="B179" s="7">
        <v>1.1990000000000003</v>
      </c>
      <c r="C179" s="7" t="s">
        <v>31</v>
      </c>
      <c r="D179" s="6">
        <v>41799</v>
      </c>
      <c r="E179" s="7" t="s">
        <v>34</v>
      </c>
      <c r="F179" s="7">
        <v>2.0020000000000002</v>
      </c>
    </row>
    <row r="180" spans="1:6" x14ac:dyDescent="0.2">
      <c r="A180" s="7" t="s">
        <v>169</v>
      </c>
      <c r="B180" s="7">
        <v>35.222000000000008</v>
      </c>
      <c r="C180" s="7" t="s">
        <v>31</v>
      </c>
      <c r="D180" s="6">
        <v>42542</v>
      </c>
      <c r="E180" s="7" t="s">
        <v>49</v>
      </c>
      <c r="F180" s="7">
        <v>167.72800000000001</v>
      </c>
    </row>
    <row r="181" spans="1:6" x14ac:dyDescent="0.2">
      <c r="A181" s="7" t="s">
        <v>799</v>
      </c>
      <c r="B181" s="7">
        <v>12.221</v>
      </c>
      <c r="C181" s="7" t="s">
        <v>31</v>
      </c>
      <c r="D181" s="6">
        <v>41883</v>
      </c>
      <c r="E181" s="7" t="s">
        <v>34</v>
      </c>
      <c r="F181" s="7">
        <v>21.824000000000002</v>
      </c>
    </row>
    <row r="182" spans="1:6" x14ac:dyDescent="0.2">
      <c r="A182" s="7" t="s">
        <v>141</v>
      </c>
      <c r="B182" s="7">
        <v>1.6830000000000003</v>
      </c>
      <c r="C182" s="7" t="s">
        <v>40</v>
      </c>
      <c r="D182" s="6">
        <v>42297</v>
      </c>
      <c r="E182" s="7" t="s">
        <v>34</v>
      </c>
      <c r="F182" s="7">
        <v>2.7170000000000005</v>
      </c>
    </row>
    <row r="183" spans="1:6" x14ac:dyDescent="0.2">
      <c r="A183" s="7" t="s">
        <v>591</v>
      </c>
      <c r="B183" s="7">
        <v>84.469000000000008</v>
      </c>
      <c r="C183" s="7" t="s">
        <v>100</v>
      </c>
      <c r="D183" s="6">
        <v>41670</v>
      </c>
      <c r="E183" s="7" t="s">
        <v>99</v>
      </c>
      <c r="F183" s="7">
        <v>131.989</v>
      </c>
    </row>
    <row r="184" spans="1:6" x14ac:dyDescent="0.2">
      <c r="A184" s="7" t="s">
        <v>1092</v>
      </c>
      <c r="B184" s="7">
        <v>7.0289999999999999</v>
      </c>
      <c r="C184" s="7" t="s">
        <v>31</v>
      </c>
      <c r="D184" s="6">
        <v>42158</v>
      </c>
      <c r="E184" s="7" t="s">
        <v>49</v>
      </c>
      <c r="F184" s="7">
        <v>21.978000000000002</v>
      </c>
    </row>
    <row r="185" spans="1:6" x14ac:dyDescent="0.2">
      <c r="A185" s="7" t="s">
        <v>366</v>
      </c>
      <c r="B185" s="7">
        <v>4.8070000000000004</v>
      </c>
      <c r="C185" s="7" t="s">
        <v>31</v>
      </c>
      <c r="D185" s="6">
        <v>41473</v>
      </c>
      <c r="E185" s="7" t="s">
        <v>34</v>
      </c>
      <c r="F185" s="7">
        <v>10.021000000000001</v>
      </c>
    </row>
    <row r="186" spans="1:6" x14ac:dyDescent="0.2">
      <c r="A186" s="7" t="s">
        <v>1104</v>
      </c>
      <c r="B186" s="7">
        <v>109.32900000000001</v>
      </c>
      <c r="C186" s="7" t="s">
        <v>31</v>
      </c>
      <c r="D186" s="6">
        <v>42172</v>
      </c>
      <c r="E186" s="7" t="s">
        <v>49</v>
      </c>
      <c r="F186" s="7">
        <v>179.22300000000001</v>
      </c>
    </row>
    <row r="187" spans="1:6" x14ac:dyDescent="0.2">
      <c r="A187" s="7" t="s">
        <v>1463</v>
      </c>
      <c r="B187" s="7">
        <v>59.972000000000008</v>
      </c>
      <c r="C187" s="7" t="s">
        <v>31</v>
      </c>
      <c r="D187" s="6">
        <v>42593</v>
      </c>
      <c r="E187" s="7" t="s">
        <v>49</v>
      </c>
      <c r="F187" s="7">
        <v>111.06700000000001</v>
      </c>
    </row>
    <row r="188" spans="1:6" x14ac:dyDescent="0.2">
      <c r="A188" s="7" t="s">
        <v>1334</v>
      </c>
      <c r="B188" s="7">
        <v>3.278</v>
      </c>
      <c r="C188" s="7" t="s">
        <v>31</v>
      </c>
      <c r="D188" s="6">
        <v>42438</v>
      </c>
      <c r="E188" s="7" t="s">
        <v>34</v>
      </c>
      <c r="F188" s="7">
        <v>6.4240000000000004</v>
      </c>
    </row>
    <row r="189" spans="1:6" x14ac:dyDescent="0.2">
      <c r="A189" s="7" t="s">
        <v>930</v>
      </c>
      <c r="B189" s="7">
        <v>4.9060000000000006</v>
      </c>
      <c r="C189" s="7" t="s">
        <v>40</v>
      </c>
      <c r="D189" s="6">
        <v>42018</v>
      </c>
      <c r="E189" s="7" t="s">
        <v>49</v>
      </c>
      <c r="F189" s="7">
        <v>11.979000000000001</v>
      </c>
    </row>
    <row r="190" spans="1:6" x14ac:dyDescent="0.2">
      <c r="A190" s="7" t="s">
        <v>1121</v>
      </c>
      <c r="B190" s="7">
        <v>1.6830000000000003</v>
      </c>
      <c r="C190" s="7" t="s">
        <v>31</v>
      </c>
      <c r="D190" s="6">
        <v>42187</v>
      </c>
      <c r="E190" s="7" t="s">
        <v>34</v>
      </c>
      <c r="F190" s="7">
        <v>3.0579999999999998</v>
      </c>
    </row>
    <row r="191" spans="1:6" x14ac:dyDescent="0.2">
      <c r="A191" s="7" t="s">
        <v>1615</v>
      </c>
      <c r="B191" s="7">
        <v>5.0490000000000004</v>
      </c>
      <c r="C191" s="7" t="s">
        <v>31</v>
      </c>
      <c r="D191" s="6">
        <v>42761</v>
      </c>
      <c r="E191" s="7" t="s">
        <v>49</v>
      </c>
      <c r="F191" s="7">
        <v>8.0080000000000009</v>
      </c>
    </row>
    <row r="192" spans="1:6" x14ac:dyDescent="0.2">
      <c r="A192" s="7" t="s">
        <v>107</v>
      </c>
      <c r="B192" s="7">
        <v>1.0230000000000001</v>
      </c>
      <c r="C192" s="7" t="s">
        <v>31</v>
      </c>
      <c r="D192" s="6">
        <v>41909</v>
      </c>
      <c r="E192" s="7" t="s">
        <v>34</v>
      </c>
      <c r="F192" s="7">
        <v>1.6280000000000001</v>
      </c>
    </row>
    <row r="193" spans="1:6" x14ac:dyDescent="0.2">
      <c r="A193" s="7" t="s">
        <v>1211</v>
      </c>
      <c r="B193" s="7">
        <v>3.6520000000000001</v>
      </c>
      <c r="C193" s="7" t="s">
        <v>31</v>
      </c>
      <c r="D193" s="6">
        <v>42262</v>
      </c>
      <c r="E193" s="7" t="s">
        <v>34</v>
      </c>
      <c r="F193" s="7">
        <v>5.6980000000000004</v>
      </c>
    </row>
    <row r="194" spans="1:6" x14ac:dyDescent="0.2">
      <c r="A194" s="7" t="s">
        <v>191</v>
      </c>
      <c r="B194" s="7">
        <v>2.6290000000000004</v>
      </c>
      <c r="C194" s="7" t="s">
        <v>31</v>
      </c>
      <c r="D194" s="6">
        <v>41322</v>
      </c>
      <c r="E194" s="7" t="s">
        <v>34</v>
      </c>
      <c r="F194" s="7">
        <v>4.6859999999999999</v>
      </c>
    </row>
    <row r="195" spans="1:6" x14ac:dyDescent="0.2">
      <c r="A195" s="7" t="s">
        <v>1548</v>
      </c>
      <c r="B195" s="7">
        <v>21.812999999999999</v>
      </c>
      <c r="C195" s="7" t="s">
        <v>31</v>
      </c>
      <c r="D195" s="6">
        <v>42691</v>
      </c>
      <c r="E195" s="7" t="s">
        <v>49</v>
      </c>
      <c r="F195" s="7">
        <v>34.078000000000003</v>
      </c>
    </row>
    <row r="196" spans="1:6" x14ac:dyDescent="0.2">
      <c r="A196" s="7" t="s">
        <v>727</v>
      </c>
      <c r="B196" s="7">
        <v>2.4859999999999998</v>
      </c>
      <c r="C196" s="7" t="s">
        <v>40</v>
      </c>
      <c r="D196" s="6">
        <v>41805</v>
      </c>
      <c r="E196" s="7" t="s">
        <v>49</v>
      </c>
      <c r="F196" s="7">
        <v>3.9380000000000006</v>
      </c>
    </row>
    <row r="197" spans="1:6" x14ac:dyDescent="0.2">
      <c r="A197" s="7" t="s">
        <v>1502</v>
      </c>
      <c r="B197" s="7">
        <v>21.812999999999999</v>
      </c>
      <c r="C197" s="7" t="s">
        <v>31</v>
      </c>
      <c r="D197" s="6">
        <v>42648</v>
      </c>
      <c r="E197" s="7" t="s">
        <v>49</v>
      </c>
      <c r="F197" s="7">
        <v>34.078000000000003</v>
      </c>
    </row>
    <row r="198" spans="1:6" x14ac:dyDescent="0.2">
      <c r="A198" s="7" t="s">
        <v>1149</v>
      </c>
      <c r="B198" s="7">
        <v>2.4859999999999998</v>
      </c>
      <c r="C198" s="7" t="s">
        <v>31</v>
      </c>
      <c r="D198" s="6">
        <v>42210</v>
      </c>
      <c r="E198" s="7" t="s">
        <v>49</v>
      </c>
      <c r="F198" s="7">
        <v>3.9380000000000006</v>
      </c>
    </row>
    <row r="199" spans="1:6" x14ac:dyDescent="0.2">
      <c r="A199" s="7" t="s">
        <v>1084</v>
      </c>
      <c r="B199" s="7">
        <v>22.198</v>
      </c>
      <c r="C199" s="7" t="s">
        <v>31</v>
      </c>
      <c r="D199" s="6">
        <v>42151</v>
      </c>
      <c r="E199" s="7" t="s">
        <v>30</v>
      </c>
      <c r="F199" s="7">
        <v>38.951000000000001</v>
      </c>
    </row>
    <row r="200" spans="1:6" x14ac:dyDescent="0.2">
      <c r="A200" s="7" t="s">
        <v>138</v>
      </c>
      <c r="B200" s="7">
        <v>3.036</v>
      </c>
      <c r="C200" s="7" t="s">
        <v>31</v>
      </c>
      <c r="D200" s="6">
        <v>42232</v>
      </c>
      <c r="E200" s="7" t="s">
        <v>49</v>
      </c>
      <c r="F200" s="7">
        <v>4.8180000000000005</v>
      </c>
    </row>
    <row r="201" spans="1:6" x14ac:dyDescent="0.2">
      <c r="A201" s="7" t="s">
        <v>1271</v>
      </c>
      <c r="B201" s="7">
        <v>39.622000000000007</v>
      </c>
      <c r="C201" s="7" t="s">
        <v>31</v>
      </c>
      <c r="D201" s="6">
        <v>42344</v>
      </c>
      <c r="E201" s="7" t="s">
        <v>49</v>
      </c>
      <c r="F201" s="7">
        <v>63.910000000000004</v>
      </c>
    </row>
    <row r="202" spans="1:6" x14ac:dyDescent="0.2">
      <c r="A202" s="7" t="s">
        <v>154</v>
      </c>
      <c r="B202" s="7">
        <v>5.742</v>
      </c>
      <c r="C202" s="7" t="s">
        <v>31</v>
      </c>
      <c r="D202" s="6">
        <v>42418</v>
      </c>
      <c r="E202" s="7" t="s">
        <v>34</v>
      </c>
      <c r="F202" s="7">
        <v>10.835000000000001</v>
      </c>
    </row>
    <row r="203" spans="1:6" x14ac:dyDescent="0.2">
      <c r="A203" s="7" t="s">
        <v>416</v>
      </c>
      <c r="B203" s="7">
        <v>2.7720000000000002</v>
      </c>
      <c r="C203" s="7" t="s">
        <v>31</v>
      </c>
      <c r="D203" s="6">
        <v>41508</v>
      </c>
      <c r="E203" s="7" t="s">
        <v>34</v>
      </c>
      <c r="F203" s="7">
        <v>4.4000000000000004</v>
      </c>
    </row>
    <row r="204" spans="1:6" x14ac:dyDescent="0.2">
      <c r="A204" s="7" t="s">
        <v>1214</v>
      </c>
      <c r="B204" s="7">
        <v>1.9360000000000002</v>
      </c>
      <c r="C204" s="7" t="s">
        <v>40</v>
      </c>
      <c r="D204" s="6">
        <v>42263</v>
      </c>
      <c r="E204" s="7" t="s">
        <v>34</v>
      </c>
      <c r="F204" s="7">
        <v>3.234</v>
      </c>
    </row>
    <row r="205" spans="1:6" x14ac:dyDescent="0.2">
      <c r="A205" s="7" t="s">
        <v>1095</v>
      </c>
      <c r="B205" s="7">
        <v>9.7020000000000017</v>
      </c>
      <c r="C205" s="7" t="s">
        <v>40</v>
      </c>
      <c r="D205" s="6">
        <v>42162</v>
      </c>
      <c r="E205" s="7" t="s">
        <v>47</v>
      </c>
      <c r="F205" s="7">
        <v>23.088999999999999</v>
      </c>
    </row>
    <row r="206" spans="1:6" x14ac:dyDescent="0.2">
      <c r="A206" s="7" t="s">
        <v>924</v>
      </c>
      <c r="B206" s="7">
        <v>3.1570000000000005</v>
      </c>
      <c r="C206" s="7" t="s">
        <v>31</v>
      </c>
      <c r="D206" s="6">
        <v>42012</v>
      </c>
      <c r="E206" s="7" t="s">
        <v>30</v>
      </c>
      <c r="F206" s="7">
        <v>7.524</v>
      </c>
    </row>
    <row r="207" spans="1:6" x14ac:dyDescent="0.2">
      <c r="A207" s="7" t="s">
        <v>889</v>
      </c>
      <c r="B207" s="7">
        <v>9.1410000000000018</v>
      </c>
      <c r="C207" s="7" t="s">
        <v>31</v>
      </c>
      <c r="D207" s="6">
        <v>41976</v>
      </c>
      <c r="E207" s="7" t="s">
        <v>49</v>
      </c>
      <c r="F207" s="7">
        <v>17.578000000000003</v>
      </c>
    </row>
    <row r="208" spans="1:6" x14ac:dyDescent="0.2">
      <c r="A208" s="7" t="s">
        <v>1315</v>
      </c>
      <c r="B208" s="7">
        <v>18.480000000000004</v>
      </c>
      <c r="C208" s="7" t="s">
        <v>40</v>
      </c>
      <c r="D208" s="6">
        <v>42410</v>
      </c>
      <c r="E208" s="7" t="s">
        <v>30</v>
      </c>
      <c r="F208" s="7">
        <v>45.067</v>
      </c>
    </row>
    <row r="209" spans="1:6" x14ac:dyDescent="0.2">
      <c r="A209" s="7" t="s">
        <v>1103</v>
      </c>
      <c r="B209" s="7">
        <v>415.78900000000004</v>
      </c>
      <c r="C209" s="7" t="s">
        <v>31</v>
      </c>
      <c r="D209" s="6">
        <v>42169</v>
      </c>
      <c r="E209" s="7" t="s">
        <v>81</v>
      </c>
      <c r="F209" s="7">
        <v>659.98900000000003</v>
      </c>
    </row>
    <row r="210" spans="1:6" x14ac:dyDescent="0.2">
      <c r="A210" s="7" t="s">
        <v>584</v>
      </c>
      <c r="B210" s="7">
        <v>2.145</v>
      </c>
      <c r="C210" s="7" t="s">
        <v>31</v>
      </c>
      <c r="D210" s="6">
        <v>41661</v>
      </c>
      <c r="E210" s="7" t="s">
        <v>34</v>
      </c>
      <c r="F210" s="7">
        <v>4.3780000000000001</v>
      </c>
    </row>
    <row r="211" spans="1:6" x14ac:dyDescent="0.2">
      <c r="A211" s="7" t="s">
        <v>735</v>
      </c>
      <c r="B211" s="7">
        <v>2.0680000000000001</v>
      </c>
      <c r="C211" s="7" t="s">
        <v>31</v>
      </c>
      <c r="D211" s="6">
        <v>41813</v>
      </c>
      <c r="E211" s="7" t="s">
        <v>34</v>
      </c>
      <c r="F211" s="7">
        <v>3.4540000000000006</v>
      </c>
    </row>
    <row r="212" spans="1:6" x14ac:dyDescent="0.2">
      <c r="A212" s="7" t="s">
        <v>153</v>
      </c>
      <c r="B212" s="7">
        <v>4.8070000000000004</v>
      </c>
      <c r="C212" s="7" t="s">
        <v>40</v>
      </c>
      <c r="D212" s="6">
        <v>42375</v>
      </c>
      <c r="E212" s="7" t="s">
        <v>34</v>
      </c>
      <c r="F212" s="7">
        <v>10.021000000000001</v>
      </c>
    </row>
    <row r="213" spans="1:6" x14ac:dyDescent="0.2">
      <c r="A213" s="7" t="s">
        <v>320</v>
      </c>
      <c r="B213" s="7">
        <v>39.622000000000007</v>
      </c>
      <c r="C213" s="7" t="s">
        <v>40</v>
      </c>
      <c r="D213" s="6">
        <v>41437</v>
      </c>
      <c r="E213" s="7" t="s">
        <v>49</v>
      </c>
      <c r="F213" s="7">
        <v>63.910000000000004</v>
      </c>
    </row>
    <row r="214" spans="1:6" x14ac:dyDescent="0.2">
      <c r="A214" s="7" t="s">
        <v>1387</v>
      </c>
      <c r="B214" s="7">
        <v>2.0020000000000002</v>
      </c>
      <c r="C214" s="7" t="s">
        <v>31</v>
      </c>
      <c r="D214" s="6">
        <v>42489</v>
      </c>
      <c r="E214" s="7" t="s">
        <v>34</v>
      </c>
      <c r="F214" s="7">
        <v>3.278</v>
      </c>
    </row>
    <row r="215" spans="1:6" x14ac:dyDescent="0.2">
      <c r="A215" s="7" t="s">
        <v>134</v>
      </c>
      <c r="B215" s="7">
        <v>1.6060000000000001</v>
      </c>
      <c r="C215" s="7" t="s">
        <v>31</v>
      </c>
      <c r="D215" s="6">
        <v>42217</v>
      </c>
      <c r="E215" s="7" t="s">
        <v>30</v>
      </c>
      <c r="F215" s="7">
        <v>3.927</v>
      </c>
    </row>
    <row r="216" spans="1:6" x14ac:dyDescent="0.2">
      <c r="A216" s="7" t="s">
        <v>898</v>
      </c>
      <c r="B216" s="7">
        <v>2.0020000000000002</v>
      </c>
      <c r="C216" s="7" t="s">
        <v>40</v>
      </c>
      <c r="D216" s="6">
        <v>41986</v>
      </c>
      <c r="E216" s="7" t="s">
        <v>49</v>
      </c>
      <c r="F216" s="7">
        <v>3.1240000000000001</v>
      </c>
    </row>
    <row r="217" spans="1:6" x14ac:dyDescent="0.2">
      <c r="A217" s="7" t="s">
        <v>1479</v>
      </c>
      <c r="B217" s="7">
        <v>1.7490000000000003</v>
      </c>
      <c r="C217" s="7" t="s">
        <v>31</v>
      </c>
      <c r="D217" s="6">
        <v>42614</v>
      </c>
      <c r="E217" s="7" t="s">
        <v>49</v>
      </c>
      <c r="F217" s="7">
        <v>2.871</v>
      </c>
    </row>
    <row r="218" spans="1:6" x14ac:dyDescent="0.2">
      <c r="A218" s="7" t="s">
        <v>1266</v>
      </c>
      <c r="B218" s="7">
        <v>1.6830000000000003</v>
      </c>
      <c r="C218" s="7" t="s">
        <v>31</v>
      </c>
      <c r="D218" s="6">
        <v>42336</v>
      </c>
      <c r="E218" s="7" t="s">
        <v>34</v>
      </c>
      <c r="F218" s="7">
        <v>3.0579999999999998</v>
      </c>
    </row>
    <row r="219" spans="1:6" x14ac:dyDescent="0.2">
      <c r="A219" s="7" t="s">
        <v>1562</v>
      </c>
      <c r="B219" s="7">
        <v>3.74</v>
      </c>
      <c r="C219" s="7" t="s">
        <v>31</v>
      </c>
      <c r="D219" s="6">
        <v>42707</v>
      </c>
      <c r="E219" s="7" t="s">
        <v>49</v>
      </c>
      <c r="F219" s="7">
        <v>5.9400000000000013</v>
      </c>
    </row>
    <row r="220" spans="1:6" x14ac:dyDescent="0.2">
      <c r="A220" s="7" t="s">
        <v>1006</v>
      </c>
      <c r="B220" s="7">
        <v>347.17100000000005</v>
      </c>
      <c r="C220" s="7" t="s">
        <v>100</v>
      </c>
      <c r="D220" s="6">
        <v>42085</v>
      </c>
      <c r="E220" s="7" t="s">
        <v>99</v>
      </c>
      <c r="F220" s="7">
        <v>551.06700000000012</v>
      </c>
    </row>
    <row r="221" spans="1:6" x14ac:dyDescent="0.2">
      <c r="A221" s="7" t="s">
        <v>886</v>
      </c>
      <c r="B221" s="7">
        <v>9.8120000000000012</v>
      </c>
      <c r="C221" s="7" t="s">
        <v>40</v>
      </c>
      <c r="D221" s="6">
        <v>41974</v>
      </c>
      <c r="E221" s="7" t="s">
        <v>49</v>
      </c>
      <c r="F221" s="7">
        <v>32.713999999999999</v>
      </c>
    </row>
    <row r="222" spans="1:6" x14ac:dyDescent="0.2">
      <c r="A222" s="7" t="s">
        <v>1203</v>
      </c>
      <c r="B222" s="7">
        <v>4.9060000000000006</v>
      </c>
      <c r="C222" s="7" t="s">
        <v>31</v>
      </c>
      <c r="D222" s="6">
        <v>42259</v>
      </c>
      <c r="E222" s="7" t="s">
        <v>49</v>
      </c>
      <c r="F222" s="7">
        <v>11.979000000000001</v>
      </c>
    </row>
    <row r="223" spans="1:6" x14ac:dyDescent="0.2">
      <c r="A223" s="7" t="s">
        <v>916</v>
      </c>
      <c r="B223" s="7">
        <v>1.7490000000000003</v>
      </c>
      <c r="C223" s="7" t="s">
        <v>40</v>
      </c>
      <c r="D223" s="6">
        <v>42006</v>
      </c>
      <c r="E223" s="7" t="s">
        <v>49</v>
      </c>
      <c r="F223" s="7">
        <v>2.871</v>
      </c>
    </row>
    <row r="224" spans="1:6" x14ac:dyDescent="0.2">
      <c r="A224" s="7" t="s">
        <v>270</v>
      </c>
      <c r="B224" s="7">
        <v>11.077000000000002</v>
      </c>
      <c r="C224" s="7" t="s">
        <v>31</v>
      </c>
      <c r="D224" s="6">
        <v>41409</v>
      </c>
      <c r="E224" s="7" t="s">
        <v>49</v>
      </c>
      <c r="F224" s="7">
        <v>17.578000000000003</v>
      </c>
    </row>
    <row r="225" spans="1:6" x14ac:dyDescent="0.2">
      <c r="A225" s="7" t="s">
        <v>479</v>
      </c>
      <c r="B225" s="7">
        <v>1.4630000000000003</v>
      </c>
      <c r="C225" s="7" t="s">
        <v>31</v>
      </c>
      <c r="D225" s="6">
        <v>41559</v>
      </c>
      <c r="E225" s="7" t="s">
        <v>49</v>
      </c>
      <c r="F225" s="7">
        <v>2.2880000000000003</v>
      </c>
    </row>
    <row r="226" spans="1:6" x14ac:dyDescent="0.2">
      <c r="A226" s="7" t="s">
        <v>586</v>
      </c>
      <c r="B226" s="7">
        <v>241.57100000000003</v>
      </c>
      <c r="C226" s="7" t="s">
        <v>100</v>
      </c>
      <c r="D226" s="6">
        <v>41661</v>
      </c>
      <c r="E226" s="7" t="s">
        <v>99</v>
      </c>
      <c r="F226" s="7">
        <v>589.20400000000006</v>
      </c>
    </row>
    <row r="227" spans="1:6" x14ac:dyDescent="0.2">
      <c r="A227" s="7" t="s">
        <v>895</v>
      </c>
      <c r="B227" s="7">
        <v>16.445</v>
      </c>
      <c r="C227" s="7" t="s">
        <v>31</v>
      </c>
      <c r="D227" s="6">
        <v>41983</v>
      </c>
      <c r="E227" s="7" t="s">
        <v>49</v>
      </c>
      <c r="F227" s="7">
        <v>38.236000000000004</v>
      </c>
    </row>
    <row r="228" spans="1:6" x14ac:dyDescent="0.2">
      <c r="A228" s="7" t="s">
        <v>897</v>
      </c>
      <c r="B228" s="7">
        <v>2.4750000000000001</v>
      </c>
      <c r="C228" s="7" t="s">
        <v>40</v>
      </c>
      <c r="D228" s="6">
        <v>41984</v>
      </c>
      <c r="E228" s="7" t="s">
        <v>49</v>
      </c>
      <c r="F228" s="7">
        <v>4.0590000000000002</v>
      </c>
    </row>
    <row r="229" spans="1:6" x14ac:dyDescent="0.2">
      <c r="A229" s="7" t="s">
        <v>650</v>
      </c>
      <c r="B229" s="7">
        <v>1.1990000000000003</v>
      </c>
      <c r="C229" s="7" t="s">
        <v>31</v>
      </c>
      <c r="D229" s="6">
        <v>41721</v>
      </c>
      <c r="E229" s="7" t="s">
        <v>34</v>
      </c>
      <c r="F229" s="7">
        <v>2.8600000000000003</v>
      </c>
    </row>
    <row r="230" spans="1:6" x14ac:dyDescent="0.2">
      <c r="A230" s="7" t="s">
        <v>55</v>
      </c>
      <c r="B230" s="7">
        <v>1.4410000000000003</v>
      </c>
      <c r="C230" s="7" t="s">
        <v>31</v>
      </c>
      <c r="D230" s="6">
        <v>41477</v>
      </c>
      <c r="E230" s="7" t="s">
        <v>34</v>
      </c>
      <c r="F230" s="7">
        <v>3.1240000000000001</v>
      </c>
    </row>
    <row r="231" spans="1:6" x14ac:dyDescent="0.2">
      <c r="A231" s="7" t="s">
        <v>489</v>
      </c>
      <c r="B231" s="7">
        <v>4.0150000000000006</v>
      </c>
      <c r="C231" s="7" t="s">
        <v>31</v>
      </c>
      <c r="D231" s="6">
        <v>41573</v>
      </c>
      <c r="E231" s="7" t="s">
        <v>49</v>
      </c>
      <c r="F231" s="7">
        <v>6.5780000000000012</v>
      </c>
    </row>
    <row r="232" spans="1:6" x14ac:dyDescent="0.2">
      <c r="A232" s="7" t="s">
        <v>50</v>
      </c>
      <c r="B232" s="7">
        <v>4.2679999999999998</v>
      </c>
      <c r="C232" s="7" t="s">
        <v>31</v>
      </c>
      <c r="D232" s="6">
        <v>41476</v>
      </c>
      <c r="E232" s="7" t="s">
        <v>34</v>
      </c>
      <c r="F232" s="7">
        <v>7.117</v>
      </c>
    </row>
    <row r="233" spans="1:6" x14ac:dyDescent="0.2">
      <c r="A233" s="7" t="s">
        <v>1403</v>
      </c>
      <c r="B233" s="7">
        <v>2.5190000000000001</v>
      </c>
      <c r="C233" s="7" t="s">
        <v>31</v>
      </c>
      <c r="D233" s="6">
        <v>42511</v>
      </c>
      <c r="E233" s="7" t="s">
        <v>49</v>
      </c>
      <c r="F233" s="7">
        <v>4.0590000000000002</v>
      </c>
    </row>
    <row r="234" spans="1:6" x14ac:dyDescent="0.2">
      <c r="A234" s="7" t="s">
        <v>1107</v>
      </c>
      <c r="B234" s="7">
        <v>3.8610000000000002</v>
      </c>
      <c r="C234" s="7" t="s">
        <v>31</v>
      </c>
      <c r="D234" s="6">
        <v>42171</v>
      </c>
      <c r="E234" s="7" t="s">
        <v>30</v>
      </c>
      <c r="F234" s="7">
        <v>9.4270000000000014</v>
      </c>
    </row>
    <row r="235" spans="1:6" x14ac:dyDescent="0.2">
      <c r="A235" s="7" t="s">
        <v>284</v>
      </c>
      <c r="B235" s="7">
        <v>21.758000000000003</v>
      </c>
      <c r="C235" s="7" t="s">
        <v>40</v>
      </c>
      <c r="D235" s="6">
        <v>41415</v>
      </c>
      <c r="E235" s="7" t="s">
        <v>49</v>
      </c>
      <c r="F235" s="7">
        <v>50.589000000000006</v>
      </c>
    </row>
    <row r="236" spans="1:6" x14ac:dyDescent="0.2">
      <c r="A236" s="7" t="s">
        <v>475</v>
      </c>
      <c r="B236" s="7">
        <v>196.71300000000002</v>
      </c>
      <c r="C236" s="7" t="s">
        <v>31</v>
      </c>
      <c r="D236" s="6">
        <v>41557</v>
      </c>
      <c r="E236" s="7" t="s">
        <v>49</v>
      </c>
      <c r="F236" s="7">
        <v>457.46800000000002</v>
      </c>
    </row>
    <row r="237" spans="1:6" x14ac:dyDescent="0.2">
      <c r="A237" s="7" t="s">
        <v>156</v>
      </c>
      <c r="B237" s="7">
        <v>1.9360000000000002</v>
      </c>
      <c r="C237" s="7" t="s">
        <v>31</v>
      </c>
      <c r="D237" s="6">
        <v>42418</v>
      </c>
      <c r="E237" s="7" t="s">
        <v>34</v>
      </c>
      <c r="F237" s="7">
        <v>3.234</v>
      </c>
    </row>
    <row r="238" spans="1:6" x14ac:dyDescent="0.2">
      <c r="A238" s="7" t="s">
        <v>1257</v>
      </c>
      <c r="B238" s="7">
        <v>1.7490000000000003</v>
      </c>
      <c r="C238" s="7" t="s">
        <v>31</v>
      </c>
      <c r="D238" s="6">
        <v>42326</v>
      </c>
      <c r="E238" s="7" t="s">
        <v>49</v>
      </c>
      <c r="F238" s="7">
        <v>2.871</v>
      </c>
    </row>
    <row r="239" spans="1:6" x14ac:dyDescent="0.2">
      <c r="A239" s="7" t="s">
        <v>866</v>
      </c>
      <c r="B239" s="7">
        <v>5.3790000000000004</v>
      </c>
      <c r="C239" s="7" t="s">
        <v>31</v>
      </c>
      <c r="D239" s="6">
        <v>41952</v>
      </c>
      <c r="E239" s="7" t="s">
        <v>49</v>
      </c>
      <c r="F239" s="7">
        <v>8.4039999999999999</v>
      </c>
    </row>
    <row r="240" spans="1:6" x14ac:dyDescent="0.2">
      <c r="A240" s="7" t="s">
        <v>1432</v>
      </c>
      <c r="B240" s="7">
        <v>109.32900000000001</v>
      </c>
      <c r="C240" s="7" t="s">
        <v>40</v>
      </c>
      <c r="D240" s="6">
        <v>42541</v>
      </c>
      <c r="E240" s="7" t="s">
        <v>49</v>
      </c>
      <c r="F240" s="7">
        <v>179.22300000000001</v>
      </c>
    </row>
    <row r="241" spans="1:6" x14ac:dyDescent="0.2">
      <c r="A241" s="7" t="s">
        <v>481</v>
      </c>
      <c r="B241" s="7">
        <v>1.6830000000000003</v>
      </c>
      <c r="C241" s="7" t="s">
        <v>31</v>
      </c>
      <c r="D241" s="6">
        <v>41563</v>
      </c>
      <c r="E241" s="7" t="s">
        <v>34</v>
      </c>
      <c r="F241" s="7">
        <v>3.0579999999999998</v>
      </c>
    </row>
    <row r="242" spans="1:6" x14ac:dyDescent="0.2">
      <c r="A242" s="7" t="s">
        <v>1008</v>
      </c>
      <c r="B242" s="7">
        <v>16.445</v>
      </c>
      <c r="C242" s="7" t="s">
        <v>31</v>
      </c>
      <c r="D242" s="6">
        <v>42084</v>
      </c>
      <c r="E242" s="7" t="s">
        <v>49</v>
      </c>
      <c r="F242" s="7">
        <v>38.236000000000004</v>
      </c>
    </row>
    <row r="243" spans="1:6" x14ac:dyDescent="0.2">
      <c r="A243" s="7" t="s">
        <v>1082</v>
      </c>
      <c r="B243" s="7">
        <v>2.0240000000000005</v>
      </c>
      <c r="C243" s="7" t="s">
        <v>31</v>
      </c>
      <c r="D243" s="6">
        <v>42149</v>
      </c>
      <c r="E243" s="7" t="s">
        <v>49</v>
      </c>
      <c r="F243" s="7">
        <v>3.1680000000000001</v>
      </c>
    </row>
    <row r="244" spans="1:6" x14ac:dyDescent="0.2">
      <c r="A244" s="7" t="s">
        <v>449</v>
      </c>
      <c r="B244" s="7">
        <v>4.9060000000000006</v>
      </c>
      <c r="C244" s="7" t="s">
        <v>31</v>
      </c>
      <c r="D244" s="6">
        <v>41536</v>
      </c>
      <c r="E244" s="7" t="s">
        <v>49</v>
      </c>
      <c r="F244" s="7">
        <v>11.979000000000001</v>
      </c>
    </row>
    <row r="245" spans="1:6" x14ac:dyDescent="0.2">
      <c r="A245" s="7" t="s">
        <v>201</v>
      </c>
      <c r="B245" s="7">
        <v>1.1990000000000003</v>
      </c>
      <c r="C245" s="7" t="s">
        <v>31</v>
      </c>
      <c r="D245" s="6">
        <v>41332</v>
      </c>
      <c r="E245" s="7" t="s">
        <v>34</v>
      </c>
      <c r="F245" s="7">
        <v>2.8600000000000003</v>
      </c>
    </row>
    <row r="246" spans="1:6" x14ac:dyDescent="0.2">
      <c r="A246" s="7" t="s">
        <v>435</v>
      </c>
      <c r="B246" s="7">
        <v>2.6950000000000003</v>
      </c>
      <c r="C246" s="7" t="s">
        <v>40</v>
      </c>
      <c r="D246" s="6">
        <v>41523</v>
      </c>
      <c r="E246" s="7" t="s">
        <v>49</v>
      </c>
      <c r="F246" s="7">
        <v>4.2790000000000008</v>
      </c>
    </row>
    <row r="247" spans="1:6" x14ac:dyDescent="0.2">
      <c r="A247" s="7" t="s">
        <v>745</v>
      </c>
      <c r="B247" s="7">
        <v>2.0240000000000005</v>
      </c>
      <c r="C247" s="7" t="s">
        <v>31</v>
      </c>
      <c r="D247" s="6">
        <v>41818</v>
      </c>
      <c r="E247" s="7" t="s">
        <v>49</v>
      </c>
      <c r="F247" s="7">
        <v>3.1680000000000001</v>
      </c>
    </row>
    <row r="248" spans="1:6" x14ac:dyDescent="0.2">
      <c r="A248" s="7" t="s">
        <v>679</v>
      </c>
      <c r="B248" s="7">
        <v>7.1610000000000005</v>
      </c>
      <c r="C248" s="7" t="s">
        <v>31</v>
      </c>
      <c r="D248" s="6">
        <v>41750</v>
      </c>
      <c r="E248" s="7" t="s">
        <v>49</v>
      </c>
      <c r="F248" s="7">
        <v>34.078000000000003</v>
      </c>
    </row>
    <row r="249" spans="1:6" x14ac:dyDescent="0.2">
      <c r="A249" s="7" t="s">
        <v>157</v>
      </c>
      <c r="B249" s="7">
        <v>61.776000000000003</v>
      </c>
      <c r="C249" s="7" t="s">
        <v>31</v>
      </c>
      <c r="D249" s="6">
        <v>42484</v>
      </c>
      <c r="E249" s="7" t="s">
        <v>81</v>
      </c>
      <c r="F249" s="7">
        <v>150.678</v>
      </c>
    </row>
    <row r="250" spans="1:6" x14ac:dyDescent="0.2">
      <c r="A250" s="7" t="s">
        <v>1298</v>
      </c>
      <c r="B250" s="7">
        <v>5.2690000000000001</v>
      </c>
      <c r="C250" s="7" t="s">
        <v>31</v>
      </c>
      <c r="D250" s="6">
        <v>42393</v>
      </c>
      <c r="E250" s="7" t="s">
        <v>30</v>
      </c>
      <c r="F250" s="7">
        <v>13.167000000000002</v>
      </c>
    </row>
    <row r="251" spans="1:6" x14ac:dyDescent="0.2">
      <c r="A251" s="7" t="s">
        <v>540</v>
      </c>
      <c r="B251" s="7">
        <v>89.749000000000009</v>
      </c>
      <c r="C251" s="7" t="s">
        <v>31</v>
      </c>
      <c r="D251" s="6">
        <v>41612</v>
      </c>
      <c r="E251" s="7" t="s">
        <v>49</v>
      </c>
      <c r="F251" s="7">
        <v>175.98900000000003</v>
      </c>
    </row>
    <row r="252" spans="1:6" x14ac:dyDescent="0.2">
      <c r="A252" s="7" t="s">
        <v>1404</v>
      </c>
      <c r="B252" s="7">
        <v>1.4630000000000003</v>
      </c>
      <c r="C252" s="7" t="s">
        <v>31</v>
      </c>
      <c r="D252" s="6">
        <v>42511</v>
      </c>
      <c r="E252" s="7" t="s">
        <v>49</v>
      </c>
      <c r="F252" s="7">
        <v>2.2880000000000003</v>
      </c>
    </row>
    <row r="253" spans="1:6" x14ac:dyDescent="0.2">
      <c r="A253" s="7" t="s">
        <v>667</v>
      </c>
      <c r="B253" s="7">
        <v>1.6060000000000001</v>
      </c>
      <c r="C253" s="7" t="s">
        <v>31</v>
      </c>
      <c r="D253" s="6">
        <v>41738</v>
      </c>
      <c r="E253" s="7" t="s">
        <v>30</v>
      </c>
      <c r="F253" s="7">
        <v>3.927</v>
      </c>
    </row>
    <row r="254" spans="1:6" x14ac:dyDescent="0.2">
      <c r="A254" s="7" t="s">
        <v>1558</v>
      </c>
      <c r="B254" s="7">
        <v>3.8720000000000003</v>
      </c>
      <c r="C254" s="7" t="s">
        <v>31</v>
      </c>
      <c r="D254" s="6">
        <v>42706</v>
      </c>
      <c r="E254" s="7" t="s">
        <v>49</v>
      </c>
      <c r="F254" s="7">
        <v>6.2480000000000002</v>
      </c>
    </row>
    <row r="255" spans="1:6" x14ac:dyDescent="0.2">
      <c r="A255" s="7" t="s">
        <v>185</v>
      </c>
      <c r="B255" s="7">
        <v>2.8490000000000002</v>
      </c>
      <c r="C255" s="7" t="s">
        <v>31</v>
      </c>
      <c r="D255" s="6">
        <v>42675</v>
      </c>
      <c r="E255" s="7" t="s">
        <v>34</v>
      </c>
      <c r="F255" s="7">
        <v>4.3780000000000001</v>
      </c>
    </row>
    <row r="256" spans="1:6" x14ac:dyDescent="0.2">
      <c r="A256" s="7" t="s">
        <v>933</v>
      </c>
      <c r="B256" s="7">
        <v>15.268000000000002</v>
      </c>
      <c r="C256" s="7" t="s">
        <v>31</v>
      </c>
      <c r="D256" s="6">
        <v>42021</v>
      </c>
      <c r="E256" s="7" t="s">
        <v>49</v>
      </c>
      <c r="F256" s="7">
        <v>24.618000000000002</v>
      </c>
    </row>
    <row r="257" spans="1:6" x14ac:dyDescent="0.2">
      <c r="A257" s="7" t="s">
        <v>274</v>
      </c>
      <c r="B257" s="7">
        <v>9.7020000000000017</v>
      </c>
      <c r="C257" s="7" t="s">
        <v>40</v>
      </c>
      <c r="D257" s="6">
        <v>41409</v>
      </c>
      <c r="E257" s="7" t="s">
        <v>47</v>
      </c>
      <c r="F257" s="7">
        <v>23.088999999999999</v>
      </c>
    </row>
    <row r="258" spans="1:6" x14ac:dyDescent="0.2">
      <c r="A258" s="7" t="s">
        <v>1446</v>
      </c>
      <c r="B258" s="7">
        <v>2.0240000000000005</v>
      </c>
      <c r="C258" s="7" t="s">
        <v>31</v>
      </c>
      <c r="D258" s="6">
        <v>42560</v>
      </c>
      <c r="E258" s="7" t="s">
        <v>49</v>
      </c>
      <c r="F258" s="7">
        <v>3.1680000000000001</v>
      </c>
    </row>
    <row r="259" spans="1:6" x14ac:dyDescent="0.2">
      <c r="A259" s="7" t="s">
        <v>1353</v>
      </c>
      <c r="B259" s="7">
        <v>4.125</v>
      </c>
      <c r="C259" s="7" t="s">
        <v>31</v>
      </c>
      <c r="D259" s="6">
        <v>42452</v>
      </c>
      <c r="E259" s="7" t="s">
        <v>34</v>
      </c>
      <c r="F259" s="7">
        <v>7.7880000000000011</v>
      </c>
    </row>
    <row r="260" spans="1:6" x14ac:dyDescent="0.2">
      <c r="A260" s="7" t="s">
        <v>1576</v>
      </c>
      <c r="B260" s="7">
        <v>16.445</v>
      </c>
      <c r="C260" s="7" t="s">
        <v>31</v>
      </c>
      <c r="D260" s="6">
        <v>42719</v>
      </c>
      <c r="E260" s="7" t="s">
        <v>49</v>
      </c>
      <c r="F260" s="7">
        <v>38.236000000000004</v>
      </c>
    </row>
    <row r="261" spans="1:6" x14ac:dyDescent="0.2">
      <c r="A261" s="7" t="s">
        <v>936</v>
      </c>
      <c r="B261" s="7">
        <v>22.198</v>
      </c>
      <c r="C261" s="7" t="s">
        <v>31</v>
      </c>
      <c r="D261" s="6">
        <v>42021</v>
      </c>
      <c r="E261" s="7" t="s">
        <v>30</v>
      </c>
      <c r="F261" s="7">
        <v>38.951000000000001</v>
      </c>
    </row>
    <row r="262" spans="1:6" x14ac:dyDescent="0.2">
      <c r="A262" s="7" t="s">
        <v>1119</v>
      </c>
      <c r="B262" s="7">
        <v>4.0150000000000006</v>
      </c>
      <c r="C262" s="7" t="s">
        <v>31</v>
      </c>
      <c r="D262" s="6">
        <v>42189</v>
      </c>
      <c r="E262" s="7" t="s">
        <v>49</v>
      </c>
      <c r="F262" s="7">
        <v>6.5780000000000012</v>
      </c>
    </row>
    <row r="263" spans="1:6" x14ac:dyDescent="0.2">
      <c r="A263" s="7" t="s">
        <v>1617</v>
      </c>
      <c r="B263" s="7">
        <v>3.8500000000000005</v>
      </c>
      <c r="C263" s="7" t="s">
        <v>31</v>
      </c>
      <c r="D263" s="6">
        <v>42766</v>
      </c>
      <c r="E263" s="7" t="s">
        <v>49</v>
      </c>
      <c r="F263" s="7">
        <v>6.3140000000000009</v>
      </c>
    </row>
    <row r="264" spans="1:6" x14ac:dyDescent="0.2">
      <c r="A264" s="7" t="s">
        <v>1011</v>
      </c>
      <c r="B264" s="7">
        <v>13.629000000000001</v>
      </c>
      <c r="C264" s="7" t="s">
        <v>31</v>
      </c>
      <c r="D264" s="6">
        <v>42085</v>
      </c>
      <c r="E264" s="7" t="s">
        <v>49</v>
      </c>
      <c r="F264" s="7">
        <v>21.978000000000002</v>
      </c>
    </row>
    <row r="265" spans="1:6" x14ac:dyDescent="0.2">
      <c r="A265" s="7" t="s">
        <v>1161</v>
      </c>
      <c r="B265" s="7">
        <v>5.0490000000000004</v>
      </c>
      <c r="C265" s="7" t="s">
        <v>40</v>
      </c>
      <c r="D265" s="6">
        <v>42217</v>
      </c>
      <c r="E265" s="7" t="s">
        <v>49</v>
      </c>
      <c r="F265" s="7">
        <v>8.0080000000000009</v>
      </c>
    </row>
    <row r="266" spans="1:6" x14ac:dyDescent="0.2">
      <c r="A266" s="7" t="s">
        <v>152</v>
      </c>
      <c r="B266" s="7">
        <v>2.5190000000000001</v>
      </c>
      <c r="C266" s="7" t="s">
        <v>31</v>
      </c>
      <c r="D266" s="6">
        <v>42375</v>
      </c>
      <c r="E266" s="7" t="s">
        <v>49</v>
      </c>
      <c r="F266" s="7">
        <v>4.0590000000000002</v>
      </c>
    </row>
    <row r="267" spans="1:6" x14ac:dyDescent="0.2">
      <c r="A267" s="7" t="s">
        <v>1349</v>
      </c>
      <c r="B267" s="7">
        <v>0.26400000000000001</v>
      </c>
      <c r="C267" s="7" t="s">
        <v>31</v>
      </c>
      <c r="D267" s="6">
        <v>42454</v>
      </c>
      <c r="E267" s="7" t="s">
        <v>34</v>
      </c>
      <c r="F267" s="7">
        <v>1.3860000000000001</v>
      </c>
    </row>
    <row r="268" spans="1:6" x14ac:dyDescent="0.2">
      <c r="A268" s="7" t="s">
        <v>1359</v>
      </c>
      <c r="B268" s="7">
        <v>2.5410000000000004</v>
      </c>
      <c r="C268" s="7" t="s">
        <v>31</v>
      </c>
      <c r="D268" s="6">
        <v>42459</v>
      </c>
      <c r="E268" s="7" t="s">
        <v>34</v>
      </c>
      <c r="F268" s="7">
        <v>4.1580000000000004</v>
      </c>
    </row>
    <row r="269" spans="1:6" x14ac:dyDescent="0.2">
      <c r="A269" s="7" t="s">
        <v>585</v>
      </c>
      <c r="B269" s="7">
        <v>5.7090000000000005</v>
      </c>
      <c r="C269" s="7" t="s">
        <v>40</v>
      </c>
      <c r="D269" s="6">
        <v>41661</v>
      </c>
      <c r="E269" s="7" t="s">
        <v>30</v>
      </c>
      <c r="F269" s="7">
        <v>14.278000000000002</v>
      </c>
    </row>
    <row r="270" spans="1:6" x14ac:dyDescent="0.2">
      <c r="A270" s="7" t="s">
        <v>432</v>
      </c>
      <c r="B270" s="7">
        <v>9.5810000000000013</v>
      </c>
      <c r="C270" s="7" t="s">
        <v>31</v>
      </c>
      <c r="D270" s="6">
        <v>41521</v>
      </c>
      <c r="E270" s="7" t="s">
        <v>49</v>
      </c>
      <c r="F270" s="7">
        <v>15.708</v>
      </c>
    </row>
    <row r="271" spans="1:6" x14ac:dyDescent="0.2">
      <c r="A271" s="7" t="s">
        <v>474</v>
      </c>
      <c r="B271" s="7">
        <v>23.716000000000001</v>
      </c>
      <c r="C271" s="7" t="s">
        <v>40</v>
      </c>
      <c r="D271" s="6">
        <v>41556</v>
      </c>
      <c r="E271" s="7" t="s">
        <v>34</v>
      </c>
      <c r="F271" s="7">
        <v>40.204999999999998</v>
      </c>
    </row>
    <row r="272" spans="1:6" x14ac:dyDescent="0.2">
      <c r="A272" s="7" t="s">
        <v>1244</v>
      </c>
      <c r="B272" s="7">
        <v>4.9830000000000005</v>
      </c>
      <c r="C272" s="7" t="s">
        <v>31</v>
      </c>
      <c r="D272" s="6">
        <v>42308</v>
      </c>
      <c r="E272" s="7" t="s">
        <v>49</v>
      </c>
      <c r="F272" s="7">
        <v>8.0300000000000011</v>
      </c>
    </row>
    <row r="273" spans="1:6" x14ac:dyDescent="0.2">
      <c r="A273" s="7" t="s">
        <v>147</v>
      </c>
      <c r="B273" s="7">
        <v>7.0289999999999999</v>
      </c>
      <c r="C273" s="7" t="s">
        <v>40</v>
      </c>
      <c r="D273" s="6">
        <v>42361</v>
      </c>
      <c r="E273" s="7" t="s">
        <v>49</v>
      </c>
      <c r="F273" s="7">
        <v>21.978000000000002</v>
      </c>
    </row>
    <row r="274" spans="1:6" x14ac:dyDescent="0.2">
      <c r="A274" s="7" t="s">
        <v>914</v>
      </c>
      <c r="B274" s="7">
        <v>3.8720000000000003</v>
      </c>
      <c r="C274" s="7" t="s">
        <v>31</v>
      </c>
      <c r="D274" s="6">
        <v>42007</v>
      </c>
      <c r="E274" s="7" t="s">
        <v>49</v>
      </c>
      <c r="F274" s="7">
        <v>6.2480000000000002</v>
      </c>
    </row>
    <row r="275" spans="1:6" x14ac:dyDescent="0.2">
      <c r="A275" s="7" t="s">
        <v>374</v>
      </c>
      <c r="B275" s="7">
        <v>5.8630000000000004</v>
      </c>
      <c r="C275" s="7" t="s">
        <v>40</v>
      </c>
      <c r="D275" s="6">
        <v>41482</v>
      </c>
      <c r="E275" s="7" t="s">
        <v>49</v>
      </c>
      <c r="F275" s="7">
        <v>9.4600000000000009</v>
      </c>
    </row>
    <row r="276" spans="1:6" x14ac:dyDescent="0.2">
      <c r="A276" s="7" t="s">
        <v>1134</v>
      </c>
      <c r="B276" s="7">
        <v>12.518000000000002</v>
      </c>
      <c r="C276" s="7" t="s">
        <v>31</v>
      </c>
      <c r="D276" s="6">
        <v>42194</v>
      </c>
      <c r="E276" s="7" t="s">
        <v>30</v>
      </c>
      <c r="F276" s="7">
        <v>20.515000000000001</v>
      </c>
    </row>
    <row r="277" spans="1:6" x14ac:dyDescent="0.2">
      <c r="A277" s="7" t="s">
        <v>225</v>
      </c>
      <c r="B277" s="7">
        <v>5.0490000000000004</v>
      </c>
      <c r="C277" s="7" t="s">
        <v>31</v>
      </c>
      <c r="D277" s="6">
        <v>41354</v>
      </c>
      <c r="E277" s="7" t="s">
        <v>49</v>
      </c>
      <c r="F277" s="7">
        <v>8.0080000000000009</v>
      </c>
    </row>
    <row r="278" spans="1:6" x14ac:dyDescent="0.2">
      <c r="A278" s="7" t="s">
        <v>1497</v>
      </c>
      <c r="B278" s="7">
        <v>2.7720000000000002</v>
      </c>
      <c r="C278" s="7" t="s">
        <v>31</v>
      </c>
      <c r="D278" s="6">
        <v>42641</v>
      </c>
      <c r="E278" s="7" t="s">
        <v>34</v>
      </c>
      <c r="F278" s="7">
        <v>4.4000000000000004</v>
      </c>
    </row>
    <row r="279" spans="1:6" x14ac:dyDescent="0.2">
      <c r="A279" s="7" t="s">
        <v>1620</v>
      </c>
      <c r="B279" s="7">
        <v>4.3890000000000002</v>
      </c>
      <c r="C279" s="7" t="s">
        <v>31</v>
      </c>
      <c r="D279" s="6">
        <v>42768</v>
      </c>
      <c r="E279" s="7" t="s">
        <v>49</v>
      </c>
      <c r="F279" s="7">
        <v>6.8530000000000006</v>
      </c>
    </row>
    <row r="280" spans="1:6" x14ac:dyDescent="0.2">
      <c r="A280" s="7" t="s">
        <v>1126</v>
      </c>
      <c r="B280" s="7">
        <v>7.1610000000000005</v>
      </c>
      <c r="C280" s="7" t="s">
        <v>31</v>
      </c>
      <c r="D280" s="6">
        <v>42189</v>
      </c>
      <c r="E280" s="7" t="s">
        <v>49</v>
      </c>
      <c r="F280" s="7">
        <v>34.078000000000003</v>
      </c>
    </row>
    <row r="281" spans="1:6" x14ac:dyDescent="0.2">
      <c r="A281" s="7" t="s">
        <v>438</v>
      </c>
      <c r="B281" s="7">
        <v>4.9060000000000006</v>
      </c>
      <c r="C281" s="7" t="s">
        <v>31</v>
      </c>
      <c r="D281" s="6">
        <v>41525</v>
      </c>
      <c r="E281" s="7" t="s">
        <v>49</v>
      </c>
      <c r="F281" s="7">
        <v>11.979000000000001</v>
      </c>
    </row>
    <row r="282" spans="1:6" x14ac:dyDescent="0.2">
      <c r="A282" s="7" t="s">
        <v>1316</v>
      </c>
      <c r="B282" s="7">
        <v>23.716000000000001</v>
      </c>
      <c r="C282" s="7" t="s">
        <v>31</v>
      </c>
      <c r="D282" s="6">
        <v>42414</v>
      </c>
      <c r="E282" s="7" t="s">
        <v>34</v>
      </c>
      <c r="F282" s="7">
        <v>40.204999999999998</v>
      </c>
    </row>
    <row r="283" spans="1:6" x14ac:dyDescent="0.2">
      <c r="A283" s="7" t="s">
        <v>258</v>
      </c>
      <c r="B283" s="7">
        <v>11.077000000000002</v>
      </c>
      <c r="C283" s="7" t="s">
        <v>31</v>
      </c>
      <c r="D283" s="6">
        <v>41401</v>
      </c>
      <c r="E283" s="7" t="s">
        <v>49</v>
      </c>
      <c r="F283" s="7">
        <v>17.578000000000003</v>
      </c>
    </row>
    <row r="284" spans="1:6" x14ac:dyDescent="0.2">
      <c r="A284" s="7" t="s">
        <v>564</v>
      </c>
      <c r="B284" s="7">
        <v>3.4540000000000006</v>
      </c>
      <c r="C284" s="7" t="s">
        <v>31</v>
      </c>
      <c r="D284" s="6">
        <v>41636</v>
      </c>
      <c r="E284" s="7" t="s">
        <v>49</v>
      </c>
      <c r="F284" s="7">
        <v>5.4010000000000007</v>
      </c>
    </row>
    <row r="285" spans="1:6" x14ac:dyDescent="0.2">
      <c r="A285" s="7" t="s">
        <v>1483</v>
      </c>
      <c r="B285" s="7">
        <v>11.077000000000002</v>
      </c>
      <c r="C285" s="7" t="s">
        <v>31</v>
      </c>
      <c r="D285" s="6">
        <v>42623</v>
      </c>
      <c r="E285" s="7" t="s">
        <v>49</v>
      </c>
      <c r="F285" s="7">
        <v>17.578000000000003</v>
      </c>
    </row>
    <row r="286" spans="1:6" x14ac:dyDescent="0.2">
      <c r="A286" s="7" t="s">
        <v>1508</v>
      </c>
      <c r="B286" s="7">
        <v>12.144</v>
      </c>
      <c r="C286" s="7" t="s">
        <v>31</v>
      </c>
      <c r="D286" s="6">
        <v>42656</v>
      </c>
      <c r="E286" s="7" t="s">
        <v>49</v>
      </c>
      <c r="F286" s="7">
        <v>18.678000000000001</v>
      </c>
    </row>
    <row r="287" spans="1:6" x14ac:dyDescent="0.2">
      <c r="A287" s="7" t="s">
        <v>1288</v>
      </c>
      <c r="B287" s="7">
        <v>1.1990000000000003</v>
      </c>
      <c r="C287" s="7" t="s">
        <v>31</v>
      </c>
      <c r="D287" s="6">
        <v>42369</v>
      </c>
      <c r="E287" s="7" t="s">
        <v>34</v>
      </c>
      <c r="F287" s="7">
        <v>1.8480000000000001</v>
      </c>
    </row>
    <row r="288" spans="1:6" x14ac:dyDescent="0.2">
      <c r="A288" s="7" t="s">
        <v>1042</v>
      </c>
      <c r="B288" s="7">
        <v>3.7070000000000003</v>
      </c>
      <c r="C288" s="7" t="s">
        <v>31</v>
      </c>
      <c r="D288" s="6">
        <v>42118</v>
      </c>
      <c r="E288" s="7" t="s">
        <v>49</v>
      </c>
      <c r="F288" s="7">
        <v>6.0830000000000011</v>
      </c>
    </row>
    <row r="289" spans="1:6" x14ac:dyDescent="0.2">
      <c r="A289" s="7" t="s">
        <v>1585</v>
      </c>
      <c r="B289" s="7">
        <v>2.7720000000000002</v>
      </c>
      <c r="C289" s="7" t="s">
        <v>31</v>
      </c>
      <c r="D289" s="6">
        <v>42728</v>
      </c>
      <c r="E289" s="7" t="s">
        <v>34</v>
      </c>
      <c r="F289" s="7">
        <v>4.4000000000000004</v>
      </c>
    </row>
    <row r="290" spans="1:6" x14ac:dyDescent="0.2">
      <c r="A290" s="7" t="s">
        <v>733</v>
      </c>
      <c r="B290" s="7">
        <v>1.298</v>
      </c>
      <c r="C290" s="7" t="s">
        <v>31</v>
      </c>
      <c r="D290" s="6">
        <v>41813</v>
      </c>
      <c r="E290" s="7" t="s">
        <v>49</v>
      </c>
      <c r="F290" s="7">
        <v>2.0680000000000001</v>
      </c>
    </row>
    <row r="291" spans="1:6" x14ac:dyDescent="0.2">
      <c r="A291" s="7" t="s">
        <v>835</v>
      </c>
      <c r="B291" s="7">
        <v>0.78100000000000003</v>
      </c>
      <c r="C291" s="7" t="s">
        <v>31</v>
      </c>
      <c r="D291" s="6">
        <v>41922</v>
      </c>
      <c r="E291" s="7" t="s">
        <v>34</v>
      </c>
      <c r="F291" s="7">
        <v>1.254</v>
      </c>
    </row>
    <row r="292" spans="1:6" x14ac:dyDescent="0.2">
      <c r="A292" s="7" t="s">
        <v>507</v>
      </c>
      <c r="B292" s="7">
        <v>4.9830000000000005</v>
      </c>
      <c r="C292" s="7" t="s">
        <v>31</v>
      </c>
      <c r="D292" s="6">
        <v>41586</v>
      </c>
      <c r="E292" s="7" t="s">
        <v>49</v>
      </c>
      <c r="F292" s="7">
        <v>8.0300000000000011</v>
      </c>
    </row>
    <row r="293" spans="1:6" x14ac:dyDescent="0.2">
      <c r="A293" s="7" t="s">
        <v>1224</v>
      </c>
      <c r="B293" s="7">
        <v>3.74</v>
      </c>
      <c r="C293" s="7" t="s">
        <v>31</v>
      </c>
      <c r="D293" s="6">
        <v>42280</v>
      </c>
      <c r="E293" s="7" t="s">
        <v>49</v>
      </c>
      <c r="F293" s="7">
        <v>5.9400000000000013</v>
      </c>
    </row>
    <row r="294" spans="1:6" x14ac:dyDescent="0.2">
      <c r="A294" s="7" t="s">
        <v>1525</v>
      </c>
      <c r="B294" s="7">
        <v>2.1779999999999999</v>
      </c>
      <c r="C294" s="7" t="s">
        <v>31</v>
      </c>
      <c r="D294" s="6">
        <v>42678</v>
      </c>
      <c r="E294" s="7" t="s">
        <v>49</v>
      </c>
      <c r="F294" s="7">
        <v>3.4650000000000003</v>
      </c>
    </row>
    <row r="295" spans="1:6" x14ac:dyDescent="0.2">
      <c r="A295" s="7" t="s">
        <v>802</v>
      </c>
      <c r="B295" s="7">
        <v>1.7600000000000002</v>
      </c>
      <c r="C295" s="7" t="s">
        <v>40</v>
      </c>
      <c r="D295" s="6">
        <v>41884</v>
      </c>
      <c r="E295" s="7" t="s">
        <v>34</v>
      </c>
      <c r="F295" s="7">
        <v>2.8820000000000006</v>
      </c>
    </row>
    <row r="296" spans="1:6" x14ac:dyDescent="0.2">
      <c r="A296" s="7" t="s">
        <v>908</v>
      </c>
      <c r="B296" s="7">
        <v>2.3980000000000006</v>
      </c>
      <c r="C296" s="7" t="s">
        <v>31</v>
      </c>
      <c r="D296" s="6">
        <v>41996</v>
      </c>
      <c r="E296" s="7" t="s">
        <v>49</v>
      </c>
      <c r="F296" s="7">
        <v>3.8720000000000003</v>
      </c>
    </row>
    <row r="297" spans="1:6" x14ac:dyDescent="0.2">
      <c r="A297" s="7" t="s">
        <v>380</v>
      </c>
      <c r="B297" s="7">
        <v>3.278</v>
      </c>
      <c r="C297" s="7" t="s">
        <v>31</v>
      </c>
      <c r="D297" s="6">
        <v>41485</v>
      </c>
      <c r="E297" s="7" t="s">
        <v>34</v>
      </c>
      <c r="F297" s="7">
        <v>6.4240000000000004</v>
      </c>
    </row>
    <row r="298" spans="1:6" x14ac:dyDescent="0.2">
      <c r="A298" s="7" t="s">
        <v>1176</v>
      </c>
      <c r="B298" s="7">
        <v>2.8490000000000002</v>
      </c>
      <c r="C298" s="7" t="s">
        <v>31</v>
      </c>
      <c r="D298" s="6">
        <v>42229</v>
      </c>
      <c r="E298" s="7" t="s">
        <v>34</v>
      </c>
      <c r="F298" s="7">
        <v>4.3780000000000001</v>
      </c>
    </row>
    <row r="299" spans="1:6" x14ac:dyDescent="0.2">
      <c r="A299" s="7" t="s">
        <v>1195</v>
      </c>
      <c r="B299" s="7">
        <v>2.5190000000000001</v>
      </c>
      <c r="C299" s="7" t="s">
        <v>31</v>
      </c>
      <c r="D299" s="6">
        <v>42248</v>
      </c>
      <c r="E299" s="7" t="s">
        <v>49</v>
      </c>
      <c r="F299" s="7">
        <v>4.0590000000000002</v>
      </c>
    </row>
    <row r="300" spans="1:6" x14ac:dyDescent="0.2">
      <c r="A300" s="7" t="s">
        <v>1501</v>
      </c>
      <c r="B300" s="7">
        <v>24.167000000000002</v>
      </c>
      <c r="C300" s="7" t="s">
        <v>31</v>
      </c>
      <c r="D300" s="6">
        <v>42653</v>
      </c>
      <c r="E300" s="7" t="s">
        <v>49</v>
      </c>
      <c r="F300" s="7">
        <v>38.984000000000002</v>
      </c>
    </row>
    <row r="301" spans="1:6" x14ac:dyDescent="0.2">
      <c r="A301" s="7" t="s">
        <v>801</v>
      </c>
      <c r="B301" s="7">
        <v>11.077000000000002</v>
      </c>
      <c r="C301" s="7" t="s">
        <v>31</v>
      </c>
      <c r="D301" s="6">
        <v>41882</v>
      </c>
      <c r="E301" s="7" t="s">
        <v>49</v>
      </c>
      <c r="F301" s="7">
        <v>17.578000000000003</v>
      </c>
    </row>
    <row r="302" spans="1:6" x14ac:dyDescent="0.2">
      <c r="A302" s="7" t="s">
        <v>209</v>
      </c>
      <c r="B302" s="7">
        <v>5.8630000000000004</v>
      </c>
      <c r="C302" s="7" t="s">
        <v>31</v>
      </c>
      <c r="D302" s="6">
        <v>41333</v>
      </c>
      <c r="E302" s="7" t="s">
        <v>49</v>
      </c>
      <c r="F302" s="7">
        <v>9.4600000000000009</v>
      </c>
    </row>
    <row r="303" spans="1:6" x14ac:dyDescent="0.2">
      <c r="A303" s="7" t="s">
        <v>518</v>
      </c>
      <c r="B303" s="7">
        <v>3.7070000000000003</v>
      </c>
      <c r="C303" s="7" t="s">
        <v>31</v>
      </c>
      <c r="D303" s="6">
        <v>41597</v>
      </c>
      <c r="E303" s="7" t="s">
        <v>49</v>
      </c>
      <c r="F303" s="7">
        <v>6.0830000000000011</v>
      </c>
    </row>
    <row r="304" spans="1:6" x14ac:dyDescent="0.2">
      <c r="A304" s="7" t="s">
        <v>879</v>
      </c>
      <c r="B304" s="7">
        <v>1.0230000000000001</v>
      </c>
      <c r="C304" s="7" t="s">
        <v>31</v>
      </c>
      <c r="D304" s="6">
        <v>41967</v>
      </c>
      <c r="E304" s="7" t="s">
        <v>34</v>
      </c>
      <c r="F304" s="7">
        <v>1.6280000000000001</v>
      </c>
    </row>
    <row r="305" spans="1:6" x14ac:dyDescent="0.2">
      <c r="A305" s="7" t="s">
        <v>42</v>
      </c>
      <c r="B305" s="7">
        <v>9.7020000000000017</v>
      </c>
      <c r="C305" s="7" t="s">
        <v>31</v>
      </c>
      <c r="D305" s="6">
        <v>41467</v>
      </c>
      <c r="E305" s="7" t="s">
        <v>47</v>
      </c>
      <c r="F305" s="7">
        <v>23.088999999999999</v>
      </c>
    </row>
    <row r="306" spans="1:6" x14ac:dyDescent="0.2">
      <c r="A306" s="7" t="s">
        <v>186</v>
      </c>
      <c r="B306" s="7">
        <v>5.0490000000000004</v>
      </c>
      <c r="C306" s="7" t="s">
        <v>31</v>
      </c>
      <c r="D306" s="6">
        <v>42724</v>
      </c>
      <c r="E306" s="7" t="s">
        <v>49</v>
      </c>
      <c r="F306" s="7">
        <v>8.0080000000000009</v>
      </c>
    </row>
    <row r="307" spans="1:6" x14ac:dyDescent="0.2">
      <c r="A307" s="7" t="s">
        <v>1079</v>
      </c>
      <c r="B307" s="7">
        <v>1.3089999999999999</v>
      </c>
      <c r="C307" s="7" t="s">
        <v>31</v>
      </c>
      <c r="D307" s="6">
        <v>42147</v>
      </c>
      <c r="E307" s="7" t="s">
        <v>49</v>
      </c>
      <c r="F307" s="7">
        <v>2.1779999999999999</v>
      </c>
    </row>
    <row r="308" spans="1:6" x14ac:dyDescent="0.2">
      <c r="A308" s="7" t="s">
        <v>126</v>
      </c>
      <c r="B308" s="7">
        <v>4.6090000000000009</v>
      </c>
      <c r="C308" s="7" t="s">
        <v>31</v>
      </c>
      <c r="D308" s="6">
        <v>42142</v>
      </c>
      <c r="E308" s="7" t="s">
        <v>30</v>
      </c>
      <c r="F308" s="7">
        <v>11.253000000000002</v>
      </c>
    </row>
    <row r="309" spans="1:6" x14ac:dyDescent="0.2">
      <c r="A309" s="7" t="s">
        <v>176</v>
      </c>
      <c r="B309" s="7">
        <v>415.78900000000004</v>
      </c>
      <c r="C309" s="7" t="s">
        <v>31</v>
      </c>
      <c r="D309" s="6">
        <v>42620</v>
      </c>
      <c r="E309" s="7" t="s">
        <v>81</v>
      </c>
      <c r="F309" s="7">
        <v>659.98900000000003</v>
      </c>
    </row>
    <row r="310" spans="1:6" x14ac:dyDescent="0.2">
      <c r="A310" s="7" t="s">
        <v>725</v>
      </c>
      <c r="B310" s="7">
        <v>306.88900000000001</v>
      </c>
      <c r="C310" s="7" t="s">
        <v>100</v>
      </c>
      <c r="D310" s="6">
        <v>41803</v>
      </c>
      <c r="E310" s="7" t="s">
        <v>99</v>
      </c>
      <c r="F310" s="7">
        <v>494.98900000000003</v>
      </c>
    </row>
    <row r="311" spans="1:6" x14ac:dyDescent="0.2">
      <c r="A311" s="7" t="s">
        <v>981</v>
      </c>
      <c r="B311" s="7">
        <v>5.2690000000000001</v>
      </c>
      <c r="C311" s="7" t="s">
        <v>31</v>
      </c>
      <c r="D311" s="6">
        <v>42059</v>
      </c>
      <c r="E311" s="7" t="s">
        <v>30</v>
      </c>
      <c r="F311" s="7">
        <v>13.167000000000002</v>
      </c>
    </row>
    <row r="312" spans="1:6" x14ac:dyDescent="0.2">
      <c r="A312" s="7" t="s">
        <v>798</v>
      </c>
      <c r="B312" s="7">
        <v>6.0500000000000007</v>
      </c>
      <c r="C312" s="7" t="s">
        <v>31</v>
      </c>
      <c r="D312" s="6">
        <v>41883</v>
      </c>
      <c r="E312" s="7" t="s">
        <v>30</v>
      </c>
      <c r="F312" s="7">
        <v>13.442000000000002</v>
      </c>
    </row>
    <row r="313" spans="1:6" x14ac:dyDescent="0.2">
      <c r="A313" s="7" t="s">
        <v>1194</v>
      </c>
      <c r="B313" s="7">
        <v>57.244000000000007</v>
      </c>
      <c r="C313" s="7" t="s">
        <v>31</v>
      </c>
      <c r="D313" s="6">
        <v>42249</v>
      </c>
      <c r="E313" s="7" t="s">
        <v>49</v>
      </c>
      <c r="F313" s="7">
        <v>92.323000000000022</v>
      </c>
    </row>
    <row r="314" spans="1:6" x14ac:dyDescent="0.2">
      <c r="A314" s="7" t="s">
        <v>706</v>
      </c>
      <c r="B314" s="7">
        <v>2.5410000000000004</v>
      </c>
      <c r="C314" s="7" t="s">
        <v>40</v>
      </c>
      <c r="D314" s="6">
        <v>41788</v>
      </c>
      <c r="E314" s="7" t="s">
        <v>34</v>
      </c>
      <c r="F314" s="7">
        <v>4.1580000000000004</v>
      </c>
    </row>
    <row r="315" spans="1:6" x14ac:dyDescent="0.2">
      <c r="A315" s="7" t="s">
        <v>355</v>
      </c>
      <c r="B315" s="7">
        <v>2.0570000000000004</v>
      </c>
      <c r="C315" s="7" t="s">
        <v>40</v>
      </c>
      <c r="D315" s="6">
        <v>41463</v>
      </c>
      <c r="E315" s="7" t="s">
        <v>30</v>
      </c>
      <c r="F315" s="7">
        <v>8.9320000000000004</v>
      </c>
    </row>
    <row r="316" spans="1:6" x14ac:dyDescent="0.2">
      <c r="A316" s="7" t="s">
        <v>1146</v>
      </c>
      <c r="B316" s="7">
        <v>2.6510000000000002</v>
      </c>
      <c r="C316" s="7" t="s">
        <v>31</v>
      </c>
      <c r="D316" s="6">
        <v>42207</v>
      </c>
      <c r="E316" s="7" t="s">
        <v>34</v>
      </c>
      <c r="F316" s="7">
        <v>4.0810000000000004</v>
      </c>
    </row>
    <row r="317" spans="1:6" x14ac:dyDescent="0.2">
      <c r="A317" s="7" t="s">
        <v>1307</v>
      </c>
      <c r="B317" s="7">
        <v>43.604000000000006</v>
      </c>
      <c r="C317" s="7" t="s">
        <v>31</v>
      </c>
      <c r="D317" s="6">
        <v>42403</v>
      </c>
      <c r="E317" s="7" t="s">
        <v>49</v>
      </c>
      <c r="F317" s="7">
        <v>167.72800000000001</v>
      </c>
    </row>
    <row r="318" spans="1:6" x14ac:dyDescent="0.2">
      <c r="A318" s="7" t="s">
        <v>1571</v>
      </c>
      <c r="B318" s="7">
        <v>2.0240000000000005</v>
      </c>
      <c r="C318" s="7" t="s">
        <v>31</v>
      </c>
      <c r="D318" s="6">
        <v>42714</v>
      </c>
      <c r="E318" s="7" t="s">
        <v>49</v>
      </c>
      <c r="F318" s="7">
        <v>3.1680000000000001</v>
      </c>
    </row>
    <row r="319" spans="1:6" x14ac:dyDescent="0.2">
      <c r="A319" s="7" t="s">
        <v>734</v>
      </c>
      <c r="B319" s="7">
        <v>2.6510000000000002</v>
      </c>
      <c r="C319" s="7" t="s">
        <v>31</v>
      </c>
      <c r="D319" s="6">
        <v>41813</v>
      </c>
      <c r="E319" s="7" t="s">
        <v>34</v>
      </c>
      <c r="F319" s="7">
        <v>4.0810000000000004</v>
      </c>
    </row>
    <row r="320" spans="1:6" x14ac:dyDescent="0.2">
      <c r="A320" s="7" t="s">
        <v>1625</v>
      </c>
      <c r="B320" s="7">
        <v>15.004000000000001</v>
      </c>
      <c r="C320" s="7" t="s">
        <v>31</v>
      </c>
      <c r="D320" s="6">
        <v>42776</v>
      </c>
      <c r="E320" s="7" t="s">
        <v>49</v>
      </c>
      <c r="F320" s="7">
        <v>23.078000000000003</v>
      </c>
    </row>
    <row r="321" spans="1:6" x14ac:dyDescent="0.2">
      <c r="A321" s="7" t="s">
        <v>1212</v>
      </c>
      <c r="B321" s="7">
        <v>0.26400000000000001</v>
      </c>
      <c r="C321" s="7" t="s">
        <v>31</v>
      </c>
      <c r="D321" s="6">
        <v>42262</v>
      </c>
      <c r="E321" s="7" t="s">
        <v>34</v>
      </c>
      <c r="F321" s="7">
        <v>1.3860000000000001</v>
      </c>
    </row>
    <row r="322" spans="1:6" x14ac:dyDescent="0.2">
      <c r="A322" s="7" t="s">
        <v>984</v>
      </c>
      <c r="B322" s="7">
        <v>5.3790000000000004</v>
      </c>
      <c r="C322" s="7" t="s">
        <v>31</v>
      </c>
      <c r="D322" s="6">
        <v>42066</v>
      </c>
      <c r="E322" s="7" t="s">
        <v>49</v>
      </c>
      <c r="F322" s="7">
        <v>8.4039999999999999</v>
      </c>
    </row>
    <row r="323" spans="1:6" x14ac:dyDescent="0.2">
      <c r="A323" s="7" t="s">
        <v>1250</v>
      </c>
      <c r="B323" s="7">
        <v>172.15</v>
      </c>
      <c r="C323" s="7" t="s">
        <v>31</v>
      </c>
      <c r="D323" s="6">
        <v>42314</v>
      </c>
      <c r="E323" s="7" t="s">
        <v>49</v>
      </c>
      <c r="F323" s="7">
        <v>331.06700000000006</v>
      </c>
    </row>
    <row r="324" spans="1:6" x14ac:dyDescent="0.2">
      <c r="A324" s="7" t="s">
        <v>1473</v>
      </c>
      <c r="B324" s="7">
        <v>3.19</v>
      </c>
      <c r="C324" s="7" t="s">
        <v>31</v>
      </c>
      <c r="D324" s="6">
        <v>42605</v>
      </c>
      <c r="E324" s="7" t="s">
        <v>34</v>
      </c>
      <c r="F324" s="7">
        <v>5.2359999999999998</v>
      </c>
    </row>
    <row r="325" spans="1:6" x14ac:dyDescent="0.2">
      <c r="A325" s="7" t="s">
        <v>1448</v>
      </c>
      <c r="B325" s="7">
        <v>0.95700000000000007</v>
      </c>
      <c r="C325" s="7" t="s">
        <v>31</v>
      </c>
      <c r="D325" s="6">
        <v>42561</v>
      </c>
      <c r="E325" s="7" t="s">
        <v>34</v>
      </c>
      <c r="F325" s="7">
        <v>1.9910000000000003</v>
      </c>
    </row>
    <row r="326" spans="1:6" x14ac:dyDescent="0.2">
      <c r="A326" s="7" t="s">
        <v>164</v>
      </c>
      <c r="B326" s="7">
        <v>6.0500000000000007</v>
      </c>
      <c r="C326" s="7" t="s">
        <v>31</v>
      </c>
      <c r="D326" s="6">
        <v>42499</v>
      </c>
      <c r="E326" s="7" t="s">
        <v>30</v>
      </c>
      <c r="F326" s="7">
        <v>13.442000000000002</v>
      </c>
    </row>
    <row r="327" spans="1:6" x14ac:dyDescent="0.2">
      <c r="A327" s="7" t="s">
        <v>102</v>
      </c>
      <c r="B327" s="7">
        <v>1.298</v>
      </c>
      <c r="C327" s="7" t="s">
        <v>31</v>
      </c>
      <c r="D327" s="6">
        <v>41894</v>
      </c>
      <c r="E327" s="7" t="s">
        <v>49</v>
      </c>
      <c r="F327" s="7">
        <v>2.0680000000000001</v>
      </c>
    </row>
    <row r="328" spans="1:6" x14ac:dyDescent="0.2">
      <c r="A328" s="7" t="s">
        <v>1031</v>
      </c>
      <c r="B328" s="7">
        <v>3.8280000000000003</v>
      </c>
      <c r="C328" s="7" t="s">
        <v>31</v>
      </c>
      <c r="D328" s="6">
        <v>42108</v>
      </c>
      <c r="E328" s="7" t="s">
        <v>34</v>
      </c>
      <c r="F328" s="7">
        <v>5.9729999999999999</v>
      </c>
    </row>
    <row r="329" spans="1:6" x14ac:dyDescent="0.2">
      <c r="A329" s="7" t="s">
        <v>747</v>
      </c>
      <c r="B329" s="7">
        <v>18.480000000000004</v>
      </c>
      <c r="C329" s="7" t="s">
        <v>31</v>
      </c>
      <c r="D329" s="6">
        <v>41820</v>
      </c>
      <c r="E329" s="7" t="s">
        <v>30</v>
      </c>
      <c r="F329" s="7">
        <v>45.067</v>
      </c>
    </row>
    <row r="330" spans="1:6" x14ac:dyDescent="0.2">
      <c r="A330" s="7" t="s">
        <v>144</v>
      </c>
      <c r="B330" s="7">
        <v>2.6290000000000004</v>
      </c>
      <c r="C330" s="7" t="s">
        <v>31</v>
      </c>
      <c r="D330" s="6">
        <v>42316</v>
      </c>
      <c r="E330" s="7" t="s">
        <v>34</v>
      </c>
      <c r="F330" s="7">
        <v>4.6859999999999999</v>
      </c>
    </row>
    <row r="331" spans="1:6" x14ac:dyDescent="0.2">
      <c r="A331" s="7" t="s">
        <v>1523</v>
      </c>
      <c r="B331" s="7">
        <v>0.9900000000000001</v>
      </c>
      <c r="C331" s="7" t="s">
        <v>31</v>
      </c>
      <c r="D331" s="6">
        <v>42675</v>
      </c>
      <c r="E331" s="7" t="s">
        <v>34</v>
      </c>
      <c r="F331" s="7">
        <v>2.3100000000000005</v>
      </c>
    </row>
    <row r="332" spans="1:6" x14ac:dyDescent="0.2">
      <c r="A332" s="7" t="s">
        <v>913</v>
      </c>
      <c r="B332" s="7">
        <v>1.7600000000000002</v>
      </c>
      <c r="C332" s="7" t="s">
        <v>31</v>
      </c>
      <c r="D332" s="6">
        <v>42007</v>
      </c>
      <c r="E332" s="7" t="s">
        <v>34</v>
      </c>
      <c r="F332" s="7">
        <v>2.8820000000000006</v>
      </c>
    </row>
    <row r="333" spans="1:6" x14ac:dyDescent="0.2">
      <c r="A333" s="7" t="s">
        <v>333</v>
      </c>
      <c r="B333" s="7">
        <v>172.15</v>
      </c>
      <c r="C333" s="7" t="s">
        <v>31</v>
      </c>
      <c r="D333" s="6">
        <v>41447</v>
      </c>
      <c r="E333" s="7" t="s">
        <v>49</v>
      </c>
      <c r="F333" s="7">
        <v>331.06700000000006</v>
      </c>
    </row>
    <row r="334" spans="1:6" x14ac:dyDescent="0.2">
      <c r="A334" s="7" t="s">
        <v>1388</v>
      </c>
      <c r="B334" s="7">
        <v>2.3980000000000006</v>
      </c>
      <c r="C334" s="7" t="s">
        <v>31</v>
      </c>
      <c r="D334" s="6">
        <v>42491</v>
      </c>
      <c r="E334" s="7" t="s">
        <v>49</v>
      </c>
      <c r="F334" s="7">
        <v>3.8720000000000003</v>
      </c>
    </row>
    <row r="335" spans="1:6" x14ac:dyDescent="0.2">
      <c r="A335" s="7" t="s">
        <v>542</v>
      </c>
      <c r="B335" s="7">
        <v>84.469000000000008</v>
      </c>
      <c r="C335" s="7" t="s">
        <v>100</v>
      </c>
      <c r="D335" s="6">
        <v>41614</v>
      </c>
      <c r="E335" s="7" t="s">
        <v>99</v>
      </c>
      <c r="F335" s="7">
        <v>131.989</v>
      </c>
    </row>
    <row r="336" spans="1:6" x14ac:dyDescent="0.2">
      <c r="A336" s="7" t="s">
        <v>383</v>
      </c>
      <c r="B336" s="7">
        <v>4.9060000000000006</v>
      </c>
      <c r="C336" s="7" t="s">
        <v>31</v>
      </c>
      <c r="D336" s="6">
        <v>41491</v>
      </c>
      <c r="E336" s="7" t="s">
        <v>49</v>
      </c>
      <c r="F336" s="7">
        <v>11.979000000000001</v>
      </c>
    </row>
    <row r="337" spans="1:6" x14ac:dyDescent="0.2">
      <c r="A337" s="7" t="s">
        <v>379</v>
      </c>
      <c r="B337" s="7">
        <v>7.1610000000000005</v>
      </c>
      <c r="C337" s="7" t="s">
        <v>31</v>
      </c>
      <c r="D337" s="6">
        <v>41486</v>
      </c>
      <c r="E337" s="7" t="s">
        <v>49</v>
      </c>
      <c r="F337" s="7">
        <v>34.078000000000003</v>
      </c>
    </row>
    <row r="338" spans="1:6" x14ac:dyDescent="0.2">
      <c r="A338" s="7" t="s">
        <v>1072</v>
      </c>
      <c r="B338" s="7">
        <v>196.71300000000002</v>
      </c>
      <c r="C338" s="7" t="s">
        <v>31</v>
      </c>
      <c r="D338" s="6">
        <v>42145</v>
      </c>
      <c r="E338" s="7" t="s">
        <v>49</v>
      </c>
      <c r="F338" s="7">
        <v>457.46800000000002</v>
      </c>
    </row>
    <row r="339" spans="1:6" x14ac:dyDescent="0.2">
      <c r="A339" s="7" t="s">
        <v>514</v>
      </c>
      <c r="B339" s="7">
        <v>4.125</v>
      </c>
      <c r="C339" s="7" t="s">
        <v>40</v>
      </c>
      <c r="D339" s="6">
        <v>41591</v>
      </c>
      <c r="E339" s="7" t="s">
        <v>34</v>
      </c>
      <c r="F339" s="7">
        <v>7.7880000000000011</v>
      </c>
    </row>
    <row r="340" spans="1:6" x14ac:dyDescent="0.2">
      <c r="A340" s="7" t="s">
        <v>1555</v>
      </c>
      <c r="B340" s="7">
        <v>15.004000000000001</v>
      </c>
      <c r="C340" s="7" t="s">
        <v>31</v>
      </c>
      <c r="D340" s="6">
        <v>42698</v>
      </c>
      <c r="E340" s="7" t="s">
        <v>49</v>
      </c>
      <c r="F340" s="7">
        <v>23.078000000000003</v>
      </c>
    </row>
    <row r="341" spans="1:6" x14ac:dyDescent="0.2">
      <c r="A341" s="7" t="s">
        <v>1606</v>
      </c>
      <c r="B341" s="7">
        <v>5.7090000000000005</v>
      </c>
      <c r="C341" s="7" t="s">
        <v>31</v>
      </c>
      <c r="D341" s="6">
        <v>42753</v>
      </c>
      <c r="E341" s="7" t="s">
        <v>30</v>
      </c>
      <c r="F341" s="7">
        <v>14.278000000000002</v>
      </c>
    </row>
    <row r="342" spans="1:6" x14ac:dyDescent="0.2">
      <c r="A342" s="7" t="s">
        <v>1190</v>
      </c>
      <c r="B342" s="7">
        <v>92.64200000000001</v>
      </c>
      <c r="C342" s="7" t="s">
        <v>40</v>
      </c>
      <c r="D342" s="6">
        <v>42246</v>
      </c>
      <c r="E342" s="7" t="s">
        <v>49</v>
      </c>
      <c r="F342" s="7">
        <v>231.60500000000002</v>
      </c>
    </row>
    <row r="343" spans="1:6" x14ac:dyDescent="0.2">
      <c r="A343" s="7" t="s">
        <v>1565</v>
      </c>
      <c r="B343" s="7">
        <v>0.95700000000000007</v>
      </c>
      <c r="C343" s="7" t="s">
        <v>31</v>
      </c>
      <c r="D343" s="6">
        <v>42709</v>
      </c>
      <c r="E343" s="7" t="s">
        <v>34</v>
      </c>
      <c r="F343" s="7">
        <v>1.9910000000000003</v>
      </c>
    </row>
    <row r="344" spans="1:6" x14ac:dyDescent="0.2">
      <c r="A344" s="7" t="s">
        <v>875</v>
      </c>
      <c r="B344" s="7">
        <v>1.034</v>
      </c>
      <c r="C344" s="7" t="s">
        <v>31</v>
      </c>
      <c r="D344" s="6">
        <v>41960</v>
      </c>
      <c r="E344" s="7" t="s">
        <v>34</v>
      </c>
      <c r="F344" s="7">
        <v>2.0680000000000001</v>
      </c>
    </row>
    <row r="345" spans="1:6" x14ac:dyDescent="0.2">
      <c r="A345" s="7" t="s">
        <v>528</v>
      </c>
      <c r="B345" s="7">
        <v>2.6950000000000003</v>
      </c>
      <c r="C345" s="7" t="s">
        <v>31</v>
      </c>
      <c r="D345" s="6">
        <v>41600</v>
      </c>
      <c r="E345" s="7" t="s">
        <v>49</v>
      </c>
      <c r="F345" s="7">
        <v>4.2790000000000008</v>
      </c>
    </row>
    <row r="346" spans="1:6" x14ac:dyDescent="0.2">
      <c r="A346" s="7" t="s">
        <v>1362</v>
      </c>
      <c r="B346" s="7">
        <v>1.7490000000000003</v>
      </c>
      <c r="C346" s="7" t="s">
        <v>31</v>
      </c>
      <c r="D346" s="6">
        <v>42462</v>
      </c>
      <c r="E346" s="7" t="s">
        <v>49</v>
      </c>
      <c r="F346" s="7">
        <v>2.871</v>
      </c>
    </row>
    <row r="347" spans="1:6" x14ac:dyDescent="0.2">
      <c r="A347" s="7" t="s">
        <v>299</v>
      </c>
      <c r="B347" s="7">
        <v>7.0400000000000009</v>
      </c>
      <c r="C347" s="7" t="s">
        <v>40</v>
      </c>
      <c r="D347" s="6">
        <v>41424</v>
      </c>
      <c r="E347" s="7" t="s">
        <v>49</v>
      </c>
      <c r="F347" s="7">
        <v>32.010000000000005</v>
      </c>
    </row>
    <row r="348" spans="1:6" x14ac:dyDescent="0.2">
      <c r="A348" s="7" t="s">
        <v>642</v>
      </c>
      <c r="B348" s="7">
        <v>4.9060000000000006</v>
      </c>
      <c r="C348" s="7" t="s">
        <v>31</v>
      </c>
      <c r="D348" s="6">
        <v>41710</v>
      </c>
      <c r="E348" s="7" t="s">
        <v>49</v>
      </c>
      <c r="F348" s="7">
        <v>11.979000000000001</v>
      </c>
    </row>
    <row r="349" spans="1:6" x14ac:dyDescent="0.2">
      <c r="A349" s="7" t="s">
        <v>406</v>
      </c>
      <c r="B349" s="7">
        <v>82.5</v>
      </c>
      <c r="C349" s="7" t="s">
        <v>100</v>
      </c>
      <c r="D349" s="6">
        <v>41507</v>
      </c>
      <c r="E349" s="7" t="s">
        <v>99</v>
      </c>
      <c r="F349" s="7">
        <v>133.06700000000001</v>
      </c>
    </row>
    <row r="350" spans="1:6" x14ac:dyDescent="0.2">
      <c r="A350" s="7" t="s">
        <v>1512</v>
      </c>
      <c r="B350" s="7">
        <v>7.0289999999999999</v>
      </c>
      <c r="C350" s="7" t="s">
        <v>31</v>
      </c>
      <c r="D350" s="6">
        <v>42665</v>
      </c>
      <c r="E350" s="7" t="s">
        <v>49</v>
      </c>
      <c r="F350" s="7">
        <v>21.978000000000002</v>
      </c>
    </row>
    <row r="351" spans="1:6" x14ac:dyDescent="0.2">
      <c r="A351" s="7" t="s">
        <v>1033</v>
      </c>
      <c r="B351" s="7">
        <v>3.883</v>
      </c>
      <c r="C351" s="7" t="s">
        <v>31</v>
      </c>
      <c r="D351" s="6">
        <v>42112</v>
      </c>
      <c r="E351" s="7" t="s">
        <v>49</v>
      </c>
      <c r="F351" s="7">
        <v>9.4819999999999993</v>
      </c>
    </row>
    <row r="352" spans="1:6" x14ac:dyDescent="0.2">
      <c r="A352" s="7" t="s">
        <v>135</v>
      </c>
      <c r="B352" s="7">
        <v>1.0230000000000001</v>
      </c>
      <c r="C352" s="7" t="s">
        <v>40</v>
      </c>
      <c r="D352" s="6">
        <v>42221</v>
      </c>
      <c r="E352" s="7" t="s">
        <v>34</v>
      </c>
      <c r="F352" s="7">
        <v>1.6280000000000001</v>
      </c>
    </row>
    <row r="353" spans="1:6" x14ac:dyDescent="0.2">
      <c r="A353" s="7" t="s">
        <v>70</v>
      </c>
      <c r="B353" s="7">
        <v>2.5190000000000001</v>
      </c>
      <c r="C353" s="7" t="s">
        <v>31</v>
      </c>
      <c r="D353" s="6">
        <v>41628</v>
      </c>
      <c r="E353" s="7" t="s">
        <v>34</v>
      </c>
      <c r="F353" s="7">
        <v>3.9380000000000006</v>
      </c>
    </row>
    <row r="354" spans="1:6" x14ac:dyDescent="0.2">
      <c r="A354" s="7" t="s">
        <v>1247</v>
      </c>
      <c r="B354" s="7">
        <v>8.7119999999999997</v>
      </c>
      <c r="C354" s="7" t="s">
        <v>31</v>
      </c>
      <c r="D354" s="6">
        <v>42312</v>
      </c>
      <c r="E354" s="7" t="s">
        <v>47</v>
      </c>
      <c r="F354" s="7">
        <v>14.289000000000001</v>
      </c>
    </row>
    <row r="355" spans="1:6" x14ac:dyDescent="0.2">
      <c r="A355" s="7" t="s">
        <v>1524</v>
      </c>
      <c r="B355" s="7">
        <v>4.9060000000000006</v>
      </c>
      <c r="C355" s="7" t="s">
        <v>40</v>
      </c>
      <c r="D355" s="6">
        <v>42685</v>
      </c>
      <c r="E355" s="7" t="s">
        <v>49</v>
      </c>
      <c r="F355" s="7">
        <v>11.979000000000001</v>
      </c>
    </row>
    <row r="356" spans="1:6" x14ac:dyDescent="0.2">
      <c r="A356" s="7" t="s">
        <v>1035</v>
      </c>
      <c r="B356" s="7">
        <v>7.0289999999999999</v>
      </c>
      <c r="C356" s="7" t="s">
        <v>31</v>
      </c>
      <c r="D356" s="6">
        <v>42111</v>
      </c>
      <c r="E356" s="7" t="s">
        <v>49</v>
      </c>
      <c r="F356" s="7">
        <v>21.978000000000002</v>
      </c>
    </row>
    <row r="357" spans="1:6" x14ac:dyDescent="0.2">
      <c r="A357" s="7" t="s">
        <v>460</v>
      </c>
      <c r="B357" s="7">
        <v>39.622000000000007</v>
      </c>
      <c r="C357" s="7" t="s">
        <v>31</v>
      </c>
      <c r="D357" s="6">
        <v>41543</v>
      </c>
      <c r="E357" s="7" t="s">
        <v>49</v>
      </c>
      <c r="F357" s="7">
        <v>63.910000000000004</v>
      </c>
    </row>
    <row r="358" spans="1:6" x14ac:dyDescent="0.2">
      <c r="A358" s="7" t="s">
        <v>1382</v>
      </c>
      <c r="B358" s="7">
        <v>306.88900000000001</v>
      </c>
      <c r="C358" s="7" t="s">
        <v>100</v>
      </c>
      <c r="D358" s="6">
        <v>42480</v>
      </c>
      <c r="E358" s="7" t="s">
        <v>99</v>
      </c>
      <c r="F358" s="7">
        <v>494.98900000000003</v>
      </c>
    </row>
    <row r="359" spans="1:6" x14ac:dyDescent="0.2">
      <c r="A359" s="7" t="s">
        <v>681</v>
      </c>
      <c r="B359" s="7">
        <v>5.0490000000000004</v>
      </c>
      <c r="C359" s="7" t="s">
        <v>31</v>
      </c>
      <c r="D359" s="6">
        <v>41753</v>
      </c>
      <c r="E359" s="7" t="s">
        <v>49</v>
      </c>
      <c r="F359" s="7">
        <v>8.0080000000000009</v>
      </c>
    </row>
    <row r="360" spans="1:6" x14ac:dyDescent="0.2">
      <c r="A360" s="7" t="s">
        <v>1436</v>
      </c>
      <c r="B360" s="7">
        <v>89.749000000000009</v>
      </c>
      <c r="C360" s="7" t="s">
        <v>31</v>
      </c>
      <c r="D360" s="6">
        <v>42546</v>
      </c>
      <c r="E360" s="7" t="s">
        <v>49</v>
      </c>
      <c r="F360" s="7">
        <v>175.98900000000003</v>
      </c>
    </row>
    <row r="361" spans="1:6" x14ac:dyDescent="0.2">
      <c r="A361" s="7" t="s">
        <v>503</v>
      </c>
      <c r="B361" s="7">
        <v>2.1339999999999999</v>
      </c>
      <c r="C361" s="7" t="s">
        <v>31</v>
      </c>
      <c r="D361" s="6">
        <v>41582</v>
      </c>
      <c r="E361" s="7" t="s">
        <v>49</v>
      </c>
      <c r="F361" s="7">
        <v>3.3880000000000003</v>
      </c>
    </row>
    <row r="362" spans="1:6" x14ac:dyDescent="0.2">
      <c r="A362" s="7" t="s">
        <v>974</v>
      </c>
      <c r="B362" s="7">
        <v>109.32900000000001</v>
      </c>
      <c r="C362" s="7" t="s">
        <v>31</v>
      </c>
      <c r="D362" s="6">
        <v>42050</v>
      </c>
      <c r="E362" s="7" t="s">
        <v>49</v>
      </c>
      <c r="F362" s="7">
        <v>179.22300000000001</v>
      </c>
    </row>
    <row r="363" spans="1:6" x14ac:dyDescent="0.2">
      <c r="A363" s="7" t="s">
        <v>873</v>
      </c>
      <c r="B363" s="7">
        <v>415.78900000000004</v>
      </c>
      <c r="C363" s="7" t="s">
        <v>31</v>
      </c>
      <c r="D363" s="6">
        <v>41960</v>
      </c>
      <c r="E363" s="7" t="s">
        <v>81</v>
      </c>
      <c r="F363" s="7">
        <v>659.98900000000003</v>
      </c>
    </row>
    <row r="364" spans="1:6" x14ac:dyDescent="0.2">
      <c r="A364" s="7" t="s">
        <v>128</v>
      </c>
      <c r="B364" s="7">
        <v>4.0150000000000006</v>
      </c>
      <c r="C364" s="7" t="s">
        <v>31</v>
      </c>
      <c r="D364" s="6">
        <v>42142</v>
      </c>
      <c r="E364" s="7" t="s">
        <v>49</v>
      </c>
      <c r="F364" s="7">
        <v>6.5780000000000012</v>
      </c>
    </row>
    <row r="365" spans="1:6" x14ac:dyDescent="0.2">
      <c r="A365" s="7" t="s">
        <v>888</v>
      </c>
      <c r="B365" s="7">
        <v>306.88900000000001</v>
      </c>
      <c r="C365" s="7" t="s">
        <v>100</v>
      </c>
      <c r="D365" s="6">
        <v>41975</v>
      </c>
      <c r="E365" s="7" t="s">
        <v>99</v>
      </c>
      <c r="F365" s="7">
        <v>494.98900000000003</v>
      </c>
    </row>
    <row r="366" spans="1:6" x14ac:dyDescent="0.2">
      <c r="A366" s="7" t="s">
        <v>1083</v>
      </c>
      <c r="B366" s="7">
        <v>2.0240000000000005</v>
      </c>
      <c r="C366" s="7" t="s">
        <v>31</v>
      </c>
      <c r="D366" s="6">
        <v>42152</v>
      </c>
      <c r="E366" s="7" t="s">
        <v>49</v>
      </c>
      <c r="F366" s="7">
        <v>3.1680000000000001</v>
      </c>
    </row>
    <row r="367" spans="1:6" x14ac:dyDescent="0.2">
      <c r="A367" s="7" t="s">
        <v>223</v>
      </c>
      <c r="B367" s="7">
        <v>0.78100000000000003</v>
      </c>
      <c r="C367" s="7" t="s">
        <v>31</v>
      </c>
      <c r="D367" s="6">
        <v>41351</v>
      </c>
      <c r="E367" s="7" t="s">
        <v>34</v>
      </c>
      <c r="F367" s="7">
        <v>1.254</v>
      </c>
    </row>
    <row r="368" spans="1:6" x14ac:dyDescent="0.2">
      <c r="A368" s="7" t="s">
        <v>1036</v>
      </c>
      <c r="B368" s="7">
        <v>1.6830000000000003</v>
      </c>
      <c r="C368" s="7" t="s">
        <v>31</v>
      </c>
      <c r="D368" s="6">
        <v>42110</v>
      </c>
      <c r="E368" s="7" t="s">
        <v>34</v>
      </c>
      <c r="F368" s="7">
        <v>3.0579999999999998</v>
      </c>
    </row>
    <row r="369" spans="1:6" x14ac:dyDescent="0.2">
      <c r="A369" s="7" t="s">
        <v>852</v>
      </c>
      <c r="B369" s="7">
        <v>4.9280000000000008</v>
      </c>
      <c r="C369" s="7" t="s">
        <v>31</v>
      </c>
      <c r="D369" s="6">
        <v>41939</v>
      </c>
      <c r="E369" s="7" t="s">
        <v>34</v>
      </c>
      <c r="F369" s="7">
        <v>8.9540000000000006</v>
      </c>
    </row>
    <row r="370" spans="1:6" x14ac:dyDescent="0.2">
      <c r="A370" s="7" t="s">
        <v>1094</v>
      </c>
      <c r="B370" s="7">
        <v>2.0240000000000005</v>
      </c>
      <c r="C370" s="7" t="s">
        <v>31</v>
      </c>
      <c r="D370" s="6">
        <v>42160</v>
      </c>
      <c r="E370" s="7" t="s">
        <v>49</v>
      </c>
      <c r="F370" s="7">
        <v>3.1680000000000001</v>
      </c>
    </row>
    <row r="371" spans="1:6" x14ac:dyDescent="0.2">
      <c r="A371" s="7" t="s">
        <v>1539</v>
      </c>
      <c r="B371" s="7">
        <v>3.8500000000000005</v>
      </c>
      <c r="C371" s="7" t="s">
        <v>31</v>
      </c>
      <c r="D371" s="6">
        <v>42691</v>
      </c>
      <c r="E371" s="7" t="s">
        <v>49</v>
      </c>
      <c r="F371" s="7">
        <v>6.3140000000000009</v>
      </c>
    </row>
    <row r="372" spans="1:6" x14ac:dyDescent="0.2">
      <c r="A372" s="7" t="s">
        <v>1553</v>
      </c>
      <c r="B372" s="7">
        <v>2.5190000000000001</v>
      </c>
      <c r="C372" s="7" t="s">
        <v>31</v>
      </c>
      <c r="D372" s="6">
        <v>42695</v>
      </c>
      <c r="E372" s="7" t="s">
        <v>34</v>
      </c>
      <c r="F372" s="7">
        <v>3.9380000000000006</v>
      </c>
    </row>
    <row r="373" spans="1:6" x14ac:dyDescent="0.2">
      <c r="A373" s="7" t="s">
        <v>574</v>
      </c>
      <c r="B373" s="7">
        <v>2.5410000000000004</v>
      </c>
      <c r="C373" s="7" t="s">
        <v>31</v>
      </c>
      <c r="D373" s="6">
        <v>41652</v>
      </c>
      <c r="E373" s="7" t="s">
        <v>34</v>
      </c>
      <c r="F373" s="7">
        <v>4.1580000000000004</v>
      </c>
    </row>
    <row r="374" spans="1:6" x14ac:dyDescent="0.2">
      <c r="A374" s="7" t="s">
        <v>1143</v>
      </c>
      <c r="B374" s="7">
        <v>5.742</v>
      </c>
      <c r="C374" s="7" t="s">
        <v>31</v>
      </c>
      <c r="D374" s="6">
        <v>42209</v>
      </c>
      <c r="E374" s="7" t="s">
        <v>34</v>
      </c>
      <c r="F374" s="7">
        <v>10.835000000000001</v>
      </c>
    </row>
    <row r="375" spans="1:6" x14ac:dyDescent="0.2">
      <c r="A375" s="7" t="s">
        <v>912</v>
      </c>
      <c r="B375" s="7">
        <v>237.60000000000002</v>
      </c>
      <c r="C375" s="7" t="s">
        <v>31</v>
      </c>
      <c r="D375" s="6">
        <v>42005</v>
      </c>
      <c r="E375" s="7" t="s">
        <v>81</v>
      </c>
      <c r="F375" s="7">
        <v>494.98900000000003</v>
      </c>
    </row>
    <row r="376" spans="1:6" x14ac:dyDescent="0.2">
      <c r="A376" s="7" t="s">
        <v>1284</v>
      </c>
      <c r="B376" s="7">
        <v>4.9060000000000006</v>
      </c>
      <c r="C376" s="7" t="s">
        <v>31</v>
      </c>
      <c r="D376" s="6">
        <v>42364</v>
      </c>
      <c r="E376" s="7" t="s">
        <v>49</v>
      </c>
      <c r="F376" s="7">
        <v>11.979000000000001</v>
      </c>
    </row>
    <row r="377" spans="1:6" x14ac:dyDescent="0.2">
      <c r="A377" s="7" t="s">
        <v>451</v>
      </c>
      <c r="B377" s="7">
        <v>5.3790000000000004</v>
      </c>
      <c r="C377" s="7" t="s">
        <v>31</v>
      </c>
      <c r="D377" s="6">
        <v>41537</v>
      </c>
      <c r="E377" s="7" t="s">
        <v>49</v>
      </c>
      <c r="F377" s="7">
        <v>8.4039999999999999</v>
      </c>
    </row>
    <row r="378" spans="1:6" x14ac:dyDescent="0.2">
      <c r="A378" s="7" t="s">
        <v>907</v>
      </c>
      <c r="B378" s="7">
        <v>5.0490000000000004</v>
      </c>
      <c r="C378" s="7" t="s">
        <v>31</v>
      </c>
      <c r="D378" s="6">
        <v>41993</v>
      </c>
      <c r="E378" s="7" t="s">
        <v>49</v>
      </c>
      <c r="F378" s="7">
        <v>8.0080000000000009</v>
      </c>
    </row>
    <row r="379" spans="1:6" x14ac:dyDescent="0.2">
      <c r="A379" s="7" t="s">
        <v>1622</v>
      </c>
      <c r="B379" s="7">
        <v>1.6060000000000001</v>
      </c>
      <c r="C379" s="7" t="s">
        <v>31</v>
      </c>
      <c r="D379" s="6">
        <v>42776</v>
      </c>
      <c r="E379" s="7" t="s">
        <v>30</v>
      </c>
      <c r="F379" s="7">
        <v>3.927</v>
      </c>
    </row>
    <row r="380" spans="1:6" x14ac:dyDescent="0.2">
      <c r="A380" s="7" t="s">
        <v>1439</v>
      </c>
      <c r="B380" s="7">
        <v>23.716000000000001</v>
      </c>
      <c r="C380" s="7" t="s">
        <v>31</v>
      </c>
      <c r="D380" s="6">
        <v>42547</v>
      </c>
      <c r="E380" s="7" t="s">
        <v>34</v>
      </c>
      <c r="F380" s="7">
        <v>40.204999999999998</v>
      </c>
    </row>
    <row r="381" spans="1:6" x14ac:dyDescent="0.2">
      <c r="A381" s="7" t="s">
        <v>146</v>
      </c>
      <c r="B381" s="7">
        <v>1.4300000000000002</v>
      </c>
      <c r="C381" s="7" t="s">
        <v>31</v>
      </c>
      <c r="D381" s="6">
        <v>42319</v>
      </c>
      <c r="E381" s="7" t="s">
        <v>34</v>
      </c>
      <c r="F381" s="7">
        <v>3.1680000000000001</v>
      </c>
    </row>
    <row r="382" spans="1:6" x14ac:dyDescent="0.2">
      <c r="A382" s="7" t="s">
        <v>212</v>
      </c>
      <c r="B382" s="7">
        <v>5.3790000000000004</v>
      </c>
      <c r="C382" s="7" t="s">
        <v>31</v>
      </c>
      <c r="D382" s="6">
        <v>41337</v>
      </c>
      <c r="E382" s="7" t="s">
        <v>49</v>
      </c>
      <c r="F382" s="7">
        <v>8.4039999999999999</v>
      </c>
    </row>
    <row r="383" spans="1:6" x14ac:dyDescent="0.2">
      <c r="A383" s="7" t="s">
        <v>1521</v>
      </c>
      <c r="B383" s="7">
        <v>2.0240000000000005</v>
      </c>
      <c r="C383" s="7" t="s">
        <v>31</v>
      </c>
      <c r="D383" s="6">
        <v>42673</v>
      </c>
      <c r="E383" s="7" t="s">
        <v>49</v>
      </c>
      <c r="F383" s="7">
        <v>3.1680000000000001</v>
      </c>
    </row>
    <row r="384" spans="1:6" x14ac:dyDescent="0.2">
      <c r="A384" s="7" t="s">
        <v>1611</v>
      </c>
      <c r="B384" s="7">
        <v>9.7020000000000017</v>
      </c>
      <c r="C384" s="7" t="s">
        <v>31</v>
      </c>
      <c r="D384" s="6">
        <v>42761</v>
      </c>
      <c r="E384" s="7" t="s">
        <v>47</v>
      </c>
      <c r="F384" s="7">
        <v>23.088999999999999</v>
      </c>
    </row>
    <row r="385" spans="1:6" x14ac:dyDescent="0.2">
      <c r="A385" s="7" t="s">
        <v>1187</v>
      </c>
      <c r="B385" s="7">
        <v>11.077000000000002</v>
      </c>
      <c r="C385" s="7" t="s">
        <v>31</v>
      </c>
      <c r="D385" s="6">
        <v>42248</v>
      </c>
      <c r="E385" s="7" t="s">
        <v>49</v>
      </c>
      <c r="F385" s="7">
        <v>17.578000000000003</v>
      </c>
    </row>
    <row r="386" spans="1:6" x14ac:dyDescent="0.2">
      <c r="A386" s="7" t="s">
        <v>805</v>
      </c>
      <c r="B386" s="7">
        <v>11.077000000000002</v>
      </c>
      <c r="C386" s="7" t="s">
        <v>31</v>
      </c>
      <c r="D386" s="6">
        <v>41891</v>
      </c>
      <c r="E386" s="7" t="s">
        <v>49</v>
      </c>
      <c r="F386" s="7">
        <v>17.578000000000003</v>
      </c>
    </row>
    <row r="387" spans="1:6" x14ac:dyDescent="0.2">
      <c r="A387" s="7" t="s">
        <v>1560</v>
      </c>
      <c r="B387" s="7">
        <v>4.125</v>
      </c>
      <c r="C387" s="7" t="s">
        <v>31</v>
      </c>
      <c r="D387" s="6">
        <v>42704</v>
      </c>
      <c r="E387" s="7" t="s">
        <v>34</v>
      </c>
      <c r="F387" s="7">
        <v>7.7880000000000011</v>
      </c>
    </row>
    <row r="388" spans="1:6" x14ac:dyDescent="0.2">
      <c r="A388" s="7" t="s">
        <v>1369</v>
      </c>
      <c r="B388" s="7">
        <v>1.034</v>
      </c>
      <c r="C388" s="7" t="s">
        <v>31</v>
      </c>
      <c r="D388" s="6">
        <v>42465</v>
      </c>
      <c r="E388" s="7" t="s">
        <v>30</v>
      </c>
      <c r="F388" s="7">
        <v>2.2880000000000003</v>
      </c>
    </row>
    <row r="389" spans="1:6" x14ac:dyDescent="0.2">
      <c r="A389" s="7" t="s">
        <v>173</v>
      </c>
      <c r="B389" s="7">
        <v>1.6830000000000003</v>
      </c>
      <c r="C389" s="7" t="s">
        <v>40</v>
      </c>
      <c r="D389" s="6">
        <v>42546</v>
      </c>
      <c r="E389" s="7" t="s">
        <v>34</v>
      </c>
      <c r="F389" s="7">
        <v>3.0579999999999998</v>
      </c>
    </row>
    <row r="390" spans="1:6" x14ac:dyDescent="0.2">
      <c r="A390" s="7" t="s">
        <v>960</v>
      </c>
      <c r="B390" s="7">
        <v>20.218</v>
      </c>
      <c r="C390" s="7" t="s">
        <v>31</v>
      </c>
      <c r="D390" s="6">
        <v>42043</v>
      </c>
      <c r="E390" s="7" t="s">
        <v>49</v>
      </c>
      <c r="F390" s="7">
        <v>32.087000000000003</v>
      </c>
    </row>
    <row r="391" spans="1:6" x14ac:dyDescent="0.2">
      <c r="A391" s="7" t="s">
        <v>1514</v>
      </c>
      <c r="B391" s="7">
        <v>1.1990000000000003</v>
      </c>
      <c r="C391" s="7" t="s">
        <v>31</v>
      </c>
      <c r="D391" s="6">
        <v>42666</v>
      </c>
      <c r="E391" s="7" t="s">
        <v>34</v>
      </c>
      <c r="F391" s="7">
        <v>2.8600000000000003</v>
      </c>
    </row>
    <row r="392" spans="1:6" x14ac:dyDescent="0.2">
      <c r="A392" s="7" t="s">
        <v>1430</v>
      </c>
      <c r="B392" s="7">
        <v>1.4410000000000003</v>
      </c>
      <c r="C392" s="7" t="s">
        <v>31</v>
      </c>
      <c r="D392" s="6">
        <v>42538</v>
      </c>
      <c r="E392" s="7" t="s">
        <v>34</v>
      </c>
      <c r="F392" s="7">
        <v>3.1240000000000001</v>
      </c>
    </row>
    <row r="393" spans="1:6" x14ac:dyDescent="0.2">
      <c r="A393" s="7" t="s">
        <v>291</v>
      </c>
      <c r="B393" s="7">
        <v>6.0500000000000007</v>
      </c>
      <c r="C393" s="7" t="s">
        <v>31</v>
      </c>
      <c r="D393" s="6">
        <v>41420</v>
      </c>
      <c r="E393" s="7" t="s">
        <v>30</v>
      </c>
      <c r="F393" s="7">
        <v>13.442000000000002</v>
      </c>
    </row>
    <row r="394" spans="1:6" x14ac:dyDescent="0.2">
      <c r="A394" s="7" t="s">
        <v>670</v>
      </c>
      <c r="B394" s="7">
        <v>4.2240000000000002</v>
      </c>
      <c r="C394" s="7" t="s">
        <v>31</v>
      </c>
      <c r="D394" s="6">
        <v>41739</v>
      </c>
      <c r="E394" s="7" t="s">
        <v>49</v>
      </c>
      <c r="F394" s="7">
        <v>6.9300000000000006</v>
      </c>
    </row>
    <row r="395" spans="1:6" x14ac:dyDescent="0.2">
      <c r="A395" s="7" t="s">
        <v>1374</v>
      </c>
      <c r="B395" s="7">
        <v>4.51</v>
      </c>
      <c r="C395" s="7" t="s">
        <v>31</v>
      </c>
      <c r="D395" s="6">
        <v>42476</v>
      </c>
      <c r="E395" s="7" t="s">
        <v>30</v>
      </c>
      <c r="F395" s="7">
        <v>10.241000000000001</v>
      </c>
    </row>
    <row r="396" spans="1:6" x14ac:dyDescent="0.2">
      <c r="A396" s="7" t="s">
        <v>1474</v>
      </c>
      <c r="B396" s="7">
        <v>4.9830000000000005</v>
      </c>
      <c r="C396" s="7" t="s">
        <v>40</v>
      </c>
      <c r="D396" s="6">
        <v>42607</v>
      </c>
      <c r="E396" s="7" t="s">
        <v>49</v>
      </c>
      <c r="F396" s="7">
        <v>8.0300000000000011</v>
      </c>
    </row>
    <row r="397" spans="1:6" x14ac:dyDescent="0.2">
      <c r="A397" s="7" t="s">
        <v>776</v>
      </c>
      <c r="B397" s="7">
        <v>15.268000000000002</v>
      </c>
      <c r="C397" s="7" t="s">
        <v>31</v>
      </c>
      <c r="D397" s="6">
        <v>41857</v>
      </c>
      <c r="E397" s="7" t="s">
        <v>49</v>
      </c>
      <c r="F397" s="7">
        <v>24.618000000000002</v>
      </c>
    </row>
    <row r="398" spans="1:6" x14ac:dyDescent="0.2">
      <c r="A398" s="7" t="s">
        <v>163</v>
      </c>
      <c r="B398" s="7">
        <v>4.9060000000000006</v>
      </c>
      <c r="C398" s="7" t="s">
        <v>31</v>
      </c>
      <c r="D398" s="6">
        <v>42497</v>
      </c>
      <c r="E398" s="7" t="s">
        <v>49</v>
      </c>
      <c r="F398" s="7">
        <v>11.979000000000001</v>
      </c>
    </row>
    <row r="399" spans="1:6" x14ac:dyDescent="0.2">
      <c r="A399" s="7" t="s">
        <v>1074</v>
      </c>
      <c r="B399" s="7">
        <v>5.7090000000000005</v>
      </c>
      <c r="C399" s="7" t="s">
        <v>31</v>
      </c>
      <c r="D399" s="6">
        <v>42146</v>
      </c>
      <c r="E399" s="7" t="s">
        <v>30</v>
      </c>
      <c r="F399" s="7">
        <v>14.278000000000002</v>
      </c>
    </row>
    <row r="400" spans="1:6" x14ac:dyDescent="0.2">
      <c r="A400" s="7" t="s">
        <v>687</v>
      </c>
      <c r="B400" s="7">
        <v>92.64200000000001</v>
      </c>
      <c r="C400" s="7" t="s">
        <v>31</v>
      </c>
      <c r="D400" s="6">
        <v>41768</v>
      </c>
      <c r="E400" s="7" t="s">
        <v>49</v>
      </c>
      <c r="F400" s="7">
        <v>231.60500000000002</v>
      </c>
    </row>
    <row r="401" spans="1:6" x14ac:dyDescent="0.2">
      <c r="A401" s="7" t="s">
        <v>1087</v>
      </c>
      <c r="B401" s="7">
        <v>2.5410000000000004</v>
      </c>
      <c r="C401" s="7" t="s">
        <v>31</v>
      </c>
      <c r="D401" s="6">
        <v>42153</v>
      </c>
      <c r="E401" s="7" t="s">
        <v>34</v>
      </c>
      <c r="F401" s="7">
        <v>4.1580000000000004</v>
      </c>
    </row>
    <row r="402" spans="1:6" x14ac:dyDescent="0.2">
      <c r="A402" s="7" t="s">
        <v>272</v>
      </c>
      <c r="B402" s="7">
        <v>5.2690000000000001</v>
      </c>
      <c r="C402" s="7" t="s">
        <v>31</v>
      </c>
      <c r="D402" s="6">
        <v>41408</v>
      </c>
      <c r="E402" s="7" t="s">
        <v>30</v>
      </c>
      <c r="F402" s="7">
        <v>13.167000000000002</v>
      </c>
    </row>
    <row r="403" spans="1:6" x14ac:dyDescent="0.2">
      <c r="A403" s="7" t="s">
        <v>588</v>
      </c>
      <c r="B403" s="7">
        <v>4.2240000000000002</v>
      </c>
      <c r="C403" s="7" t="s">
        <v>31</v>
      </c>
      <c r="D403" s="6">
        <v>41663</v>
      </c>
      <c r="E403" s="7" t="s">
        <v>49</v>
      </c>
      <c r="F403" s="7">
        <v>6.9300000000000006</v>
      </c>
    </row>
    <row r="404" spans="1:6" x14ac:dyDescent="0.2">
      <c r="A404" s="7" t="s">
        <v>329</v>
      </c>
      <c r="B404" s="7">
        <v>2.7720000000000002</v>
      </c>
      <c r="C404" s="7" t="s">
        <v>31</v>
      </c>
      <c r="D404" s="6">
        <v>41442</v>
      </c>
      <c r="E404" s="7" t="s">
        <v>34</v>
      </c>
      <c r="F404" s="7">
        <v>4.4000000000000004</v>
      </c>
    </row>
    <row r="405" spans="1:6" x14ac:dyDescent="0.2">
      <c r="A405" s="7" t="s">
        <v>1627</v>
      </c>
      <c r="B405" s="7">
        <v>15.004000000000001</v>
      </c>
      <c r="C405" s="7" t="s">
        <v>31</v>
      </c>
      <c r="D405" s="6">
        <v>42778</v>
      </c>
      <c r="E405" s="7" t="s">
        <v>49</v>
      </c>
      <c r="F405" s="7">
        <v>23.078000000000003</v>
      </c>
    </row>
    <row r="406" spans="1:6" x14ac:dyDescent="0.2">
      <c r="A406" s="7" t="s">
        <v>1493</v>
      </c>
      <c r="B406" s="7">
        <v>3.4540000000000006</v>
      </c>
      <c r="C406" s="7" t="s">
        <v>31</v>
      </c>
      <c r="D406" s="6">
        <v>42636</v>
      </c>
      <c r="E406" s="7" t="s">
        <v>49</v>
      </c>
      <c r="F406" s="7">
        <v>5.4010000000000007</v>
      </c>
    </row>
    <row r="407" spans="1:6" x14ac:dyDescent="0.2">
      <c r="A407" s="7" t="s">
        <v>235</v>
      </c>
      <c r="B407" s="7">
        <v>5.8630000000000004</v>
      </c>
      <c r="C407" s="7" t="s">
        <v>31</v>
      </c>
      <c r="D407" s="6">
        <v>41372</v>
      </c>
      <c r="E407" s="7" t="s">
        <v>49</v>
      </c>
      <c r="F407" s="7">
        <v>9.4600000000000009</v>
      </c>
    </row>
    <row r="408" spans="1:6" x14ac:dyDescent="0.2">
      <c r="A408" s="7" t="s">
        <v>123</v>
      </c>
      <c r="B408" s="7">
        <v>0.26400000000000001</v>
      </c>
      <c r="C408" s="7" t="s">
        <v>31</v>
      </c>
      <c r="D408" s="6">
        <v>42125</v>
      </c>
      <c r="E408" s="7" t="s">
        <v>34</v>
      </c>
      <c r="F408" s="7">
        <v>1.3860000000000001</v>
      </c>
    </row>
    <row r="409" spans="1:6" x14ac:dyDescent="0.2">
      <c r="A409" s="7" t="s">
        <v>1196</v>
      </c>
      <c r="B409" s="7">
        <v>5.7090000000000005</v>
      </c>
      <c r="C409" s="7" t="s">
        <v>40</v>
      </c>
      <c r="D409" s="6">
        <v>42249</v>
      </c>
      <c r="E409" s="7" t="s">
        <v>30</v>
      </c>
      <c r="F409" s="7">
        <v>14.278000000000002</v>
      </c>
    </row>
    <row r="410" spans="1:6" x14ac:dyDescent="0.2">
      <c r="A410" s="7" t="s">
        <v>1352</v>
      </c>
      <c r="B410" s="7">
        <v>2.0240000000000005</v>
      </c>
      <c r="C410" s="7" t="s">
        <v>31</v>
      </c>
      <c r="D410" s="6">
        <v>42457</v>
      </c>
      <c r="E410" s="7" t="s">
        <v>49</v>
      </c>
      <c r="F410" s="7">
        <v>3.1680000000000001</v>
      </c>
    </row>
    <row r="411" spans="1:6" x14ac:dyDescent="0.2">
      <c r="A411" s="7" t="s">
        <v>104</v>
      </c>
      <c r="B411" s="7">
        <v>1.4410000000000003</v>
      </c>
      <c r="C411" s="7" t="s">
        <v>31</v>
      </c>
      <c r="D411" s="6">
        <v>41896</v>
      </c>
      <c r="E411" s="7" t="s">
        <v>34</v>
      </c>
      <c r="F411" s="7">
        <v>3.1240000000000001</v>
      </c>
    </row>
    <row r="412" spans="1:6" x14ac:dyDescent="0.2">
      <c r="A412" s="7" t="s">
        <v>1431</v>
      </c>
      <c r="B412" s="7">
        <v>35.222000000000008</v>
      </c>
      <c r="C412" s="7" t="s">
        <v>31</v>
      </c>
      <c r="D412" s="6">
        <v>42541</v>
      </c>
      <c r="E412" s="7" t="s">
        <v>49</v>
      </c>
      <c r="F412" s="7">
        <v>167.72800000000001</v>
      </c>
    </row>
    <row r="413" spans="1:6" x14ac:dyDescent="0.2">
      <c r="A413" s="7" t="s">
        <v>1219</v>
      </c>
      <c r="B413" s="7">
        <v>3.8610000000000002</v>
      </c>
      <c r="C413" s="7" t="s">
        <v>40</v>
      </c>
      <c r="D413" s="6">
        <v>42273</v>
      </c>
      <c r="E413" s="7" t="s">
        <v>30</v>
      </c>
      <c r="F413" s="7">
        <v>9.4270000000000014</v>
      </c>
    </row>
    <row r="414" spans="1:6" x14ac:dyDescent="0.2">
      <c r="A414" s="7" t="s">
        <v>493</v>
      </c>
      <c r="B414" s="7">
        <v>1.298</v>
      </c>
      <c r="C414" s="7" t="s">
        <v>31</v>
      </c>
      <c r="D414" s="6">
        <v>41575</v>
      </c>
      <c r="E414" s="7" t="s">
        <v>49</v>
      </c>
      <c r="F414" s="7">
        <v>2.0680000000000001</v>
      </c>
    </row>
    <row r="415" spans="1:6" x14ac:dyDescent="0.2">
      <c r="A415" s="7" t="s">
        <v>1254</v>
      </c>
      <c r="B415" s="7">
        <v>3.8170000000000006</v>
      </c>
      <c r="C415" s="7" t="s">
        <v>31</v>
      </c>
      <c r="D415" s="6">
        <v>42321</v>
      </c>
      <c r="E415" s="7" t="s">
        <v>34</v>
      </c>
      <c r="F415" s="7">
        <v>7.3479999999999999</v>
      </c>
    </row>
    <row r="416" spans="1:6" x14ac:dyDescent="0.2">
      <c r="A416" s="7" t="s">
        <v>822</v>
      </c>
      <c r="B416" s="7">
        <v>1.034</v>
      </c>
      <c r="C416" s="7" t="s">
        <v>31</v>
      </c>
      <c r="D416" s="6">
        <v>41919</v>
      </c>
      <c r="E416" s="7" t="s">
        <v>30</v>
      </c>
      <c r="F416" s="7">
        <v>2.2880000000000003</v>
      </c>
    </row>
    <row r="417" spans="1:6" x14ac:dyDescent="0.2">
      <c r="A417" s="7" t="s">
        <v>268</v>
      </c>
      <c r="B417" s="7">
        <v>3.8170000000000006</v>
      </c>
      <c r="C417" s="7" t="s">
        <v>31</v>
      </c>
      <c r="D417" s="6">
        <v>41405</v>
      </c>
      <c r="E417" s="7" t="s">
        <v>34</v>
      </c>
      <c r="F417" s="7">
        <v>7.3479999999999999</v>
      </c>
    </row>
    <row r="418" spans="1:6" x14ac:dyDescent="0.2">
      <c r="A418" s="7" t="s">
        <v>324</v>
      </c>
      <c r="B418" s="7">
        <v>3.762</v>
      </c>
      <c r="C418" s="7" t="s">
        <v>31</v>
      </c>
      <c r="D418" s="6">
        <v>41438</v>
      </c>
      <c r="E418" s="7" t="s">
        <v>30</v>
      </c>
      <c r="F418" s="7">
        <v>9.1740000000000013</v>
      </c>
    </row>
    <row r="419" spans="1:6" x14ac:dyDescent="0.2">
      <c r="A419" s="7" t="s">
        <v>516</v>
      </c>
      <c r="B419" s="7">
        <v>3.6520000000000001</v>
      </c>
      <c r="C419" s="7" t="s">
        <v>31</v>
      </c>
      <c r="D419" s="6">
        <v>41592</v>
      </c>
      <c r="E419" s="7" t="s">
        <v>34</v>
      </c>
      <c r="F419" s="7">
        <v>5.6980000000000004</v>
      </c>
    </row>
    <row r="420" spans="1:6" x14ac:dyDescent="0.2">
      <c r="A420" s="7" t="s">
        <v>1098</v>
      </c>
      <c r="B420" s="7">
        <v>16.445</v>
      </c>
      <c r="C420" s="7" t="s">
        <v>31</v>
      </c>
      <c r="D420" s="6">
        <v>42165</v>
      </c>
      <c r="E420" s="7" t="s">
        <v>49</v>
      </c>
      <c r="F420" s="7">
        <v>38.236000000000004</v>
      </c>
    </row>
    <row r="421" spans="1:6" x14ac:dyDescent="0.2">
      <c r="A421" s="7" t="s">
        <v>1461</v>
      </c>
      <c r="B421" s="7">
        <v>5.2690000000000001</v>
      </c>
      <c r="C421" s="7" t="s">
        <v>31</v>
      </c>
      <c r="D421" s="6">
        <v>42591</v>
      </c>
      <c r="E421" s="7" t="s">
        <v>30</v>
      </c>
      <c r="F421" s="7">
        <v>13.167000000000002</v>
      </c>
    </row>
    <row r="422" spans="1:6" x14ac:dyDescent="0.2">
      <c r="A422" s="7" t="s">
        <v>477</v>
      </c>
      <c r="B422" s="7">
        <v>45.408000000000008</v>
      </c>
      <c r="C422" s="7" t="s">
        <v>31</v>
      </c>
      <c r="D422" s="6">
        <v>41564</v>
      </c>
      <c r="E422" s="7" t="s">
        <v>49</v>
      </c>
      <c r="F422" s="7">
        <v>105.589</v>
      </c>
    </row>
    <row r="423" spans="1:6" x14ac:dyDescent="0.2">
      <c r="A423" s="7" t="s">
        <v>110</v>
      </c>
      <c r="B423" s="7">
        <v>2.7720000000000002</v>
      </c>
      <c r="C423" s="7" t="s">
        <v>31</v>
      </c>
      <c r="D423" s="6">
        <v>41936</v>
      </c>
      <c r="E423" s="7" t="s">
        <v>34</v>
      </c>
      <c r="F423" s="7">
        <v>4.4000000000000004</v>
      </c>
    </row>
    <row r="424" spans="1:6" x14ac:dyDescent="0.2">
      <c r="A424" s="7" t="s">
        <v>392</v>
      </c>
      <c r="B424" s="7">
        <v>84.469000000000008</v>
      </c>
      <c r="C424" s="7" t="s">
        <v>100</v>
      </c>
      <c r="D424" s="6">
        <v>41491</v>
      </c>
      <c r="E424" s="7" t="s">
        <v>99</v>
      </c>
      <c r="F424" s="7">
        <v>131.989</v>
      </c>
    </row>
    <row r="425" spans="1:6" x14ac:dyDescent="0.2">
      <c r="A425" s="7" t="s">
        <v>929</v>
      </c>
      <c r="B425" s="7">
        <v>5.8630000000000004</v>
      </c>
      <c r="C425" s="7" t="s">
        <v>31</v>
      </c>
      <c r="D425" s="6">
        <v>42018</v>
      </c>
      <c r="E425" s="7" t="s">
        <v>49</v>
      </c>
      <c r="F425" s="7">
        <v>9.4600000000000009</v>
      </c>
    </row>
    <row r="426" spans="1:6" x14ac:dyDescent="0.2">
      <c r="A426" s="7" t="s">
        <v>614</v>
      </c>
      <c r="B426" s="7">
        <v>9.7020000000000017</v>
      </c>
      <c r="C426" s="7" t="s">
        <v>31</v>
      </c>
      <c r="D426" s="6">
        <v>41686</v>
      </c>
      <c r="E426" s="7" t="s">
        <v>47</v>
      </c>
      <c r="F426" s="7">
        <v>23.088999999999999</v>
      </c>
    </row>
    <row r="427" spans="1:6" x14ac:dyDescent="0.2">
      <c r="A427" s="7" t="s">
        <v>415</v>
      </c>
      <c r="B427" s="7">
        <v>1.4410000000000003</v>
      </c>
      <c r="C427" s="7" t="s">
        <v>40</v>
      </c>
      <c r="D427" s="6">
        <v>41507</v>
      </c>
      <c r="E427" s="7" t="s">
        <v>34</v>
      </c>
      <c r="F427" s="7">
        <v>3.1240000000000001</v>
      </c>
    </row>
    <row r="428" spans="1:6" x14ac:dyDescent="0.2">
      <c r="A428" s="7" t="s">
        <v>1265</v>
      </c>
      <c r="B428" s="7">
        <v>2.1339999999999999</v>
      </c>
      <c r="C428" s="7" t="s">
        <v>31</v>
      </c>
      <c r="D428" s="6">
        <v>42335</v>
      </c>
      <c r="E428" s="7" t="s">
        <v>49</v>
      </c>
      <c r="F428" s="7">
        <v>3.3880000000000003</v>
      </c>
    </row>
    <row r="429" spans="1:6" x14ac:dyDescent="0.2">
      <c r="A429" s="7" t="s">
        <v>544</v>
      </c>
      <c r="B429" s="7">
        <v>18.480000000000004</v>
      </c>
      <c r="C429" s="7" t="s">
        <v>40</v>
      </c>
      <c r="D429" s="6">
        <v>41620</v>
      </c>
      <c r="E429" s="7" t="s">
        <v>30</v>
      </c>
      <c r="F429" s="7">
        <v>45.067</v>
      </c>
    </row>
    <row r="430" spans="1:6" x14ac:dyDescent="0.2">
      <c r="A430" s="7" t="s">
        <v>1018</v>
      </c>
      <c r="B430" s="7">
        <v>5.0490000000000004</v>
      </c>
      <c r="C430" s="7" t="s">
        <v>40</v>
      </c>
      <c r="D430" s="6">
        <v>42091</v>
      </c>
      <c r="E430" s="7" t="s">
        <v>49</v>
      </c>
      <c r="F430" s="7">
        <v>8.0080000000000009</v>
      </c>
    </row>
    <row r="431" spans="1:6" x14ac:dyDescent="0.2">
      <c r="A431" s="7" t="s">
        <v>1547</v>
      </c>
      <c r="B431" s="7">
        <v>22.198</v>
      </c>
      <c r="C431" s="7" t="s">
        <v>31</v>
      </c>
      <c r="D431" s="6">
        <v>42691</v>
      </c>
      <c r="E431" s="7" t="s">
        <v>30</v>
      </c>
      <c r="F431" s="7">
        <v>38.951000000000001</v>
      </c>
    </row>
    <row r="432" spans="1:6" x14ac:dyDescent="0.2">
      <c r="A432" s="7" t="s">
        <v>942</v>
      </c>
      <c r="B432" s="7">
        <v>3.1570000000000005</v>
      </c>
      <c r="C432" s="7" t="s">
        <v>31</v>
      </c>
      <c r="D432" s="6">
        <v>42023</v>
      </c>
      <c r="E432" s="7" t="s">
        <v>30</v>
      </c>
      <c r="F432" s="7">
        <v>7.524</v>
      </c>
    </row>
    <row r="433" spans="1:6" x14ac:dyDescent="0.2">
      <c r="A433" s="7" t="s">
        <v>1447</v>
      </c>
      <c r="B433" s="7">
        <v>1.7600000000000002</v>
      </c>
      <c r="C433" s="7" t="s">
        <v>31</v>
      </c>
      <c r="D433" s="6">
        <v>42560</v>
      </c>
      <c r="E433" s="7" t="s">
        <v>34</v>
      </c>
      <c r="F433" s="7">
        <v>2.8820000000000006</v>
      </c>
    </row>
    <row r="434" spans="1:6" x14ac:dyDescent="0.2">
      <c r="A434" s="7" t="s">
        <v>307</v>
      </c>
      <c r="B434" s="7">
        <v>2.4750000000000001</v>
      </c>
      <c r="C434" s="7" t="s">
        <v>40</v>
      </c>
      <c r="D434" s="6">
        <v>41428</v>
      </c>
      <c r="E434" s="7" t="s">
        <v>49</v>
      </c>
      <c r="F434" s="7">
        <v>4.0590000000000002</v>
      </c>
    </row>
    <row r="435" spans="1:6" x14ac:dyDescent="0.2">
      <c r="A435" s="7" t="s">
        <v>665</v>
      </c>
      <c r="B435" s="7">
        <v>18.480000000000004</v>
      </c>
      <c r="C435" s="7" t="s">
        <v>31</v>
      </c>
      <c r="D435" s="6">
        <v>41736</v>
      </c>
      <c r="E435" s="7" t="s">
        <v>30</v>
      </c>
      <c r="F435" s="7">
        <v>45.067</v>
      </c>
    </row>
    <row r="436" spans="1:6" x14ac:dyDescent="0.2">
      <c r="A436" s="7" t="s">
        <v>510</v>
      </c>
      <c r="B436" s="7">
        <v>2.5190000000000001</v>
      </c>
      <c r="C436" s="7" t="s">
        <v>31</v>
      </c>
      <c r="D436" s="6">
        <v>41590</v>
      </c>
      <c r="E436" s="7" t="s">
        <v>49</v>
      </c>
      <c r="F436" s="7">
        <v>4.0590000000000002</v>
      </c>
    </row>
    <row r="437" spans="1:6" x14ac:dyDescent="0.2">
      <c r="A437" s="7" t="s">
        <v>344</v>
      </c>
      <c r="B437" s="7">
        <v>3.74</v>
      </c>
      <c r="C437" s="7" t="s">
        <v>31</v>
      </c>
      <c r="D437" s="6">
        <v>41455</v>
      </c>
      <c r="E437" s="7" t="s">
        <v>49</v>
      </c>
      <c r="F437" s="7">
        <v>5.9400000000000013</v>
      </c>
    </row>
    <row r="438" spans="1:6" x14ac:dyDescent="0.2">
      <c r="A438" s="7" t="s">
        <v>1459</v>
      </c>
      <c r="B438" s="7">
        <v>15.268000000000002</v>
      </c>
      <c r="C438" s="7" t="s">
        <v>31</v>
      </c>
      <c r="D438" s="6">
        <v>42586</v>
      </c>
      <c r="E438" s="7" t="s">
        <v>49</v>
      </c>
      <c r="F438" s="7">
        <v>24.618000000000002</v>
      </c>
    </row>
    <row r="439" spans="1:6" x14ac:dyDescent="0.2">
      <c r="A439" s="7" t="s">
        <v>834</v>
      </c>
      <c r="B439" s="7">
        <v>24.167000000000002</v>
      </c>
      <c r="C439" s="7" t="s">
        <v>31</v>
      </c>
      <c r="D439" s="6">
        <v>41921</v>
      </c>
      <c r="E439" s="7" t="s">
        <v>49</v>
      </c>
      <c r="F439" s="7">
        <v>38.984000000000002</v>
      </c>
    </row>
    <row r="440" spans="1:6" x14ac:dyDescent="0.2">
      <c r="A440" s="7" t="s">
        <v>1364</v>
      </c>
      <c r="B440" s="7">
        <v>82.5</v>
      </c>
      <c r="C440" s="7" t="s">
        <v>100</v>
      </c>
      <c r="D440" s="6">
        <v>42468</v>
      </c>
      <c r="E440" s="7" t="s">
        <v>99</v>
      </c>
      <c r="F440" s="7">
        <v>133.06700000000001</v>
      </c>
    </row>
    <row r="441" spans="1:6" x14ac:dyDescent="0.2">
      <c r="A441" s="7" t="s">
        <v>953</v>
      </c>
      <c r="B441" s="7">
        <v>2.6510000000000002</v>
      </c>
      <c r="C441" s="7" t="s">
        <v>31</v>
      </c>
      <c r="D441" s="6">
        <v>42034</v>
      </c>
      <c r="E441" s="7" t="s">
        <v>34</v>
      </c>
      <c r="F441" s="7">
        <v>4.0810000000000004</v>
      </c>
    </row>
    <row r="442" spans="1:6" x14ac:dyDescent="0.2">
      <c r="A442" s="7" t="s">
        <v>1291</v>
      </c>
      <c r="B442" s="7">
        <v>1.298</v>
      </c>
      <c r="C442" s="7" t="s">
        <v>31</v>
      </c>
      <c r="D442" s="6">
        <v>42373</v>
      </c>
      <c r="E442" s="7" t="s">
        <v>49</v>
      </c>
      <c r="F442" s="7">
        <v>2.0680000000000001</v>
      </c>
    </row>
    <row r="443" spans="1:6" x14ac:dyDescent="0.2">
      <c r="A443" s="7" t="s">
        <v>1208</v>
      </c>
      <c r="B443" s="7">
        <v>66.649000000000015</v>
      </c>
      <c r="C443" s="7" t="s">
        <v>31</v>
      </c>
      <c r="D443" s="6">
        <v>42259</v>
      </c>
      <c r="E443" s="7" t="s">
        <v>49</v>
      </c>
      <c r="F443" s="7">
        <v>111.07800000000002</v>
      </c>
    </row>
    <row r="444" spans="1:6" x14ac:dyDescent="0.2">
      <c r="A444" s="7" t="s">
        <v>1216</v>
      </c>
      <c r="B444" s="7">
        <v>0.95700000000000007</v>
      </c>
      <c r="C444" s="7" t="s">
        <v>31</v>
      </c>
      <c r="D444" s="6">
        <v>42265</v>
      </c>
      <c r="E444" s="7" t="s">
        <v>34</v>
      </c>
      <c r="F444" s="7">
        <v>1.9910000000000003</v>
      </c>
    </row>
    <row r="445" spans="1:6" x14ac:dyDescent="0.2">
      <c r="A445" s="7" t="s">
        <v>335</v>
      </c>
      <c r="B445" s="7">
        <v>3.19</v>
      </c>
      <c r="C445" s="7" t="s">
        <v>40</v>
      </c>
      <c r="D445" s="6">
        <v>41447</v>
      </c>
      <c r="E445" s="7" t="s">
        <v>34</v>
      </c>
      <c r="F445" s="7">
        <v>5.2359999999999998</v>
      </c>
    </row>
    <row r="446" spans="1:6" x14ac:dyDescent="0.2">
      <c r="A446" s="7" t="s">
        <v>1407</v>
      </c>
      <c r="B446" s="7">
        <v>1.9360000000000002</v>
      </c>
      <c r="C446" s="7" t="s">
        <v>31</v>
      </c>
      <c r="D446" s="6">
        <v>42515</v>
      </c>
      <c r="E446" s="7" t="s">
        <v>34</v>
      </c>
      <c r="F446" s="7">
        <v>3.234</v>
      </c>
    </row>
    <row r="447" spans="1:6" x14ac:dyDescent="0.2">
      <c r="A447" s="7" t="s">
        <v>1511</v>
      </c>
      <c r="B447" s="7">
        <v>18.535000000000004</v>
      </c>
      <c r="C447" s="7" t="s">
        <v>31</v>
      </c>
      <c r="D447" s="6">
        <v>42666</v>
      </c>
      <c r="E447" s="7" t="s">
        <v>49</v>
      </c>
      <c r="F447" s="7">
        <v>29.898000000000003</v>
      </c>
    </row>
    <row r="448" spans="1:6" x14ac:dyDescent="0.2">
      <c r="A448" s="7" t="s">
        <v>808</v>
      </c>
      <c r="B448" s="7">
        <v>3.278</v>
      </c>
      <c r="C448" s="7" t="s">
        <v>31</v>
      </c>
      <c r="D448" s="6">
        <v>41897</v>
      </c>
      <c r="E448" s="7" t="s">
        <v>34</v>
      </c>
      <c r="F448" s="7">
        <v>6.4240000000000004</v>
      </c>
    </row>
    <row r="449" spans="1:6" x14ac:dyDescent="0.2">
      <c r="A449" s="7" t="s">
        <v>227</v>
      </c>
      <c r="B449" s="7">
        <v>1.4300000000000002</v>
      </c>
      <c r="C449" s="7" t="s">
        <v>31</v>
      </c>
      <c r="D449" s="6">
        <v>41358</v>
      </c>
      <c r="E449" s="7" t="s">
        <v>34</v>
      </c>
      <c r="F449" s="7">
        <v>3.1680000000000001</v>
      </c>
    </row>
    <row r="450" spans="1:6" x14ac:dyDescent="0.2">
      <c r="A450" s="7" t="s">
        <v>858</v>
      </c>
      <c r="B450" s="7">
        <v>4.0150000000000006</v>
      </c>
      <c r="C450" s="7" t="s">
        <v>31</v>
      </c>
      <c r="D450" s="6">
        <v>41944</v>
      </c>
      <c r="E450" s="7" t="s">
        <v>49</v>
      </c>
      <c r="F450" s="7">
        <v>6.5780000000000012</v>
      </c>
    </row>
    <row r="451" spans="1:6" x14ac:dyDescent="0.2">
      <c r="A451" s="7" t="s">
        <v>327</v>
      </c>
      <c r="B451" s="7">
        <v>196.71300000000002</v>
      </c>
      <c r="C451" s="7" t="s">
        <v>31</v>
      </c>
      <c r="D451" s="6">
        <v>41439</v>
      </c>
      <c r="E451" s="7" t="s">
        <v>49</v>
      </c>
      <c r="F451" s="7">
        <v>457.46800000000002</v>
      </c>
    </row>
    <row r="452" spans="1:6" x14ac:dyDescent="0.2">
      <c r="A452" s="7" t="s">
        <v>891</v>
      </c>
      <c r="B452" s="7">
        <v>3.6520000000000001</v>
      </c>
      <c r="C452" s="7" t="s">
        <v>40</v>
      </c>
      <c r="D452" s="6">
        <v>41980</v>
      </c>
      <c r="E452" s="7" t="s">
        <v>34</v>
      </c>
      <c r="F452" s="7">
        <v>5.6980000000000004</v>
      </c>
    </row>
    <row r="453" spans="1:6" x14ac:dyDescent="0.2">
      <c r="A453" s="7" t="s">
        <v>1089</v>
      </c>
      <c r="B453" s="7">
        <v>4.125</v>
      </c>
      <c r="C453" s="7" t="s">
        <v>31</v>
      </c>
      <c r="D453" s="6">
        <v>42157</v>
      </c>
      <c r="E453" s="7" t="s">
        <v>34</v>
      </c>
      <c r="F453" s="7">
        <v>7.7880000000000011</v>
      </c>
    </row>
    <row r="454" spans="1:6" x14ac:dyDescent="0.2">
      <c r="A454" s="7" t="s">
        <v>1317</v>
      </c>
      <c r="B454" s="7">
        <v>2.8490000000000002</v>
      </c>
      <c r="C454" s="7" t="s">
        <v>31</v>
      </c>
      <c r="D454" s="6">
        <v>42419</v>
      </c>
      <c r="E454" s="7" t="s">
        <v>34</v>
      </c>
      <c r="F454" s="7">
        <v>4.3780000000000001</v>
      </c>
    </row>
    <row r="455" spans="1:6" x14ac:dyDescent="0.2">
      <c r="A455" s="7" t="s">
        <v>1163</v>
      </c>
      <c r="B455" s="7">
        <v>1.6830000000000003</v>
      </c>
      <c r="C455" s="7" t="s">
        <v>31</v>
      </c>
      <c r="D455" s="6">
        <v>42221</v>
      </c>
      <c r="E455" s="7" t="s">
        <v>34</v>
      </c>
      <c r="F455" s="7">
        <v>3.0579999999999998</v>
      </c>
    </row>
    <row r="456" spans="1:6" x14ac:dyDescent="0.2">
      <c r="A456" s="7" t="s">
        <v>1510</v>
      </c>
      <c r="B456" s="7">
        <v>59.719000000000001</v>
      </c>
      <c r="C456" s="7" t="s">
        <v>31</v>
      </c>
      <c r="D456" s="6">
        <v>42662</v>
      </c>
      <c r="E456" s="7" t="s">
        <v>49</v>
      </c>
      <c r="F456" s="7">
        <v>99.528000000000006</v>
      </c>
    </row>
    <row r="457" spans="1:6" x14ac:dyDescent="0.2">
      <c r="A457" s="7" t="s">
        <v>1427</v>
      </c>
      <c r="B457" s="7">
        <v>2.1339999999999999</v>
      </c>
      <c r="C457" s="7" t="s">
        <v>31</v>
      </c>
      <c r="D457" s="6">
        <v>42530</v>
      </c>
      <c r="E457" s="7" t="s">
        <v>49</v>
      </c>
      <c r="F457" s="7">
        <v>3.3880000000000003</v>
      </c>
    </row>
    <row r="458" spans="1:6" x14ac:dyDescent="0.2">
      <c r="A458" s="7" t="s">
        <v>400</v>
      </c>
      <c r="B458" s="7">
        <v>7.1610000000000005</v>
      </c>
      <c r="C458" s="7" t="s">
        <v>40</v>
      </c>
      <c r="D458" s="6">
        <v>41500</v>
      </c>
      <c r="E458" s="7" t="s">
        <v>49</v>
      </c>
      <c r="F458" s="7">
        <v>34.078000000000003</v>
      </c>
    </row>
    <row r="459" spans="1:6" x14ac:dyDescent="0.2">
      <c r="A459" s="7" t="s">
        <v>1628</v>
      </c>
      <c r="B459" s="7">
        <v>7.0289999999999999</v>
      </c>
      <c r="C459" s="7" t="s">
        <v>31</v>
      </c>
      <c r="D459" s="6">
        <v>42778</v>
      </c>
      <c r="E459" s="7" t="s">
        <v>49</v>
      </c>
      <c r="F459" s="7">
        <v>21.978000000000002</v>
      </c>
    </row>
    <row r="460" spans="1:6" x14ac:dyDescent="0.2">
      <c r="A460" s="7" t="s">
        <v>472</v>
      </c>
      <c r="B460" s="7">
        <v>22.198</v>
      </c>
      <c r="C460" s="7" t="s">
        <v>40</v>
      </c>
      <c r="D460" s="6">
        <v>41554</v>
      </c>
      <c r="E460" s="7" t="s">
        <v>30</v>
      </c>
      <c r="F460" s="7">
        <v>38.951000000000001</v>
      </c>
    </row>
    <row r="461" spans="1:6" x14ac:dyDescent="0.2">
      <c r="A461" s="7" t="s">
        <v>349</v>
      </c>
      <c r="B461" s="7">
        <v>1.4630000000000003</v>
      </c>
      <c r="C461" s="7" t="s">
        <v>31</v>
      </c>
      <c r="D461" s="6">
        <v>41461</v>
      </c>
      <c r="E461" s="7" t="s">
        <v>49</v>
      </c>
      <c r="F461" s="7">
        <v>2.2880000000000003</v>
      </c>
    </row>
    <row r="462" spans="1:6" x14ac:dyDescent="0.2">
      <c r="A462" s="7" t="s">
        <v>1458</v>
      </c>
      <c r="B462" s="7">
        <v>296.98900000000003</v>
      </c>
      <c r="C462" s="7" t="s">
        <v>31</v>
      </c>
      <c r="D462" s="6">
        <v>42585</v>
      </c>
      <c r="E462" s="7" t="s">
        <v>81</v>
      </c>
      <c r="F462" s="7">
        <v>494.98900000000003</v>
      </c>
    </row>
    <row r="463" spans="1:6" x14ac:dyDescent="0.2">
      <c r="A463" s="7" t="s">
        <v>838</v>
      </c>
      <c r="B463" s="7">
        <v>2.1339999999999999</v>
      </c>
      <c r="C463" s="7" t="s">
        <v>31</v>
      </c>
      <c r="D463" s="6">
        <v>41924</v>
      </c>
      <c r="E463" s="7" t="s">
        <v>49</v>
      </c>
      <c r="F463" s="7">
        <v>3.3880000000000003</v>
      </c>
    </row>
    <row r="464" spans="1:6" x14ac:dyDescent="0.2">
      <c r="A464" s="7" t="s">
        <v>754</v>
      </c>
      <c r="B464" s="7">
        <v>3.6520000000000001</v>
      </c>
      <c r="C464" s="7" t="s">
        <v>31</v>
      </c>
      <c r="D464" s="6">
        <v>41831</v>
      </c>
      <c r="E464" s="7" t="s">
        <v>34</v>
      </c>
      <c r="F464" s="7">
        <v>5.6980000000000004</v>
      </c>
    </row>
    <row r="465" spans="1:6" x14ac:dyDescent="0.2">
      <c r="A465" s="7" t="s">
        <v>1010</v>
      </c>
      <c r="B465" s="7">
        <v>23.716000000000001</v>
      </c>
      <c r="C465" s="7" t="s">
        <v>31</v>
      </c>
      <c r="D465" s="6">
        <v>42087</v>
      </c>
      <c r="E465" s="7" t="s">
        <v>34</v>
      </c>
      <c r="F465" s="7">
        <v>40.204999999999998</v>
      </c>
    </row>
    <row r="466" spans="1:6" x14ac:dyDescent="0.2">
      <c r="A466" s="7" t="s">
        <v>1080</v>
      </c>
      <c r="B466" s="7">
        <v>22.198</v>
      </c>
      <c r="C466" s="7" t="s">
        <v>31</v>
      </c>
      <c r="D466" s="6">
        <v>42154</v>
      </c>
      <c r="E466" s="7" t="s">
        <v>30</v>
      </c>
      <c r="F466" s="7">
        <v>38.951000000000001</v>
      </c>
    </row>
    <row r="467" spans="1:6" x14ac:dyDescent="0.2">
      <c r="A467" s="7" t="s">
        <v>756</v>
      </c>
      <c r="B467" s="7">
        <v>2.0240000000000005</v>
      </c>
      <c r="C467" s="7" t="s">
        <v>31</v>
      </c>
      <c r="D467" s="6">
        <v>41833</v>
      </c>
      <c r="E467" s="7" t="s">
        <v>49</v>
      </c>
      <c r="F467" s="7">
        <v>3.1680000000000001</v>
      </c>
    </row>
    <row r="468" spans="1:6" x14ac:dyDescent="0.2">
      <c r="A468" s="7" t="s">
        <v>105</v>
      </c>
      <c r="B468" s="7">
        <v>21.758000000000003</v>
      </c>
      <c r="C468" s="7" t="s">
        <v>31</v>
      </c>
      <c r="D468" s="6">
        <v>41910</v>
      </c>
      <c r="E468" s="7" t="s">
        <v>49</v>
      </c>
      <c r="F468" s="7">
        <v>50.589000000000006</v>
      </c>
    </row>
    <row r="469" spans="1:6" x14ac:dyDescent="0.2">
      <c r="A469" s="7" t="s">
        <v>740</v>
      </c>
      <c r="B469" s="7">
        <v>109.32900000000001</v>
      </c>
      <c r="C469" s="7" t="s">
        <v>31</v>
      </c>
      <c r="D469" s="6">
        <v>41816</v>
      </c>
      <c r="E469" s="7" t="s">
        <v>49</v>
      </c>
      <c r="F469" s="7">
        <v>179.22300000000001</v>
      </c>
    </row>
    <row r="470" spans="1:6" x14ac:dyDescent="0.2">
      <c r="A470" s="7" t="s">
        <v>1198</v>
      </c>
      <c r="B470" s="7">
        <v>3.74</v>
      </c>
      <c r="C470" s="7" t="s">
        <v>31</v>
      </c>
      <c r="D470" s="6">
        <v>42252</v>
      </c>
      <c r="E470" s="7" t="s">
        <v>49</v>
      </c>
      <c r="F470" s="7">
        <v>5.9400000000000013</v>
      </c>
    </row>
    <row r="471" spans="1:6" x14ac:dyDescent="0.2">
      <c r="A471" s="7" t="s">
        <v>601</v>
      </c>
      <c r="B471" s="7">
        <v>59.719000000000001</v>
      </c>
      <c r="C471" s="7" t="s">
        <v>31</v>
      </c>
      <c r="D471" s="6">
        <v>41676</v>
      </c>
      <c r="E471" s="7" t="s">
        <v>49</v>
      </c>
      <c r="F471" s="7">
        <v>99.528000000000006</v>
      </c>
    </row>
    <row r="472" spans="1:6" x14ac:dyDescent="0.2">
      <c r="A472" s="7" t="s">
        <v>357</v>
      </c>
      <c r="B472" s="7">
        <v>2.1779999999999999</v>
      </c>
      <c r="C472" s="7" t="s">
        <v>31</v>
      </c>
      <c r="D472" s="6">
        <v>41465</v>
      </c>
      <c r="E472" s="7" t="s">
        <v>49</v>
      </c>
      <c r="F472" s="7">
        <v>3.4650000000000003</v>
      </c>
    </row>
    <row r="473" spans="1:6" x14ac:dyDescent="0.2">
      <c r="A473" s="7" t="s">
        <v>325</v>
      </c>
      <c r="B473" s="7">
        <v>66.649000000000015</v>
      </c>
      <c r="C473" s="7" t="s">
        <v>31</v>
      </c>
      <c r="D473" s="6">
        <v>41438</v>
      </c>
      <c r="E473" s="7" t="s">
        <v>49</v>
      </c>
      <c r="F473" s="7">
        <v>111.07800000000002</v>
      </c>
    </row>
    <row r="474" spans="1:6" x14ac:dyDescent="0.2">
      <c r="A474" s="7" t="s">
        <v>830</v>
      </c>
      <c r="B474" s="7">
        <v>12.221</v>
      </c>
      <c r="C474" s="7" t="s">
        <v>40</v>
      </c>
      <c r="D474" s="6">
        <v>41919</v>
      </c>
      <c r="E474" s="7" t="s">
        <v>34</v>
      </c>
      <c r="F474" s="7">
        <v>21.824000000000002</v>
      </c>
    </row>
    <row r="475" spans="1:6" x14ac:dyDescent="0.2">
      <c r="A475" s="7" t="s">
        <v>660</v>
      </c>
      <c r="B475" s="7">
        <v>12.144</v>
      </c>
      <c r="C475" s="7" t="s">
        <v>31</v>
      </c>
      <c r="D475" s="6">
        <v>41731</v>
      </c>
      <c r="E475" s="7" t="s">
        <v>49</v>
      </c>
      <c r="F475" s="7">
        <v>18.678000000000001</v>
      </c>
    </row>
    <row r="476" spans="1:6" x14ac:dyDescent="0.2">
      <c r="A476" s="7" t="s">
        <v>893</v>
      </c>
      <c r="B476" s="7">
        <v>2.145</v>
      </c>
      <c r="C476" s="7" t="s">
        <v>40</v>
      </c>
      <c r="D476" s="6">
        <v>41983</v>
      </c>
      <c r="E476" s="7" t="s">
        <v>34</v>
      </c>
      <c r="F476" s="7">
        <v>4.3780000000000001</v>
      </c>
    </row>
    <row r="477" spans="1:6" x14ac:dyDescent="0.2">
      <c r="A477" s="7" t="s">
        <v>394</v>
      </c>
      <c r="B477" s="7">
        <v>1.6830000000000003</v>
      </c>
      <c r="C477" s="7" t="s">
        <v>40</v>
      </c>
      <c r="D477" s="6">
        <v>41495</v>
      </c>
      <c r="E477" s="7" t="s">
        <v>34</v>
      </c>
      <c r="F477" s="7">
        <v>3.0579999999999998</v>
      </c>
    </row>
    <row r="478" spans="1:6" x14ac:dyDescent="0.2">
      <c r="A478" s="7" t="s">
        <v>1239</v>
      </c>
      <c r="B478" s="7">
        <v>1.3089999999999999</v>
      </c>
      <c r="C478" s="7" t="s">
        <v>31</v>
      </c>
      <c r="D478" s="6">
        <v>42306</v>
      </c>
      <c r="E478" s="7" t="s">
        <v>49</v>
      </c>
      <c r="F478" s="7">
        <v>2.1779999999999999</v>
      </c>
    </row>
    <row r="479" spans="1:6" x14ac:dyDescent="0.2">
      <c r="A479" s="7" t="s">
        <v>1619</v>
      </c>
      <c r="B479" s="7">
        <v>172.15</v>
      </c>
      <c r="C479" s="7" t="s">
        <v>31</v>
      </c>
      <c r="D479" s="6">
        <v>42767</v>
      </c>
      <c r="E479" s="7" t="s">
        <v>49</v>
      </c>
      <c r="F479" s="7">
        <v>331.06700000000006</v>
      </c>
    </row>
    <row r="480" spans="1:6" x14ac:dyDescent="0.2">
      <c r="A480" s="7" t="s">
        <v>111</v>
      </c>
      <c r="B480" s="7">
        <v>16.445</v>
      </c>
      <c r="C480" s="7" t="s">
        <v>31</v>
      </c>
      <c r="D480" s="6">
        <v>42005</v>
      </c>
      <c r="E480" s="7" t="s">
        <v>49</v>
      </c>
      <c r="F480" s="7">
        <v>38.236000000000004</v>
      </c>
    </row>
    <row r="481" spans="1:6" x14ac:dyDescent="0.2">
      <c r="A481" s="7" t="s">
        <v>885</v>
      </c>
      <c r="B481" s="7">
        <v>1.4410000000000003</v>
      </c>
      <c r="C481" s="7" t="s">
        <v>31</v>
      </c>
      <c r="D481" s="6">
        <v>41972</v>
      </c>
      <c r="E481" s="7" t="s">
        <v>34</v>
      </c>
      <c r="F481" s="7">
        <v>3.1240000000000001</v>
      </c>
    </row>
    <row r="482" spans="1:6" x14ac:dyDescent="0.2">
      <c r="A482" s="7" t="s">
        <v>1517</v>
      </c>
      <c r="B482" s="7">
        <v>2.4859999999999998</v>
      </c>
      <c r="C482" s="7" t="s">
        <v>31</v>
      </c>
      <c r="D482" s="6">
        <v>42668</v>
      </c>
      <c r="E482" s="7" t="s">
        <v>49</v>
      </c>
      <c r="F482" s="7">
        <v>3.9380000000000006</v>
      </c>
    </row>
    <row r="483" spans="1:6" x14ac:dyDescent="0.2">
      <c r="A483" s="7" t="s">
        <v>976</v>
      </c>
      <c r="B483" s="7">
        <v>3.6520000000000001</v>
      </c>
      <c r="C483" s="7" t="s">
        <v>40</v>
      </c>
      <c r="D483" s="6">
        <v>42056</v>
      </c>
      <c r="E483" s="7" t="s">
        <v>34</v>
      </c>
      <c r="F483" s="7">
        <v>5.6980000000000004</v>
      </c>
    </row>
    <row r="484" spans="1:6" x14ac:dyDescent="0.2">
      <c r="A484" s="7" t="s">
        <v>233</v>
      </c>
      <c r="B484" s="7">
        <v>89.749000000000009</v>
      </c>
      <c r="C484" s="7" t="s">
        <v>31</v>
      </c>
      <c r="D484" s="6">
        <v>41366</v>
      </c>
      <c r="E484" s="7" t="s">
        <v>49</v>
      </c>
      <c r="F484" s="7">
        <v>175.98900000000003</v>
      </c>
    </row>
    <row r="485" spans="1:6" x14ac:dyDescent="0.2">
      <c r="A485" s="7" t="s">
        <v>1309</v>
      </c>
      <c r="B485" s="7">
        <v>2.8490000000000002</v>
      </c>
      <c r="C485" s="7" t="s">
        <v>31</v>
      </c>
      <c r="D485" s="6">
        <v>42404</v>
      </c>
      <c r="E485" s="7" t="s">
        <v>34</v>
      </c>
      <c r="F485" s="7">
        <v>4.3780000000000001</v>
      </c>
    </row>
    <row r="486" spans="1:6" x14ac:dyDescent="0.2">
      <c r="A486" s="7" t="s">
        <v>1287</v>
      </c>
      <c r="B486" s="7">
        <v>415.78900000000004</v>
      </c>
      <c r="C486" s="7" t="s">
        <v>31</v>
      </c>
      <c r="D486" s="6">
        <v>42375</v>
      </c>
      <c r="E486" s="7" t="s">
        <v>81</v>
      </c>
      <c r="F486" s="7">
        <v>659.98900000000003</v>
      </c>
    </row>
    <row r="487" spans="1:6" x14ac:dyDescent="0.2">
      <c r="A487" s="7" t="s">
        <v>249</v>
      </c>
      <c r="B487" s="7">
        <v>1.7490000000000003</v>
      </c>
      <c r="C487" s="7" t="s">
        <v>31</v>
      </c>
      <c r="D487" s="6">
        <v>41399</v>
      </c>
      <c r="E487" s="7" t="s">
        <v>49</v>
      </c>
      <c r="F487" s="7">
        <v>2.871</v>
      </c>
    </row>
    <row r="488" spans="1:6" x14ac:dyDescent="0.2">
      <c r="A488" s="7" t="s">
        <v>1052</v>
      </c>
      <c r="B488" s="7">
        <v>15.268000000000002</v>
      </c>
      <c r="C488" s="7" t="s">
        <v>31</v>
      </c>
      <c r="D488" s="6">
        <v>42127</v>
      </c>
      <c r="E488" s="7" t="s">
        <v>49</v>
      </c>
      <c r="F488" s="7">
        <v>24.618000000000002</v>
      </c>
    </row>
    <row r="489" spans="1:6" x14ac:dyDescent="0.2">
      <c r="A489" s="7" t="s">
        <v>48</v>
      </c>
      <c r="B489" s="7">
        <v>3.74</v>
      </c>
      <c r="C489" s="7" t="s">
        <v>40</v>
      </c>
      <c r="D489" s="6">
        <v>41467</v>
      </c>
      <c r="E489" s="7" t="s">
        <v>49</v>
      </c>
      <c r="F489" s="7">
        <v>5.9400000000000013</v>
      </c>
    </row>
    <row r="490" spans="1:6" x14ac:dyDescent="0.2">
      <c r="A490" s="7" t="s">
        <v>346</v>
      </c>
      <c r="B490" s="7">
        <v>12.221</v>
      </c>
      <c r="C490" s="7" t="s">
        <v>31</v>
      </c>
      <c r="D490" s="6">
        <v>41456</v>
      </c>
      <c r="E490" s="7" t="s">
        <v>34</v>
      </c>
      <c r="F490" s="7">
        <v>21.824000000000002</v>
      </c>
    </row>
    <row r="491" spans="1:6" x14ac:dyDescent="0.2">
      <c r="A491" s="7" t="s">
        <v>766</v>
      </c>
      <c r="B491" s="7">
        <v>1.4630000000000003</v>
      </c>
      <c r="C491" s="7" t="s">
        <v>31</v>
      </c>
      <c r="D491" s="6">
        <v>41849</v>
      </c>
      <c r="E491" s="7" t="s">
        <v>49</v>
      </c>
      <c r="F491" s="7">
        <v>2.2880000000000003</v>
      </c>
    </row>
    <row r="492" spans="1:6" x14ac:dyDescent="0.2">
      <c r="A492" s="7" t="s">
        <v>582</v>
      </c>
      <c r="B492" s="7">
        <v>3.74</v>
      </c>
      <c r="C492" s="7" t="s">
        <v>40</v>
      </c>
      <c r="D492" s="6">
        <v>41660</v>
      </c>
      <c r="E492" s="7" t="s">
        <v>49</v>
      </c>
      <c r="F492" s="7">
        <v>5.9400000000000013</v>
      </c>
    </row>
    <row r="493" spans="1:6" x14ac:dyDescent="0.2">
      <c r="A493" s="7" t="s">
        <v>856</v>
      </c>
      <c r="B493" s="7">
        <v>9.8120000000000012</v>
      </c>
      <c r="C493" s="7" t="s">
        <v>31</v>
      </c>
      <c r="D493" s="6">
        <v>41942</v>
      </c>
      <c r="E493" s="7" t="s">
        <v>49</v>
      </c>
      <c r="F493" s="7">
        <v>32.713999999999999</v>
      </c>
    </row>
    <row r="494" spans="1:6" x14ac:dyDescent="0.2">
      <c r="A494" s="7" t="s">
        <v>1090</v>
      </c>
      <c r="B494" s="7">
        <v>1.1990000000000003</v>
      </c>
      <c r="C494" s="7" t="s">
        <v>31</v>
      </c>
      <c r="D494" s="6">
        <v>42157</v>
      </c>
      <c r="E494" s="7" t="s">
        <v>34</v>
      </c>
      <c r="F494" s="7">
        <v>2.8600000000000003</v>
      </c>
    </row>
    <row r="495" spans="1:6" x14ac:dyDescent="0.2">
      <c r="A495" s="7" t="s">
        <v>115</v>
      </c>
      <c r="B495" s="7">
        <v>1.298</v>
      </c>
      <c r="C495" s="7" t="s">
        <v>31</v>
      </c>
      <c r="D495" s="6">
        <v>42030</v>
      </c>
      <c r="E495" s="7" t="s">
        <v>49</v>
      </c>
      <c r="F495" s="7">
        <v>2.0680000000000001</v>
      </c>
    </row>
    <row r="496" spans="1:6" x14ac:dyDescent="0.2">
      <c r="A496" s="7" t="s">
        <v>876</v>
      </c>
      <c r="B496" s="7">
        <v>68.64</v>
      </c>
      <c r="C496" s="7" t="s">
        <v>31</v>
      </c>
      <c r="D496" s="6">
        <v>41966</v>
      </c>
      <c r="E496" s="7" t="s">
        <v>49</v>
      </c>
      <c r="F496" s="7">
        <v>171.58900000000003</v>
      </c>
    </row>
    <row r="497" spans="1:6" x14ac:dyDescent="0.2">
      <c r="A497" s="7" t="s">
        <v>955</v>
      </c>
      <c r="B497" s="7">
        <v>2.5190000000000001</v>
      </c>
      <c r="C497" s="7" t="s">
        <v>31</v>
      </c>
      <c r="D497" s="6">
        <v>42038</v>
      </c>
      <c r="E497" s="7" t="s">
        <v>49</v>
      </c>
      <c r="F497" s="7">
        <v>4.0590000000000002</v>
      </c>
    </row>
    <row r="498" spans="1:6" x14ac:dyDescent="0.2">
      <c r="A498" s="7" t="s">
        <v>1391</v>
      </c>
      <c r="B498" s="7">
        <v>3.8280000000000003</v>
      </c>
      <c r="C498" s="7" t="s">
        <v>31</v>
      </c>
      <c r="D498" s="6">
        <v>42492</v>
      </c>
      <c r="E498" s="7" t="s">
        <v>34</v>
      </c>
      <c r="F498" s="7">
        <v>5.9729999999999999</v>
      </c>
    </row>
    <row r="499" spans="1:6" x14ac:dyDescent="0.2">
      <c r="A499" s="7" t="s">
        <v>1332</v>
      </c>
      <c r="B499" s="7">
        <v>24.167000000000002</v>
      </c>
      <c r="C499" s="7" t="s">
        <v>31</v>
      </c>
      <c r="D499" s="6">
        <v>42429</v>
      </c>
      <c r="E499" s="7" t="s">
        <v>49</v>
      </c>
      <c r="F499" s="7">
        <v>38.984000000000002</v>
      </c>
    </row>
    <row r="500" spans="1:6" x14ac:dyDescent="0.2">
      <c r="A500" s="7" t="s">
        <v>1471</v>
      </c>
      <c r="B500" s="7">
        <v>0.26400000000000001</v>
      </c>
      <c r="C500" s="7" t="s">
        <v>31</v>
      </c>
      <c r="D500" s="6">
        <v>42600</v>
      </c>
      <c r="E500" s="7" t="s">
        <v>34</v>
      </c>
      <c r="F500" s="7">
        <v>1.3860000000000001</v>
      </c>
    </row>
    <row r="501" spans="1:6" x14ac:dyDescent="0.2">
      <c r="A501" s="7" t="s">
        <v>1097</v>
      </c>
      <c r="B501" s="7">
        <v>2.0570000000000004</v>
      </c>
      <c r="C501" s="7" t="s">
        <v>31</v>
      </c>
      <c r="D501" s="6">
        <v>42161</v>
      </c>
      <c r="E501" s="7" t="s">
        <v>30</v>
      </c>
      <c r="F501" s="7">
        <v>8.9320000000000004</v>
      </c>
    </row>
    <row r="502" spans="1:6" x14ac:dyDescent="0.2">
      <c r="A502" s="7" t="s">
        <v>704</v>
      </c>
      <c r="B502" s="7">
        <v>6.0500000000000007</v>
      </c>
      <c r="C502" s="7" t="s">
        <v>40</v>
      </c>
      <c r="D502" s="6">
        <v>41784</v>
      </c>
      <c r="E502" s="7" t="s">
        <v>30</v>
      </c>
      <c r="F502" s="7">
        <v>13.442000000000002</v>
      </c>
    </row>
    <row r="503" spans="1:6" x14ac:dyDescent="0.2">
      <c r="A503" s="7" t="s">
        <v>1026</v>
      </c>
      <c r="B503" s="7">
        <v>59.972000000000008</v>
      </c>
      <c r="C503" s="7" t="s">
        <v>31</v>
      </c>
      <c r="D503" s="6">
        <v>42100</v>
      </c>
      <c r="E503" s="7" t="s">
        <v>49</v>
      </c>
      <c r="F503" s="7">
        <v>111.06700000000001</v>
      </c>
    </row>
    <row r="504" spans="1:6" x14ac:dyDescent="0.2">
      <c r="A504" s="7" t="s">
        <v>1574</v>
      </c>
      <c r="B504" s="7">
        <v>1.6060000000000001</v>
      </c>
      <c r="C504" s="7" t="s">
        <v>40</v>
      </c>
      <c r="D504" s="6">
        <v>42716</v>
      </c>
      <c r="E504" s="7" t="s">
        <v>30</v>
      </c>
      <c r="F504" s="7">
        <v>3.927</v>
      </c>
    </row>
    <row r="505" spans="1:6" x14ac:dyDescent="0.2">
      <c r="A505" s="7" t="s">
        <v>280</v>
      </c>
      <c r="B505" s="7">
        <v>15.268000000000002</v>
      </c>
      <c r="C505" s="7" t="s">
        <v>31</v>
      </c>
      <c r="D505" s="6">
        <v>41414</v>
      </c>
      <c r="E505" s="7" t="s">
        <v>49</v>
      </c>
      <c r="F505" s="7">
        <v>24.618000000000002</v>
      </c>
    </row>
    <row r="506" spans="1:6" x14ac:dyDescent="0.2">
      <c r="A506" s="7" t="s">
        <v>1428</v>
      </c>
      <c r="B506" s="7">
        <v>0.78100000000000003</v>
      </c>
      <c r="C506" s="7" t="s">
        <v>31</v>
      </c>
      <c r="D506" s="6">
        <v>42531</v>
      </c>
      <c r="E506" s="7" t="s">
        <v>34</v>
      </c>
      <c r="F506" s="7">
        <v>1.254</v>
      </c>
    </row>
    <row r="507" spans="1:6" x14ac:dyDescent="0.2">
      <c r="A507" s="7" t="s">
        <v>339</v>
      </c>
      <c r="B507" s="7">
        <v>2.5190000000000001</v>
      </c>
      <c r="C507" s="7" t="s">
        <v>31</v>
      </c>
      <c r="D507" s="6">
        <v>41451</v>
      </c>
      <c r="E507" s="7" t="s">
        <v>34</v>
      </c>
      <c r="F507" s="7">
        <v>3.9380000000000006</v>
      </c>
    </row>
    <row r="508" spans="1:6" x14ac:dyDescent="0.2">
      <c r="A508" s="7" t="s">
        <v>462</v>
      </c>
      <c r="B508" s="7">
        <v>1.034</v>
      </c>
      <c r="C508" s="7" t="s">
        <v>31</v>
      </c>
      <c r="D508" s="6">
        <v>41546</v>
      </c>
      <c r="E508" s="7" t="s">
        <v>30</v>
      </c>
      <c r="F508" s="7">
        <v>2.2880000000000003</v>
      </c>
    </row>
    <row r="509" spans="1:6" x14ac:dyDescent="0.2">
      <c r="A509" s="7" t="s">
        <v>207</v>
      </c>
      <c r="B509" s="7">
        <v>59.719000000000001</v>
      </c>
      <c r="C509" s="7" t="s">
        <v>31</v>
      </c>
      <c r="D509" s="6">
        <v>41333</v>
      </c>
      <c r="E509" s="7" t="s">
        <v>49</v>
      </c>
      <c r="F509" s="7">
        <v>99.528000000000006</v>
      </c>
    </row>
    <row r="510" spans="1:6" x14ac:dyDescent="0.2">
      <c r="A510" s="7" t="s">
        <v>811</v>
      </c>
      <c r="B510" s="7">
        <v>12.518000000000002</v>
      </c>
      <c r="C510" s="7" t="s">
        <v>31</v>
      </c>
      <c r="D510" s="6">
        <v>41899</v>
      </c>
      <c r="E510" s="7" t="s">
        <v>30</v>
      </c>
      <c r="F510" s="7">
        <v>20.515000000000001</v>
      </c>
    </row>
    <row r="511" spans="1:6" x14ac:dyDescent="0.2">
      <c r="A511" s="7" t="s">
        <v>522</v>
      </c>
      <c r="B511" s="7">
        <v>1.9360000000000002</v>
      </c>
      <c r="C511" s="7" t="s">
        <v>31</v>
      </c>
      <c r="D511" s="6">
        <v>41600</v>
      </c>
      <c r="E511" s="7" t="s">
        <v>34</v>
      </c>
      <c r="F511" s="7">
        <v>3.234</v>
      </c>
    </row>
    <row r="512" spans="1:6" x14ac:dyDescent="0.2">
      <c r="A512" s="7" t="s">
        <v>88</v>
      </c>
      <c r="B512" s="7">
        <v>1.6830000000000003</v>
      </c>
      <c r="C512" s="7" t="s">
        <v>31</v>
      </c>
      <c r="D512" s="6">
        <v>41825</v>
      </c>
      <c r="E512" s="7" t="s">
        <v>34</v>
      </c>
      <c r="F512" s="7">
        <v>2.7170000000000005</v>
      </c>
    </row>
    <row r="513" spans="1:6" x14ac:dyDescent="0.2">
      <c r="A513" s="7" t="s">
        <v>652</v>
      </c>
      <c r="B513" s="7">
        <v>9.8120000000000012</v>
      </c>
      <c r="C513" s="7" t="s">
        <v>31</v>
      </c>
      <c r="D513" s="6">
        <v>41721</v>
      </c>
      <c r="E513" s="7" t="s">
        <v>49</v>
      </c>
      <c r="F513" s="7">
        <v>32.713999999999999</v>
      </c>
    </row>
    <row r="514" spans="1:6" x14ac:dyDescent="0.2">
      <c r="A514" s="7" t="s">
        <v>732</v>
      </c>
      <c r="B514" s="7">
        <v>3.8720000000000003</v>
      </c>
      <c r="C514" s="7" t="s">
        <v>31</v>
      </c>
      <c r="D514" s="6">
        <v>41816</v>
      </c>
      <c r="E514" s="7" t="s">
        <v>49</v>
      </c>
      <c r="F514" s="7">
        <v>6.2480000000000002</v>
      </c>
    </row>
    <row r="515" spans="1:6" x14ac:dyDescent="0.2">
      <c r="A515" s="7" t="s">
        <v>782</v>
      </c>
      <c r="B515" s="7">
        <v>1.1990000000000003</v>
      </c>
      <c r="C515" s="7" t="s">
        <v>31</v>
      </c>
      <c r="D515" s="6">
        <v>41863</v>
      </c>
      <c r="E515" s="7" t="s">
        <v>34</v>
      </c>
      <c r="F515" s="7">
        <v>2.8600000000000003</v>
      </c>
    </row>
    <row r="516" spans="1:6" x14ac:dyDescent="0.2">
      <c r="A516" s="7" t="s">
        <v>970</v>
      </c>
      <c r="B516" s="7">
        <v>2.5410000000000004</v>
      </c>
      <c r="C516" s="7" t="s">
        <v>31</v>
      </c>
      <c r="D516" s="6">
        <v>42046</v>
      </c>
      <c r="E516" s="7" t="s">
        <v>34</v>
      </c>
      <c r="F516" s="7">
        <v>4.1580000000000004</v>
      </c>
    </row>
    <row r="517" spans="1:6" x14ac:dyDescent="0.2">
      <c r="A517" s="7" t="s">
        <v>675</v>
      </c>
      <c r="B517" s="7">
        <v>347.17100000000005</v>
      </c>
      <c r="C517" s="7" t="s">
        <v>100</v>
      </c>
      <c r="D517" s="6">
        <v>41741</v>
      </c>
      <c r="E517" s="7" t="s">
        <v>99</v>
      </c>
      <c r="F517" s="7">
        <v>551.06700000000012</v>
      </c>
    </row>
    <row r="518" spans="1:6" x14ac:dyDescent="0.2">
      <c r="A518" s="7" t="s">
        <v>64</v>
      </c>
      <c r="B518" s="7">
        <v>68.64</v>
      </c>
      <c r="C518" s="7" t="s">
        <v>31</v>
      </c>
      <c r="D518" s="6">
        <v>41566</v>
      </c>
      <c r="E518" s="7" t="s">
        <v>49</v>
      </c>
      <c r="F518" s="7">
        <v>171.58900000000003</v>
      </c>
    </row>
    <row r="519" spans="1:6" x14ac:dyDescent="0.2">
      <c r="A519" s="7" t="s">
        <v>1162</v>
      </c>
      <c r="B519" s="7">
        <v>4.9830000000000005</v>
      </c>
      <c r="C519" s="7" t="s">
        <v>31</v>
      </c>
      <c r="D519" s="6">
        <v>42216</v>
      </c>
      <c r="E519" s="7" t="s">
        <v>49</v>
      </c>
      <c r="F519" s="7">
        <v>8.0300000000000011</v>
      </c>
    </row>
    <row r="520" spans="1:6" x14ac:dyDescent="0.2">
      <c r="A520" s="7" t="s">
        <v>861</v>
      </c>
      <c r="B520" s="7">
        <v>19.624000000000002</v>
      </c>
      <c r="C520" s="7" t="s">
        <v>31</v>
      </c>
      <c r="D520" s="6">
        <v>41946</v>
      </c>
      <c r="E520" s="7" t="s">
        <v>49</v>
      </c>
      <c r="F520" s="7">
        <v>38.489000000000004</v>
      </c>
    </row>
    <row r="521" spans="1:6" x14ac:dyDescent="0.2">
      <c r="A521" s="7" t="s">
        <v>555</v>
      </c>
      <c r="B521" s="7">
        <v>2.1120000000000001</v>
      </c>
      <c r="C521" s="7" t="s">
        <v>31</v>
      </c>
      <c r="D521" s="6">
        <v>41628</v>
      </c>
      <c r="E521" s="7" t="s">
        <v>34</v>
      </c>
      <c r="F521" s="7">
        <v>3.5859999999999999</v>
      </c>
    </row>
    <row r="522" spans="1:6" x14ac:dyDescent="0.2">
      <c r="A522" s="7" t="s">
        <v>1325</v>
      </c>
      <c r="B522" s="7">
        <v>4.9830000000000005</v>
      </c>
      <c r="C522" s="7" t="s">
        <v>31</v>
      </c>
      <c r="D522" s="6">
        <v>42422</v>
      </c>
      <c r="E522" s="7" t="s">
        <v>49</v>
      </c>
      <c r="F522" s="7">
        <v>8.0300000000000011</v>
      </c>
    </row>
    <row r="523" spans="1:6" x14ac:dyDescent="0.2">
      <c r="A523" s="7" t="s">
        <v>1424</v>
      </c>
      <c r="B523" s="7">
        <v>1.034</v>
      </c>
      <c r="C523" s="7" t="s">
        <v>31</v>
      </c>
      <c r="D523" s="6">
        <v>42528</v>
      </c>
      <c r="E523" s="7" t="s">
        <v>30</v>
      </c>
      <c r="F523" s="7">
        <v>2.2880000000000003</v>
      </c>
    </row>
    <row r="524" spans="1:6" x14ac:dyDescent="0.2">
      <c r="A524" s="7" t="s">
        <v>408</v>
      </c>
      <c r="B524" s="7">
        <v>3.8500000000000005</v>
      </c>
      <c r="C524" s="7" t="s">
        <v>31</v>
      </c>
      <c r="D524" s="6">
        <v>41503</v>
      </c>
      <c r="E524" s="7" t="s">
        <v>49</v>
      </c>
      <c r="F524" s="7">
        <v>6.3140000000000009</v>
      </c>
    </row>
    <row r="525" spans="1:6" x14ac:dyDescent="0.2">
      <c r="A525" s="7" t="s">
        <v>880</v>
      </c>
      <c r="B525" s="7">
        <v>1.4410000000000003</v>
      </c>
      <c r="C525" s="7" t="s">
        <v>31</v>
      </c>
      <c r="D525" s="6">
        <v>41968</v>
      </c>
      <c r="E525" s="7" t="s">
        <v>34</v>
      </c>
      <c r="F525" s="7">
        <v>3.1240000000000001</v>
      </c>
    </row>
    <row r="526" spans="1:6" x14ac:dyDescent="0.2">
      <c r="A526" s="7" t="s">
        <v>1347</v>
      </c>
      <c r="B526" s="7">
        <v>13.629000000000001</v>
      </c>
      <c r="C526" s="7" t="s">
        <v>31</v>
      </c>
      <c r="D526" s="6">
        <v>42452</v>
      </c>
      <c r="E526" s="7" t="s">
        <v>49</v>
      </c>
      <c r="F526" s="7">
        <v>21.978000000000002</v>
      </c>
    </row>
    <row r="527" spans="1:6" x14ac:dyDescent="0.2">
      <c r="A527" s="7" t="s">
        <v>768</v>
      </c>
      <c r="B527" s="7">
        <v>1.7600000000000002</v>
      </c>
      <c r="C527" s="7" t="s">
        <v>40</v>
      </c>
      <c r="D527" s="6">
        <v>41851</v>
      </c>
      <c r="E527" s="7" t="s">
        <v>34</v>
      </c>
      <c r="F527" s="7">
        <v>2.8820000000000006</v>
      </c>
    </row>
    <row r="528" spans="1:6" x14ac:dyDescent="0.2">
      <c r="A528" s="7" t="s">
        <v>1256</v>
      </c>
      <c r="B528" s="7">
        <v>4.4330000000000007</v>
      </c>
      <c r="C528" s="7" t="s">
        <v>31</v>
      </c>
      <c r="D528" s="6">
        <v>42323</v>
      </c>
      <c r="E528" s="7" t="s">
        <v>49</v>
      </c>
      <c r="F528" s="7">
        <v>10.318000000000001</v>
      </c>
    </row>
    <row r="529" spans="1:6" x14ac:dyDescent="0.2">
      <c r="A529" s="7" t="s">
        <v>872</v>
      </c>
      <c r="B529" s="7">
        <v>415.78900000000004</v>
      </c>
      <c r="C529" s="7" t="s">
        <v>40</v>
      </c>
      <c r="D529" s="6">
        <v>41957</v>
      </c>
      <c r="E529" s="7" t="s">
        <v>81</v>
      </c>
      <c r="F529" s="7">
        <v>659.98900000000003</v>
      </c>
    </row>
    <row r="530" spans="1:6" x14ac:dyDescent="0.2">
      <c r="A530" s="7" t="s">
        <v>1360</v>
      </c>
      <c r="B530" s="7">
        <v>2.75</v>
      </c>
      <c r="C530" s="7" t="s">
        <v>31</v>
      </c>
      <c r="D530" s="6">
        <v>42462</v>
      </c>
      <c r="E530" s="7" t="s">
        <v>30</v>
      </c>
      <c r="F530" s="7">
        <v>6.2480000000000002</v>
      </c>
    </row>
    <row r="531" spans="1:6" x14ac:dyDescent="0.2">
      <c r="A531" s="7" t="s">
        <v>1450</v>
      </c>
      <c r="B531" s="7">
        <v>1.1990000000000003</v>
      </c>
      <c r="C531" s="7" t="s">
        <v>31</v>
      </c>
      <c r="D531" s="6">
        <v>42564</v>
      </c>
      <c r="E531" s="7" t="s">
        <v>34</v>
      </c>
      <c r="F531" s="7">
        <v>1.8480000000000001</v>
      </c>
    </row>
    <row r="532" spans="1:6" x14ac:dyDescent="0.2">
      <c r="A532" s="7" t="s">
        <v>698</v>
      </c>
      <c r="B532" s="7">
        <v>61.776000000000003</v>
      </c>
      <c r="C532" s="7" t="s">
        <v>31</v>
      </c>
      <c r="D532" s="6">
        <v>41774</v>
      </c>
      <c r="E532" s="7" t="s">
        <v>81</v>
      </c>
      <c r="F532" s="7">
        <v>150.678</v>
      </c>
    </row>
    <row r="533" spans="1:6" x14ac:dyDescent="0.2">
      <c r="A533" s="7" t="s">
        <v>469</v>
      </c>
      <c r="B533" s="7">
        <v>24.398000000000003</v>
      </c>
      <c r="C533" s="7" t="s">
        <v>31</v>
      </c>
      <c r="D533" s="6">
        <v>41554</v>
      </c>
      <c r="E533" s="7" t="s">
        <v>49</v>
      </c>
      <c r="F533" s="7">
        <v>59.510000000000005</v>
      </c>
    </row>
    <row r="534" spans="1:6" x14ac:dyDescent="0.2">
      <c r="A534" s="7" t="s">
        <v>977</v>
      </c>
      <c r="B534" s="7">
        <v>5.7090000000000005</v>
      </c>
      <c r="C534" s="7" t="s">
        <v>31</v>
      </c>
      <c r="D534" s="6">
        <v>42052</v>
      </c>
      <c r="E534" s="7" t="s">
        <v>30</v>
      </c>
      <c r="F534" s="7">
        <v>14.278000000000002</v>
      </c>
    </row>
    <row r="535" spans="1:6" x14ac:dyDescent="0.2">
      <c r="A535" s="7" t="s">
        <v>1393</v>
      </c>
      <c r="B535" s="7">
        <v>2.4750000000000001</v>
      </c>
      <c r="C535" s="7" t="s">
        <v>31</v>
      </c>
      <c r="D535" s="6">
        <v>42493</v>
      </c>
      <c r="E535" s="7" t="s">
        <v>49</v>
      </c>
      <c r="F535" s="7">
        <v>4.0590000000000002</v>
      </c>
    </row>
    <row r="536" spans="1:6" x14ac:dyDescent="0.2">
      <c r="A536" s="7" t="s">
        <v>32</v>
      </c>
      <c r="B536" s="7">
        <v>3.8170000000000006</v>
      </c>
      <c r="C536" s="7" t="s">
        <v>31</v>
      </c>
      <c r="D536" s="6">
        <v>41405</v>
      </c>
      <c r="E536" s="7" t="s">
        <v>34</v>
      </c>
      <c r="F536" s="7">
        <v>7.3479999999999999</v>
      </c>
    </row>
    <row r="537" spans="1:6" x14ac:dyDescent="0.2">
      <c r="A537" s="7" t="s">
        <v>1156</v>
      </c>
      <c r="B537" s="7">
        <v>1.298</v>
      </c>
      <c r="C537" s="7" t="s">
        <v>31</v>
      </c>
      <c r="D537" s="6">
        <v>42214</v>
      </c>
      <c r="E537" s="7" t="s">
        <v>49</v>
      </c>
      <c r="F537" s="7">
        <v>2.0680000000000001</v>
      </c>
    </row>
    <row r="538" spans="1:6" x14ac:dyDescent="0.2">
      <c r="A538" s="7" t="s">
        <v>521</v>
      </c>
      <c r="B538" s="7">
        <v>6.0500000000000007</v>
      </c>
      <c r="C538" s="7" t="s">
        <v>31</v>
      </c>
      <c r="D538" s="6">
        <v>41599</v>
      </c>
      <c r="E538" s="7" t="s">
        <v>30</v>
      </c>
      <c r="F538" s="7">
        <v>13.442000000000002</v>
      </c>
    </row>
    <row r="539" spans="1:6" x14ac:dyDescent="0.2">
      <c r="A539" s="7" t="s">
        <v>279</v>
      </c>
      <c r="B539" s="7">
        <v>2.7720000000000002</v>
      </c>
      <c r="C539" s="7" t="s">
        <v>40</v>
      </c>
      <c r="D539" s="6">
        <v>41414</v>
      </c>
      <c r="E539" s="7" t="s">
        <v>34</v>
      </c>
      <c r="F539" s="7">
        <v>4.4000000000000004</v>
      </c>
    </row>
    <row r="540" spans="1:6" x14ac:dyDescent="0.2">
      <c r="A540" s="7" t="s">
        <v>829</v>
      </c>
      <c r="B540" s="7">
        <v>43.604000000000006</v>
      </c>
      <c r="C540" s="7" t="s">
        <v>31</v>
      </c>
      <c r="D540" s="6">
        <v>41920</v>
      </c>
      <c r="E540" s="7" t="s">
        <v>49</v>
      </c>
      <c r="F540" s="7">
        <v>167.72800000000001</v>
      </c>
    </row>
    <row r="541" spans="1:6" x14ac:dyDescent="0.2">
      <c r="A541" s="7" t="s">
        <v>1199</v>
      </c>
      <c r="B541" s="7">
        <v>4.9060000000000006</v>
      </c>
      <c r="C541" s="7" t="s">
        <v>31</v>
      </c>
      <c r="D541" s="6">
        <v>42253</v>
      </c>
      <c r="E541" s="7" t="s">
        <v>49</v>
      </c>
      <c r="F541" s="7">
        <v>11.979000000000001</v>
      </c>
    </row>
    <row r="542" spans="1:6" x14ac:dyDescent="0.2">
      <c r="A542" s="7" t="s">
        <v>1169</v>
      </c>
      <c r="B542" s="7">
        <v>16.170000000000002</v>
      </c>
      <c r="C542" s="7" t="s">
        <v>40</v>
      </c>
      <c r="D542" s="6">
        <v>42221</v>
      </c>
      <c r="E542" s="7" t="s">
        <v>49</v>
      </c>
      <c r="F542" s="7">
        <v>32.989000000000004</v>
      </c>
    </row>
    <row r="543" spans="1:6" x14ac:dyDescent="0.2">
      <c r="A543" s="7" t="s">
        <v>369</v>
      </c>
      <c r="B543" s="7">
        <v>3.19</v>
      </c>
      <c r="C543" s="7" t="s">
        <v>31</v>
      </c>
      <c r="D543" s="6">
        <v>41476</v>
      </c>
      <c r="E543" s="7" t="s">
        <v>34</v>
      </c>
      <c r="F543" s="7">
        <v>5.2359999999999998</v>
      </c>
    </row>
    <row r="544" spans="1:6" x14ac:dyDescent="0.2">
      <c r="A544" s="7" t="s">
        <v>1301</v>
      </c>
      <c r="B544" s="7">
        <v>1.034</v>
      </c>
      <c r="C544" s="7" t="s">
        <v>31</v>
      </c>
      <c r="D544" s="6">
        <v>42393</v>
      </c>
      <c r="E544" s="7" t="s">
        <v>30</v>
      </c>
      <c r="F544" s="7">
        <v>2.2880000000000003</v>
      </c>
    </row>
    <row r="545" spans="1:6" x14ac:dyDescent="0.2">
      <c r="A545" s="7" t="s">
        <v>837</v>
      </c>
      <c r="B545" s="7">
        <v>22.198</v>
      </c>
      <c r="C545" s="7" t="s">
        <v>31</v>
      </c>
      <c r="D545" s="6">
        <v>41923</v>
      </c>
      <c r="E545" s="7" t="s">
        <v>30</v>
      </c>
      <c r="F545" s="7">
        <v>38.951000000000001</v>
      </c>
    </row>
    <row r="546" spans="1:6" x14ac:dyDescent="0.2">
      <c r="A546" s="7" t="s">
        <v>770</v>
      </c>
      <c r="B546" s="7">
        <v>2.1779999999999999</v>
      </c>
      <c r="C546" s="7" t="s">
        <v>31</v>
      </c>
      <c r="D546" s="6">
        <v>41852</v>
      </c>
      <c r="E546" s="7" t="s">
        <v>49</v>
      </c>
      <c r="F546" s="7">
        <v>3.4650000000000003</v>
      </c>
    </row>
    <row r="547" spans="1:6" x14ac:dyDescent="0.2">
      <c r="A547" s="7" t="s">
        <v>1567</v>
      </c>
      <c r="B547" s="7">
        <v>306.88900000000001</v>
      </c>
      <c r="C547" s="7" t="s">
        <v>100</v>
      </c>
      <c r="D547" s="6">
        <v>42706</v>
      </c>
      <c r="E547" s="7" t="s">
        <v>99</v>
      </c>
      <c r="F547" s="7">
        <v>494.98900000000003</v>
      </c>
    </row>
    <row r="548" spans="1:6" x14ac:dyDescent="0.2">
      <c r="A548" s="7" t="s">
        <v>353</v>
      </c>
      <c r="B548" s="7">
        <v>7.0289999999999999</v>
      </c>
      <c r="C548" s="7" t="s">
        <v>31</v>
      </c>
      <c r="D548" s="6">
        <v>41464</v>
      </c>
      <c r="E548" s="7" t="s">
        <v>49</v>
      </c>
      <c r="F548" s="7">
        <v>21.978000000000002</v>
      </c>
    </row>
    <row r="549" spans="1:6" x14ac:dyDescent="0.2">
      <c r="A549" s="7" t="s">
        <v>759</v>
      </c>
      <c r="B549" s="7">
        <v>2.0020000000000002</v>
      </c>
      <c r="C549" s="7" t="s">
        <v>31</v>
      </c>
      <c r="D549" s="6">
        <v>41839</v>
      </c>
      <c r="E549" s="7" t="s">
        <v>49</v>
      </c>
      <c r="F549" s="7">
        <v>3.1240000000000001</v>
      </c>
    </row>
    <row r="550" spans="1:6" x14ac:dyDescent="0.2">
      <c r="A550" s="7" t="s">
        <v>78</v>
      </c>
      <c r="B550" s="7">
        <v>1.034</v>
      </c>
      <c r="C550" s="7" t="s">
        <v>31</v>
      </c>
      <c r="D550" s="6">
        <v>41655</v>
      </c>
      <c r="E550" s="7" t="s">
        <v>30</v>
      </c>
      <c r="F550" s="7">
        <v>2.2880000000000003</v>
      </c>
    </row>
    <row r="551" spans="1:6" x14ac:dyDescent="0.2">
      <c r="A551" s="7" t="s">
        <v>943</v>
      </c>
      <c r="B551" s="7">
        <v>0.9900000000000001</v>
      </c>
      <c r="C551" s="7" t="s">
        <v>31</v>
      </c>
      <c r="D551" s="6">
        <v>42024</v>
      </c>
      <c r="E551" s="7" t="s">
        <v>34</v>
      </c>
      <c r="F551" s="7">
        <v>2.3100000000000005</v>
      </c>
    </row>
    <row r="552" spans="1:6" x14ac:dyDescent="0.2">
      <c r="A552" s="7" t="s">
        <v>1137</v>
      </c>
      <c r="B552" s="7">
        <v>9.7020000000000017</v>
      </c>
      <c r="C552" s="7" t="s">
        <v>31</v>
      </c>
      <c r="D552" s="6">
        <v>42197</v>
      </c>
      <c r="E552" s="7" t="s">
        <v>47</v>
      </c>
      <c r="F552" s="7">
        <v>23.088999999999999</v>
      </c>
    </row>
    <row r="553" spans="1:6" x14ac:dyDescent="0.2">
      <c r="A553" s="7" t="s">
        <v>864</v>
      </c>
      <c r="B553" s="7">
        <v>57.277000000000008</v>
      </c>
      <c r="C553" s="7" t="s">
        <v>31</v>
      </c>
      <c r="D553" s="6">
        <v>41951</v>
      </c>
      <c r="E553" s="7" t="s">
        <v>49</v>
      </c>
      <c r="F553" s="7">
        <v>92.378000000000014</v>
      </c>
    </row>
    <row r="554" spans="1:6" x14ac:dyDescent="0.2">
      <c r="A554" s="7" t="s">
        <v>359</v>
      </c>
      <c r="B554" s="7">
        <v>18.535000000000004</v>
      </c>
      <c r="C554" s="7" t="s">
        <v>31</v>
      </c>
      <c r="D554" s="6">
        <v>41465</v>
      </c>
      <c r="E554" s="7" t="s">
        <v>49</v>
      </c>
      <c r="F554" s="7">
        <v>29.898000000000003</v>
      </c>
    </row>
    <row r="555" spans="1:6" x14ac:dyDescent="0.2">
      <c r="A555" s="7" t="s">
        <v>1027</v>
      </c>
      <c r="B555" s="7">
        <v>82.5</v>
      </c>
      <c r="C555" s="7" t="s">
        <v>100</v>
      </c>
      <c r="D555" s="6">
        <v>42104</v>
      </c>
      <c r="E555" s="7" t="s">
        <v>99</v>
      </c>
      <c r="F555" s="7">
        <v>133.06700000000001</v>
      </c>
    </row>
    <row r="556" spans="1:6" x14ac:dyDescent="0.2">
      <c r="A556" s="7" t="s">
        <v>1186</v>
      </c>
      <c r="B556" s="7">
        <v>2.3980000000000006</v>
      </c>
      <c r="C556" s="7" t="s">
        <v>31</v>
      </c>
      <c r="D556" s="6">
        <v>42244</v>
      </c>
      <c r="E556" s="7" t="s">
        <v>49</v>
      </c>
      <c r="F556" s="7">
        <v>3.8720000000000003</v>
      </c>
    </row>
    <row r="557" spans="1:6" x14ac:dyDescent="0.2">
      <c r="A557" s="7" t="s">
        <v>1318</v>
      </c>
      <c r="B557" s="7">
        <v>12.221</v>
      </c>
      <c r="C557" s="7" t="s">
        <v>31</v>
      </c>
      <c r="D557" s="6">
        <v>42416</v>
      </c>
      <c r="E557" s="7" t="s">
        <v>34</v>
      </c>
      <c r="F557" s="7">
        <v>21.824000000000002</v>
      </c>
    </row>
    <row r="558" spans="1:6" x14ac:dyDescent="0.2">
      <c r="A558" s="7" t="s">
        <v>1013</v>
      </c>
      <c r="B558" s="7">
        <v>3.1570000000000005</v>
      </c>
      <c r="C558" s="7" t="s">
        <v>31</v>
      </c>
      <c r="D558" s="6">
        <v>42089</v>
      </c>
      <c r="E558" s="7" t="s">
        <v>30</v>
      </c>
      <c r="F558" s="7">
        <v>7.524</v>
      </c>
    </row>
    <row r="559" spans="1:6" x14ac:dyDescent="0.2">
      <c r="A559" s="7" t="s">
        <v>700</v>
      </c>
      <c r="B559" s="7">
        <v>5.742</v>
      </c>
      <c r="C559" s="7" t="s">
        <v>31</v>
      </c>
      <c r="D559" s="6">
        <v>41776</v>
      </c>
      <c r="E559" s="7" t="s">
        <v>34</v>
      </c>
      <c r="F559" s="7">
        <v>10.835000000000001</v>
      </c>
    </row>
    <row r="560" spans="1:6" x14ac:dyDescent="0.2">
      <c r="A560" s="7" t="s">
        <v>689</v>
      </c>
      <c r="B560" s="7">
        <v>7.8430000000000009</v>
      </c>
      <c r="C560" s="7" t="s">
        <v>40</v>
      </c>
      <c r="D560" s="6">
        <v>41767</v>
      </c>
      <c r="E560" s="7" t="s">
        <v>49</v>
      </c>
      <c r="F560" s="7">
        <v>23.078000000000003</v>
      </c>
    </row>
    <row r="561" spans="1:6" x14ac:dyDescent="0.2">
      <c r="A561" s="7" t="s">
        <v>387</v>
      </c>
      <c r="B561" s="7">
        <v>43.604000000000006</v>
      </c>
      <c r="C561" s="7" t="s">
        <v>31</v>
      </c>
      <c r="D561" s="6">
        <v>41489</v>
      </c>
      <c r="E561" s="7" t="s">
        <v>49</v>
      </c>
      <c r="F561" s="7">
        <v>167.72800000000001</v>
      </c>
    </row>
    <row r="562" spans="1:6" x14ac:dyDescent="0.2">
      <c r="A562" s="7" t="s">
        <v>612</v>
      </c>
      <c r="B562" s="7">
        <v>2.4859999999999998</v>
      </c>
      <c r="C562" s="7" t="s">
        <v>31</v>
      </c>
      <c r="D562" s="6">
        <v>41688</v>
      </c>
      <c r="E562" s="7" t="s">
        <v>49</v>
      </c>
      <c r="F562" s="7">
        <v>3.9380000000000006</v>
      </c>
    </row>
    <row r="563" spans="1:6" x14ac:dyDescent="0.2">
      <c r="A563" s="7" t="s">
        <v>1339</v>
      </c>
      <c r="B563" s="7">
        <v>4.3890000000000002</v>
      </c>
      <c r="C563" s="7" t="s">
        <v>40</v>
      </c>
      <c r="D563" s="6">
        <v>42441</v>
      </c>
      <c r="E563" s="7" t="s">
        <v>49</v>
      </c>
      <c r="F563" s="7">
        <v>6.8530000000000006</v>
      </c>
    </row>
    <row r="564" spans="1:6" x14ac:dyDescent="0.2">
      <c r="A564" s="7" t="s">
        <v>1583</v>
      </c>
      <c r="B564" s="7">
        <v>9.8120000000000012</v>
      </c>
      <c r="C564" s="7" t="s">
        <v>31</v>
      </c>
      <c r="D564" s="6">
        <v>42724</v>
      </c>
      <c r="E564" s="7" t="s">
        <v>49</v>
      </c>
      <c r="F564" s="7">
        <v>32.713999999999999</v>
      </c>
    </row>
    <row r="565" spans="1:6" x14ac:dyDescent="0.2">
      <c r="A565" s="7" t="s">
        <v>1492</v>
      </c>
      <c r="B565" s="7">
        <v>7.0289999999999999</v>
      </c>
      <c r="C565" s="7" t="s">
        <v>31</v>
      </c>
      <c r="D565" s="6">
        <v>42637</v>
      </c>
      <c r="E565" s="7" t="s">
        <v>49</v>
      </c>
      <c r="F565" s="7">
        <v>21.978000000000002</v>
      </c>
    </row>
    <row r="566" spans="1:6" x14ac:dyDescent="0.2">
      <c r="A566" s="7" t="s">
        <v>691</v>
      </c>
      <c r="B566" s="7">
        <v>2.5190000000000001</v>
      </c>
      <c r="C566" s="7" t="s">
        <v>31</v>
      </c>
      <c r="D566" s="6">
        <v>41767</v>
      </c>
      <c r="E566" s="7" t="s">
        <v>34</v>
      </c>
      <c r="F566" s="7">
        <v>3.9380000000000006</v>
      </c>
    </row>
    <row r="567" spans="1:6" x14ac:dyDescent="0.2">
      <c r="A567" s="7" t="s">
        <v>1503</v>
      </c>
      <c r="B567" s="7">
        <v>5.0490000000000004</v>
      </c>
      <c r="C567" s="7" t="s">
        <v>31</v>
      </c>
      <c r="D567" s="6">
        <v>42650</v>
      </c>
      <c r="E567" s="7" t="s">
        <v>49</v>
      </c>
      <c r="F567" s="7">
        <v>8.0080000000000009</v>
      </c>
    </row>
    <row r="568" spans="1:6" x14ac:dyDescent="0.2">
      <c r="A568" s="7" t="s">
        <v>1605</v>
      </c>
      <c r="B568" s="7">
        <v>2.0240000000000005</v>
      </c>
      <c r="C568" s="7" t="s">
        <v>31</v>
      </c>
      <c r="D568" s="6">
        <v>42751</v>
      </c>
      <c r="E568" s="7" t="s">
        <v>49</v>
      </c>
      <c r="F568" s="7">
        <v>3.1680000000000001</v>
      </c>
    </row>
    <row r="569" spans="1:6" x14ac:dyDescent="0.2">
      <c r="A569" s="7" t="s">
        <v>119</v>
      </c>
      <c r="B569" s="7">
        <v>7.0289999999999999</v>
      </c>
      <c r="C569" s="7" t="s">
        <v>31</v>
      </c>
      <c r="D569" s="6">
        <v>42033</v>
      </c>
      <c r="E569" s="7" t="s">
        <v>49</v>
      </c>
      <c r="F569" s="7">
        <v>21.978000000000002</v>
      </c>
    </row>
    <row r="570" spans="1:6" x14ac:dyDescent="0.2">
      <c r="A570" s="7" t="s">
        <v>1589</v>
      </c>
      <c r="B570" s="7">
        <v>1.034</v>
      </c>
      <c r="C570" s="7" t="s">
        <v>31</v>
      </c>
      <c r="D570" s="6">
        <v>42731</v>
      </c>
      <c r="E570" s="7" t="s">
        <v>30</v>
      </c>
      <c r="F570" s="7">
        <v>2.2880000000000003</v>
      </c>
    </row>
    <row r="571" spans="1:6" x14ac:dyDescent="0.2">
      <c r="A571" s="7" t="s">
        <v>1065</v>
      </c>
      <c r="B571" s="7">
        <v>92.64200000000001</v>
      </c>
      <c r="C571" s="7" t="s">
        <v>31</v>
      </c>
      <c r="D571" s="6">
        <v>42134</v>
      </c>
      <c r="E571" s="7" t="s">
        <v>49</v>
      </c>
      <c r="F571" s="7">
        <v>231.60500000000002</v>
      </c>
    </row>
    <row r="572" spans="1:6" x14ac:dyDescent="0.2">
      <c r="A572" s="7" t="s">
        <v>562</v>
      </c>
      <c r="B572" s="7">
        <v>43.604000000000006</v>
      </c>
      <c r="C572" s="7" t="s">
        <v>31</v>
      </c>
      <c r="D572" s="6">
        <v>41638</v>
      </c>
      <c r="E572" s="7" t="s">
        <v>49</v>
      </c>
      <c r="F572" s="7">
        <v>167.72800000000001</v>
      </c>
    </row>
    <row r="573" spans="1:6" x14ac:dyDescent="0.2">
      <c r="A573" s="7" t="s">
        <v>1612</v>
      </c>
      <c r="B573" s="7">
        <v>5.7090000000000005</v>
      </c>
      <c r="C573" s="7" t="s">
        <v>40</v>
      </c>
      <c r="D573" s="6">
        <v>42761</v>
      </c>
      <c r="E573" s="7" t="s">
        <v>30</v>
      </c>
      <c r="F573" s="7">
        <v>14.278000000000002</v>
      </c>
    </row>
    <row r="574" spans="1:6" x14ac:dyDescent="0.2">
      <c r="A574" s="7" t="s">
        <v>1530</v>
      </c>
      <c r="B574" s="7">
        <v>4.0150000000000006</v>
      </c>
      <c r="C574" s="7" t="s">
        <v>31</v>
      </c>
      <c r="D574" s="6">
        <v>42680</v>
      </c>
      <c r="E574" s="7" t="s">
        <v>49</v>
      </c>
      <c r="F574" s="7">
        <v>6.5780000000000012</v>
      </c>
    </row>
    <row r="575" spans="1:6" x14ac:dyDescent="0.2">
      <c r="A575" s="7" t="s">
        <v>748</v>
      </c>
      <c r="B575" s="7">
        <v>1.6060000000000001</v>
      </c>
      <c r="C575" s="7" t="s">
        <v>31</v>
      </c>
      <c r="D575" s="6">
        <v>41823</v>
      </c>
      <c r="E575" s="7" t="s">
        <v>30</v>
      </c>
      <c r="F575" s="7">
        <v>3.927</v>
      </c>
    </row>
    <row r="576" spans="1:6" x14ac:dyDescent="0.2">
      <c r="A576" s="7" t="s">
        <v>607</v>
      </c>
      <c r="B576" s="7">
        <v>2.4750000000000001</v>
      </c>
      <c r="C576" s="7" t="s">
        <v>31</v>
      </c>
      <c r="D576" s="6">
        <v>41682</v>
      </c>
      <c r="E576" s="7" t="s">
        <v>49</v>
      </c>
      <c r="F576" s="7">
        <v>4.0590000000000002</v>
      </c>
    </row>
    <row r="577" spans="1:6" x14ac:dyDescent="0.2">
      <c r="A577" s="7" t="s">
        <v>1363</v>
      </c>
      <c r="B577" s="7">
        <v>237.60000000000002</v>
      </c>
      <c r="C577" s="7" t="s">
        <v>31</v>
      </c>
      <c r="D577" s="6">
        <v>42462</v>
      </c>
      <c r="E577" s="7" t="s">
        <v>81</v>
      </c>
      <c r="F577" s="7">
        <v>494.98900000000003</v>
      </c>
    </row>
    <row r="578" spans="1:6" x14ac:dyDescent="0.2">
      <c r="A578" s="7" t="s">
        <v>505</v>
      </c>
      <c r="B578" s="7">
        <v>2.0570000000000004</v>
      </c>
      <c r="C578" s="7" t="s">
        <v>31</v>
      </c>
      <c r="D578" s="6">
        <v>41585</v>
      </c>
      <c r="E578" s="7" t="s">
        <v>30</v>
      </c>
      <c r="F578" s="7">
        <v>8.9320000000000004</v>
      </c>
    </row>
    <row r="579" spans="1:6" x14ac:dyDescent="0.2">
      <c r="A579" s="7" t="s">
        <v>455</v>
      </c>
      <c r="B579" s="7">
        <v>2.75</v>
      </c>
      <c r="C579" s="7" t="s">
        <v>40</v>
      </c>
      <c r="D579" s="6">
        <v>41540</v>
      </c>
      <c r="E579" s="7" t="s">
        <v>30</v>
      </c>
      <c r="F579" s="7">
        <v>6.2480000000000002</v>
      </c>
    </row>
    <row r="580" spans="1:6" x14ac:dyDescent="0.2">
      <c r="A580" s="7" t="s">
        <v>1412</v>
      </c>
      <c r="B580" s="7">
        <v>16.445</v>
      </c>
      <c r="C580" s="7" t="s">
        <v>31</v>
      </c>
      <c r="D580" s="6">
        <v>42517</v>
      </c>
      <c r="E580" s="7" t="s">
        <v>49</v>
      </c>
      <c r="F580" s="7">
        <v>38.236000000000004</v>
      </c>
    </row>
    <row r="581" spans="1:6" x14ac:dyDescent="0.2">
      <c r="A581" s="7" t="s">
        <v>605</v>
      </c>
      <c r="B581" s="7">
        <v>3.8280000000000003</v>
      </c>
      <c r="C581" s="7" t="s">
        <v>31</v>
      </c>
      <c r="D581" s="6">
        <v>41676</v>
      </c>
      <c r="E581" s="7" t="s">
        <v>34</v>
      </c>
      <c r="F581" s="7">
        <v>5.9729999999999999</v>
      </c>
    </row>
    <row r="582" spans="1:6" x14ac:dyDescent="0.2">
      <c r="A582" s="7" t="s">
        <v>550</v>
      </c>
      <c r="B582" s="7">
        <v>0.26400000000000001</v>
      </c>
      <c r="C582" s="7" t="s">
        <v>31</v>
      </c>
      <c r="D582" s="6">
        <v>41622</v>
      </c>
      <c r="E582" s="7" t="s">
        <v>34</v>
      </c>
      <c r="F582" s="7">
        <v>1.3860000000000001</v>
      </c>
    </row>
    <row r="583" spans="1:6" x14ac:dyDescent="0.2">
      <c r="A583" s="7" t="s">
        <v>1481</v>
      </c>
      <c r="B583" s="7">
        <v>18.535000000000004</v>
      </c>
      <c r="C583" s="7" t="s">
        <v>31</v>
      </c>
      <c r="D583" s="6">
        <v>42612</v>
      </c>
      <c r="E583" s="7" t="s">
        <v>49</v>
      </c>
      <c r="F583" s="7">
        <v>29.898000000000003</v>
      </c>
    </row>
    <row r="584" spans="1:6" x14ac:dyDescent="0.2">
      <c r="A584" s="7" t="s">
        <v>1179</v>
      </c>
      <c r="B584" s="7">
        <v>1.9360000000000002</v>
      </c>
      <c r="C584" s="7" t="s">
        <v>31</v>
      </c>
      <c r="D584" s="6">
        <v>42235</v>
      </c>
      <c r="E584" s="7" t="s">
        <v>34</v>
      </c>
      <c r="F584" s="7">
        <v>3.234</v>
      </c>
    </row>
    <row r="585" spans="1:6" x14ac:dyDescent="0.2">
      <c r="A585" s="7" t="s">
        <v>496</v>
      </c>
      <c r="B585" s="7">
        <v>12.144</v>
      </c>
      <c r="C585" s="7" t="s">
        <v>31</v>
      </c>
      <c r="D585" s="6">
        <v>41579</v>
      </c>
      <c r="E585" s="7" t="s">
        <v>49</v>
      </c>
      <c r="F585" s="7">
        <v>18.678000000000001</v>
      </c>
    </row>
    <row r="586" spans="1:6" x14ac:dyDescent="0.2">
      <c r="A586" s="7" t="s">
        <v>404</v>
      </c>
      <c r="B586" s="7">
        <v>237.60000000000002</v>
      </c>
      <c r="C586" s="7" t="s">
        <v>31</v>
      </c>
      <c r="D586" s="6">
        <v>41504</v>
      </c>
      <c r="E586" s="7" t="s">
        <v>81</v>
      </c>
      <c r="F586" s="7">
        <v>494.98900000000003</v>
      </c>
    </row>
    <row r="587" spans="1:6" x14ac:dyDescent="0.2">
      <c r="A587" s="7" t="s">
        <v>836</v>
      </c>
      <c r="B587" s="7">
        <v>3.0140000000000007</v>
      </c>
      <c r="C587" s="7" t="s">
        <v>40</v>
      </c>
      <c r="D587" s="6">
        <v>41928</v>
      </c>
      <c r="E587" s="7" t="s">
        <v>49</v>
      </c>
      <c r="F587" s="7">
        <v>4.9390000000000009</v>
      </c>
    </row>
    <row r="588" spans="1:6" x14ac:dyDescent="0.2">
      <c r="A588" s="7" t="s">
        <v>1264</v>
      </c>
      <c r="B588" s="7">
        <v>4.9060000000000006</v>
      </c>
      <c r="C588" s="7" t="s">
        <v>31</v>
      </c>
      <c r="D588" s="6">
        <v>42337</v>
      </c>
      <c r="E588" s="7" t="s">
        <v>49</v>
      </c>
      <c r="F588" s="7">
        <v>11.979000000000001</v>
      </c>
    </row>
    <row r="589" spans="1:6" x14ac:dyDescent="0.2">
      <c r="A589" s="7" t="s">
        <v>677</v>
      </c>
      <c r="B589" s="7">
        <v>1.1990000000000003</v>
      </c>
      <c r="C589" s="7" t="s">
        <v>31</v>
      </c>
      <c r="D589" s="6">
        <v>41746</v>
      </c>
      <c r="E589" s="7" t="s">
        <v>34</v>
      </c>
      <c r="F589" s="7">
        <v>2.8600000000000003</v>
      </c>
    </row>
    <row r="590" spans="1:6" x14ac:dyDescent="0.2">
      <c r="A590" s="7" t="s">
        <v>264</v>
      </c>
      <c r="B590" s="7">
        <v>59.719000000000001</v>
      </c>
      <c r="C590" s="7" t="s">
        <v>31</v>
      </c>
      <c r="D590" s="6">
        <v>41402</v>
      </c>
      <c r="E590" s="7" t="s">
        <v>49</v>
      </c>
      <c r="F590" s="7">
        <v>99.528000000000006</v>
      </c>
    </row>
    <row r="591" spans="1:6" x14ac:dyDescent="0.2">
      <c r="A591" s="7" t="s">
        <v>1213</v>
      </c>
      <c r="B591" s="7">
        <v>2.4750000000000001</v>
      </c>
      <c r="C591" s="7" t="s">
        <v>40</v>
      </c>
      <c r="D591" s="6">
        <v>42263</v>
      </c>
      <c r="E591" s="7" t="s">
        <v>49</v>
      </c>
      <c r="F591" s="7">
        <v>4.0590000000000002</v>
      </c>
    </row>
    <row r="592" spans="1:6" x14ac:dyDescent="0.2">
      <c r="A592" s="7" t="s">
        <v>456</v>
      </c>
      <c r="B592" s="7">
        <v>3.8500000000000005</v>
      </c>
      <c r="C592" s="7" t="s">
        <v>31</v>
      </c>
      <c r="D592" s="6">
        <v>41541</v>
      </c>
      <c r="E592" s="7" t="s">
        <v>49</v>
      </c>
      <c r="F592" s="7">
        <v>6.3140000000000009</v>
      </c>
    </row>
    <row r="593" spans="1:6" x14ac:dyDescent="0.2">
      <c r="A593" s="7" t="s">
        <v>1267</v>
      </c>
      <c r="B593" s="7">
        <v>43.604000000000006</v>
      </c>
      <c r="C593" s="7" t="s">
        <v>31</v>
      </c>
      <c r="D593" s="6">
        <v>42337</v>
      </c>
      <c r="E593" s="7" t="s">
        <v>49</v>
      </c>
      <c r="F593" s="7">
        <v>167.72800000000001</v>
      </c>
    </row>
    <row r="594" spans="1:6" x14ac:dyDescent="0.2">
      <c r="A594" s="7" t="s">
        <v>262</v>
      </c>
      <c r="B594" s="7">
        <v>9.5810000000000013</v>
      </c>
      <c r="C594" s="7" t="s">
        <v>31</v>
      </c>
      <c r="D594" s="6">
        <v>41402</v>
      </c>
      <c r="E594" s="7" t="s">
        <v>49</v>
      </c>
      <c r="F594" s="7">
        <v>15.708</v>
      </c>
    </row>
    <row r="595" spans="1:6" x14ac:dyDescent="0.2">
      <c r="A595" s="7" t="s">
        <v>761</v>
      </c>
      <c r="B595" s="7">
        <v>2.0570000000000004</v>
      </c>
      <c r="C595" s="7" t="s">
        <v>31</v>
      </c>
      <c r="D595" s="6">
        <v>41842</v>
      </c>
      <c r="E595" s="7" t="s">
        <v>30</v>
      </c>
      <c r="F595" s="7">
        <v>8.9320000000000004</v>
      </c>
    </row>
    <row r="596" spans="1:6" x14ac:dyDescent="0.2">
      <c r="A596" s="7" t="s">
        <v>256</v>
      </c>
      <c r="B596" s="7">
        <v>8.3710000000000004</v>
      </c>
      <c r="C596" s="7" t="s">
        <v>31</v>
      </c>
      <c r="D596" s="6">
        <v>41401</v>
      </c>
      <c r="E596" s="7" t="s">
        <v>49</v>
      </c>
      <c r="F596" s="7">
        <v>13.508000000000001</v>
      </c>
    </row>
    <row r="597" spans="1:6" x14ac:dyDescent="0.2">
      <c r="A597" s="7" t="s">
        <v>845</v>
      </c>
      <c r="B597" s="7">
        <v>57.277000000000008</v>
      </c>
      <c r="C597" s="7" t="s">
        <v>40</v>
      </c>
      <c r="D597" s="6">
        <v>41936</v>
      </c>
      <c r="E597" s="7" t="s">
        <v>49</v>
      </c>
      <c r="F597" s="7">
        <v>92.378000000000014</v>
      </c>
    </row>
    <row r="598" spans="1:6" x14ac:dyDescent="0.2">
      <c r="A598" s="7" t="s">
        <v>1154</v>
      </c>
      <c r="B598" s="7">
        <v>3.6520000000000001</v>
      </c>
      <c r="C598" s="7" t="s">
        <v>40</v>
      </c>
      <c r="D598" s="6">
        <v>42214</v>
      </c>
      <c r="E598" s="7" t="s">
        <v>34</v>
      </c>
      <c r="F598" s="7">
        <v>5.6980000000000004</v>
      </c>
    </row>
    <row r="599" spans="1:6" x14ac:dyDescent="0.2">
      <c r="A599" s="7" t="s">
        <v>389</v>
      </c>
      <c r="B599" s="7">
        <v>2.145</v>
      </c>
      <c r="C599" s="7" t="s">
        <v>31</v>
      </c>
      <c r="D599" s="6">
        <v>41490</v>
      </c>
      <c r="E599" s="7" t="s">
        <v>34</v>
      </c>
      <c r="F599" s="7">
        <v>4.3780000000000001</v>
      </c>
    </row>
    <row r="600" spans="1:6" x14ac:dyDescent="0.2">
      <c r="A600" s="7" t="s">
        <v>1228</v>
      </c>
      <c r="B600" s="7">
        <v>4.125</v>
      </c>
      <c r="C600" s="7" t="s">
        <v>31</v>
      </c>
      <c r="D600" s="6">
        <v>42282</v>
      </c>
      <c r="E600" s="7" t="s">
        <v>34</v>
      </c>
      <c r="F600" s="7">
        <v>7.7880000000000011</v>
      </c>
    </row>
    <row r="601" spans="1:6" x14ac:dyDescent="0.2">
      <c r="A601" s="7" t="s">
        <v>701</v>
      </c>
      <c r="B601" s="7">
        <v>3.036</v>
      </c>
      <c r="C601" s="7" t="s">
        <v>31</v>
      </c>
      <c r="D601" s="6">
        <v>41778</v>
      </c>
      <c r="E601" s="7" t="s">
        <v>49</v>
      </c>
      <c r="F601" s="7">
        <v>4.8180000000000005</v>
      </c>
    </row>
    <row r="602" spans="1:6" x14ac:dyDescent="0.2">
      <c r="A602" s="7" t="s">
        <v>85</v>
      </c>
      <c r="B602" s="7">
        <v>0.95700000000000007</v>
      </c>
      <c r="C602" s="7" t="s">
        <v>31</v>
      </c>
      <c r="D602" s="6">
        <v>41772</v>
      </c>
      <c r="E602" s="7" t="s">
        <v>34</v>
      </c>
      <c r="F602" s="7">
        <v>1.9910000000000003</v>
      </c>
    </row>
    <row r="603" spans="1:6" x14ac:dyDescent="0.2">
      <c r="A603" s="7" t="s">
        <v>1175</v>
      </c>
      <c r="B603" s="7">
        <v>1.4630000000000003</v>
      </c>
      <c r="C603" s="7" t="s">
        <v>31</v>
      </c>
      <c r="D603" s="6">
        <v>42229</v>
      </c>
      <c r="E603" s="7" t="s">
        <v>49</v>
      </c>
      <c r="F603" s="7">
        <v>2.2880000000000003</v>
      </c>
    </row>
    <row r="604" spans="1:6" x14ac:dyDescent="0.2">
      <c r="A604" s="7" t="s">
        <v>1545</v>
      </c>
      <c r="B604" s="7">
        <v>1.034</v>
      </c>
      <c r="C604" s="7" t="s">
        <v>31</v>
      </c>
      <c r="D604" s="6">
        <v>42690</v>
      </c>
      <c r="E604" s="7" t="s">
        <v>30</v>
      </c>
      <c r="F604" s="7">
        <v>2.2880000000000003</v>
      </c>
    </row>
    <row r="605" spans="1:6" x14ac:dyDescent="0.2">
      <c r="A605" s="7" t="s">
        <v>290</v>
      </c>
      <c r="B605" s="7">
        <v>4.125</v>
      </c>
      <c r="C605" s="7" t="s">
        <v>31</v>
      </c>
      <c r="D605" s="6">
        <v>41419</v>
      </c>
      <c r="E605" s="7" t="s">
        <v>34</v>
      </c>
      <c r="F605" s="7">
        <v>7.7880000000000011</v>
      </c>
    </row>
    <row r="606" spans="1:6" x14ac:dyDescent="0.2">
      <c r="A606" s="7" t="s">
        <v>774</v>
      </c>
      <c r="B606" s="7">
        <v>2.0240000000000005</v>
      </c>
      <c r="C606" s="7" t="s">
        <v>31</v>
      </c>
      <c r="D606" s="6">
        <v>41856</v>
      </c>
      <c r="E606" s="7" t="s">
        <v>49</v>
      </c>
      <c r="F606" s="7">
        <v>3.1680000000000001</v>
      </c>
    </row>
    <row r="607" spans="1:6" x14ac:dyDescent="0.2">
      <c r="A607" s="7" t="s">
        <v>661</v>
      </c>
      <c r="B607" s="7">
        <v>4.9830000000000005</v>
      </c>
      <c r="C607" s="7" t="s">
        <v>31</v>
      </c>
      <c r="D607" s="6">
        <v>41733</v>
      </c>
      <c r="E607" s="7" t="s">
        <v>49</v>
      </c>
      <c r="F607" s="7">
        <v>8.0300000000000011</v>
      </c>
    </row>
    <row r="608" spans="1:6" x14ac:dyDescent="0.2">
      <c r="A608" s="7" t="s">
        <v>820</v>
      </c>
      <c r="B608" s="7">
        <v>4.8070000000000004</v>
      </c>
      <c r="C608" s="7" t="s">
        <v>40</v>
      </c>
      <c r="D608" s="6">
        <v>41912</v>
      </c>
      <c r="E608" s="7" t="s">
        <v>34</v>
      </c>
      <c r="F608" s="7">
        <v>10.021000000000001</v>
      </c>
    </row>
    <row r="609" spans="1:6" x14ac:dyDescent="0.2">
      <c r="A609" s="7" t="s">
        <v>1498</v>
      </c>
      <c r="B609" s="7">
        <v>3.74</v>
      </c>
      <c r="C609" s="7" t="s">
        <v>31</v>
      </c>
      <c r="D609" s="6">
        <v>42644</v>
      </c>
      <c r="E609" s="7" t="s">
        <v>49</v>
      </c>
      <c r="F609" s="7">
        <v>5.9400000000000013</v>
      </c>
    </row>
    <row r="610" spans="1:6" x14ac:dyDescent="0.2">
      <c r="A610" s="7" t="s">
        <v>526</v>
      </c>
      <c r="B610" s="7">
        <v>3.8610000000000002</v>
      </c>
      <c r="C610" s="7" t="s">
        <v>31</v>
      </c>
      <c r="D610" s="6">
        <v>41601</v>
      </c>
      <c r="E610" s="7" t="s">
        <v>30</v>
      </c>
      <c r="F610" s="7">
        <v>9.4270000000000014</v>
      </c>
    </row>
    <row r="611" spans="1:6" x14ac:dyDescent="0.2">
      <c r="A611" s="7" t="s">
        <v>1341</v>
      </c>
      <c r="B611" s="7">
        <v>18.480000000000004</v>
      </c>
      <c r="C611" s="7" t="s">
        <v>31</v>
      </c>
      <c r="D611" s="6">
        <v>42442</v>
      </c>
      <c r="E611" s="7" t="s">
        <v>30</v>
      </c>
      <c r="F611" s="7">
        <v>45.067</v>
      </c>
    </row>
    <row r="612" spans="1:6" x14ac:dyDescent="0.2">
      <c r="A612" s="7" t="s">
        <v>83</v>
      </c>
      <c r="B612" s="7">
        <v>2.4859999999999998</v>
      </c>
      <c r="C612" s="7" t="s">
        <v>31</v>
      </c>
      <c r="D612" s="6">
        <v>41772</v>
      </c>
      <c r="E612" s="7" t="s">
        <v>49</v>
      </c>
      <c r="F612" s="7">
        <v>3.9380000000000006</v>
      </c>
    </row>
    <row r="613" spans="1:6" x14ac:dyDescent="0.2">
      <c r="A613" s="7" t="s">
        <v>1578</v>
      </c>
      <c r="B613" s="7">
        <v>1.1990000000000003</v>
      </c>
      <c r="C613" s="7" t="s">
        <v>31</v>
      </c>
      <c r="D613" s="6">
        <v>42719</v>
      </c>
      <c r="E613" s="7" t="s">
        <v>34</v>
      </c>
      <c r="F613" s="7">
        <v>2.8600000000000003</v>
      </c>
    </row>
    <row r="614" spans="1:6" x14ac:dyDescent="0.2">
      <c r="A614" s="7" t="s">
        <v>89</v>
      </c>
      <c r="B614" s="7">
        <v>1.0120000000000002</v>
      </c>
      <c r="C614" s="7" t="s">
        <v>31</v>
      </c>
      <c r="D614" s="6">
        <v>41845</v>
      </c>
      <c r="E614" s="7" t="s">
        <v>34</v>
      </c>
      <c r="F614" s="7">
        <v>1.9910000000000003</v>
      </c>
    </row>
    <row r="615" spans="1:6" x14ac:dyDescent="0.2">
      <c r="A615" s="7" t="s">
        <v>282</v>
      </c>
      <c r="B615" s="7">
        <v>23.716000000000001</v>
      </c>
      <c r="C615" s="7" t="s">
        <v>31</v>
      </c>
      <c r="D615" s="6">
        <v>41415</v>
      </c>
      <c r="E615" s="7" t="s">
        <v>34</v>
      </c>
      <c r="F615" s="7">
        <v>40.204999999999998</v>
      </c>
    </row>
    <row r="616" spans="1:6" x14ac:dyDescent="0.2">
      <c r="A616" s="7" t="s">
        <v>1414</v>
      </c>
      <c r="B616" s="7">
        <v>1.298</v>
      </c>
      <c r="C616" s="7" t="s">
        <v>31</v>
      </c>
      <c r="D616" s="6">
        <v>42518</v>
      </c>
      <c r="E616" s="7" t="s">
        <v>49</v>
      </c>
      <c r="F616" s="7">
        <v>2.0680000000000001</v>
      </c>
    </row>
    <row r="617" spans="1:6" x14ac:dyDescent="0.2">
      <c r="A617" s="7" t="s">
        <v>231</v>
      </c>
      <c r="B617" s="7">
        <v>2.0020000000000002</v>
      </c>
      <c r="C617" s="7" t="s">
        <v>31</v>
      </c>
      <c r="D617" s="6">
        <v>41364</v>
      </c>
      <c r="E617" s="7" t="s">
        <v>34</v>
      </c>
      <c r="F617" s="7">
        <v>3.278</v>
      </c>
    </row>
    <row r="618" spans="1:6" x14ac:dyDescent="0.2">
      <c r="A618" s="7" t="s">
        <v>1598</v>
      </c>
      <c r="B618" s="7">
        <v>11.077000000000002</v>
      </c>
      <c r="C618" s="7" t="s">
        <v>31</v>
      </c>
      <c r="D618" s="6">
        <v>42738</v>
      </c>
      <c r="E618" s="7" t="s">
        <v>49</v>
      </c>
      <c r="F618" s="7">
        <v>17.578000000000003</v>
      </c>
    </row>
    <row r="619" spans="1:6" x14ac:dyDescent="0.2">
      <c r="A619" s="7" t="s">
        <v>443</v>
      </c>
      <c r="B619" s="7">
        <v>4.2240000000000002</v>
      </c>
      <c r="C619" s="7" t="s">
        <v>31</v>
      </c>
      <c r="D619" s="6">
        <v>41531</v>
      </c>
      <c r="E619" s="7" t="s">
        <v>49</v>
      </c>
      <c r="F619" s="7">
        <v>6.9300000000000006</v>
      </c>
    </row>
    <row r="620" spans="1:6" x14ac:dyDescent="0.2">
      <c r="A620" s="7" t="s">
        <v>91</v>
      </c>
      <c r="B620" s="7">
        <v>2.09</v>
      </c>
      <c r="C620" s="7" t="s">
        <v>31</v>
      </c>
      <c r="D620" s="6">
        <v>41850</v>
      </c>
      <c r="E620" s="7" t="s">
        <v>34</v>
      </c>
      <c r="F620" s="7">
        <v>3.6080000000000001</v>
      </c>
    </row>
    <row r="621" spans="1:6" x14ac:dyDescent="0.2">
      <c r="A621" s="7" t="s">
        <v>218</v>
      </c>
      <c r="B621" s="7">
        <v>0.78100000000000003</v>
      </c>
      <c r="C621" s="7" t="s">
        <v>31</v>
      </c>
      <c r="D621" s="6">
        <v>41348</v>
      </c>
      <c r="E621" s="7" t="s">
        <v>34</v>
      </c>
      <c r="F621" s="7">
        <v>1.254</v>
      </c>
    </row>
    <row r="622" spans="1:6" x14ac:dyDescent="0.2">
      <c r="A622" s="7" t="s">
        <v>944</v>
      </c>
      <c r="B622" s="7">
        <v>15.268000000000002</v>
      </c>
      <c r="C622" s="7" t="s">
        <v>31</v>
      </c>
      <c r="D622" s="6">
        <v>42024</v>
      </c>
      <c r="E622" s="7" t="s">
        <v>49</v>
      </c>
      <c r="F622" s="7">
        <v>24.618000000000002</v>
      </c>
    </row>
    <row r="623" spans="1:6" x14ac:dyDescent="0.2">
      <c r="A623" s="7" t="s">
        <v>1296</v>
      </c>
      <c r="B623" s="7">
        <v>15.004000000000001</v>
      </c>
      <c r="C623" s="7" t="s">
        <v>31</v>
      </c>
      <c r="D623" s="6">
        <v>42388</v>
      </c>
      <c r="E623" s="7" t="s">
        <v>49</v>
      </c>
      <c r="F623" s="7">
        <v>23.078000000000003</v>
      </c>
    </row>
    <row r="624" spans="1:6" x14ac:dyDescent="0.2">
      <c r="A624" s="7" t="s">
        <v>1551</v>
      </c>
      <c r="B624" s="7">
        <v>1.1990000000000003</v>
      </c>
      <c r="C624" s="7" t="s">
        <v>31</v>
      </c>
      <c r="D624" s="6">
        <v>42694</v>
      </c>
      <c r="E624" s="7" t="s">
        <v>34</v>
      </c>
      <c r="F624" s="7">
        <v>2.8600000000000003</v>
      </c>
    </row>
    <row r="625" spans="1:6" x14ac:dyDescent="0.2">
      <c r="A625" s="7" t="s">
        <v>843</v>
      </c>
      <c r="B625" s="7">
        <v>12.221</v>
      </c>
      <c r="C625" s="7" t="s">
        <v>31</v>
      </c>
      <c r="D625" s="6">
        <v>41928</v>
      </c>
      <c r="E625" s="7" t="s">
        <v>34</v>
      </c>
      <c r="F625" s="7">
        <v>21.824000000000002</v>
      </c>
    </row>
    <row r="626" spans="1:6" x14ac:dyDescent="0.2">
      <c r="A626" s="7" t="s">
        <v>1338</v>
      </c>
      <c r="B626" s="7">
        <v>45.408000000000008</v>
      </c>
      <c r="C626" s="7" t="s">
        <v>31</v>
      </c>
      <c r="D626" s="6">
        <v>42445</v>
      </c>
      <c r="E626" s="7" t="s">
        <v>49</v>
      </c>
      <c r="F626" s="7">
        <v>105.589</v>
      </c>
    </row>
    <row r="627" spans="1:6" x14ac:dyDescent="0.2">
      <c r="A627" s="7" t="s">
        <v>1330</v>
      </c>
      <c r="B627" s="7">
        <v>306.88900000000001</v>
      </c>
      <c r="C627" s="7" t="s">
        <v>100</v>
      </c>
      <c r="D627" s="6">
        <v>42428</v>
      </c>
      <c r="E627" s="7" t="s">
        <v>99</v>
      </c>
      <c r="F627" s="7">
        <v>494.98900000000003</v>
      </c>
    </row>
    <row r="628" spans="1:6" x14ac:dyDescent="0.2">
      <c r="A628" s="7" t="s">
        <v>609</v>
      </c>
      <c r="B628" s="7">
        <v>59.972000000000008</v>
      </c>
      <c r="C628" s="7" t="s">
        <v>31</v>
      </c>
      <c r="D628" s="6">
        <v>41679</v>
      </c>
      <c r="E628" s="7" t="s">
        <v>49</v>
      </c>
      <c r="F628" s="7">
        <v>111.06700000000001</v>
      </c>
    </row>
    <row r="629" spans="1:6" x14ac:dyDescent="0.2">
      <c r="A629" s="7" t="s">
        <v>1217</v>
      </c>
      <c r="B629" s="7">
        <v>1.0230000000000001</v>
      </c>
      <c r="C629" s="7" t="s">
        <v>31</v>
      </c>
      <c r="D629" s="6">
        <v>42269</v>
      </c>
      <c r="E629" s="7" t="s">
        <v>34</v>
      </c>
      <c r="F629" s="7">
        <v>1.6280000000000001</v>
      </c>
    </row>
    <row r="630" spans="1:6" x14ac:dyDescent="0.2">
      <c r="A630" s="7" t="s">
        <v>566</v>
      </c>
      <c r="B630" s="7">
        <v>20.218</v>
      </c>
      <c r="C630" s="7" t="s">
        <v>31</v>
      </c>
      <c r="D630" s="6">
        <v>41642</v>
      </c>
      <c r="E630" s="7" t="s">
        <v>49</v>
      </c>
      <c r="F630" s="7">
        <v>32.087000000000003</v>
      </c>
    </row>
    <row r="631" spans="1:6" x14ac:dyDescent="0.2">
      <c r="A631" s="7" t="s">
        <v>881</v>
      </c>
      <c r="B631" s="7">
        <v>74.503000000000014</v>
      </c>
      <c r="C631" s="7" t="s">
        <v>40</v>
      </c>
      <c r="D631" s="6">
        <v>41969</v>
      </c>
      <c r="E631" s="7" t="s">
        <v>49</v>
      </c>
      <c r="F631" s="7">
        <v>181.72</v>
      </c>
    </row>
    <row r="632" spans="1:6" x14ac:dyDescent="0.2">
      <c r="A632" s="7" t="s">
        <v>1222</v>
      </c>
      <c r="B632" s="7">
        <v>2.3980000000000006</v>
      </c>
      <c r="C632" s="7" t="s">
        <v>31</v>
      </c>
      <c r="D632" s="6">
        <v>42279</v>
      </c>
      <c r="E632" s="7" t="s">
        <v>49</v>
      </c>
      <c r="F632" s="7">
        <v>3.8720000000000003</v>
      </c>
    </row>
    <row r="633" spans="1:6" x14ac:dyDescent="0.2">
      <c r="A633" s="7" t="s">
        <v>179</v>
      </c>
      <c r="B633" s="7">
        <v>5.8630000000000004</v>
      </c>
      <c r="C633" s="7" t="s">
        <v>31</v>
      </c>
      <c r="D633" s="6">
        <v>42638</v>
      </c>
      <c r="E633" s="7" t="s">
        <v>49</v>
      </c>
      <c r="F633" s="7">
        <v>9.4600000000000009</v>
      </c>
    </row>
    <row r="634" spans="1:6" x14ac:dyDescent="0.2">
      <c r="A634" s="7" t="s">
        <v>367</v>
      </c>
      <c r="B634" s="7">
        <v>0.26400000000000001</v>
      </c>
      <c r="C634" s="7" t="s">
        <v>31</v>
      </c>
      <c r="D634" s="6">
        <v>41477</v>
      </c>
      <c r="E634" s="7" t="s">
        <v>34</v>
      </c>
      <c r="F634" s="7">
        <v>1.3860000000000001</v>
      </c>
    </row>
    <row r="635" spans="1:6" x14ac:dyDescent="0.2">
      <c r="A635" s="7" t="s">
        <v>23</v>
      </c>
      <c r="B635" s="7">
        <v>2</v>
      </c>
      <c r="C635" s="7" t="s">
        <v>31</v>
      </c>
      <c r="D635" s="6">
        <v>41405</v>
      </c>
      <c r="E635" s="7" t="s">
        <v>30</v>
      </c>
      <c r="F635" s="7">
        <v>3</v>
      </c>
    </row>
    <row r="636" spans="1:6" x14ac:dyDescent="0.2">
      <c r="A636" s="7" t="s">
        <v>624</v>
      </c>
      <c r="B636" s="7">
        <v>9.7020000000000017</v>
      </c>
      <c r="C636" s="7" t="s">
        <v>31</v>
      </c>
      <c r="D636" s="6">
        <v>41693</v>
      </c>
      <c r="E636" s="7" t="s">
        <v>47</v>
      </c>
      <c r="F636" s="7">
        <v>23.088999999999999</v>
      </c>
    </row>
    <row r="637" spans="1:6" x14ac:dyDescent="0.2">
      <c r="A637" s="7" t="s">
        <v>1070</v>
      </c>
      <c r="B637" s="7">
        <v>0.26400000000000001</v>
      </c>
      <c r="C637" s="7" t="s">
        <v>40</v>
      </c>
      <c r="D637" s="6">
        <v>42143</v>
      </c>
      <c r="E637" s="7" t="s">
        <v>34</v>
      </c>
      <c r="F637" s="7">
        <v>1.3860000000000001</v>
      </c>
    </row>
    <row r="638" spans="1:6" x14ac:dyDescent="0.2">
      <c r="A638" s="7" t="s">
        <v>1048</v>
      </c>
      <c r="B638" s="7">
        <v>415.78900000000004</v>
      </c>
      <c r="C638" s="7" t="s">
        <v>31</v>
      </c>
      <c r="D638" s="6">
        <v>42122</v>
      </c>
      <c r="E638" s="7" t="s">
        <v>81</v>
      </c>
      <c r="F638" s="7">
        <v>659.98900000000003</v>
      </c>
    </row>
    <row r="639" spans="1:6" x14ac:dyDescent="0.2">
      <c r="A639" s="7" t="s">
        <v>1345</v>
      </c>
      <c r="B639" s="7">
        <v>1.034</v>
      </c>
      <c r="C639" s="7" t="s">
        <v>31</v>
      </c>
      <c r="D639" s="6">
        <v>42446</v>
      </c>
      <c r="E639" s="7" t="s">
        <v>34</v>
      </c>
      <c r="F639" s="7">
        <v>2.0680000000000001</v>
      </c>
    </row>
    <row r="640" spans="1:6" x14ac:dyDescent="0.2">
      <c r="A640" s="7" t="s">
        <v>237</v>
      </c>
      <c r="B640" s="7">
        <v>3.8720000000000003</v>
      </c>
      <c r="C640" s="7" t="s">
        <v>31</v>
      </c>
      <c r="D640" s="6">
        <v>41365</v>
      </c>
      <c r="E640" s="7" t="s">
        <v>49</v>
      </c>
      <c r="F640" s="7">
        <v>6.2480000000000002</v>
      </c>
    </row>
    <row r="641" spans="1:6" x14ac:dyDescent="0.2">
      <c r="A641" s="7" t="s">
        <v>470</v>
      </c>
      <c r="B641" s="7">
        <v>3.6520000000000001</v>
      </c>
      <c r="C641" s="7" t="s">
        <v>31</v>
      </c>
      <c r="D641" s="6">
        <v>41554</v>
      </c>
      <c r="E641" s="7" t="s">
        <v>34</v>
      </c>
      <c r="F641" s="7">
        <v>5.6980000000000004</v>
      </c>
    </row>
    <row r="642" spans="1:6" x14ac:dyDescent="0.2">
      <c r="A642" s="7" t="s">
        <v>485</v>
      </c>
      <c r="B642" s="7">
        <v>1.1990000000000003</v>
      </c>
      <c r="C642" s="7" t="s">
        <v>31</v>
      </c>
      <c r="D642" s="6">
        <v>41574</v>
      </c>
      <c r="E642" s="7" t="s">
        <v>34</v>
      </c>
      <c r="F642" s="7">
        <v>2.8600000000000003</v>
      </c>
    </row>
    <row r="643" spans="1:6" x14ac:dyDescent="0.2">
      <c r="A643" s="7" t="s">
        <v>337</v>
      </c>
      <c r="B643" s="7">
        <v>172.15</v>
      </c>
      <c r="C643" s="7" t="s">
        <v>31</v>
      </c>
      <c r="D643" s="6">
        <v>41446</v>
      </c>
      <c r="E643" s="7" t="s">
        <v>49</v>
      </c>
      <c r="F643" s="7">
        <v>331.06700000000006</v>
      </c>
    </row>
    <row r="644" spans="1:6" x14ac:dyDescent="0.2">
      <c r="A644" s="7" t="s">
        <v>772</v>
      </c>
      <c r="B644" s="7">
        <v>9.7020000000000017</v>
      </c>
      <c r="C644" s="7" t="s">
        <v>31</v>
      </c>
      <c r="D644" s="6">
        <v>41855</v>
      </c>
      <c r="E644" s="7" t="s">
        <v>47</v>
      </c>
      <c r="F644" s="7">
        <v>23.088999999999999</v>
      </c>
    </row>
    <row r="645" spans="1:6" x14ac:dyDescent="0.2">
      <c r="A645" s="7" t="s">
        <v>1270</v>
      </c>
      <c r="B645" s="7">
        <v>2.8490000000000002</v>
      </c>
      <c r="C645" s="7" t="s">
        <v>31</v>
      </c>
      <c r="D645" s="6">
        <v>42344</v>
      </c>
      <c r="E645" s="7" t="s">
        <v>34</v>
      </c>
      <c r="F645" s="7">
        <v>4.3780000000000001</v>
      </c>
    </row>
    <row r="646" spans="1:6" x14ac:dyDescent="0.2">
      <c r="A646" s="7" t="s">
        <v>1485</v>
      </c>
      <c r="B646" s="7">
        <v>2.5410000000000004</v>
      </c>
      <c r="C646" s="7" t="s">
        <v>31</v>
      </c>
      <c r="D646" s="6">
        <v>42625</v>
      </c>
      <c r="E646" s="7" t="s">
        <v>34</v>
      </c>
      <c r="F646" s="7">
        <v>4.1580000000000004</v>
      </c>
    </row>
    <row r="647" spans="1:6" x14ac:dyDescent="0.2">
      <c r="A647" s="7" t="s">
        <v>714</v>
      </c>
      <c r="B647" s="7">
        <v>5.2690000000000001</v>
      </c>
      <c r="C647" s="7" t="s">
        <v>31</v>
      </c>
      <c r="D647" s="6">
        <v>41793</v>
      </c>
      <c r="E647" s="7" t="s">
        <v>30</v>
      </c>
      <c r="F647" s="7">
        <v>13.167000000000002</v>
      </c>
    </row>
    <row r="648" spans="1:6" x14ac:dyDescent="0.2">
      <c r="A648" s="7" t="s">
        <v>200</v>
      </c>
      <c r="B648" s="7">
        <v>1.3089999999999999</v>
      </c>
      <c r="C648" s="7" t="s">
        <v>31</v>
      </c>
      <c r="D648" s="6">
        <v>41326</v>
      </c>
      <c r="E648" s="7" t="s">
        <v>49</v>
      </c>
      <c r="F648" s="7">
        <v>2.1779999999999999</v>
      </c>
    </row>
    <row r="649" spans="1:6" x14ac:dyDescent="0.2">
      <c r="A649" s="7" t="s">
        <v>741</v>
      </c>
      <c r="B649" s="7">
        <v>61.776000000000003</v>
      </c>
      <c r="C649" s="7" t="s">
        <v>40</v>
      </c>
      <c r="D649" s="6">
        <v>41819</v>
      </c>
      <c r="E649" s="7" t="s">
        <v>81</v>
      </c>
      <c r="F649" s="7">
        <v>150.678</v>
      </c>
    </row>
    <row r="650" spans="1:6" x14ac:dyDescent="0.2">
      <c r="A650" s="7" t="s">
        <v>125</v>
      </c>
      <c r="B650" s="7">
        <v>2.6290000000000004</v>
      </c>
      <c r="C650" s="7" t="s">
        <v>31</v>
      </c>
      <c r="D650" s="6">
        <v>42126</v>
      </c>
      <c r="E650" s="7" t="s">
        <v>34</v>
      </c>
      <c r="F650" s="7">
        <v>4.6859999999999999</v>
      </c>
    </row>
    <row r="651" spans="1:6" x14ac:dyDescent="0.2">
      <c r="A651" s="7" t="s">
        <v>954</v>
      </c>
      <c r="B651" s="7">
        <v>0.78100000000000003</v>
      </c>
      <c r="C651" s="7" t="s">
        <v>31</v>
      </c>
      <c r="D651" s="6">
        <v>42037</v>
      </c>
      <c r="E651" s="7" t="s">
        <v>34</v>
      </c>
      <c r="F651" s="7">
        <v>1.254</v>
      </c>
    </row>
    <row r="652" spans="1:6" x14ac:dyDescent="0.2">
      <c r="A652" s="7" t="s">
        <v>95</v>
      </c>
      <c r="B652" s="7">
        <v>1.7600000000000002</v>
      </c>
      <c r="C652" s="7" t="s">
        <v>31</v>
      </c>
      <c r="D652" s="6">
        <v>41858</v>
      </c>
      <c r="E652" s="7" t="s">
        <v>34</v>
      </c>
      <c r="F652" s="7">
        <v>2.8820000000000006</v>
      </c>
    </row>
    <row r="653" spans="1:6" x14ac:dyDescent="0.2">
      <c r="A653" s="7" t="s">
        <v>441</v>
      </c>
      <c r="B653" s="7">
        <v>3.6520000000000001</v>
      </c>
      <c r="C653" s="7" t="s">
        <v>40</v>
      </c>
      <c r="D653" s="6">
        <v>41528</v>
      </c>
      <c r="E653" s="7" t="s">
        <v>34</v>
      </c>
      <c r="F653" s="7">
        <v>5.6980000000000004</v>
      </c>
    </row>
    <row r="654" spans="1:6" x14ac:dyDescent="0.2">
      <c r="A654" s="7" t="s">
        <v>1248</v>
      </c>
      <c r="B654" s="7">
        <v>196.71300000000002</v>
      </c>
      <c r="C654" s="7" t="s">
        <v>31</v>
      </c>
      <c r="D654" s="6">
        <v>42313</v>
      </c>
      <c r="E654" s="7" t="s">
        <v>49</v>
      </c>
      <c r="F654" s="7">
        <v>457.46800000000002</v>
      </c>
    </row>
    <row r="655" spans="1:6" x14ac:dyDescent="0.2">
      <c r="A655" s="7" t="s">
        <v>276</v>
      </c>
      <c r="B655" s="7">
        <v>1.1990000000000003</v>
      </c>
      <c r="C655" s="7" t="s">
        <v>31</v>
      </c>
      <c r="D655" s="6">
        <v>41410</v>
      </c>
      <c r="E655" s="7" t="s">
        <v>34</v>
      </c>
      <c r="F655" s="7">
        <v>1.8480000000000001</v>
      </c>
    </row>
    <row r="656" spans="1:6" x14ac:dyDescent="0.2">
      <c r="A656" s="7" t="s">
        <v>1043</v>
      </c>
      <c r="B656" s="7">
        <v>3.8500000000000005</v>
      </c>
      <c r="C656" s="7" t="s">
        <v>31</v>
      </c>
      <c r="D656" s="6">
        <v>42117</v>
      </c>
      <c r="E656" s="7" t="s">
        <v>49</v>
      </c>
      <c r="F656" s="7">
        <v>6.3140000000000009</v>
      </c>
    </row>
    <row r="657" spans="1:6" x14ac:dyDescent="0.2">
      <c r="A657" s="7" t="s">
        <v>1193</v>
      </c>
      <c r="B657" s="7">
        <v>18.480000000000004</v>
      </c>
      <c r="C657" s="7" t="s">
        <v>31</v>
      </c>
      <c r="D657" s="6">
        <v>42247</v>
      </c>
      <c r="E657" s="7" t="s">
        <v>30</v>
      </c>
      <c r="F657" s="7">
        <v>45.067</v>
      </c>
    </row>
    <row r="658" spans="1:6" x14ac:dyDescent="0.2">
      <c r="A658" s="7" t="s">
        <v>925</v>
      </c>
      <c r="B658" s="7">
        <v>21.758000000000003</v>
      </c>
      <c r="C658" s="7" t="s">
        <v>31</v>
      </c>
      <c r="D658" s="6">
        <v>42013</v>
      </c>
      <c r="E658" s="7" t="s">
        <v>49</v>
      </c>
      <c r="F658" s="7">
        <v>50.589000000000006</v>
      </c>
    </row>
    <row r="659" spans="1:6" x14ac:dyDescent="0.2">
      <c r="A659" s="7" t="s">
        <v>1001</v>
      </c>
      <c r="B659" s="7">
        <v>4.125</v>
      </c>
      <c r="C659" s="7" t="s">
        <v>31</v>
      </c>
      <c r="D659" s="6">
        <v>42080</v>
      </c>
      <c r="E659" s="7" t="s">
        <v>34</v>
      </c>
      <c r="F659" s="7">
        <v>7.7880000000000011</v>
      </c>
    </row>
    <row r="660" spans="1:6" x14ac:dyDescent="0.2">
      <c r="A660" s="7" t="s">
        <v>1509</v>
      </c>
      <c r="B660" s="7">
        <v>2.5410000000000004</v>
      </c>
      <c r="C660" s="7" t="s">
        <v>31</v>
      </c>
      <c r="D660" s="6">
        <v>42663</v>
      </c>
      <c r="E660" s="7" t="s">
        <v>34</v>
      </c>
      <c r="F660" s="7">
        <v>4.1580000000000004</v>
      </c>
    </row>
    <row r="661" spans="1:6" x14ac:dyDescent="0.2">
      <c r="A661" s="7" t="s">
        <v>1477</v>
      </c>
      <c r="B661" s="7">
        <v>12.221</v>
      </c>
      <c r="C661" s="7" t="s">
        <v>31</v>
      </c>
      <c r="D661" s="6">
        <v>42612</v>
      </c>
      <c r="E661" s="7" t="s">
        <v>34</v>
      </c>
      <c r="F661" s="7">
        <v>21.824000000000002</v>
      </c>
    </row>
    <row r="662" spans="1:6" x14ac:dyDescent="0.2">
      <c r="A662" s="7" t="s">
        <v>190</v>
      </c>
      <c r="B662" s="7">
        <v>3.8720000000000003</v>
      </c>
      <c r="C662" s="7" t="s">
        <v>31</v>
      </c>
      <c r="D662" s="6">
        <v>41322</v>
      </c>
      <c r="E662" s="7" t="s">
        <v>49</v>
      </c>
      <c r="F662" s="7">
        <v>6.1380000000000008</v>
      </c>
    </row>
    <row r="663" spans="1:6" x14ac:dyDescent="0.2">
      <c r="A663" s="7" t="s">
        <v>1253</v>
      </c>
      <c r="B663" s="7">
        <v>59.719000000000001</v>
      </c>
      <c r="C663" s="7" t="s">
        <v>31</v>
      </c>
      <c r="D663" s="6">
        <v>42326</v>
      </c>
      <c r="E663" s="7" t="s">
        <v>49</v>
      </c>
      <c r="F663" s="7">
        <v>99.528000000000006</v>
      </c>
    </row>
    <row r="664" spans="1:6" x14ac:dyDescent="0.2">
      <c r="A664" s="7" t="s">
        <v>340</v>
      </c>
      <c r="B664" s="7">
        <v>109.32900000000001</v>
      </c>
      <c r="C664" s="7" t="s">
        <v>31</v>
      </c>
      <c r="D664" s="6">
        <v>41452</v>
      </c>
      <c r="E664" s="7" t="s">
        <v>49</v>
      </c>
      <c r="F664" s="7">
        <v>179.22300000000001</v>
      </c>
    </row>
    <row r="665" spans="1:6" x14ac:dyDescent="0.2">
      <c r="A665" s="7" t="s">
        <v>860</v>
      </c>
      <c r="B665" s="7">
        <v>2.3760000000000003</v>
      </c>
      <c r="C665" s="7" t="s">
        <v>31</v>
      </c>
      <c r="D665" s="6">
        <v>41948</v>
      </c>
      <c r="E665" s="7" t="s">
        <v>34</v>
      </c>
      <c r="F665" s="7">
        <v>4.2350000000000003</v>
      </c>
    </row>
    <row r="666" spans="1:6" x14ac:dyDescent="0.2">
      <c r="A666" s="7" t="s">
        <v>1400</v>
      </c>
      <c r="B666" s="7">
        <v>92.64200000000001</v>
      </c>
      <c r="C666" s="7" t="s">
        <v>31</v>
      </c>
      <c r="D666" s="6">
        <v>42506</v>
      </c>
      <c r="E666" s="7" t="s">
        <v>49</v>
      </c>
      <c r="F666" s="7">
        <v>231.60500000000002</v>
      </c>
    </row>
    <row r="667" spans="1:6" x14ac:dyDescent="0.2">
      <c r="A667" s="7" t="s">
        <v>1426</v>
      </c>
      <c r="B667" s="7">
        <v>4.3450000000000006</v>
      </c>
      <c r="C667" s="7" t="s">
        <v>31</v>
      </c>
      <c r="D667" s="6">
        <v>42530</v>
      </c>
      <c r="E667" s="7" t="s">
        <v>34</v>
      </c>
      <c r="F667" s="7">
        <v>6.6880000000000006</v>
      </c>
    </row>
    <row r="668" spans="1:6" x14ac:dyDescent="0.2">
      <c r="A668" s="7" t="s">
        <v>1258</v>
      </c>
      <c r="B668" s="7">
        <v>4.6090000000000009</v>
      </c>
      <c r="C668" s="7" t="s">
        <v>31</v>
      </c>
      <c r="D668" s="6">
        <v>42327</v>
      </c>
      <c r="E668" s="7" t="s">
        <v>30</v>
      </c>
      <c r="F668" s="7">
        <v>11.253000000000002</v>
      </c>
    </row>
    <row r="669" spans="1:6" x14ac:dyDescent="0.2">
      <c r="A669" s="7" t="s">
        <v>736</v>
      </c>
      <c r="B669" s="7">
        <v>23.716000000000001</v>
      </c>
      <c r="C669" s="7" t="s">
        <v>31</v>
      </c>
      <c r="D669" s="6">
        <v>41816</v>
      </c>
      <c r="E669" s="7" t="s">
        <v>34</v>
      </c>
      <c r="F669" s="7">
        <v>40.204999999999998</v>
      </c>
    </row>
    <row r="670" spans="1:6" x14ac:dyDescent="0.2">
      <c r="A670" s="7" t="s">
        <v>1204</v>
      </c>
      <c r="B670" s="7">
        <v>4.2240000000000002</v>
      </c>
      <c r="C670" s="7" t="s">
        <v>31</v>
      </c>
      <c r="D670" s="6">
        <v>42259</v>
      </c>
      <c r="E670" s="7" t="s">
        <v>49</v>
      </c>
      <c r="F670" s="7">
        <v>6.9300000000000006</v>
      </c>
    </row>
    <row r="671" spans="1:6" x14ac:dyDescent="0.2">
      <c r="A671" s="7" t="s">
        <v>1421</v>
      </c>
      <c r="B671" s="7">
        <v>16.445</v>
      </c>
      <c r="C671" s="7" t="s">
        <v>31</v>
      </c>
      <c r="D671" s="6">
        <v>42525</v>
      </c>
      <c r="E671" s="7" t="s">
        <v>49</v>
      </c>
      <c r="F671" s="7">
        <v>38.236000000000004</v>
      </c>
    </row>
    <row r="672" spans="1:6" x14ac:dyDescent="0.2">
      <c r="A672" s="7" t="s">
        <v>567</v>
      </c>
      <c r="B672" s="7">
        <v>2.6290000000000004</v>
      </c>
      <c r="C672" s="7" t="s">
        <v>31</v>
      </c>
      <c r="D672" s="6">
        <v>41643</v>
      </c>
      <c r="E672" s="7" t="s">
        <v>34</v>
      </c>
      <c r="F672" s="7">
        <v>4.6859999999999999</v>
      </c>
    </row>
    <row r="673" spans="1:6" x14ac:dyDescent="0.2">
      <c r="A673" s="7" t="s">
        <v>710</v>
      </c>
      <c r="B673" s="7">
        <v>35.222000000000008</v>
      </c>
      <c r="C673" s="7" t="s">
        <v>31</v>
      </c>
      <c r="D673" s="6">
        <v>41797</v>
      </c>
      <c r="E673" s="7" t="s">
        <v>49</v>
      </c>
      <c r="F673" s="7">
        <v>167.72800000000001</v>
      </c>
    </row>
    <row r="674" spans="1:6" x14ac:dyDescent="0.2">
      <c r="A674" s="7" t="s">
        <v>305</v>
      </c>
      <c r="B674" s="7">
        <v>2.5190000000000001</v>
      </c>
      <c r="C674" s="7" t="s">
        <v>31</v>
      </c>
      <c r="D674" s="6">
        <v>41431</v>
      </c>
      <c r="E674" s="7" t="s">
        <v>34</v>
      </c>
      <c r="F674" s="7">
        <v>3.9380000000000006</v>
      </c>
    </row>
    <row r="675" spans="1:6" x14ac:dyDescent="0.2">
      <c r="A675" s="7" t="s">
        <v>669</v>
      </c>
      <c r="B675" s="7">
        <v>2.343</v>
      </c>
      <c r="C675" s="7" t="s">
        <v>31</v>
      </c>
      <c r="D675" s="6">
        <v>41739</v>
      </c>
      <c r="E675" s="7" t="s">
        <v>34</v>
      </c>
      <c r="F675" s="7">
        <v>3.8390000000000004</v>
      </c>
    </row>
    <row r="676" spans="1:6" x14ac:dyDescent="0.2">
      <c r="A676" s="7" t="s">
        <v>1442</v>
      </c>
      <c r="B676" s="7">
        <v>3.4540000000000006</v>
      </c>
      <c r="C676" s="7" t="s">
        <v>31</v>
      </c>
      <c r="D676" s="6">
        <v>42557</v>
      </c>
      <c r="E676" s="7" t="s">
        <v>49</v>
      </c>
      <c r="F676" s="7">
        <v>5.4010000000000007</v>
      </c>
    </row>
    <row r="677" spans="1:6" x14ac:dyDescent="0.2">
      <c r="A677" s="7" t="s">
        <v>171</v>
      </c>
      <c r="B677" s="7">
        <v>22.198</v>
      </c>
      <c r="C677" s="7" t="s">
        <v>31</v>
      </c>
      <c r="D677" s="6">
        <v>42542</v>
      </c>
      <c r="E677" s="7" t="s">
        <v>30</v>
      </c>
      <c r="F677" s="7">
        <v>38.951000000000001</v>
      </c>
    </row>
    <row r="678" spans="1:6" x14ac:dyDescent="0.2">
      <c r="A678" s="7" t="s">
        <v>1384</v>
      </c>
      <c r="B678" s="7">
        <v>0.26400000000000001</v>
      </c>
      <c r="C678" s="7" t="s">
        <v>31</v>
      </c>
      <c r="D678" s="6">
        <v>42489</v>
      </c>
      <c r="E678" s="7" t="s">
        <v>34</v>
      </c>
      <c r="F678" s="7">
        <v>1.3860000000000001</v>
      </c>
    </row>
    <row r="679" spans="1:6" x14ac:dyDescent="0.2">
      <c r="A679" s="7" t="s">
        <v>1022</v>
      </c>
      <c r="B679" s="7">
        <v>3.8720000000000003</v>
      </c>
      <c r="C679" s="7" t="s">
        <v>31</v>
      </c>
      <c r="D679" s="6">
        <v>42093</v>
      </c>
      <c r="E679" s="7" t="s">
        <v>49</v>
      </c>
      <c r="F679" s="7">
        <v>6.2480000000000002</v>
      </c>
    </row>
    <row r="680" spans="1:6" x14ac:dyDescent="0.2">
      <c r="A680" s="7" t="s">
        <v>74</v>
      </c>
      <c r="B680" s="7">
        <v>24.398000000000003</v>
      </c>
      <c r="C680" s="7" t="s">
        <v>31</v>
      </c>
      <c r="D680" s="6">
        <v>41649</v>
      </c>
      <c r="E680" s="7" t="s">
        <v>49</v>
      </c>
      <c r="F680" s="7">
        <v>59.510000000000005</v>
      </c>
    </row>
    <row r="681" spans="1:6" x14ac:dyDescent="0.2">
      <c r="A681" s="7" t="s">
        <v>92</v>
      </c>
      <c r="B681" s="7">
        <v>415.78900000000004</v>
      </c>
      <c r="C681" s="7" t="s">
        <v>31</v>
      </c>
      <c r="D681" s="6">
        <v>41860</v>
      </c>
      <c r="E681" s="7" t="s">
        <v>81</v>
      </c>
      <c r="F681" s="7">
        <v>659.98900000000003</v>
      </c>
    </row>
    <row r="682" spans="1:6" x14ac:dyDescent="0.2">
      <c r="A682" s="7" t="s">
        <v>1038</v>
      </c>
      <c r="B682" s="7">
        <v>11.077000000000002</v>
      </c>
      <c r="C682" s="7" t="s">
        <v>31</v>
      </c>
      <c r="D682" s="6">
        <v>42111</v>
      </c>
      <c r="E682" s="7" t="s">
        <v>49</v>
      </c>
      <c r="F682" s="7">
        <v>17.578000000000003</v>
      </c>
    </row>
    <row r="683" spans="1:6" x14ac:dyDescent="0.2">
      <c r="A683" s="7" t="s">
        <v>1058</v>
      </c>
      <c r="B683" s="7">
        <v>2.0240000000000005</v>
      </c>
      <c r="C683" s="7" t="s">
        <v>31</v>
      </c>
      <c r="D683" s="6">
        <v>42133</v>
      </c>
      <c r="E683" s="7" t="s">
        <v>49</v>
      </c>
      <c r="F683" s="7">
        <v>3.1680000000000001</v>
      </c>
    </row>
    <row r="684" spans="1:6" x14ac:dyDescent="0.2">
      <c r="A684" s="7" t="s">
        <v>824</v>
      </c>
      <c r="B684" s="7">
        <v>1.6830000000000003</v>
      </c>
      <c r="C684" s="7" t="s">
        <v>31</v>
      </c>
      <c r="D684" s="6">
        <v>41916</v>
      </c>
      <c r="E684" s="7" t="s">
        <v>34</v>
      </c>
      <c r="F684" s="7">
        <v>2.7170000000000005</v>
      </c>
    </row>
    <row r="685" spans="1:6" x14ac:dyDescent="0.2">
      <c r="A685" s="7" t="s">
        <v>1608</v>
      </c>
      <c r="B685" s="7">
        <v>5.0490000000000004</v>
      </c>
      <c r="C685" s="7" t="s">
        <v>31</v>
      </c>
      <c r="D685" s="6">
        <v>42758</v>
      </c>
      <c r="E685" s="7" t="s">
        <v>49</v>
      </c>
      <c r="F685" s="7">
        <v>8.0080000000000009</v>
      </c>
    </row>
    <row r="686" spans="1:6" x14ac:dyDescent="0.2">
      <c r="A686" s="7" t="s">
        <v>512</v>
      </c>
      <c r="B686" s="7">
        <v>5.742</v>
      </c>
      <c r="C686" s="7" t="s">
        <v>31</v>
      </c>
      <c r="D686" s="6">
        <v>41589</v>
      </c>
      <c r="E686" s="7" t="s">
        <v>34</v>
      </c>
      <c r="F686" s="7">
        <v>10.835000000000001</v>
      </c>
    </row>
    <row r="687" spans="1:6" x14ac:dyDescent="0.2">
      <c r="A687" s="7" t="s">
        <v>1599</v>
      </c>
      <c r="B687" s="7">
        <v>1.298</v>
      </c>
      <c r="C687" s="7" t="s">
        <v>31</v>
      </c>
      <c r="D687" s="6">
        <v>42744</v>
      </c>
      <c r="E687" s="7" t="s">
        <v>49</v>
      </c>
      <c r="F687" s="7">
        <v>2.0680000000000001</v>
      </c>
    </row>
    <row r="688" spans="1:6" x14ac:dyDescent="0.2">
      <c r="A688" s="7" t="s">
        <v>910</v>
      </c>
      <c r="B688" s="7">
        <v>1.0120000000000002</v>
      </c>
      <c r="C688" s="7" t="s">
        <v>31</v>
      </c>
      <c r="D688" s="6">
        <v>42001</v>
      </c>
      <c r="E688" s="7" t="s">
        <v>34</v>
      </c>
      <c r="F688" s="7">
        <v>1.9910000000000003</v>
      </c>
    </row>
    <row r="689" spans="1:6" x14ac:dyDescent="0.2">
      <c r="A689" s="7" t="s">
        <v>862</v>
      </c>
      <c r="B689" s="7">
        <v>5.2690000000000001</v>
      </c>
      <c r="C689" s="7" t="s">
        <v>31</v>
      </c>
      <c r="D689" s="6">
        <v>41948</v>
      </c>
      <c r="E689" s="7" t="s">
        <v>30</v>
      </c>
      <c r="F689" s="7">
        <v>13.167000000000002</v>
      </c>
    </row>
    <row r="690" spans="1:6" x14ac:dyDescent="0.2">
      <c r="A690" s="7" t="s">
        <v>723</v>
      </c>
      <c r="B690" s="7">
        <v>13.629000000000001</v>
      </c>
      <c r="C690" s="7" t="s">
        <v>31</v>
      </c>
      <c r="D690" s="6">
        <v>41802</v>
      </c>
      <c r="E690" s="7" t="s">
        <v>49</v>
      </c>
      <c r="F690" s="7">
        <v>21.978000000000002</v>
      </c>
    </row>
    <row r="691" spans="1:6" x14ac:dyDescent="0.2">
      <c r="A691" s="7" t="s">
        <v>502</v>
      </c>
      <c r="B691" s="7">
        <v>18.480000000000004</v>
      </c>
      <c r="C691" s="7" t="s">
        <v>40</v>
      </c>
      <c r="D691" s="6">
        <v>41581</v>
      </c>
      <c r="E691" s="7" t="s">
        <v>30</v>
      </c>
      <c r="F691" s="7">
        <v>45.067</v>
      </c>
    </row>
    <row r="692" spans="1:6" x14ac:dyDescent="0.2">
      <c r="A692" s="7" t="s">
        <v>1231</v>
      </c>
      <c r="B692" s="7">
        <v>1.1550000000000002</v>
      </c>
      <c r="C692" s="7" t="s">
        <v>31</v>
      </c>
      <c r="D692" s="6">
        <v>42292</v>
      </c>
      <c r="E692" s="7" t="s">
        <v>34</v>
      </c>
      <c r="F692" s="7">
        <v>2.145</v>
      </c>
    </row>
    <row r="693" spans="1:6" x14ac:dyDescent="0.2">
      <c r="A693" s="7" t="s">
        <v>810</v>
      </c>
      <c r="B693" s="7">
        <v>2.75</v>
      </c>
      <c r="C693" s="7" t="s">
        <v>31</v>
      </c>
      <c r="D693" s="6">
        <v>41892</v>
      </c>
      <c r="E693" s="7" t="s">
        <v>30</v>
      </c>
      <c r="F693" s="7">
        <v>6.2480000000000002</v>
      </c>
    </row>
    <row r="694" spans="1:6" x14ac:dyDescent="0.2">
      <c r="A694" s="7" t="s">
        <v>214</v>
      </c>
      <c r="B694" s="7">
        <v>59.719000000000001</v>
      </c>
      <c r="C694" s="7" t="s">
        <v>31</v>
      </c>
      <c r="D694" s="6">
        <v>41337</v>
      </c>
      <c r="E694" s="7" t="s">
        <v>49</v>
      </c>
      <c r="F694" s="7">
        <v>99.528000000000006</v>
      </c>
    </row>
    <row r="695" spans="1:6" x14ac:dyDescent="0.2">
      <c r="A695" s="7" t="s">
        <v>1124</v>
      </c>
      <c r="B695" s="7">
        <v>2.6950000000000003</v>
      </c>
      <c r="C695" s="7" t="s">
        <v>40</v>
      </c>
      <c r="D695" s="6">
        <v>42190</v>
      </c>
      <c r="E695" s="7" t="s">
        <v>49</v>
      </c>
      <c r="F695" s="7">
        <v>4.2790000000000008</v>
      </c>
    </row>
    <row r="696" spans="1:6" x14ac:dyDescent="0.2">
      <c r="A696" s="7" t="s">
        <v>1230</v>
      </c>
      <c r="B696" s="7">
        <v>3.8500000000000005</v>
      </c>
      <c r="C696" s="7" t="s">
        <v>40</v>
      </c>
      <c r="D696" s="6">
        <v>42282</v>
      </c>
      <c r="E696" s="7" t="s">
        <v>49</v>
      </c>
      <c r="F696" s="7">
        <v>6.3140000000000009</v>
      </c>
    </row>
    <row r="697" spans="1:6" x14ac:dyDescent="0.2">
      <c r="A697" s="7" t="s">
        <v>1060</v>
      </c>
      <c r="B697" s="7">
        <v>2.4859999999999998</v>
      </c>
      <c r="C697" s="7" t="s">
        <v>31</v>
      </c>
      <c r="D697" s="6">
        <v>42131</v>
      </c>
      <c r="E697" s="7" t="s">
        <v>49</v>
      </c>
      <c r="F697" s="7">
        <v>3.9380000000000006</v>
      </c>
    </row>
    <row r="698" spans="1:6" x14ac:dyDescent="0.2">
      <c r="A698" s="7" t="s">
        <v>1449</v>
      </c>
      <c r="B698" s="7">
        <v>2.4859999999999998</v>
      </c>
      <c r="C698" s="7" t="s">
        <v>40</v>
      </c>
      <c r="D698" s="6">
        <v>42563</v>
      </c>
      <c r="E698" s="7" t="s">
        <v>49</v>
      </c>
      <c r="F698" s="7">
        <v>3.9380000000000006</v>
      </c>
    </row>
    <row r="699" spans="1:6" x14ac:dyDescent="0.2">
      <c r="A699" s="7" t="s">
        <v>1111</v>
      </c>
      <c r="B699" s="7">
        <v>1.4410000000000003</v>
      </c>
      <c r="C699" s="7" t="s">
        <v>31</v>
      </c>
      <c r="D699" s="6">
        <v>42175</v>
      </c>
      <c r="E699" s="7" t="s">
        <v>34</v>
      </c>
      <c r="F699" s="7">
        <v>3.1240000000000001</v>
      </c>
    </row>
    <row r="700" spans="1:6" x14ac:dyDescent="0.2">
      <c r="A700" s="7" t="s">
        <v>260</v>
      </c>
      <c r="B700" s="7">
        <v>5.2690000000000001</v>
      </c>
      <c r="C700" s="7" t="s">
        <v>31</v>
      </c>
      <c r="D700" s="6">
        <v>41402</v>
      </c>
      <c r="E700" s="7" t="s">
        <v>30</v>
      </c>
      <c r="F700" s="7">
        <v>13.167000000000002</v>
      </c>
    </row>
    <row r="701" spans="1:6" x14ac:dyDescent="0.2">
      <c r="A701" s="7" t="s">
        <v>1543</v>
      </c>
      <c r="B701" s="7">
        <v>1.1990000000000003</v>
      </c>
      <c r="C701" s="7" t="s">
        <v>31</v>
      </c>
      <c r="D701" s="6">
        <v>42689</v>
      </c>
      <c r="E701" s="7" t="s">
        <v>34</v>
      </c>
      <c r="F701" s="7">
        <v>2.0020000000000002</v>
      </c>
    </row>
    <row r="702" spans="1:6" x14ac:dyDescent="0.2">
      <c r="A702" s="7" t="s">
        <v>1482</v>
      </c>
      <c r="B702" s="7">
        <v>3.6520000000000001</v>
      </c>
      <c r="C702" s="7" t="s">
        <v>31</v>
      </c>
      <c r="D702" s="6">
        <v>42620</v>
      </c>
      <c r="E702" s="7" t="s">
        <v>34</v>
      </c>
      <c r="F702" s="7">
        <v>5.6980000000000004</v>
      </c>
    </row>
    <row r="703" spans="1:6" x14ac:dyDescent="0.2">
      <c r="A703" s="7" t="s">
        <v>1241</v>
      </c>
      <c r="B703" s="7">
        <v>2.343</v>
      </c>
      <c r="C703" s="7" t="s">
        <v>40</v>
      </c>
      <c r="D703" s="6">
        <v>42305</v>
      </c>
      <c r="E703" s="7" t="s">
        <v>34</v>
      </c>
      <c r="F703" s="7">
        <v>3.8390000000000004</v>
      </c>
    </row>
    <row r="704" spans="1:6" x14ac:dyDescent="0.2">
      <c r="A704" s="7" t="s">
        <v>63</v>
      </c>
      <c r="B704" s="7">
        <v>74.503000000000014</v>
      </c>
      <c r="C704" s="7" t="s">
        <v>31</v>
      </c>
      <c r="D704" s="6">
        <v>41564</v>
      </c>
      <c r="E704" s="7" t="s">
        <v>49</v>
      </c>
      <c r="F704" s="7">
        <v>181.72</v>
      </c>
    </row>
    <row r="705" spans="1:6" x14ac:dyDescent="0.2">
      <c r="A705" s="7" t="s">
        <v>597</v>
      </c>
      <c r="B705" s="7">
        <v>11.077000000000002</v>
      </c>
      <c r="C705" s="7" t="s">
        <v>31</v>
      </c>
      <c r="D705" s="6">
        <v>41671</v>
      </c>
      <c r="E705" s="7" t="s">
        <v>49</v>
      </c>
      <c r="F705" s="7">
        <v>17.578000000000003</v>
      </c>
    </row>
    <row r="706" spans="1:6" x14ac:dyDescent="0.2">
      <c r="A706" s="7" t="s">
        <v>322</v>
      </c>
      <c r="B706" s="7">
        <v>172.15</v>
      </c>
      <c r="C706" s="7" t="s">
        <v>31</v>
      </c>
      <c r="D706" s="6">
        <v>41435</v>
      </c>
      <c r="E706" s="7" t="s">
        <v>49</v>
      </c>
      <c r="F706" s="7">
        <v>331.06700000000006</v>
      </c>
    </row>
    <row r="707" spans="1:6" x14ac:dyDescent="0.2">
      <c r="A707" s="7" t="s">
        <v>1139</v>
      </c>
      <c r="B707" s="7">
        <v>1.034</v>
      </c>
      <c r="C707" s="7" t="s">
        <v>31</v>
      </c>
      <c r="D707" s="6">
        <v>42203</v>
      </c>
      <c r="E707" s="7" t="s">
        <v>34</v>
      </c>
      <c r="F707" s="7">
        <v>2.0680000000000001</v>
      </c>
    </row>
    <row r="708" spans="1:6" x14ac:dyDescent="0.2">
      <c r="A708" s="7" t="s">
        <v>1472</v>
      </c>
      <c r="B708" s="7">
        <v>2.6950000000000003</v>
      </c>
      <c r="C708" s="7" t="s">
        <v>40</v>
      </c>
      <c r="D708" s="6">
        <v>42607</v>
      </c>
      <c r="E708" s="7" t="s">
        <v>49</v>
      </c>
      <c r="F708" s="7">
        <v>4.2790000000000008</v>
      </c>
    </row>
    <row r="709" spans="1:6" x14ac:dyDescent="0.2">
      <c r="A709" s="7" t="s">
        <v>278</v>
      </c>
      <c r="B709" s="7">
        <v>59.972000000000008</v>
      </c>
      <c r="C709" s="7" t="s">
        <v>31</v>
      </c>
      <c r="D709" s="6">
        <v>41410</v>
      </c>
      <c r="E709" s="7" t="s">
        <v>49</v>
      </c>
      <c r="F709" s="7">
        <v>111.06700000000001</v>
      </c>
    </row>
    <row r="710" spans="1:6" x14ac:dyDescent="0.2">
      <c r="A710" s="7" t="s">
        <v>75</v>
      </c>
      <c r="B710" s="7">
        <v>3.74</v>
      </c>
      <c r="C710" s="7" t="s">
        <v>40</v>
      </c>
      <c r="D710" s="6">
        <v>41654</v>
      </c>
      <c r="E710" s="7" t="s">
        <v>49</v>
      </c>
      <c r="F710" s="7">
        <v>5.9400000000000013</v>
      </c>
    </row>
    <row r="711" spans="1:6" x14ac:dyDescent="0.2">
      <c r="A711" s="7" t="s">
        <v>1282</v>
      </c>
      <c r="B711" s="7">
        <v>109.32900000000001</v>
      </c>
      <c r="C711" s="7" t="s">
        <v>31</v>
      </c>
      <c r="D711" s="6">
        <v>42360</v>
      </c>
      <c r="E711" s="7" t="s">
        <v>49</v>
      </c>
      <c r="F711" s="7">
        <v>179.22300000000001</v>
      </c>
    </row>
    <row r="712" spans="1:6" x14ac:dyDescent="0.2">
      <c r="A712" s="7" t="s">
        <v>293</v>
      </c>
      <c r="B712" s="7">
        <v>15.004000000000001</v>
      </c>
      <c r="C712" s="7" t="s">
        <v>31</v>
      </c>
      <c r="D712" s="6">
        <v>41421</v>
      </c>
      <c r="E712" s="7" t="s">
        <v>49</v>
      </c>
      <c r="F712" s="7">
        <v>23.078000000000003</v>
      </c>
    </row>
    <row r="713" spans="1:6" x14ac:dyDescent="0.2">
      <c r="A713" s="7" t="s">
        <v>738</v>
      </c>
      <c r="B713" s="7">
        <v>22.198</v>
      </c>
      <c r="C713" s="7" t="s">
        <v>31</v>
      </c>
      <c r="D713" s="6">
        <v>41816</v>
      </c>
      <c r="E713" s="7" t="s">
        <v>30</v>
      </c>
      <c r="F713" s="7">
        <v>38.951000000000001</v>
      </c>
    </row>
    <row r="714" spans="1:6" x14ac:dyDescent="0.2">
      <c r="A714" s="7" t="s">
        <v>1171</v>
      </c>
      <c r="B714" s="7">
        <v>237.60000000000002</v>
      </c>
      <c r="C714" s="7" t="s">
        <v>31</v>
      </c>
      <c r="D714" s="6">
        <v>42225</v>
      </c>
      <c r="E714" s="7" t="s">
        <v>81</v>
      </c>
      <c r="F714" s="7">
        <v>494.98900000000003</v>
      </c>
    </row>
    <row r="715" spans="1:6" x14ac:dyDescent="0.2">
      <c r="A715" s="7" t="s">
        <v>877</v>
      </c>
      <c r="B715" s="7">
        <v>4.9060000000000006</v>
      </c>
      <c r="C715" s="7" t="s">
        <v>31</v>
      </c>
      <c r="D715" s="6">
        <v>41969</v>
      </c>
      <c r="E715" s="7" t="s">
        <v>49</v>
      </c>
      <c r="F715" s="7">
        <v>11.979000000000001</v>
      </c>
    </row>
    <row r="716" spans="1:6" x14ac:dyDescent="0.2">
      <c r="A716" s="7" t="s">
        <v>1569</v>
      </c>
      <c r="B716" s="7">
        <v>2.9480000000000004</v>
      </c>
      <c r="C716" s="7" t="s">
        <v>31</v>
      </c>
      <c r="D716" s="6">
        <v>42709</v>
      </c>
      <c r="E716" s="7" t="s">
        <v>34</v>
      </c>
      <c r="F716" s="7">
        <v>6.6880000000000006</v>
      </c>
    </row>
    <row r="717" spans="1:6" x14ac:dyDescent="0.2">
      <c r="A717" s="7" t="s">
        <v>1326</v>
      </c>
      <c r="B717" s="7">
        <v>2.8490000000000002</v>
      </c>
      <c r="C717" s="7" t="s">
        <v>31</v>
      </c>
      <c r="D717" s="6">
        <v>42426</v>
      </c>
      <c r="E717" s="7" t="s">
        <v>34</v>
      </c>
      <c r="F717" s="7">
        <v>4.3780000000000001</v>
      </c>
    </row>
    <row r="718" spans="1:6" x14ac:dyDescent="0.2">
      <c r="A718" s="7" t="s">
        <v>1285</v>
      </c>
      <c r="B718" s="7">
        <v>21.758000000000003</v>
      </c>
      <c r="C718" s="7" t="s">
        <v>31</v>
      </c>
      <c r="D718" s="6">
        <v>42367</v>
      </c>
      <c r="E718" s="7" t="s">
        <v>49</v>
      </c>
      <c r="F718" s="7">
        <v>50.589000000000006</v>
      </c>
    </row>
    <row r="719" spans="1:6" x14ac:dyDescent="0.2">
      <c r="A719" s="7" t="s">
        <v>1367</v>
      </c>
      <c r="B719" s="7">
        <v>2.1339999999999999</v>
      </c>
      <c r="C719" s="7" t="s">
        <v>31</v>
      </c>
      <c r="D719" s="6">
        <v>42465</v>
      </c>
      <c r="E719" s="7" t="s">
        <v>49</v>
      </c>
      <c r="F719" s="7">
        <v>3.3880000000000003</v>
      </c>
    </row>
    <row r="720" spans="1:6" x14ac:dyDescent="0.2">
      <c r="A720" s="7" t="s">
        <v>1209</v>
      </c>
      <c r="B720" s="7">
        <v>5.2690000000000001</v>
      </c>
      <c r="C720" s="7" t="s">
        <v>31</v>
      </c>
      <c r="D720" s="6">
        <v>42261</v>
      </c>
      <c r="E720" s="7" t="s">
        <v>30</v>
      </c>
      <c r="F720" s="7">
        <v>13.167000000000002</v>
      </c>
    </row>
    <row r="721" spans="1:6" x14ac:dyDescent="0.2">
      <c r="A721" s="7" t="s">
        <v>1570</v>
      </c>
      <c r="B721" s="7">
        <v>59.972000000000008</v>
      </c>
      <c r="C721" s="7" t="s">
        <v>31</v>
      </c>
      <c r="D721" s="6">
        <v>42711</v>
      </c>
      <c r="E721" s="7" t="s">
        <v>49</v>
      </c>
      <c r="F721" s="7">
        <v>111.06700000000001</v>
      </c>
    </row>
    <row r="722" spans="1:6" x14ac:dyDescent="0.2">
      <c r="A722" s="7" t="s">
        <v>331</v>
      </c>
      <c r="B722" s="7">
        <v>21.812999999999999</v>
      </c>
      <c r="C722" s="7" t="s">
        <v>31</v>
      </c>
      <c r="D722" s="6">
        <v>41443</v>
      </c>
      <c r="E722" s="7" t="s">
        <v>49</v>
      </c>
      <c r="F722" s="7">
        <v>34.078000000000003</v>
      </c>
    </row>
    <row r="723" spans="1:6" x14ac:dyDescent="0.2">
      <c r="A723" s="7" t="s">
        <v>500</v>
      </c>
      <c r="B723" s="7">
        <v>2.0570000000000004</v>
      </c>
      <c r="C723" s="7" t="s">
        <v>31</v>
      </c>
      <c r="D723" s="6">
        <v>41581</v>
      </c>
      <c r="E723" s="7" t="s">
        <v>30</v>
      </c>
      <c r="F723" s="7">
        <v>8.9320000000000004</v>
      </c>
    </row>
    <row r="724" spans="1:6" x14ac:dyDescent="0.2">
      <c r="A724" s="7" t="s">
        <v>241</v>
      </c>
      <c r="B724" s="7">
        <v>5.8630000000000004</v>
      </c>
      <c r="C724" s="7" t="s">
        <v>31</v>
      </c>
      <c r="D724" s="6">
        <v>41389</v>
      </c>
      <c r="E724" s="7" t="s">
        <v>49</v>
      </c>
      <c r="F724" s="7">
        <v>9.4600000000000009</v>
      </c>
    </row>
    <row r="725" spans="1:6" x14ac:dyDescent="0.2">
      <c r="A725" s="7" t="s">
        <v>184</v>
      </c>
      <c r="B725" s="7">
        <v>59.972000000000008</v>
      </c>
      <c r="C725" s="7" t="s">
        <v>31</v>
      </c>
      <c r="D725" s="6">
        <v>42676</v>
      </c>
      <c r="E725" s="7" t="s">
        <v>49</v>
      </c>
      <c r="F725" s="7">
        <v>111.06700000000001</v>
      </c>
    </row>
    <row r="726" spans="1:6" x14ac:dyDescent="0.2">
      <c r="A726" s="7" t="s">
        <v>1115</v>
      </c>
      <c r="B726" s="7">
        <v>2.4750000000000001</v>
      </c>
      <c r="C726" s="7" t="s">
        <v>31</v>
      </c>
      <c r="D726" s="6">
        <v>42183</v>
      </c>
      <c r="E726" s="7" t="s">
        <v>49</v>
      </c>
      <c r="F726" s="7">
        <v>4.0590000000000002</v>
      </c>
    </row>
    <row r="727" spans="1:6" x14ac:dyDescent="0.2">
      <c r="A727" s="7" t="s">
        <v>1580</v>
      </c>
      <c r="B727" s="7">
        <v>2.6290000000000004</v>
      </c>
      <c r="C727" s="7" t="s">
        <v>31</v>
      </c>
      <c r="D727" s="6">
        <v>42723</v>
      </c>
      <c r="E727" s="7" t="s">
        <v>34</v>
      </c>
      <c r="F727" s="7">
        <v>4.6859999999999999</v>
      </c>
    </row>
    <row r="728" spans="1:6" x14ac:dyDescent="0.2">
      <c r="A728" s="7" t="s">
        <v>812</v>
      </c>
      <c r="B728" s="7">
        <v>1.0230000000000001</v>
      </c>
      <c r="C728" s="7" t="s">
        <v>31</v>
      </c>
      <c r="D728" s="6">
        <v>41900</v>
      </c>
      <c r="E728" s="7" t="s">
        <v>34</v>
      </c>
      <c r="F728" s="7">
        <v>1.6280000000000001</v>
      </c>
    </row>
    <row r="729" spans="1:6" x14ac:dyDescent="0.2">
      <c r="A729" s="7" t="s">
        <v>1197</v>
      </c>
      <c r="B729" s="7">
        <v>2.1339999999999999</v>
      </c>
      <c r="C729" s="7" t="s">
        <v>31</v>
      </c>
      <c r="D729" s="6">
        <v>42251</v>
      </c>
      <c r="E729" s="7" t="s">
        <v>49</v>
      </c>
      <c r="F729" s="7">
        <v>3.3880000000000003</v>
      </c>
    </row>
    <row r="730" spans="1:6" x14ac:dyDescent="0.2">
      <c r="A730" s="7" t="s">
        <v>424</v>
      </c>
      <c r="B730" s="7">
        <v>5.7090000000000005</v>
      </c>
      <c r="C730" s="7" t="s">
        <v>31</v>
      </c>
      <c r="D730" s="6">
        <v>41518</v>
      </c>
      <c r="E730" s="7" t="s">
        <v>30</v>
      </c>
      <c r="F730" s="7">
        <v>14.278000000000002</v>
      </c>
    </row>
    <row r="731" spans="1:6" x14ac:dyDescent="0.2">
      <c r="A731" s="7" t="s">
        <v>978</v>
      </c>
      <c r="B731" s="7">
        <v>172.15</v>
      </c>
      <c r="C731" s="7" t="s">
        <v>31</v>
      </c>
      <c r="D731" s="6">
        <v>42053</v>
      </c>
      <c r="E731" s="7" t="s">
        <v>49</v>
      </c>
      <c r="F731" s="7">
        <v>331.06700000000006</v>
      </c>
    </row>
    <row r="732" spans="1:6" x14ac:dyDescent="0.2">
      <c r="A732" s="7" t="s">
        <v>216</v>
      </c>
      <c r="B732" s="7">
        <v>39.622000000000007</v>
      </c>
      <c r="C732" s="7" t="s">
        <v>31</v>
      </c>
      <c r="D732" s="6">
        <v>41336</v>
      </c>
      <c r="E732" s="7" t="s">
        <v>49</v>
      </c>
      <c r="F732" s="7">
        <v>63.910000000000004</v>
      </c>
    </row>
    <row r="733" spans="1:6" x14ac:dyDescent="0.2">
      <c r="A733" s="7" t="s">
        <v>647</v>
      </c>
      <c r="B733" s="7">
        <v>66.649000000000015</v>
      </c>
      <c r="C733" s="7" t="s">
        <v>40</v>
      </c>
      <c r="D733" s="6">
        <v>41716</v>
      </c>
      <c r="E733" s="7" t="s">
        <v>49</v>
      </c>
      <c r="F733" s="7">
        <v>111.07800000000002</v>
      </c>
    </row>
    <row r="734" spans="1:6" x14ac:dyDescent="0.2">
      <c r="A734" s="7" t="s">
        <v>1379</v>
      </c>
      <c r="B734" s="7">
        <v>1.0120000000000002</v>
      </c>
      <c r="C734" s="7" t="s">
        <v>31</v>
      </c>
      <c r="D734" s="6">
        <v>42476</v>
      </c>
      <c r="E734" s="7" t="s">
        <v>34</v>
      </c>
      <c r="F734" s="7">
        <v>1.9910000000000003</v>
      </c>
    </row>
    <row r="735" spans="1:6" x14ac:dyDescent="0.2">
      <c r="A735" s="7" t="s">
        <v>1402</v>
      </c>
      <c r="B735" s="7">
        <v>2.3980000000000006</v>
      </c>
      <c r="C735" s="7" t="s">
        <v>31</v>
      </c>
      <c r="D735" s="6">
        <v>42509</v>
      </c>
      <c r="E735" s="7" t="s">
        <v>49</v>
      </c>
      <c r="F735" s="7">
        <v>3.8720000000000003</v>
      </c>
    </row>
    <row r="736" spans="1:6" x14ac:dyDescent="0.2">
      <c r="A736" s="7" t="s">
        <v>849</v>
      </c>
      <c r="B736" s="7">
        <v>4.9060000000000006</v>
      </c>
      <c r="C736" s="7" t="s">
        <v>40</v>
      </c>
      <c r="D736" s="6">
        <v>41937</v>
      </c>
      <c r="E736" s="7" t="s">
        <v>49</v>
      </c>
      <c r="F736" s="7">
        <v>11.979000000000001</v>
      </c>
    </row>
    <row r="737" spans="1:6" x14ac:dyDescent="0.2">
      <c r="A737" s="7" t="s">
        <v>1088</v>
      </c>
      <c r="B737" s="7">
        <v>0.9900000000000001</v>
      </c>
      <c r="C737" s="7" t="s">
        <v>31</v>
      </c>
      <c r="D737" s="6">
        <v>42154</v>
      </c>
      <c r="E737" s="7" t="s">
        <v>34</v>
      </c>
      <c r="F737" s="7">
        <v>2.3100000000000005</v>
      </c>
    </row>
    <row r="738" spans="1:6" x14ac:dyDescent="0.2">
      <c r="A738" s="7" t="s">
        <v>694</v>
      </c>
      <c r="B738" s="7">
        <v>1.0230000000000001</v>
      </c>
      <c r="C738" s="7" t="s">
        <v>31</v>
      </c>
      <c r="D738" s="6">
        <v>41777</v>
      </c>
      <c r="E738" s="7" t="s">
        <v>34</v>
      </c>
      <c r="F738" s="7">
        <v>1.6280000000000001</v>
      </c>
    </row>
    <row r="739" spans="1:6" x14ac:dyDescent="0.2">
      <c r="A739" s="7" t="s">
        <v>140</v>
      </c>
      <c r="B739" s="7">
        <v>4.51</v>
      </c>
      <c r="C739" s="7" t="s">
        <v>31</v>
      </c>
      <c r="D739" s="6">
        <v>42234</v>
      </c>
      <c r="E739" s="7" t="s">
        <v>30</v>
      </c>
      <c r="F739" s="7">
        <v>10.241000000000001</v>
      </c>
    </row>
    <row r="740" spans="1:6" x14ac:dyDescent="0.2">
      <c r="A740" s="7" t="s">
        <v>1350</v>
      </c>
      <c r="B740" s="7">
        <v>2.0570000000000004</v>
      </c>
      <c r="C740" s="7" t="s">
        <v>40</v>
      </c>
      <c r="D740" s="6">
        <v>42452</v>
      </c>
      <c r="E740" s="7" t="s">
        <v>30</v>
      </c>
      <c r="F740" s="7">
        <v>8.9320000000000004</v>
      </c>
    </row>
    <row r="741" spans="1:6" x14ac:dyDescent="0.2">
      <c r="A741" s="7" t="s">
        <v>927</v>
      </c>
      <c r="B741" s="7">
        <v>2.9480000000000004</v>
      </c>
      <c r="C741" s="7" t="s">
        <v>31</v>
      </c>
      <c r="D741" s="6">
        <v>42013</v>
      </c>
      <c r="E741" s="7" t="s">
        <v>34</v>
      </c>
      <c r="F741" s="7">
        <v>6.6880000000000006</v>
      </c>
    </row>
    <row r="742" spans="1:6" x14ac:dyDescent="0.2">
      <c r="A742" s="7" t="s">
        <v>1531</v>
      </c>
      <c r="B742" s="7">
        <v>3.8500000000000005</v>
      </c>
      <c r="C742" s="7" t="s">
        <v>31</v>
      </c>
      <c r="D742" s="6">
        <v>42682</v>
      </c>
      <c r="E742" s="7" t="s">
        <v>49</v>
      </c>
      <c r="F742" s="7">
        <v>6.3140000000000009</v>
      </c>
    </row>
    <row r="743" spans="1:6" x14ac:dyDescent="0.2">
      <c r="A743" s="7" t="s">
        <v>370</v>
      </c>
      <c r="B743" s="7">
        <v>59.972000000000008</v>
      </c>
      <c r="C743" s="7" t="s">
        <v>40</v>
      </c>
      <c r="D743" s="6">
        <v>41477</v>
      </c>
      <c r="E743" s="7" t="s">
        <v>49</v>
      </c>
      <c r="F743" s="7">
        <v>111.06700000000001</v>
      </c>
    </row>
    <row r="744" spans="1:6" x14ac:dyDescent="0.2">
      <c r="A744" s="7" t="s">
        <v>254</v>
      </c>
      <c r="B744" s="7">
        <v>35.222000000000008</v>
      </c>
      <c r="C744" s="7" t="s">
        <v>40</v>
      </c>
      <c r="D744" s="6">
        <v>41400</v>
      </c>
      <c r="E744" s="7" t="s">
        <v>49</v>
      </c>
      <c r="F744" s="7">
        <v>167.72800000000001</v>
      </c>
    </row>
    <row r="745" spans="1:6" x14ac:dyDescent="0.2">
      <c r="A745" s="7" t="s">
        <v>1582</v>
      </c>
      <c r="B745" s="7">
        <v>2.0020000000000002</v>
      </c>
      <c r="C745" s="7" t="s">
        <v>31</v>
      </c>
      <c r="D745" s="6">
        <v>42724</v>
      </c>
      <c r="E745" s="7" t="s">
        <v>34</v>
      </c>
      <c r="F745" s="7">
        <v>3.278</v>
      </c>
    </row>
    <row r="746" spans="1:6" x14ac:dyDescent="0.2">
      <c r="A746" s="7" t="s">
        <v>1293</v>
      </c>
      <c r="B746" s="7">
        <v>16.170000000000002</v>
      </c>
      <c r="C746" s="7" t="s">
        <v>31</v>
      </c>
      <c r="D746" s="6">
        <v>42377</v>
      </c>
      <c r="E746" s="7" t="s">
        <v>49</v>
      </c>
      <c r="F746" s="7">
        <v>32.989000000000004</v>
      </c>
    </row>
    <row r="747" spans="1:6" x14ac:dyDescent="0.2">
      <c r="A747" s="7" t="s">
        <v>894</v>
      </c>
      <c r="B747" s="7">
        <v>18.480000000000004</v>
      </c>
      <c r="C747" s="7" t="s">
        <v>31</v>
      </c>
      <c r="D747" s="6">
        <v>41986</v>
      </c>
      <c r="E747" s="7" t="s">
        <v>30</v>
      </c>
      <c r="F747" s="7">
        <v>45.067</v>
      </c>
    </row>
    <row r="748" spans="1:6" x14ac:dyDescent="0.2">
      <c r="A748" s="7" t="s">
        <v>629</v>
      </c>
      <c r="B748" s="7">
        <v>23.716000000000001</v>
      </c>
      <c r="C748" s="7" t="s">
        <v>31</v>
      </c>
      <c r="D748" s="6">
        <v>41698</v>
      </c>
      <c r="E748" s="7" t="s">
        <v>49</v>
      </c>
      <c r="F748" s="7">
        <v>39.533999999999999</v>
      </c>
    </row>
    <row r="749" spans="1:6" x14ac:dyDescent="0.2">
      <c r="A749" s="7" t="s">
        <v>1468</v>
      </c>
      <c r="B749" s="7">
        <v>2.6950000000000003</v>
      </c>
      <c r="C749" s="7" t="s">
        <v>31</v>
      </c>
      <c r="D749" s="6">
        <v>42596</v>
      </c>
      <c r="E749" s="7" t="s">
        <v>49</v>
      </c>
      <c r="F749" s="7">
        <v>4.2790000000000008</v>
      </c>
    </row>
    <row r="750" spans="1:6" x14ac:dyDescent="0.2">
      <c r="A750" s="7" t="s">
        <v>552</v>
      </c>
      <c r="B750" s="7">
        <v>20.218</v>
      </c>
      <c r="C750" s="7" t="s">
        <v>31</v>
      </c>
      <c r="D750" s="6">
        <v>41628</v>
      </c>
      <c r="E750" s="7" t="s">
        <v>49</v>
      </c>
      <c r="F750" s="7">
        <v>32.087000000000003</v>
      </c>
    </row>
    <row r="751" spans="1:6" x14ac:dyDescent="0.2">
      <c r="A751" s="7" t="s">
        <v>720</v>
      </c>
      <c r="B751" s="7">
        <v>196.71300000000002</v>
      </c>
      <c r="C751" s="7" t="s">
        <v>31</v>
      </c>
      <c r="D751" s="6">
        <v>41800</v>
      </c>
      <c r="E751" s="7" t="s">
        <v>49</v>
      </c>
      <c r="F751" s="7">
        <v>457.46800000000002</v>
      </c>
    </row>
    <row r="752" spans="1:6" x14ac:dyDescent="0.2">
      <c r="A752" s="7" t="s">
        <v>795</v>
      </c>
      <c r="B752" s="7">
        <v>7.0289999999999999</v>
      </c>
      <c r="C752" s="7" t="s">
        <v>31</v>
      </c>
      <c r="D752" s="6">
        <v>41875</v>
      </c>
      <c r="E752" s="7" t="s">
        <v>49</v>
      </c>
      <c r="F752" s="7">
        <v>21.978000000000002</v>
      </c>
    </row>
    <row r="753" spans="1:6" x14ac:dyDescent="0.2">
      <c r="A753" s="7" t="s">
        <v>41</v>
      </c>
      <c r="B753" s="7">
        <v>3.278</v>
      </c>
      <c r="C753" s="7" t="s">
        <v>31</v>
      </c>
      <c r="D753" s="6">
        <v>41463</v>
      </c>
      <c r="E753" s="7" t="s">
        <v>34</v>
      </c>
      <c r="F753" s="7">
        <v>6.4240000000000004</v>
      </c>
    </row>
    <row r="754" spans="1:6" x14ac:dyDescent="0.2">
      <c r="A754" s="7" t="s">
        <v>1321</v>
      </c>
      <c r="B754" s="7">
        <v>6.0500000000000007</v>
      </c>
      <c r="C754" s="7" t="s">
        <v>31</v>
      </c>
      <c r="D754" s="6">
        <v>42419</v>
      </c>
      <c r="E754" s="7" t="s">
        <v>30</v>
      </c>
      <c r="F754" s="7">
        <v>13.442000000000002</v>
      </c>
    </row>
    <row r="755" spans="1:6" x14ac:dyDescent="0.2">
      <c r="A755" s="7" t="s">
        <v>818</v>
      </c>
      <c r="B755" s="7">
        <v>2.4859999999999998</v>
      </c>
      <c r="C755" s="7" t="s">
        <v>31</v>
      </c>
      <c r="D755" s="6">
        <v>41905</v>
      </c>
      <c r="E755" s="7" t="s">
        <v>49</v>
      </c>
      <c r="F755" s="7">
        <v>3.9380000000000006</v>
      </c>
    </row>
    <row r="756" spans="1:6" x14ac:dyDescent="0.2">
      <c r="A756" s="7" t="s">
        <v>1303</v>
      </c>
      <c r="B756" s="7">
        <v>172.15</v>
      </c>
      <c r="C756" s="7" t="s">
        <v>31</v>
      </c>
      <c r="D756" s="6">
        <v>42393</v>
      </c>
      <c r="E756" s="7" t="s">
        <v>49</v>
      </c>
      <c r="F756" s="7">
        <v>331.06700000000006</v>
      </c>
    </row>
    <row r="757" spans="1:6" x14ac:dyDescent="0.2">
      <c r="A757" s="7" t="s">
        <v>1123</v>
      </c>
      <c r="B757" s="7">
        <v>2.3980000000000006</v>
      </c>
      <c r="C757" s="7" t="s">
        <v>31</v>
      </c>
      <c r="D757" s="6">
        <v>42189</v>
      </c>
      <c r="E757" s="7" t="s">
        <v>49</v>
      </c>
      <c r="F757" s="7">
        <v>3.8720000000000003</v>
      </c>
    </row>
    <row r="758" spans="1:6" x14ac:dyDescent="0.2">
      <c r="A758" s="7" t="s">
        <v>904</v>
      </c>
      <c r="B758" s="7">
        <v>4.6090000000000009</v>
      </c>
      <c r="C758" s="7" t="s">
        <v>31</v>
      </c>
      <c r="D758" s="6">
        <v>41989</v>
      </c>
      <c r="E758" s="7" t="s">
        <v>30</v>
      </c>
      <c r="F758" s="7">
        <v>11.253000000000002</v>
      </c>
    </row>
    <row r="759" spans="1:6" x14ac:dyDescent="0.2">
      <c r="A759" s="7" t="s">
        <v>1125</v>
      </c>
      <c r="B759" s="7">
        <v>2.0240000000000005</v>
      </c>
      <c r="C759" s="7" t="s">
        <v>31</v>
      </c>
      <c r="D759" s="6">
        <v>42190</v>
      </c>
      <c r="E759" s="7" t="s">
        <v>49</v>
      </c>
      <c r="F759" s="7">
        <v>3.1680000000000001</v>
      </c>
    </row>
    <row r="760" spans="1:6" x14ac:dyDescent="0.2">
      <c r="A760" s="7" t="s">
        <v>1049</v>
      </c>
      <c r="B760" s="7">
        <v>1.9360000000000002</v>
      </c>
      <c r="C760" s="7" t="s">
        <v>31</v>
      </c>
      <c r="D760" s="6">
        <v>42123</v>
      </c>
      <c r="E760" s="7" t="s">
        <v>34</v>
      </c>
      <c r="F760" s="7">
        <v>3.718</v>
      </c>
    </row>
    <row r="761" spans="1:6" x14ac:dyDescent="0.2">
      <c r="A761" s="7" t="s">
        <v>847</v>
      </c>
      <c r="B761" s="7">
        <v>2.7720000000000002</v>
      </c>
      <c r="C761" s="7" t="s">
        <v>31</v>
      </c>
      <c r="D761" s="6">
        <v>41934</v>
      </c>
      <c r="E761" s="7" t="s">
        <v>34</v>
      </c>
      <c r="F761" s="7">
        <v>4.4000000000000004</v>
      </c>
    </row>
    <row r="762" spans="1:6" x14ac:dyDescent="0.2">
      <c r="A762" s="7" t="s">
        <v>1415</v>
      </c>
      <c r="B762" s="7">
        <v>2.6290000000000004</v>
      </c>
      <c r="C762" s="7" t="s">
        <v>40</v>
      </c>
      <c r="D762" s="6">
        <v>42519</v>
      </c>
      <c r="E762" s="7" t="s">
        <v>34</v>
      </c>
      <c r="F762" s="7">
        <v>4.6859999999999999</v>
      </c>
    </row>
    <row r="763" spans="1:6" x14ac:dyDescent="0.2">
      <c r="A763" s="7" t="s">
        <v>868</v>
      </c>
      <c r="B763" s="7">
        <v>2.7720000000000002</v>
      </c>
      <c r="C763" s="7" t="s">
        <v>31</v>
      </c>
      <c r="D763" s="6">
        <v>41955</v>
      </c>
      <c r="E763" s="7" t="s">
        <v>34</v>
      </c>
      <c r="F763" s="7">
        <v>4.4000000000000004</v>
      </c>
    </row>
    <row r="764" spans="1:6" x14ac:dyDescent="0.2">
      <c r="A764" s="7" t="s">
        <v>480</v>
      </c>
      <c r="B764" s="7">
        <v>9.7020000000000017</v>
      </c>
      <c r="C764" s="7" t="s">
        <v>31</v>
      </c>
      <c r="D764" s="6">
        <v>41559</v>
      </c>
      <c r="E764" s="7" t="s">
        <v>47</v>
      </c>
      <c r="F764" s="7">
        <v>23.088999999999999</v>
      </c>
    </row>
    <row r="765" spans="1:6" x14ac:dyDescent="0.2">
      <c r="A765" s="7" t="s">
        <v>1413</v>
      </c>
      <c r="B765" s="7">
        <v>4.9060000000000006</v>
      </c>
      <c r="C765" s="7" t="s">
        <v>31</v>
      </c>
      <c r="D765" s="6">
        <v>42519</v>
      </c>
      <c r="E765" s="7" t="s">
        <v>49</v>
      </c>
      <c r="F765" s="7">
        <v>11.979000000000001</v>
      </c>
    </row>
    <row r="766" spans="1:6" x14ac:dyDescent="0.2">
      <c r="A766" s="7" t="s">
        <v>1572</v>
      </c>
      <c r="B766" s="7">
        <v>7.0289999999999999</v>
      </c>
      <c r="C766" s="7" t="s">
        <v>31</v>
      </c>
      <c r="D766" s="6">
        <v>42714</v>
      </c>
      <c r="E766" s="7" t="s">
        <v>49</v>
      </c>
      <c r="F766" s="7">
        <v>21.978000000000002</v>
      </c>
    </row>
    <row r="767" spans="1:6" x14ac:dyDescent="0.2">
      <c r="A767" s="7" t="s">
        <v>178</v>
      </c>
      <c r="B767" s="7">
        <v>12.221</v>
      </c>
      <c r="C767" s="7" t="s">
        <v>31</v>
      </c>
      <c r="D767" s="6">
        <v>42620</v>
      </c>
      <c r="E767" s="7" t="s">
        <v>34</v>
      </c>
      <c r="F767" s="7">
        <v>21.824000000000002</v>
      </c>
    </row>
    <row r="768" spans="1:6" x14ac:dyDescent="0.2">
      <c r="A768" s="7" t="s">
        <v>1595</v>
      </c>
      <c r="B768" s="7">
        <v>4.125</v>
      </c>
      <c r="C768" s="7" t="s">
        <v>31</v>
      </c>
      <c r="D768" s="6">
        <v>42739</v>
      </c>
      <c r="E768" s="7" t="s">
        <v>49</v>
      </c>
      <c r="F768" s="7">
        <v>6.3470000000000004</v>
      </c>
    </row>
    <row r="769" spans="1:6" x14ac:dyDescent="0.2">
      <c r="A769" s="7" t="s">
        <v>1113</v>
      </c>
      <c r="B769" s="7">
        <v>5.0490000000000004</v>
      </c>
      <c r="C769" s="7" t="s">
        <v>31</v>
      </c>
      <c r="D769" s="6">
        <v>42182</v>
      </c>
      <c r="E769" s="7" t="s">
        <v>49</v>
      </c>
      <c r="F769" s="7">
        <v>8.0080000000000009</v>
      </c>
    </row>
    <row r="770" spans="1:6" x14ac:dyDescent="0.2">
      <c r="A770" s="7" t="s">
        <v>806</v>
      </c>
      <c r="B770" s="7">
        <v>2.1120000000000001</v>
      </c>
      <c r="C770" s="7" t="s">
        <v>31</v>
      </c>
      <c r="D770" s="6">
        <v>41892</v>
      </c>
      <c r="E770" s="7" t="s">
        <v>34</v>
      </c>
      <c r="F770" s="7">
        <v>3.5859999999999999</v>
      </c>
    </row>
    <row r="771" spans="1:6" x14ac:dyDescent="0.2">
      <c r="A771" s="7" t="s">
        <v>752</v>
      </c>
      <c r="B771" s="7">
        <v>9.8120000000000012</v>
      </c>
      <c r="C771" s="7" t="s">
        <v>31</v>
      </c>
      <c r="D771" s="6">
        <v>41828</v>
      </c>
      <c r="E771" s="7" t="s">
        <v>49</v>
      </c>
      <c r="F771" s="7">
        <v>32.713999999999999</v>
      </c>
    </row>
    <row r="772" spans="1:6" x14ac:dyDescent="0.2">
      <c r="A772" s="7" t="s">
        <v>1522</v>
      </c>
      <c r="B772" s="7">
        <v>1.7490000000000003</v>
      </c>
      <c r="C772" s="7" t="s">
        <v>40</v>
      </c>
      <c r="D772" s="6">
        <v>42675</v>
      </c>
      <c r="E772" s="7" t="s">
        <v>49</v>
      </c>
      <c r="F772" s="7">
        <v>2.871</v>
      </c>
    </row>
    <row r="773" spans="1:6" x14ac:dyDescent="0.2">
      <c r="A773" s="7" t="s">
        <v>561</v>
      </c>
      <c r="B773" s="7">
        <v>46.321000000000005</v>
      </c>
      <c r="C773" s="7" t="s">
        <v>31</v>
      </c>
      <c r="D773" s="6">
        <v>41634</v>
      </c>
      <c r="E773" s="7" t="s">
        <v>49</v>
      </c>
      <c r="F773" s="7">
        <v>89.078000000000017</v>
      </c>
    </row>
    <row r="774" spans="1:6" x14ac:dyDescent="0.2">
      <c r="A774" s="7" t="s">
        <v>1504</v>
      </c>
      <c r="B774" s="7">
        <v>21.812999999999999</v>
      </c>
      <c r="C774" s="7" t="s">
        <v>31</v>
      </c>
      <c r="D774" s="6">
        <v>42650</v>
      </c>
      <c r="E774" s="7" t="s">
        <v>49</v>
      </c>
      <c r="F774" s="7">
        <v>34.078000000000003</v>
      </c>
    </row>
    <row r="775" spans="1:6" x14ac:dyDescent="0.2">
      <c r="A775" s="7" t="s">
        <v>1132</v>
      </c>
      <c r="B775" s="7">
        <v>12.221</v>
      </c>
      <c r="C775" s="7" t="s">
        <v>31</v>
      </c>
      <c r="D775" s="6">
        <v>42194</v>
      </c>
      <c r="E775" s="7" t="s">
        <v>34</v>
      </c>
      <c r="F775" s="7">
        <v>21.824000000000002</v>
      </c>
    </row>
    <row r="776" spans="1:6" x14ac:dyDescent="0.2">
      <c r="A776" s="7" t="s">
        <v>788</v>
      </c>
      <c r="B776" s="7">
        <v>0.26400000000000001</v>
      </c>
      <c r="C776" s="7" t="s">
        <v>31</v>
      </c>
      <c r="D776" s="6">
        <v>41868</v>
      </c>
      <c r="E776" s="7" t="s">
        <v>34</v>
      </c>
      <c r="F776" s="7">
        <v>1.3860000000000001</v>
      </c>
    </row>
    <row r="777" spans="1:6" x14ac:dyDescent="0.2">
      <c r="A777" s="7" t="s">
        <v>815</v>
      </c>
      <c r="B777" s="7">
        <v>16.445</v>
      </c>
      <c r="C777" s="7" t="s">
        <v>31</v>
      </c>
      <c r="D777" s="6">
        <v>41906</v>
      </c>
      <c r="E777" s="7" t="s">
        <v>49</v>
      </c>
      <c r="F777" s="7">
        <v>38.236000000000004</v>
      </c>
    </row>
    <row r="778" spans="1:6" x14ac:dyDescent="0.2">
      <c r="A778" s="7" t="s">
        <v>751</v>
      </c>
      <c r="B778" s="7">
        <v>16.170000000000002</v>
      </c>
      <c r="C778" s="7" t="s">
        <v>31</v>
      </c>
      <c r="D778" s="6">
        <v>41825</v>
      </c>
      <c r="E778" s="7" t="s">
        <v>49</v>
      </c>
      <c r="F778" s="7">
        <v>32.989000000000004</v>
      </c>
    </row>
    <row r="779" spans="1:6" x14ac:dyDescent="0.2">
      <c r="A779" s="7" t="s">
        <v>1324</v>
      </c>
      <c r="B779" s="7">
        <v>3.19</v>
      </c>
      <c r="C779" s="7" t="s">
        <v>31</v>
      </c>
      <c r="D779" s="6">
        <v>42421</v>
      </c>
      <c r="E779" s="7" t="s">
        <v>34</v>
      </c>
      <c r="F779" s="7">
        <v>5.2359999999999998</v>
      </c>
    </row>
    <row r="780" spans="1:6" x14ac:dyDescent="0.2">
      <c r="A780" s="7" t="s">
        <v>1557</v>
      </c>
      <c r="B780" s="7">
        <v>1.1550000000000002</v>
      </c>
      <c r="C780" s="7" t="s">
        <v>31</v>
      </c>
      <c r="D780" s="6">
        <v>42700</v>
      </c>
      <c r="E780" s="7" t="s">
        <v>34</v>
      </c>
      <c r="F780" s="7">
        <v>2.145</v>
      </c>
    </row>
    <row r="781" spans="1:6" x14ac:dyDescent="0.2">
      <c r="A781" s="7" t="s">
        <v>67</v>
      </c>
      <c r="B781" s="7">
        <v>5.8630000000000004</v>
      </c>
      <c r="C781" s="7" t="s">
        <v>31</v>
      </c>
      <c r="D781" s="6">
        <v>41626</v>
      </c>
      <c r="E781" s="7" t="s">
        <v>49</v>
      </c>
      <c r="F781" s="7">
        <v>9.4600000000000009</v>
      </c>
    </row>
    <row r="782" spans="1:6" x14ac:dyDescent="0.2">
      <c r="A782" s="7" t="s">
        <v>1069</v>
      </c>
      <c r="B782" s="7">
        <v>2.0680000000000001</v>
      </c>
      <c r="C782" s="7" t="s">
        <v>31</v>
      </c>
      <c r="D782" s="6">
        <v>42143</v>
      </c>
      <c r="E782" s="7" t="s">
        <v>34</v>
      </c>
      <c r="F782" s="7">
        <v>3.4540000000000006</v>
      </c>
    </row>
    <row r="783" spans="1:6" x14ac:dyDescent="0.2">
      <c r="A783" s="7" t="s">
        <v>622</v>
      </c>
      <c r="B783" s="7">
        <v>1.7270000000000003</v>
      </c>
      <c r="C783" s="7" t="s">
        <v>40</v>
      </c>
      <c r="D783" s="6">
        <v>41695</v>
      </c>
      <c r="E783" s="7" t="s">
        <v>34</v>
      </c>
      <c r="F783" s="7">
        <v>3.6080000000000001</v>
      </c>
    </row>
    <row r="784" spans="1:6" x14ac:dyDescent="0.2">
      <c r="A784" s="7" t="s">
        <v>342</v>
      </c>
      <c r="B784" s="7">
        <v>1.7600000000000002</v>
      </c>
      <c r="C784" s="7" t="s">
        <v>40</v>
      </c>
      <c r="D784" s="6">
        <v>41453</v>
      </c>
      <c r="E784" s="7" t="s">
        <v>34</v>
      </c>
      <c r="F784" s="7">
        <v>2.8820000000000006</v>
      </c>
    </row>
    <row r="785" spans="1:6" x14ac:dyDescent="0.2">
      <c r="A785" s="7" t="s">
        <v>1383</v>
      </c>
      <c r="B785" s="7">
        <v>1.1550000000000002</v>
      </c>
      <c r="C785" s="7" t="s">
        <v>31</v>
      </c>
      <c r="D785" s="6">
        <v>42484</v>
      </c>
      <c r="E785" s="7" t="s">
        <v>34</v>
      </c>
      <c r="F785" s="7">
        <v>2.145</v>
      </c>
    </row>
    <row r="786" spans="1:6" x14ac:dyDescent="0.2">
      <c r="A786" s="7" t="s">
        <v>1445</v>
      </c>
      <c r="B786" s="7">
        <v>0.26400000000000001</v>
      </c>
      <c r="C786" s="7" t="s">
        <v>31</v>
      </c>
      <c r="D786" s="6">
        <v>42557</v>
      </c>
      <c r="E786" s="7" t="s">
        <v>34</v>
      </c>
      <c r="F786" s="7">
        <v>1.3860000000000001</v>
      </c>
    </row>
    <row r="787" spans="1:6" x14ac:dyDescent="0.2">
      <c r="A787" s="7" t="s">
        <v>1015</v>
      </c>
      <c r="B787" s="7">
        <v>7.0400000000000009</v>
      </c>
      <c r="C787" s="7" t="s">
        <v>40</v>
      </c>
      <c r="D787" s="6">
        <v>42089</v>
      </c>
      <c r="E787" s="7" t="s">
        <v>49</v>
      </c>
      <c r="F787" s="7">
        <v>32.010000000000005</v>
      </c>
    </row>
    <row r="788" spans="1:6" x14ac:dyDescent="0.2">
      <c r="A788" s="7" t="s">
        <v>390</v>
      </c>
      <c r="B788" s="7">
        <v>2.1339999999999999</v>
      </c>
      <c r="C788" s="7" t="s">
        <v>31</v>
      </c>
      <c r="D788" s="6">
        <v>41490</v>
      </c>
      <c r="E788" s="7" t="s">
        <v>49</v>
      </c>
      <c r="F788" s="7">
        <v>3.3880000000000003</v>
      </c>
    </row>
    <row r="789" spans="1:6" x14ac:dyDescent="0.2">
      <c r="A789" s="7" t="s">
        <v>220</v>
      </c>
      <c r="B789" s="7">
        <v>3.762</v>
      </c>
      <c r="C789" s="7" t="s">
        <v>31</v>
      </c>
      <c r="D789" s="6">
        <v>41351</v>
      </c>
      <c r="E789" s="7" t="s">
        <v>30</v>
      </c>
      <c r="F789" s="7">
        <v>9.1740000000000013</v>
      </c>
    </row>
    <row r="790" spans="1:6" x14ac:dyDescent="0.2">
      <c r="A790" s="7" t="s">
        <v>578</v>
      </c>
      <c r="B790" s="7">
        <v>1.4300000000000002</v>
      </c>
      <c r="C790" s="7" t="s">
        <v>31</v>
      </c>
      <c r="D790" s="6">
        <v>41656</v>
      </c>
      <c r="E790" s="7" t="s">
        <v>34</v>
      </c>
      <c r="F790" s="7">
        <v>3.1680000000000001</v>
      </c>
    </row>
    <row r="791" spans="1:6" x14ac:dyDescent="0.2">
      <c r="A791" s="7" t="s">
        <v>1128</v>
      </c>
      <c r="B791" s="7">
        <v>2.0240000000000005</v>
      </c>
      <c r="C791" s="7" t="s">
        <v>31</v>
      </c>
      <c r="D791" s="6">
        <v>42193</v>
      </c>
      <c r="E791" s="7" t="s">
        <v>49</v>
      </c>
      <c r="F791" s="7">
        <v>3.1680000000000001</v>
      </c>
    </row>
    <row r="792" spans="1:6" x14ac:dyDescent="0.2">
      <c r="A792" s="7" t="s">
        <v>1373</v>
      </c>
      <c r="B792" s="7">
        <v>0.26400000000000001</v>
      </c>
      <c r="C792" s="7" t="s">
        <v>40</v>
      </c>
      <c r="D792" s="6">
        <v>42468</v>
      </c>
      <c r="E792" s="7" t="s">
        <v>34</v>
      </c>
      <c r="F792" s="7">
        <v>1.3860000000000001</v>
      </c>
    </row>
    <row r="793" spans="1:6" x14ac:dyDescent="0.2">
      <c r="A793" s="7" t="s">
        <v>996</v>
      </c>
      <c r="B793" s="7">
        <v>5.742</v>
      </c>
      <c r="C793" s="7" t="s">
        <v>31</v>
      </c>
      <c r="D793" s="6">
        <v>42072</v>
      </c>
      <c r="E793" s="7" t="s">
        <v>34</v>
      </c>
      <c r="F793" s="7">
        <v>10.835000000000001</v>
      </c>
    </row>
    <row r="794" spans="1:6" x14ac:dyDescent="0.2">
      <c r="A794" s="7" t="s">
        <v>243</v>
      </c>
      <c r="B794" s="7">
        <v>2.7720000000000002</v>
      </c>
      <c r="C794" s="7" t="s">
        <v>31</v>
      </c>
      <c r="D794" s="6">
        <v>41391</v>
      </c>
      <c r="E794" s="7" t="s">
        <v>34</v>
      </c>
      <c r="F794" s="7">
        <v>4.4000000000000004</v>
      </c>
    </row>
    <row r="795" spans="1:6" x14ac:dyDescent="0.2">
      <c r="A795" s="7" t="s">
        <v>1320</v>
      </c>
      <c r="B795" s="7">
        <v>109.32900000000001</v>
      </c>
      <c r="C795" s="7" t="s">
        <v>31</v>
      </c>
      <c r="D795" s="6">
        <v>42425</v>
      </c>
      <c r="E795" s="7" t="s">
        <v>49</v>
      </c>
      <c r="F795" s="7">
        <v>179.22300000000001</v>
      </c>
    </row>
    <row r="796" spans="1:6" x14ac:dyDescent="0.2">
      <c r="A796" s="7" t="s">
        <v>295</v>
      </c>
      <c r="B796" s="7">
        <v>3.762</v>
      </c>
      <c r="C796" s="7" t="s">
        <v>31</v>
      </c>
      <c r="D796" s="6">
        <v>41420</v>
      </c>
      <c r="E796" s="7" t="s">
        <v>30</v>
      </c>
      <c r="F796" s="7">
        <v>9.1740000000000013</v>
      </c>
    </row>
    <row r="797" spans="1:6" x14ac:dyDescent="0.2">
      <c r="A797" s="7" t="s">
        <v>520</v>
      </c>
      <c r="B797" s="7">
        <v>13.629000000000001</v>
      </c>
      <c r="C797" s="7" t="s">
        <v>31</v>
      </c>
      <c r="D797" s="6">
        <v>41600</v>
      </c>
      <c r="E797" s="7" t="s">
        <v>49</v>
      </c>
      <c r="F797" s="7">
        <v>21.978000000000002</v>
      </c>
    </row>
    <row r="798" spans="1:6" x14ac:dyDescent="0.2">
      <c r="A798" s="7" t="s">
        <v>1191</v>
      </c>
      <c r="B798" s="7">
        <v>1.1990000000000003</v>
      </c>
      <c r="C798" s="7" t="s">
        <v>31</v>
      </c>
      <c r="D798" s="6">
        <v>42249</v>
      </c>
      <c r="E798" s="7" t="s">
        <v>34</v>
      </c>
      <c r="F798" s="7">
        <v>2.0020000000000002</v>
      </c>
    </row>
    <row r="799" spans="1:6" x14ac:dyDescent="0.2">
      <c r="A799" s="7" t="s">
        <v>348</v>
      </c>
      <c r="B799" s="7">
        <v>2.0020000000000002</v>
      </c>
      <c r="C799" s="7" t="s">
        <v>31</v>
      </c>
      <c r="D799" s="6">
        <v>41457</v>
      </c>
      <c r="E799" s="7" t="s">
        <v>34</v>
      </c>
      <c r="F799" s="7">
        <v>3.278</v>
      </c>
    </row>
    <row r="800" spans="1:6" x14ac:dyDescent="0.2">
      <c r="A800" s="7" t="s">
        <v>1045</v>
      </c>
      <c r="B800" s="7">
        <v>7.0289999999999999</v>
      </c>
      <c r="C800" s="7" t="s">
        <v>40</v>
      </c>
      <c r="D800" s="6">
        <v>42118</v>
      </c>
      <c r="E800" s="7" t="s">
        <v>49</v>
      </c>
      <c r="F800" s="7">
        <v>21.978000000000002</v>
      </c>
    </row>
    <row r="801" spans="1:6" x14ac:dyDescent="0.2">
      <c r="A801" s="7" t="s">
        <v>961</v>
      </c>
      <c r="B801" s="7">
        <v>306.88900000000001</v>
      </c>
      <c r="C801" s="7" t="s">
        <v>100</v>
      </c>
      <c r="D801" s="6">
        <v>42043</v>
      </c>
      <c r="E801" s="7" t="s">
        <v>99</v>
      </c>
      <c r="F801" s="7">
        <v>494.98900000000003</v>
      </c>
    </row>
    <row r="802" spans="1:6" x14ac:dyDescent="0.2">
      <c r="A802" s="7" t="s">
        <v>66</v>
      </c>
      <c r="B802" s="7">
        <v>3.74</v>
      </c>
      <c r="C802" s="7" t="s">
        <v>31</v>
      </c>
      <c r="D802" s="6">
        <v>41565</v>
      </c>
      <c r="E802" s="7" t="s">
        <v>49</v>
      </c>
      <c r="F802" s="7">
        <v>5.9400000000000013</v>
      </c>
    </row>
    <row r="803" spans="1:6" x14ac:dyDescent="0.2">
      <c r="A803" s="7" t="s">
        <v>839</v>
      </c>
      <c r="B803" s="7">
        <v>6.0500000000000007</v>
      </c>
      <c r="C803" s="7" t="s">
        <v>31</v>
      </c>
      <c r="D803" s="6">
        <v>41927</v>
      </c>
      <c r="E803" s="7" t="s">
        <v>30</v>
      </c>
      <c r="F803" s="7">
        <v>13.442000000000002</v>
      </c>
    </row>
    <row r="804" spans="1:6" x14ac:dyDescent="0.2">
      <c r="A804" s="7" t="s">
        <v>1579</v>
      </c>
      <c r="B804" s="7">
        <v>0.26400000000000001</v>
      </c>
      <c r="C804" s="7" t="s">
        <v>31</v>
      </c>
      <c r="D804" s="6">
        <v>42721</v>
      </c>
      <c r="E804" s="7" t="s">
        <v>34</v>
      </c>
      <c r="F804" s="7">
        <v>1.3860000000000001</v>
      </c>
    </row>
    <row r="805" spans="1:6" x14ac:dyDescent="0.2">
      <c r="A805" s="7" t="s">
        <v>1616</v>
      </c>
      <c r="B805" s="7">
        <v>2.3760000000000003</v>
      </c>
      <c r="C805" s="7" t="s">
        <v>31</v>
      </c>
      <c r="D805" s="6">
        <v>42765</v>
      </c>
      <c r="E805" s="7" t="s">
        <v>34</v>
      </c>
      <c r="F805" s="7">
        <v>4.2350000000000003</v>
      </c>
    </row>
    <row r="806" spans="1:6" x14ac:dyDescent="0.2">
      <c r="A806" s="7" t="s">
        <v>494</v>
      </c>
      <c r="B806" s="7">
        <v>4.9830000000000005</v>
      </c>
      <c r="C806" s="7" t="s">
        <v>31</v>
      </c>
      <c r="D806" s="6">
        <v>41579</v>
      </c>
      <c r="E806" s="7" t="s">
        <v>49</v>
      </c>
      <c r="F806" s="7">
        <v>8.0300000000000011</v>
      </c>
    </row>
    <row r="807" spans="1:6" x14ac:dyDescent="0.2">
      <c r="A807" s="7" t="s">
        <v>318</v>
      </c>
      <c r="B807" s="7">
        <v>1.9360000000000002</v>
      </c>
      <c r="C807" s="7" t="s">
        <v>31</v>
      </c>
      <c r="D807" s="6">
        <v>41436</v>
      </c>
      <c r="E807" s="7" t="s">
        <v>34</v>
      </c>
      <c r="F807" s="7">
        <v>3.718</v>
      </c>
    </row>
    <row r="808" spans="1:6" x14ac:dyDescent="0.2">
      <c r="A808" s="7" t="s">
        <v>1233</v>
      </c>
      <c r="B808" s="7">
        <v>347.17100000000005</v>
      </c>
      <c r="C808" s="7" t="s">
        <v>100</v>
      </c>
      <c r="D808" s="6">
        <v>42293</v>
      </c>
      <c r="E808" s="7" t="s">
        <v>99</v>
      </c>
      <c r="F808" s="7">
        <v>551.06700000000012</v>
      </c>
    </row>
    <row r="809" spans="1:6" x14ac:dyDescent="0.2">
      <c r="A809" s="7" t="s">
        <v>160</v>
      </c>
      <c r="B809" s="7">
        <v>1.0230000000000001</v>
      </c>
      <c r="C809" s="7" t="s">
        <v>31</v>
      </c>
      <c r="D809" s="6">
        <v>42485</v>
      </c>
      <c r="E809" s="7" t="s">
        <v>34</v>
      </c>
      <c r="F809" s="7">
        <v>1.6280000000000001</v>
      </c>
    </row>
    <row r="810" spans="1:6" x14ac:dyDescent="0.2">
      <c r="A810" s="7" t="s">
        <v>1140</v>
      </c>
      <c r="B810" s="7">
        <v>12.144</v>
      </c>
      <c r="C810" s="7" t="s">
        <v>31</v>
      </c>
      <c r="D810" s="6">
        <v>42204</v>
      </c>
      <c r="E810" s="7" t="s">
        <v>49</v>
      </c>
      <c r="F810" s="7">
        <v>18.678000000000001</v>
      </c>
    </row>
    <row r="811" spans="1:6" x14ac:dyDescent="0.2">
      <c r="A811" s="7" t="s">
        <v>198</v>
      </c>
      <c r="B811" s="7">
        <v>0.9900000000000001</v>
      </c>
      <c r="C811" s="7" t="s">
        <v>31</v>
      </c>
      <c r="D811" s="6">
        <v>41325</v>
      </c>
      <c r="E811" s="7" t="s">
        <v>34</v>
      </c>
      <c r="F811" s="7">
        <v>2.3100000000000005</v>
      </c>
    </row>
    <row r="812" spans="1:6" x14ac:dyDescent="0.2">
      <c r="A812" s="7" t="s">
        <v>303</v>
      </c>
      <c r="B812" s="7">
        <v>172.15</v>
      </c>
      <c r="C812" s="7" t="s">
        <v>31</v>
      </c>
      <c r="D812" s="6">
        <v>41427</v>
      </c>
      <c r="E812" s="7" t="s">
        <v>49</v>
      </c>
      <c r="F812" s="7">
        <v>331.06700000000006</v>
      </c>
    </row>
    <row r="813" spans="1:6" x14ac:dyDescent="0.2">
      <c r="A813" s="7" t="s">
        <v>626</v>
      </c>
      <c r="B813" s="7">
        <v>4.6090000000000009</v>
      </c>
      <c r="C813" s="7" t="s">
        <v>31</v>
      </c>
      <c r="D813" s="6">
        <v>41698</v>
      </c>
      <c r="E813" s="7" t="s">
        <v>30</v>
      </c>
      <c r="F813" s="7">
        <v>11.253000000000002</v>
      </c>
    </row>
    <row r="814" spans="1:6" x14ac:dyDescent="0.2">
      <c r="A814" s="7" t="s">
        <v>1488</v>
      </c>
      <c r="B814" s="7">
        <v>4.4330000000000007</v>
      </c>
      <c r="C814" s="7" t="s">
        <v>40</v>
      </c>
      <c r="D814" s="6">
        <v>42638</v>
      </c>
      <c r="E814" s="7" t="s">
        <v>49</v>
      </c>
      <c r="F814" s="7">
        <v>10.318000000000001</v>
      </c>
    </row>
    <row r="815" spans="1:6" x14ac:dyDescent="0.2">
      <c r="A815" s="7" t="s">
        <v>1536</v>
      </c>
      <c r="B815" s="7">
        <v>1.4300000000000002</v>
      </c>
      <c r="C815" s="7" t="s">
        <v>31</v>
      </c>
      <c r="D815" s="6">
        <v>42685</v>
      </c>
      <c r="E815" s="7" t="s">
        <v>34</v>
      </c>
      <c r="F815" s="7">
        <v>3.1680000000000001</v>
      </c>
    </row>
    <row r="816" spans="1:6" x14ac:dyDescent="0.2">
      <c r="A816" s="7" t="s">
        <v>385</v>
      </c>
      <c r="B816" s="7">
        <v>7.1610000000000005</v>
      </c>
      <c r="C816" s="7" t="s">
        <v>31</v>
      </c>
      <c r="D816" s="6">
        <v>41488</v>
      </c>
      <c r="E816" s="7" t="s">
        <v>49</v>
      </c>
      <c r="F816" s="7">
        <v>34.078000000000003</v>
      </c>
    </row>
    <row r="817" spans="1:6" x14ac:dyDescent="0.2">
      <c r="A817" s="7" t="s">
        <v>641</v>
      </c>
      <c r="B817" s="7">
        <v>20.218</v>
      </c>
      <c r="C817" s="7" t="s">
        <v>31</v>
      </c>
      <c r="D817" s="6">
        <v>41706</v>
      </c>
      <c r="E817" s="7" t="s">
        <v>49</v>
      </c>
      <c r="F817" s="7">
        <v>32.087000000000003</v>
      </c>
    </row>
    <row r="818" spans="1:6" x14ac:dyDescent="0.2">
      <c r="A818" s="7" t="s">
        <v>1062</v>
      </c>
      <c r="B818" s="7">
        <v>3.762</v>
      </c>
      <c r="C818" s="7" t="s">
        <v>31</v>
      </c>
      <c r="D818" s="6">
        <v>42132</v>
      </c>
      <c r="E818" s="7" t="s">
        <v>30</v>
      </c>
      <c r="F818" s="7">
        <v>9.1740000000000013</v>
      </c>
    </row>
    <row r="819" spans="1:6" x14ac:dyDescent="0.2">
      <c r="A819" s="7" t="s">
        <v>101</v>
      </c>
      <c r="B819" s="7">
        <v>2.7720000000000002</v>
      </c>
      <c r="C819" s="7" t="s">
        <v>31</v>
      </c>
      <c r="D819" s="6">
        <v>41885</v>
      </c>
      <c r="E819" s="7" t="s">
        <v>34</v>
      </c>
      <c r="F819" s="7">
        <v>4.4000000000000004</v>
      </c>
    </row>
    <row r="820" spans="1:6" x14ac:dyDescent="0.2">
      <c r="A820" s="7" t="s">
        <v>1242</v>
      </c>
      <c r="B820" s="7">
        <v>1.298</v>
      </c>
      <c r="C820" s="7" t="s">
        <v>31</v>
      </c>
      <c r="D820" s="6">
        <v>42305</v>
      </c>
      <c r="E820" s="7" t="s">
        <v>49</v>
      </c>
      <c r="F820" s="7">
        <v>2.0680000000000001</v>
      </c>
    </row>
    <row r="821" spans="1:6" x14ac:dyDescent="0.2">
      <c r="A821" s="7" t="s">
        <v>638</v>
      </c>
      <c r="B821" s="7">
        <v>3.8170000000000006</v>
      </c>
      <c r="C821" s="7" t="s">
        <v>31</v>
      </c>
      <c r="D821" s="6">
        <v>41702</v>
      </c>
      <c r="E821" s="7" t="s">
        <v>34</v>
      </c>
      <c r="F821" s="7">
        <v>7.3479999999999999</v>
      </c>
    </row>
    <row r="822" spans="1:6" x14ac:dyDescent="0.2">
      <c r="A822" s="7" t="s">
        <v>1491</v>
      </c>
      <c r="B822" s="7">
        <v>241.57100000000003</v>
      </c>
      <c r="C822" s="7" t="s">
        <v>100</v>
      </c>
      <c r="D822" s="6">
        <v>42634</v>
      </c>
      <c r="E822" s="7" t="s">
        <v>99</v>
      </c>
      <c r="F822" s="7">
        <v>589.20400000000006</v>
      </c>
    </row>
    <row r="823" spans="1:6" x14ac:dyDescent="0.2">
      <c r="A823" s="7" t="s">
        <v>1024</v>
      </c>
      <c r="B823" s="7">
        <v>9.7020000000000017</v>
      </c>
      <c r="C823" s="7" t="s">
        <v>31</v>
      </c>
      <c r="D823" s="6">
        <v>42095</v>
      </c>
      <c r="E823" s="7" t="s">
        <v>47</v>
      </c>
      <c r="F823" s="7">
        <v>23.088999999999999</v>
      </c>
    </row>
    <row r="824" spans="1:6" x14ac:dyDescent="0.2">
      <c r="A824" s="7" t="s">
        <v>703</v>
      </c>
      <c r="B824" s="7">
        <v>5.7090000000000005</v>
      </c>
      <c r="C824" s="7" t="s">
        <v>31</v>
      </c>
      <c r="D824" s="6">
        <v>41782</v>
      </c>
      <c r="E824" s="7" t="s">
        <v>30</v>
      </c>
      <c r="F824" s="7">
        <v>14.278000000000002</v>
      </c>
    </row>
    <row r="825" spans="1:6" x14ac:dyDescent="0.2">
      <c r="A825" s="7" t="s">
        <v>1376</v>
      </c>
      <c r="B825" s="7">
        <v>1.6830000000000003</v>
      </c>
      <c r="C825" s="7" t="s">
        <v>31</v>
      </c>
      <c r="D825" s="6">
        <v>42473</v>
      </c>
      <c r="E825" s="7" t="s">
        <v>34</v>
      </c>
      <c r="F825" s="7">
        <v>3.0579999999999998</v>
      </c>
    </row>
    <row r="826" spans="1:6" x14ac:dyDescent="0.2">
      <c r="A826" s="7" t="s">
        <v>1297</v>
      </c>
      <c r="B826" s="7">
        <v>2.0570000000000004</v>
      </c>
      <c r="C826" s="7" t="s">
        <v>31</v>
      </c>
      <c r="D826" s="6">
        <v>42391</v>
      </c>
      <c r="E826" s="7" t="s">
        <v>30</v>
      </c>
      <c r="F826" s="7">
        <v>8.9320000000000004</v>
      </c>
    </row>
    <row r="827" spans="1:6" x14ac:dyDescent="0.2">
      <c r="A827" s="7" t="s">
        <v>1030</v>
      </c>
      <c r="B827" s="7">
        <v>3.7070000000000003</v>
      </c>
      <c r="C827" s="7" t="s">
        <v>31</v>
      </c>
      <c r="D827" s="6">
        <v>42108</v>
      </c>
      <c r="E827" s="7" t="s">
        <v>49</v>
      </c>
      <c r="F827" s="7">
        <v>6.0830000000000011</v>
      </c>
    </row>
    <row r="828" spans="1:6" x14ac:dyDescent="0.2">
      <c r="A828" s="7" t="s">
        <v>559</v>
      </c>
      <c r="B828" s="7">
        <v>5.8630000000000004</v>
      </c>
      <c r="C828" s="7" t="s">
        <v>31</v>
      </c>
      <c r="D828" s="6">
        <v>41632</v>
      </c>
      <c r="E828" s="7" t="s">
        <v>49</v>
      </c>
      <c r="F828" s="7">
        <v>9.4600000000000009</v>
      </c>
    </row>
    <row r="829" spans="1:6" x14ac:dyDescent="0.2">
      <c r="A829" s="7" t="s">
        <v>854</v>
      </c>
      <c r="B829" s="7">
        <v>5.2690000000000001</v>
      </c>
      <c r="C829" s="7" t="s">
        <v>31</v>
      </c>
      <c r="D829" s="6">
        <v>41938</v>
      </c>
      <c r="E829" s="7" t="s">
        <v>30</v>
      </c>
      <c r="F829" s="7">
        <v>13.167000000000002</v>
      </c>
    </row>
    <row r="830" spans="1:6" x14ac:dyDescent="0.2">
      <c r="A830" s="7" t="s">
        <v>1237</v>
      </c>
      <c r="B830" s="7">
        <v>3.74</v>
      </c>
      <c r="C830" s="7" t="s">
        <v>31</v>
      </c>
      <c r="D830" s="6">
        <v>42298</v>
      </c>
      <c r="E830" s="7" t="s">
        <v>49</v>
      </c>
      <c r="F830" s="7">
        <v>5.9400000000000013</v>
      </c>
    </row>
    <row r="831" spans="1:6" x14ac:dyDescent="0.2">
      <c r="A831" s="7" t="s">
        <v>763</v>
      </c>
      <c r="B831" s="7">
        <v>3.036</v>
      </c>
      <c r="C831" s="7" t="s">
        <v>31</v>
      </c>
      <c r="D831" s="6">
        <v>41843</v>
      </c>
      <c r="E831" s="7" t="s">
        <v>49</v>
      </c>
      <c r="F831" s="7">
        <v>4.8180000000000005</v>
      </c>
    </row>
    <row r="832" spans="1:6" x14ac:dyDescent="0.2">
      <c r="A832" s="7" t="s">
        <v>1039</v>
      </c>
      <c r="B832" s="7">
        <v>2.3760000000000003</v>
      </c>
      <c r="C832" s="7" t="s">
        <v>31</v>
      </c>
      <c r="D832" s="6">
        <v>42113</v>
      </c>
      <c r="E832" s="7" t="s">
        <v>34</v>
      </c>
      <c r="F832" s="7">
        <v>4.2350000000000003</v>
      </c>
    </row>
    <row r="833" spans="1:6" x14ac:dyDescent="0.2">
      <c r="A833" s="7" t="s">
        <v>947</v>
      </c>
      <c r="B833" s="7">
        <v>347.17100000000005</v>
      </c>
      <c r="C833" s="7" t="s">
        <v>100</v>
      </c>
      <c r="D833" s="6">
        <v>42026</v>
      </c>
      <c r="E833" s="7" t="s">
        <v>99</v>
      </c>
      <c r="F833" s="7">
        <v>551.06700000000012</v>
      </c>
    </row>
    <row r="834" spans="1:6" x14ac:dyDescent="0.2">
      <c r="A834" s="7" t="s">
        <v>1563</v>
      </c>
      <c r="B834" s="7">
        <v>2.0240000000000005</v>
      </c>
      <c r="C834" s="7" t="s">
        <v>31</v>
      </c>
      <c r="D834" s="6">
        <v>42707</v>
      </c>
      <c r="E834" s="7" t="s">
        <v>49</v>
      </c>
      <c r="F834" s="7">
        <v>3.1680000000000001</v>
      </c>
    </row>
    <row r="835" spans="1:6" x14ac:dyDescent="0.2">
      <c r="A835" s="7" t="s">
        <v>666</v>
      </c>
      <c r="B835" s="7">
        <v>7.8430000000000009</v>
      </c>
      <c r="C835" s="7" t="s">
        <v>31</v>
      </c>
      <c r="D835" s="6">
        <v>41738</v>
      </c>
      <c r="E835" s="7" t="s">
        <v>49</v>
      </c>
      <c r="F835" s="7">
        <v>23.078000000000003</v>
      </c>
    </row>
    <row r="836" spans="1:6" x14ac:dyDescent="0.2">
      <c r="A836" s="7" t="s">
        <v>166</v>
      </c>
      <c r="B836" s="7">
        <v>2.4859999999999998</v>
      </c>
      <c r="C836" s="7" t="s">
        <v>31</v>
      </c>
      <c r="D836" s="6">
        <v>42498</v>
      </c>
      <c r="E836" s="7" t="s">
        <v>49</v>
      </c>
      <c r="F836" s="7">
        <v>3.9380000000000006</v>
      </c>
    </row>
    <row r="837" spans="1:6" x14ac:dyDescent="0.2">
      <c r="A837" s="7" t="s">
        <v>149</v>
      </c>
      <c r="B837" s="7">
        <v>16.445</v>
      </c>
      <c r="C837" s="7" t="s">
        <v>31</v>
      </c>
      <c r="D837" s="6">
        <v>42361</v>
      </c>
      <c r="E837" s="7" t="s">
        <v>49</v>
      </c>
      <c r="F837" s="7">
        <v>38.236000000000004</v>
      </c>
    </row>
    <row r="838" spans="1:6" x14ac:dyDescent="0.2">
      <c r="A838" s="7" t="s">
        <v>239</v>
      </c>
      <c r="B838" s="7">
        <v>1.034</v>
      </c>
      <c r="C838" s="7" t="s">
        <v>31</v>
      </c>
      <c r="D838" s="6">
        <v>41369</v>
      </c>
      <c r="E838" s="7" t="s">
        <v>30</v>
      </c>
      <c r="F838" s="7">
        <v>2.2880000000000003</v>
      </c>
    </row>
    <row r="839" spans="1:6" x14ac:dyDescent="0.2">
      <c r="A839" s="7" t="s">
        <v>990</v>
      </c>
      <c r="B839" s="7">
        <v>11.077000000000002</v>
      </c>
      <c r="C839" s="7" t="s">
        <v>31</v>
      </c>
      <c r="D839" s="6">
        <v>42069</v>
      </c>
      <c r="E839" s="7" t="s">
        <v>49</v>
      </c>
      <c r="F839" s="7">
        <v>17.578000000000003</v>
      </c>
    </row>
    <row r="840" spans="1:6" x14ac:dyDescent="0.2">
      <c r="A840" s="7" t="s">
        <v>1537</v>
      </c>
      <c r="B840" s="7">
        <v>4.2240000000000002</v>
      </c>
      <c r="C840" s="7" t="s">
        <v>31</v>
      </c>
      <c r="D840" s="6">
        <v>42683</v>
      </c>
      <c r="E840" s="7" t="s">
        <v>49</v>
      </c>
      <c r="F840" s="7">
        <v>6.9300000000000006</v>
      </c>
    </row>
    <row r="841" spans="1:6" x14ac:dyDescent="0.2">
      <c r="A841" s="7" t="s">
        <v>630</v>
      </c>
      <c r="B841" s="7">
        <v>46.321000000000005</v>
      </c>
      <c r="C841" s="7" t="s">
        <v>31</v>
      </c>
      <c r="D841" s="6">
        <v>41701</v>
      </c>
      <c r="E841" s="7" t="s">
        <v>49</v>
      </c>
      <c r="F841" s="7">
        <v>89.078000000000017</v>
      </c>
    </row>
    <row r="842" spans="1:6" x14ac:dyDescent="0.2">
      <c r="A842" s="7" t="s">
        <v>266</v>
      </c>
      <c r="B842" s="7">
        <v>3.8720000000000003</v>
      </c>
      <c r="C842" s="7" t="s">
        <v>31</v>
      </c>
      <c r="D842" s="6">
        <v>41404</v>
      </c>
      <c r="E842" s="7" t="s">
        <v>49</v>
      </c>
      <c r="F842" s="7">
        <v>6.2480000000000002</v>
      </c>
    </row>
    <row r="843" spans="1:6" x14ac:dyDescent="0.2">
      <c r="A843" s="7" t="s">
        <v>1614</v>
      </c>
      <c r="B843" s="7">
        <v>21.812999999999999</v>
      </c>
      <c r="C843" s="7" t="s">
        <v>40</v>
      </c>
      <c r="D843" s="6">
        <v>42766</v>
      </c>
      <c r="E843" s="7" t="s">
        <v>49</v>
      </c>
      <c r="F843" s="7">
        <v>34.078000000000003</v>
      </c>
    </row>
    <row r="844" spans="1:6" x14ac:dyDescent="0.2">
      <c r="A844" s="7" t="s">
        <v>1206</v>
      </c>
      <c r="B844" s="7">
        <v>82.5</v>
      </c>
      <c r="C844" s="7" t="s">
        <v>100</v>
      </c>
      <c r="D844" s="6">
        <v>42258</v>
      </c>
      <c r="E844" s="7" t="s">
        <v>99</v>
      </c>
      <c r="F844" s="7">
        <v>133.06700000000001</v>
      </c>
    </row>
    <row r="845" spans="1:6" x14ac:dyDescent="0.2">
      <c r="A845" s="7" t="s">
        <v>848</v>
      </c>
      <c r="B845" s="7">
        <v>4.2240000000000002</v>
      </c>
      <c r="C845" s="7" t="s">
        <v>31</v>
      </c>
      <c r="D845" s="6">
        <v>41937</v>
      </c>
      <c r="E845" s="7" t="s">
        <v>49</v>
      </c>
      <c r="F845" s="7">
        <v>6.9300000000000006</v>
      </c>
    </row>
    <row r="846" spans="1:6" x14ac:dyDescent="0.2">
      <c r="A846" s="7" t="s">
        <v>1130</v>
      </c>
      <c r="B846" s="7">
        <v>6.0500000000000007</v>
      </c>
      <c r="C846" s="7" t="s">
        <v>31</v>
      </c>
      <c r="D846" s="6">
        <v>42199</v>
      </c>
      <c r="E846" s="7" t="s">
        <v>30</v>
      </c>
      <c r="F846" s="7">
        <v>13.442000000000002</v>
      </c>
    </row>
    <row r="847" spans="1:6" x14ac:dyDescent="0.2">
      <c r="A847" s="7" t="s">
        <v>1268</v>
      </c>
      <c r="B847" s="7">
        <v>4.2679999999999998</v>
      </c>
      <c r="C847" s="7" t="s">
        <v>31</v>
      </c>
      <c r="D847" s="6">
        <v>42343</v>
      </c>
      <c r="E847" s="7" t="s">
        <v>34</v>
      </c>
      <c r="F847" s="7">
        <v>7.117</v>
      </c>
    </row>
    <row r="848" spans="1:6" x14ac:dyDescent="0.2">
      <c r="A848" s="7" t="s">
        <v>967</v>
      </c>
      <c r="B848" s="7">
        <v>5.2690000000000001</v>
      </c>
      <c r="C848" s="7" t="s">
        <v>31</v>
      </c>
      <c r="D848" s="6">
        <v>42070</v>
      </c>
      <c r="E848" s="7" t="s">
        <v>30</v>
      </c>
      <c r="F848" s="7">
        <v>13.167000000000002</v>
      </c>
    </row>
    <row r="849" spans="1:6" x14ac:dyDescent="0.2">
      <c r="A849" s="7" t="s">
        <v>965</v>
      </c>
      <c r="B849" s="7">
        <v>1.9360000000000002</v>
      </c>
      <c r="C849" s="7" t="s">
        <v>40</v>
      </c>
      <c r="D849" s="6">
        <v>42043</v>
      </c>
      <c r="E849" s="7" t="s">
        <v>34</v>
      </c>
      <c r="F849" s="7">
        <v>3.718</v>
      </c>
    </row>
    <row r="850" spans="1:6" x14ac:dyDescent="0.2">
      <c r="A850" s="7" t="s">
        <v>572</v>
      </c>
      <c r="B850" s="7">
        <v>74.503000000000014</v>
      </c>
      <c r="C850" s="7" t="s">
        <v>31</v>
      </c>
      <c r="D850" s="6">
        <v>41651</v>
      </c>
      <c r="E850" s="7" t="s">
        <v>49</v>
      </c>
      <c r="F850" s="7">
        <v>181.72</v>
      </c>
    </row>
    <row r="851" spans="1:6" x14ac:dyDescent="0.2">
      <c r="A851" s="7" t="s">
        <v>1173</v>
      </c>
      <c r="B851" s="7">
        <v>13.629000000000001</v>
      </c>
      <c r="C851" s="7" t="s">
        <v>31</v>
      </c>
      <c r="D851" s="6">
        <v>42225</v>
      </c>
      <c r="E851" s="7" t="s">
        <v>49</v>
      </c>
      <c r="F851" s="7">
        <v>21.978000000000002</v>
      </c>
    </row>
    <row r="852" spans="1:6" x14ac:dyDescent="0.2">
      <c r="A852" s="7" t="s">
        <v>59</v>
      </c>
      <c r="B852" s="7">
        <v>7.0289999999999999</v>
      </c>
      <c r="C852" s="7" t="s">
        <v>31</v>
      </c>
      <c r="D852" s="6">
        <v>41493</v>
      </c>
      <c r="E852" s="7" t="s">
        <v>49</v>
      </c>
      <c r="F852" s="7">
        <v>21.978000000000002</v>
      </c>
    </row>
    <row r="853" spans="1:6" x14ac:dyDescent="0.2">
      <c r="A853" s="7" t="s">
        <v>183</v>
      </c>
      <c r="B853" s="7">
        <v>16.170000000000002</v>
      </c>
      <c r="C853" s="7" t="s">
        <v>40</v>
      </c>
      <c r="D853" s="6">
        <v>42645</v>
      </c>
      <c r="E853" s="7" t="s">
        <v>49</v>
      </c>
      <c r="F853" s="7">
        <v>32.989000000000004</v>
      </c>
    </row>
    <row r="854" spans="1:6" x14ac:dyDescent="0.2">
      <c r="A854" s="7" t="s">
        <v>716</v>
      </c>
      <c r="B854" s="7">
        <v>9.7020000000000017</v>
      </c>
      <c r="C854" s="7" t="s">
        <v>31</v>
      </c>
      <c r="D854" s="6">
        <v>41799</v>
      </c>
      <c r="E854" s="7" t="s">
        <v>47</v>
      </c>
      <c r="F854" s="7">
        <v>23.088999999999999</v>
      </c>
    </row>
    <row r="855" spans="1:6" x14ac:dyDescent="0.2">
      <c r="A855" s="7" t="s">
        <v>1185</v>
      </c>
      <c r="B855" s="7">
        <v>3.8500000000000005</v>
      </c>
      <c r="C855" s="7" t="s">
        <v>40</v>
      </c>
      <c r="D855" s="6">
        <v>42238</v>
      </c>
      <c r="E855" s="7" t="s">
        <v>49</v>
      </c>
      <c r="F855" s="7">
        <v>6.3140000000000009</v>
      </c>
    </row>
    <row r="856" spans="1:6" x14ac:dyDescent="0.2">
      <c r="A856" s="7" t="s">
        <v>931</v>
      </c>
      <c r="B856" s="7">
        <v>0.95700000000000007</v>
      </c>
      <c r="C856" s="7" t="s">
        <v>31</v>
      </c>
      <c r="D856" s="6">
        <v>42020</v>
      </c>
      <c r="E856" s="7" t="s">
        <v>34</v>
      </c>
      <c r="F856" s="7">
        <v>1.9910000000000003</v>
      </c>
    </row>
    <row r="857" spans="1:6" x14ac:dyDescent="0.2">
      <c r="A857" s="7" t="s">
        <v>1177</v>
      </c>
      <c r="B857" s="7">
        <v>5.8630000000000004</v>
      </c>
      <c r="C857" s="7" t="s">
        <v>40</v>
      </c>
      <c r="D857" s="6">
        <v>42230</v>
      </c>
      <c r="E857" s="7" t="s">
        <v>49</v>
      </c>
      <c r="F857" s="7">
        <v>9.4600000000000009</v>
      </c>
    </row>
    <row r="858" spans="1:6" x14ac:dyDescent="0.2">
      <c r="A858" s="7" t="s">
        <v>1371</v>
      </c>
      <c r="B858" s="7">
        <v>15.268000000000002</v>
      </c>
      <c r="C858" s="7" t="s">
        <v>31</v>
      </c>
      <c r="D858" s="6">
        <v>42475</v>
      </c>
      <c r="E858" s="7" t="s">
        <v>49</v>
      </c>
      <c r="F858" s="7">
        <v>24.618000000000002</v>
      </c>
    </row>
    <row r="859" spans="1:6" x14ac:dyDescent="0.2">
      <c r="A859" s="7" t="s">
        <v>1003</v>
      </c>
      <c r="B859" s="7">
        <v>2.1339999999999999</v>
      </c>
      <c r="C859" s="7" t="s">
        <v>31</v>
      </c>
      <c r="D859" s="6">
        <v>42081</v>
      </c>
      <c r="E859" s="7" t="s">
        <v>49</v>
      </c>
      <c r="F859" s="7">
        <v>3.3880000000000003</v>
      </c>
    </row>
    <row r="860" spans="1:6" x14ac:dyDescent="0.2">
      <c r="A860" s="7" t="s">
        <v>1495</v>
      </c>
      <c r="B860" s="7">
        <v>3.8280000000000003</v>
      </c>
      <c r="C860" s="7" t="s">
        <v>31</v>
      </c>
      <c r="D860" s="6">
        <v>42638</v>
      </c>
      <c r="E860" s="7" t="s">
        <v>34</v>
      </c>
      <c r="F860" s="7">
        <v>5.9729999999999999</v>
      </c>
    </row>
    <row r="861" spans="1:6" x14ac:dyDescent="0.2">
      <c r="A861" s="7" t="s">
        <v>1138</v>
      </c>
      <c r="B861" s="7">
        <v>61.776000000000003</v>
      </c>
      <c r="C861" s="7" t="s">
        <v>31</v>
      </c>
      <c r="D861" s="6">
        <v>42200</v>
      </c>
      <c r="E861" s="7" t="s">
        <v>81</v>
      </c>
      <c r="F861" s="7">
        <v>150.678</v>
      </c>
    </row>
    <row r="862" spans="1:6" x14ac:dyDescent="0.2">
      <c r="A862" s="7" t="s">
        <v>1610</v>
      </c>
      <c r="B862" s="7">
        <v>0.78100000000000003</v>
      </c>
      <c r="C862" s="7" t="s">
        <v>40</v>
      </c>
      <c r="D862" s="6">
        <v>42760</v>
      </c>
      <c r="E862" s="7" t="s">
        <v>34</v>
      </c>
      <c r="F862" s="7">
        <v>1.254</v>
      </c>
    </row>
    <row r="863" spans="1:6" x14ac:dyDescent="0.2">
      <c r="A863" s="7" t="s">
        <v>1355</v>
      </c>
      <c r="B863" s="7">
        <v>3.19</v>
      </c>
      <c r="C863" s="7" t="s">
        <v>31</v>
      </c>
      <c r="D863" s="6">
        <v>42456</v>
      </c>
      <c r="E863" s="7" t="s">
        <v>34</v>
      </c>
      <c r="F863" s="7">
        <v>5.2359999999999998</v>
      </c>
    </row>
    <row r="864" spans="1:6" x14ac:dyDescent="0.2">
      <c r="A864" s="7" t="s">
        <v>1456</v>
      </c>
      <c r="B864" s="7">
        <v>35.222000000000008</v>
      </c>
      <c r="C864" s="7" t="s">
        <v>31</v>
      </c>
      <c r="D864" s="6">
        <v>42574</v>
      </c>
      <c r="E864" s="7" t="s">
        <v>49</v>
      </c>
      <c r="F864" s="7">
        <v>167.72800000000001</v>
      </c>
    </row>
    <row r="865" spans="1:6" x14ac:dyDescent="0.2">
      <c r="A865" s="7" t="s">
        <v>683</v>
      </c>
      <c r="B865" s="7">
        <v>4.6090000000000009</v>
      </c>
      <c r="C865" s="7" t="s">
        <v>31</v>
      </c>
      <c r="D865" s="6">
        <v>41752</v>
      </c>
      <c r="E865" s="7" t="s">
        <v>30</v>
      </c>
      <c r="F865" s="7">
        <v>11.253000000000002</v>
      </c>
    </row>
    <row r="866" spans="1:6" x14ac:dyDescent="0.2">
      <c r="A866" s="7" t="s">
        <v>949</v>
      </c>
      <c r="B866" s="7">
        <v>109.32900000000001</v>
      </c>
      <c r="C866" s="7" t="s">
        <v>40</v>
      </c>
      <c r="D866" s="6">
        <v>42028</v>
      </c>
      <c r="E866" s="7" t="s">
        <v>49</v>
      </c>
      <c r="F866" s="7">
        <v>179.22300000000001</v>
      </c>
    </row>
    <row r="867" spans="1:6" x14ac:dyDescent="0.2">
      <c r="A867" s="7" t="s">
        <v>1541</v>
      </c>
      <c r="B867" s="7">
        <v>9.8120000000000012</v>
      </c>
      <c r="C867" s="7" t="s">
        <v>31</v>
      </c>
      <c r="D867" s="6">
        <v>42692</v>
      </c>
      <c r="E867" s="7" t="s">
        <v>49</v>
      </c>
      <c r="F867" s="7">
        <v>32.713999999999999</v>
      </c>
    </row>
    <row r="868" spans="1:6" x14ac:dyDescent="0.2">
      <c r="A868" s="7" t="s">
        <v>71</v>
      </c>
      <c r="B868" s="7">
        <v>3.8720000000000003</v>
      </c>
      <c r="C868" s="7" t="s">
        <v>31</v>
      </c>
      <c r="D868" s="6">
        <v>41650</v>
      </c>
      <c r="E868" s="7" t="s">
        <v>49</v>
      </c>
      <c r="F868" s="7">
        <v>6.1380000000000008</v>
      </c>
    </row>
    <row r="869" spans="1:6" x14ac:dyDescent="0.2">
      <c r="A869" s="7" t="s">
        <v>743</v>
      </c>
      <c r="B869" s="7">
        <v>3.4540000000000006</v>
      </c>
      <c r="C869" s="7" t="s">
        <v>40</v>
      </c>
      <c r="D869" s="6">
        <v>41819</v>
      </c>
      <c r="E869" s="7" t="s">
        <v>49</v>
      </c>
      <c r="F869" s="7">
        <v>5.4010000000000007</v>
      </c>
    </row>
    <row r="870" spans="1:6" x14ac:dyDescent="0.2">
      <c r="A870" s="7" t="s">
        <v>524</v>
      </c>
      <c r="B870" s="7">
        <v>43.604000000000006</v>
      </c>
      <c r="C870" s="7" t="s">
        <v>40</v>
      </c>
      <c r="D870" s="6">
        <v>41602</v>
      </c>
      <c r="E870" s="7" t="s">
        <v>49</v>
      </c>
      <c r="F870" s="7">
        <v>167.72800000000001</v>
      </c>
    </row>
    <row r="871" spans="1:6" x14ac:dyDescent="0.2">
      <c r="A871" s="7" t="s">
        <v>712</v>
      </c>
      <c r="B871" s="7">
        <v>15.268000000000002</v>
      </c>
      <c r="C871" s="7" t="s">
        <v>31</v>
      </c>
      <c r="D871" s="6">
        <v>41793</v>
      </c>
      <c r="E871" s="7" t="s">
        <v>49</v>
      </c>
      <c r="F871" s="7">
        <v>24.618000000000002</v>
      </c>
    </row>
    <row r="872" spans="1:6" x14ac:dyDescent="0.2">
      <c r="A872" s="7" t="s">
        <v>1029</v>
      </c>
      <c r="B872" s="7">
        <v>2.8490000000000002</v>
      </c>
      <c r="C872" s="7" t="s">
        <v>31</v>
      </c>
      <c r="D872" s="6">
        <v>42104</v>
      </c>
      <c r="E872" s="7" t="s">
        <v>34</v>
      </c>
      <c r="F872" s="7">
        <v>4.3780000000000001</v>
      </c>
    </row>
    <row r="873" spans="1:6" x14ac:dyDescent="0.2">
      <c r="A873" s="7" t="s">
        <v>1487</v>
      </c>
      <c r="B873" s="7">
        <v>2.1120000000000001</v>
      </c>
      <c r="C873" s="7" t="s">
        <v>31</v>
      </c>
      <c r="D873" s="6">
        <v>42626</v>
      </c>
      <c r="E873" s="7" t="s">
        <v>34</v>
      </c>
      <c r="F873" s="7">
        <v>3.5859999999999999</v>
      </c>
    </row>
    <row r="874" spans="1:6" x14ac:dyDescent="0.2">
      <c r="A874" s="7" t="s">
        <v>882</v>
      </c>
      <c r="B874" s="7">
        <v>35.222000000000008</v>
      </c>
      <c r="C874" s="7" t="s">
        <v>31</v>
      </c>
      <c r="D874" s="6">
        <v>41971</v>
      </c>
      <c r="E874" s="7" t="s">
        <v>49</v>
      </c>
      <c r="F874" s="7">
        <v>167.72800000000001</v>
      </c>
    </row>
    <row r="875" spans="1:6" x14ac:dyDescent="0.2">
      <c r="A875" s="7" t="s">
        <v>988</v>
      </c>
      <c r="B875" s="7">
        <v>2.0240000000000005</v>
      </c>
      <c r="C875" s="7" t="s">
        <v>40</v>
      </c>
      <c r="D875" s="6">
        <v>42068</v>
      </c>
      <c r="E875" s="7" t="s">
        <v>49</v>
      </c>
      <c r="F875" s="7">
        <v>3.1680000000000001</v>
      </c>
    </row>
    <row r="876" spans="1:6" x14ac:dyDescent="0.2">
      <c r="A876" s="7" t="s">
        <v>498</v>
      </c>
      <c r="B876" s="7">
        <v>3.74</v>
      </c>
      <c r="C876" s="7" t="s">
        <v>31</v>
      </c>
      <c r="D876" s="6">
        <v>41580</v>
      </c>
      <c r="E876" s="7" t="s">
        <v>49</v>
      </c>
      <c r="F876" s="7">
        <v>5.9400000000000013</v>
      </c>
    </row>
    <row r="877" spans="1:6" x14ac:dyDescent="0.2">
      <c r="A877" s="7" t="s">
        <v>1328</v>
      </c>
      <c r="B877" s="7">
        <v>1.7600000000000002</v>
      </c>
      <c r="C877" s="7" t="s">
        <v>31</v>
      </c>
      <c r="D877" s="6">
        <v>42423</v>
      </c>
      <c r="E877" s="7" t="s">
        <v>34</v>
      </c>
      <c r="F877" s="7">
        <v>2.8820000000000006</v>
      </c>
    </row>
    <row r="878" spans="1:6" x14ac:dyDescent="0.2">
      <c r="A878" s="7" t="s">
        <v>508</v>
      </c>
      <c r="B878" s="7">
        <v>5.7090000000000005</v>
      </c>
      <c r="C878" s="7" t="s">
        <v>31</v>
      </c>
      <c r="D878" s="6">
        <v>41586</v>
      </c>
      <c r="E878" s="7" t="s">
        <v>30</v>
      </c>
      <c r="F878" s="7">
        <v>14.278000000000002</v>
      </c>
    </row>
    <row r="879" spans="1:6" x14ac:dyDescent="0.2">
      <c r="A879" s="7" t="s">
        <v>167</v>
      </c>
      <c r="B879" s="7">
        <v>9.7020000000000017</v>
      </c>
      <c r="C879" s="7" t="s">
        <v>31</v>
      </c>
      <c r="D879" s="6">
        <v>42540</v>
      </c>
      <c r="E879" s="7" t="s">
        <v>47</v>
      </c>
      <c r="F879" s="7">
        <v>23.088999999999999</v>
      </c>
    </row>
    <row r="880" spans="1:6" x14ac:dyDescent="0.2">
      <c r="A880" s="7" t="s">
        <v>1600</v>
      </c>
      <c r="B880" s="7">
        <v>35.222000000000008</v>
      </c>
      <c r="C880" s="7" t="s">
        <v>31</v>
      </c>
      <c r="D880" s="6">
        <v>42744</v>
      </c>
      <c r="E880" s="7" t="s">
        <v>49</v>
      </c>
      <c r="F880" s="7">
        <v>167.72800000000001</v>
      </c>
    </row>
    <row r="881" spans="1:6" x14ac:dyDescent="0.2">
      <c r="A881" s="7" t="s">
        <v>1261</v>
      </c>
      <c r="B881" s="7">
        <v>4.2679999999999998</v>
      </c>
      <c r="C881" s="7" t="s">
        <v>31</v>
      </c>
      <c r="D881" s="6">
        <v>42330</v>
      </c>
      <c r="E881" s="7" t="s">
        <v>34</v>
      </c>
      <c r="F881" s="7">
        <v>7.117</v>
      </c>
    </row>
    <row r="882" spans="1:6" x14ac:dyDescent="0.2">
      <c r="A882" s="7" t="s">
        <v>579</v>
      </c>
      <c r="B882" s="7">
        <v>61.776000000000003</v>
      </c>
      <c r="C882" s="7" t="s">
        <v>40</v>
      </c>
      <c r="D882" s="6">
        <v>41655</v>
      </c>
      <c r="E882" s="7" t="s">
        <v>81</v>
      </c>
      <c r="F882" s="7">
        <v>150.678</v>
      </c>
    </row>
    <row r="883" spans="1:6" x14ac:dyDescent="0.2">
      <c r="A883" s="7" t="s">
        <v>1581</v>
      </c>
      <c r="B883" s="7">
        <v>1.034</v>
      </c>
      <c r="C883" s="7" t="s">
        <v>31</v>
      </c>
      <c r="D883" s="6">
        <v>42721</v>
      </c>
      <c r="E883" s="7" t="s">
        <v>30</v>
      </c>
      <c r="F883" s="7">
        <v>2.2880000000000003</v>
      </c>
    </row>
    <row r="884" spans="1:6" x14ac:dyDescent="0.2">
      <c r="A884" s="7" t="s">
        <v>1417</v>
      </c>
      <c r="B884" s="7">
        <v>57.244000000000007</v>
      </c>
      <c r="C884" s="7" t="s">
        <v>31</v>
      </c>
      <c r="D884" s="6">
        <v>42522</v>
      </c>
      <c r="E884" s="7" t="s">
        <v>49</v>
      </c>
      <c r="F884" s="7">
        <v>92.323000000000022</v>
      </c>
    </row>
    <row r="885" spans="1:6" x14ac:dyDescent="0.2">
      <c r="A885" s="7" t="s">
        <v>828</v>
      </c>
      <c r="B885" s="7">
        <v>0.78100000000000003</v>
      </c>
      <c r="C885" s="7" t="s">
        <v>31</v>
      </c>
      <c r="D885" s="6">
        <v>41916</v>
      </c>
      <c r="E885" s="7" t="s">
        <v>34</v>
      </c>
      <c r="F885" s="7">
        <v>1.254</v>
      </c>
    </row>
    <row r="886" spans="1:6" x14ac:dyDescent="0.2">
      <c r="A886" s="7" t="s">
        <v>1046</v>
      </c>
      <c r="B886" s="7">
        <v>3.278</v>
      </c>
      <c r="C886" s="7" t="s">
        <v>40</v>
      </c>
      <c r="D886" s="6">
        <v>42121</v>
      </c>
      <c r="E886" s="7" t="s">
        <v>34</v>
      </c>
      <c r="F886" s="7">
        <v>6.4240000000000004</v>
      </c>
    </row>
    <row r="887" spans="1:6" x14ac:dyDescent="0.2">
      <c r="A887" s="7" t="s">
        <v>132</v>
      </c>
      <c r="B887" s="7">
        <v>2.0680000000000001</v>
      </c>
      <c r="C887" s="7" t="s">
        <v>40</v>
      </c>
      <c r="D887" s="6">
        <v>42216</v>
      </c>
      <c r="E887" s="7" t="s">
        <v>34</v>
      </c>
      <c r="F887" s="7">
        <v>3.4540000000000006</v>
      </c>
    </row>
    <row r="888" spans="1:6" x14ac:dyDescent="0.2">
      <c r="A888" s="7" t="s">
        <v>663</v>
      </c>
      <c r="B888" s="7">
        <v>4.8070000000000004</v>
      </c>
      <c r="C888" s="7" t="s">
        <v>31</v>
      </c>
      <c r="D888" s="6">
        <v>41734</v>
      </c>
      <c r="E888" s="7" t="s">
        <v>34</v>
      </c>
      <c r="F888" s="7">
        <v>10.021000000000001</v>
      </c>
    </row>
    <row r="889" spans="1:6" x14ac:dyDescent="0.2">
      <c r="A889" s="7" t="s">
        <v>1478</v>
      </c>
      <c r="B889" s="7">
        <v>21.758000000000003</v>
      </c>
      <c r="C889" s="7" t="s">
        <v>31</v>
      </c>
      <c r="D889" s="6">
        <v>42611</v>
      </c>
      <c r="E889" s="7" t="s">
        <v>49</v>
      </c>
      <c r="F889" s="7">
        <v>50.589000000000006</v>
      </c>
    </row>
    <row r="890" spans="1:6" x14ac:dyDescent="0.2">
      <c r="A890" s="7" t="s">
        <v>1160</v>
      </c>
      <c r="B890" s="7">
        <v>2.1779999999999999</v>
      </c>
      <c r="C890" s="7" t="s">
        <v>31</v>
      </c>
      <c r="D890" s="6">
        <v>42218</v>
      </c>
      <c r="E890" s="7" t="s">
        <v>49</v>
      </c>
      <c r="F890" s="7">
        <v>3.4650000000000003</v>
      </c>
    </row>
    <row r="891" spans="1:6" x14ac:dyDescent="0.2">
      <c r="A891" s="7" t="s">
        <v>616</v>
      </c>
      <c r="B891" s="7">
        <v>57.277000000000008</v>
      </c>
      <c r="C891" s="7" t="s">
        <v>40</v>
      </c>
      <c r="D891" s="6">
        <v>41687</v>
      </c>
      <c r="E891" s="7" t="s">
        <v>49</v>
      </c>
      <c r="F891" s="7">
        <v>92.378000000000014</v>
      </c>
    </row>
    <row r="892" spans="1:6" x14ac:dyDescent="0.2">
      <c r="A892" s="7" t="s">
        <v>118</v>
      </c>
      <c r="B892" s="7">
        <v>15.268000000000002</v>
      </c>
      <c r="C892" s="7" t="s">
        <v>40</v>
      </c>
      <c r="D892" s="6">
        <v>42031</v>
      </c>
      <c r="E892" s="7" t="s">
        <v>49</v>
      </c>
      <c r="F892" s="7">
        <v>24.618000000000002</v>
      </c>
    </row>
    <row r="893" spans="1:6" x14ac:dyDescent="0.2">
      <c r="A893" s="7" t="s">
        <v>902</v>
      </c>
      <c r="B893" s="7">
        <v>13.629000000000001</v>
      </c>
      <c r="C893" s="7" t="s">
        <v>31</v>
      </c>
      <c r="D893" s="6">
        <v>41989</v>
      </c>
      <c r="E893" s="7" t="s">
        <v>49</v>
      </c>
      <c r="F893" s="7">
        <v>21.978000000000002</v>
      </c>
    </row>
    <row r="894" spans="1:6" x14ac:dyDescent="0.2">
      <c r="A894" s="7" t="s">
        <v>530</v>
      </c>
      <c r="B894" s="7">
        <v>1.7600000000000002</v>
      </c>
      <c r="C894" s="7" t="s">
        <v>31</v>
      </c>
      <c r="D894" s="6">
        <v>41603</v>
      </c>
      <c r="E894" s="7" t="s">
        <v>34</v>
      </c>
      <c r="F894" s="7">
        <v>2.8820000000000006</v>
      </c>
    </row>
    <row r="895" spans="1:6" x14ac:dyDescent="0.2">
      <c r="A895" s="7" t="s">
        <v>1151</v>
      </c>
      <c r="B895" s="7">
        <v>4.51</v>
      </c>
      <c r="C895" s="7" t="s">
        <v>31</v>
      </c>
      <c r="D895" s="6">
        <v>42213</v>
      </c>
      <c r="E895" s="7" t="s">
        <v>30</v>
      </c>
      <c r="F895" s="7">
        <v>10.241000000000001</v>
      </c>
    </row>
    <row r="896" spans="1:6" x14ac:dyDescent="0.2">
      <c r="A896" s="7" t="s">
        <v>430</v>
      </c>
      <c r="B896" s="7">
        <v>2.1339999999999999</v>
      </c>
      <c r="C896" s="7" t="s">
        <v>31</v>
      </c>
      <c r="D896" s="6">
        <v>41520</v>
      </c>
      <c r="E896" s="7" t="s">
        <v>49</v>
      </c>
      <c r="F896" s="7">
        <v>3.3880000000000003</v>
      </c>
    </row>
    <row r="897" spans="1:6" x14ac:dyDescent="0.2">
      <c r="A897" s="7" t="s">
        <v>790</v>
      </c>
      <c r="B897" s="7">
        <v>23.716000000000001</v>
      </c>
      <c r="C897" s="7" t="s">
        <v>31</v>
      </c>
      <c r="D897" s="6">
        <v>41870</v>
      </c>
      <c r="E897" s="7" t="s">
        <v>34</v>
      </c>
      <c r="F897" s="7">
        <v>40.204999999999998</v>
      </c>
    </row>
    <row r="898" spans="1:6" x14ac:dyDescent="0.2">
      <c r="A898" s="7" t="s">
        <v>673</v>
      </c>
      <c r="B898" s="7">
        <v>0.26400000000000001</v>
      </c>
      <c r="C898" s="7" t="s">
        <v>31</v>
      </c>
      <c r="D898" s="6">
        <v>41741</v>
      </c>
      <c r="E898" s="7" t="s">
        <v>34</v>
      </c>
      <c r="F898" s="7">
        <v>1.3860000000000001</v>
      </c>
    </row>
    <row r="899" spans="1:6" x14ac:dyDescent="0.2">
      <c r="A899" s="7" t="s">
        <v>1556</v>
      </c>
      <c r="B899" s="7">
        <v>12.144</v>
      </c>
      <c r="C899" s="7" t="s">
        <v>31</v>
      </c>
      <c r="D899" s="6">
        <v>42698</v>
      </c>
      <c r="E899" s="7" t="s">
        <v>49</v>
      </c>
      <c r="F899" s="7">
        <v>18.678000000000001</v>
      </c>
    </row>
    <row r="900" spans="1:6" x14ac:dyDescent="0.2">
      <c r="A900" s="7" t="s">
        <v>466</v>
      </c>
      <c r="B900" s="7">
        <v>3.6520000000000001</v>
      </c>
      <c r="C900" s="7" t="s">
        <v>31</v>
      </c>
      <c r="D900" s="6">
        <v>41550</v>
      </c>
      <c r="E900" s="7" t="s">
        <v>34</v>
      </c>
      <c r="F900" s="7">
        <v>5.6980000000000004</v>
      </c>
    </row>
    <row r="901" spans="1:6" x14ac:dyDescent="0.2">
      <c r="A901" s="7" t="s">
        <v>35</v>
      </c>
      <c r="B901" s="7">
        <v>3.6520000000000001</v>
      </c>
      <c r="C901" s="7" t="s">
        <v>40</v>
      </c>
      <c r="D901" s="6">
        <v>41464</v>
      </c>
      <c r="E901" s="7" t="s">
        <v>34</v>
      </c>
      <c r="F901" s="7">
        <v>5.6980000000000004</v>
      </c>
    </row>
    <row r="902" spans="1:6" x14ac:dyDescent="0.2">
      <c r="A902" s="7" t="s">
        <v>1494</v>
      </c>
      <c r="B902" s="7">
        <v>5.2690000000000001</v>
      </c>
      <c r="C902" s="7" t="s">
        <v>31</v>
      </c>
      <c r="D902" s="6">
        <v>42638</v>
      </c>
      <c r="E902" s="7" t="s">
        <v>30</v>
      </c>
      <c r="F902" s="7">
        <v>13.167000000000002</v>
      </c>
    </row>
    <row r="903" spans="1:6" x14ac:dyDescent="0.2">
      <c r="A903" s="7" t="s">
        <v>1067</v>
      </c>
      <c r="B903" s="7">
        <v>15.268000000000002</v>
      </c>
      <c r="C903" s="7" t="s">
        <v>31</v>
      </c>
      <c r="D903" s="6">
        <v>42137</v>
      </c>
      <c r="E903" s="7" t="s">
        <v>49</v>
      </c>
      <c r="F903" s="7">
        <v>24.618000000000002</v>
      </c>
    </row>
    <row r="904" spans="1:6" x14ac:dyDescent="0.2">
      <c r="A904" s="7" t="s">
        <v>758</v>
      </c>
      <c r="B904" s="7">
        <v>9.1410000000000018</v>
      </c>
      <c r="C904" s="7" t="s">
        <v>31</v>
      </c>
      <c r="D904" s="6">
        <v>41838</v>
      </c>
      <c r="E904" s="7" t="s">
        <v>49</v>
      </c>
      <c r="F904" s="7">
        <v>17.578000000000003</v>
      </c>
    </row>
    <row r="905" spans="1:6" x14ac:dyDescent="0.2">
      <c r="A905" s="7" t="s">
        <v>372</v>
      </c>
      <c r="B905" s="7">
        <v>3.762</v>
      </c>
      <c r="C905" s="7" t="s">
        <v>40</v>
      </c>
      <c r="D905" s="6">
        <v>41480</v>
      </c>
      <c r="E905" s="7" t="s">
        <v>30</v>
      </c>
      <c r="F905" s="7">
        <v>9.1740000000000013</v>
      </c>
    </row>
    <row r="906" spans="1:6" x14ac:dyDescent="0.2">
      <c r="A906" s="7" t="s">
        <v>1378</v>
      </c>
      <c r="B906" s="7">
        <v>4.3890000000000002</v>
      </c>
      <c r="C906" s="7" t="s">
        <v>31</v>
      </c>
      <c r="D906" s="6">
        <v>42478</v>
      </c>
      <c r="E906" s="7" t="s">
        <v>49</v>
      </c>
      <c r="F906" s="7">
        <v>6.8530000000000006</v>
      </c>
    </row>
    <row r="907" spans="1:6" x14ac:dyDescent="0.2">
      <c r="A907" s="7" t="s">
        <v>1596</v>
      </c>
      <c r="B907" s="7">
        <v>1.2869999999999999</v>
      </c>
      <c r="C907" s="7" t="s">
        <v>31</v>
      </c>
      <c r="D907" s="6">
        <v>42738</v>
      </c>
      <c r="E907" s="7" t="s">
        <v>34</v>
      </c>
      <c r="F907" s="7">
        <v>3.0579999999999998</v>
      </c>
    </row>
    <row r="908" spans="1:6" x14ac:dyDescent="0.2">
      <c r="A908" s="7" t="s">
        <v>193</v>
      </c>
      <c r="B908" s="7">
        <v>2.6510000000000002</v>
      </c>
      <c r="C908" s="7" t="s">
        <v>40</v>
      </c>
      <c r="D908" s="6">
        <v>41324</v>
      </c>
      <c r="E908" s="7" t="s">
        <v>34</v>
      </c>
      <c r="F908" s="7">
        <v>4.0810000000000004</v>
      </c>
    </row>
    <row r="909" spans="1:6" x14ac:dyDescent="0.2">
      <c r="A909" s="7" t="s">
        <v>796</v>
      </c>
      <c r="B909" s="7">
        <v>4.4330000000000007</v>
      </c>
      <c r="C909" s="7" t="s">
        <v>31</v>
      </c>
      <c r="D909" s="6">
        <v>41879</v>
      </c>
      <c r="E909" s="7" t="s">
        <v>49</v>
      </c>
      <c r="F909" s="7">
        <v>10.318000000000001</v>
      </c>
    </row>
    <row r="910" spans="1:6" x14ac:dyDescent="0.2">
      <c r="A910" s="7" t="s">
        <v>1311</v>
      </c>
      <c r="B910" s="7">
        <v>1.6830000000000003</v>
      </c>
      <c r="C910" s="7" t="s">
        <v>31</v>
      </c>
      <c r="D910" s="6">
        <v>42405</v>
      </c>
      <c r="E910" s="7" t="s">
        <v>34</v>
      </c>
      <c r="F910" s="7">
        <v>3.0579999999999998</v>
      </c>
    </row>
    <row r="911" spans="1:6" x14ac:dyDescent="0.2">
      <c r="A911" s="7" t="s">
        <v>918</v>
      </c>
      <c r="B911" s="7">
        <v>7.8430000000000009</v>
      </c>
      <c r="C911" s="7" t="s">
        <v>31</v>
      </c>
      <c r="D911" s="6">
        <v>42008</v>
      </c>
      <c r="E911" s="7" t="s">
        <v>49</v>
      </c>
      <c r="F911" s="7">
        <v>23.078000000000003</v>
      </c>
    </row>
    <row r="912" spans="1:6" x14ac:dyDescent="0.2">
      <c r="A912" s="7" t="s">
        <v>1396</v>
      </c>
      <c r="B912" s="7">
        <v>3.8720000000000003</v>
      </c>
      <c r="C912" s="7" t="s">
        <v>31</v>
      </c>
      <c r="D912" s="6">
        <v>42502</v>
      </c>
      <c r="E912" s="7" t="s">
        <v>49</v>
      </c>
      <c r="F912" s="7">
        <v>6.1380000000000008</v>
      </c>
    </row>
    <row r="913" spans="1:6" x14ac:dyDescent="0.2">
      <c r="A913" s="7" t="s">
        <v>992</v>
      </c>
      <c r="B913" s="7">
        <v>4.3890000000000002</v>
      </c>
      <c r="C913" s="7" t="s">
        <v>40</v>
      </c>
      <c r="D913" s="6">
        <v>42071</v>
      </c>
      <c r="E913" s="7" t="s">
        <v>49</v>
      </c>
      <c r="F913" s="7">
        <v>6.8530000000000006</v>
      </c>
    </row>
    <row r="914" spans="1:6" x14ac:dyDescent="0.2">
      <c r="A914" s="7" t="s">
        <v>1441</v>
      </c>
      <c r="B914" s="7">
        <v>3.19</v>
      </c>
      <c r="C914" s="7" t="s">
        <v>31</v>
      </c>
      <c r="D914" s="6">
        <v>42553</v>
      </c>
      <c r="E914" s="7" t="s">
        <v>34</v>
      </c>
      <c r="F914" s="7">
        <v>5.2359999999999998</v>
      </c>
    </row>
    <row r="915" spans="1:6" x14ac:dyDescent="0.2">
      <c r="A915" s="7" t="s">
        <v>551</v>
      </c>
      <c r="B915" s="7">
        <v>4.0150000000000006</v>
      </c>
      <c r="C915" s="7" t="s">
        <v>31</v>
      </c>
      <c r="D915" s="6">
        <v>41625</v>
      </c>
      <c r="E915" s="7" t="s">
        <v>49</v>
      </c>
      <c r="F915" s="7">
        <v>6.5780000000000012</v>
      </c>
    </row>
    <row r="916" spans="1:6" x14ac:dyDescent="0.2">
      <c r="A916" s="7" t="s">
        <v>1584</v>
      </c>
      <c r="B916" s="7">
        <v>6.0500000000000007</v>
      </c>
      <c r="C916" s="7" t="s">
        <v>40</v>
      </c>
      <c r="D916" s="6">
        <v>42733</v>
      </c>
      <c r="E916" s="7" t="s">
        <v>30</v>
      </c>
      <c r="F916" s="7">
        <v>13.442000000000002</v>
      </c>
    </row>
    <row r="917" spans="1:6" x14ac:dyDescent="0.2">
      <c r="A917" s="7" t="s">
        <v>784</v>
      </c>
      <c r="B917" s="7">
        <v>4.0150000000000006</v>
      </c>
      <c r="C917" s="7" t="s">
        <v>31</v>
      </c>
      <c r="D917" s="6">
        <v>41862</v>
      </c>
      <c r="E917" s="7" t="s">
        <v>49</v>
      </c>
      <c r="F917" s="7">
        <v>6.5780000000000012</v>
      </c>
    </row>
    <row r="918" spans="1:6" x14ac:dyDescent="0.2">
      <c r="A918" s="7" t="s">
        <v>96</v>
      </c>
      <c r="B918" s="7">
        <v>306.88900000000001</v>
      </c>
      <c r="C918" s="7" t="s">
        <v>100</v>
      </c>
      <c r="D918" s="6">
        <v>41884</v>
      </c>
      <c r="E918" s="7" t="s">
        <v>99</v>
      </c>
      <c r="F918" s="7">
        <v>494.98900000000003</v>
      </c>
    </row>
    <row r="919" spans="1:6" x14ac:dyDescent="0.2">
      <c r="A919" s="7" t="s">
        <v>1300</v>
      </c>
      <c r="B919" s="7">
        <v>4.9060000000000006</v>
      </c>
      <c r="C919" s="7" t="s">
        <v>31</v>
      </c>
      <c r="D919" s="6">
        <v>42393</v>
      </c>
      <c r="E919" s="7" t="s">
        <v>49</v>
      </c>
      <c r="F919" s="7">
        <v>11.979000000000001</v>
      </c>
    </row>
    <row r="920" spans="1:6" x14ac:dyDescent="0.2">
      <c r="A920" s="7" t="s">
        <v>986</v>
      </c>
      <c r="B920" s="7">
        <v>2.5190000000000001</v>
      </c>
      <c r="C920" s="7" t="s">
        <v>31</v>
      </c>
      <c r="D920" s="6">
        <v>42064</v>
      </c>
      <c r="E920" s="7" t="s">
        <v>49</v>
      </c>
      <c r="F920" s="7">
        <v>4.0590000000000002</v>
      </c>
    </row>
    <row r="921" spans="1:6" x14ac:dyDescent="0.2">
      <c r="A921" s="7" t="s">
        <v>676</v>
      </c>
      <c r="B921" s="7">
        <v>415.78900000000004</v>
      </c>
      <c r="C921" s="7" t="s">
        <v>31</v>
      </c>
      <c r="D921" s="6">
        <v>41743</v>
      </c>
      <c r="E921" s="7" t="s">
        <v>81</v>
      </c>
      <c r="F921" s="7">
        <v>659.98900000000003</v>
      </c>
    </row>
    <row r="922" spans="1:6" x14ac:dyDescent="0.2">
      <c r="A922" s="7" t="s">
        <v>749</v>
      </c>
      <c r="B922" s="7">
        <v>1.7490000000000003</v>
      </c>
      <c r="C922" s="7" t="s">
        <v>31</v>
      </c>
      <c r="D922" s="6">
        <v>41824</v>
      </c>
      <c r="E922" s="7" t="s">
        <v>49</v>
      </c>
      <c r="F922" s="7">
        <v>2.871</v>
      </c>
    </row>
    <row r="923" spans="1:6" x14ac:dyDescent="0.2">
      <c r="A923" s="7" t="s">
        <v>1566</v>
      </c>
      <c r="B923" s="7">
        <v>68.64</v>
      </c>
      <c r="C923" s="7" t="s">
        <v>31</v>
      </c>
      <c r="D923" s="6">
        <v>42708</v>
      </c>
      <c r="E923" s="7" t="s">
        <v>49</v>
      </c>
      <c r="F923" s="7">
        <v>171.58900000000003</v>
      </c>
    </row>
    <row r="924" spans="1:6" x14ac:dyDescent="0.2">
      <c r="A924" s="7" t="s">
        <v>426</v>
      </c>
      <c r="B924" s="7">
        <v>1.298</v>
      </c>
      <c r="C924" s="7" t="s">
        <v>31</v>
      </c>
      <c r="D924" s="6">
        <v>41517</v>
      </c>
      <c r="E924" s="7" t="s">
        <v>49</v>
      </c>
      <c r="F924" s="7">
        <v>2.0680000000000001</v>
      </c>
    </row>
    <row r="925" spans="1:6" x14ac:dyDescent="0.2">
      <c r="A925" s="7" t="s">
        <v>593</v>
      </c>
      <c r="B925" s="7">
        <v>1.1990000000000003</v>
      </c>
      <c r="C925" s="7" t="s">
        <v>31</v>
      </c>
      <c r="D925" s="6">
        <v>41671</v>
      </c>
      <c r="E925" s="7" t="s">
        <v>34</v>
      </c>
      <c r="F925" s="7">
        <v>2.8600000000000003</v>
      </c>
    </row>
    <row r="926" spans="1:6" x14ac:dyDescent="0.2">
      <c r="A926" s="7" t="s">
        <v>364</v>
      </c>
      <c r="B926" s="7">
        <v>3.0140000000000007</v>
      </c>
      <c r="C926" s="7" t="s">
        <v>31</v>
      </c>
      <c r="D926" s="6">
        <v>41470</v>
      </c>
      <c r="E926" s="7" t="s">
        <v>49</v>
      </c>
      <c r="F926" s="7">
        <v>4.9390000000000009</v>
      </c>
    </row>
    <row r="927" spans="1:6" x14ac:dyDescent="0.2">
      <c r="A927" s="7" t="s">
        <v>982</v>
      </c>
      <c r="B927" s="7">
        <v>2.0240000000000005</v>
      </c>
      <c r="C927" s="7" t="s">
        <v>31</v>
      </c>
      <c r="D927" s="6">
        <v>42060</v>
      </c>
      <c r="E927" s="7" t="s">
        <v>49</v>
      </c>
      <c r="F927" s="7">
        <v>3.1680000000000001</v>
      </c>
    </row>
    <row r="928" spans="1:6" x14ac:dyDescent="0.2">
      <c r="A928" s="7" t="s">
        <v>576</v>
      </c>
      <c r="B928" s="7">
        <v>15.268000000000002</v>
      </c>
      <c r="C928" s="7" t="s">
        <v>31</v>
      </c>
      <c r="D928" s="6">
        <v>41659</v>
      </c>
      <c r="E928" s="7" t="s">
        <v>49</v>
      </c>
      <c r="F928" s="7">
        <v>24.618000000000002</v>
      </c>
    </row>
    <row r="929" spans="1:6" x14ac:dyDescent="0.2">
      <c r="A929" s="7" t="s">
        <v>1142</v>
      </c>
      <c r="B929" s="7">
        <v>3.8280000000000003</v>
      </c>
      <c r="C929" s="7" t="s">
        <v>40</v>
      </c>
      <c r="D929" s="6">
        <v>42209</v>
      </c>
      <c r="E929" s="7" t="s">
        <v>34</v>
      </c>
      <c r="F929" s="7">
        <v>5.9729999999999999</v>
      </c>
    </row>
    <row r="930" spans="1:6" x14ac:dyDescent="0.2">
      <c r="A930" s="7" t="s">
        <v>649</v>
      </c>
      <c r="B930" s="7">
        <v>3.8500000000000005</v>
      </c>
      <c r="C930" s="7" t="s">
        <v>31</v>
      </c>
      <c r="D930" s="6">
        <v>41718</v>
      </c>
      <c r="E930" s="7" t="s">
        <v>49</v>
      </c>
      <c r="F930" s="7">
        <v>6.3140000000000009</v>
      </c>
    </row>
    <row r="931" spans="1:6" x14ac:dyDescent="0.2">
      <c r="A931" s="7" t="s">
        <v>1434</v>
      </c>
      <c r="B931" s="7">
        <v>15.268000000000002</v>
      </c>
      <c r="C931" s="7" t="s">
        <v>31</v>
      </c>
      <c r="D931" s="6">
        <v>42543</v>
      </c>
      <c r="E931" s="7" t="s">
        <v>49</v>
      </c>
      <c r="F931" s="7">
        <v>24.618000000000002</v>
      </c>
    </row>
    <row r="932" spans="1:6" x14ac:dyDescent="0.2">
      <c r="A932" s="7" t="s">
        <v>114</v>
      </c>
      <c r="B932" s="7">
        <v>4.9280000000000008</v>
      </c>
      <c r="C932" s="7" t="s">
        <v>31</v>
      </c>
      <c r="D932" s="6">
        <v>42030</v>
      </c>
      <c r="E932" s="7" t="s">
        <v>34</v>
      </c>
      <c r="F932" s="7">
        <v>8.9540000000000006</v>
      </c>
    </row>
    <row r="933" spans="1:6" x14ac:dyDescent="0.2">
      <c r="A933" s="7" t="s">
        <v>1520</v>
      </c>
      <c r="B933" s="7">
        <v>61.776000000000003</v>
      </c>
      <c r="C933" s="7" t="s">
        <v>31</v>
      </c>
      <c r="D933" s="6">
        <v>42678</v>
      </c>
      <c r="E933" s="7" t="s">
        <v>81</v>
      </c>
      <c r="F933" s="7">
        <v>150.678</v>
      </c>
    </row>
    <row r="934" spans="1:6" x14ac:dyDescent="0.2">
      <c r="A934" s="7" t="s">
        <v>804</v>
      </c>
      <c r="B934" s="7">
        <v>7.1610000000000005</v>
      </c>
      <c r="C934" s="7" t="s">
        <v>31</v>
      </c>
      <c r="D934" s="6">
        <v>41888</v>
      </c>
      <c r="E934" s="7" t="s">
        <v>49</v>
      </c>
      <c r="F934" s="7">
        <v>34.078000000000003</v>
      </c>
    </row>
    <row r="935" spans="1:6" x14ac:dyDescent="0.2">
      <c r="A935" s="7" t="s">
        <v>161</v>
      </c>
      <c r="B935" s="7">
        <v>2.0240000000000005</v>
      </c>
      <c r="C935" s="7" t="s">
        <v>31</v>
      </c>
      <c r="D935" s="6">
        <v>42498</v>
      </c>
      <c r="E935" s="7" t="s">
        <v>49</v>
      </c>
      <c r="F935" s="7">
        <v>3.1680000000000001</v>
      </c>
    </row>
    <row r="936" spans="1:6" x14ac:dyDescent="0.2">
      <c r="A936" s="7" t="s">
        <v>82</v>
      </c>
      <c r="B936" s="7">
        <v>2.8490000000000002</v>
      </c>
      <c r="C936" s="7" t="s">
        <v>40</v>
      </c>
      <c r="D936" s="6">
        <v>41687</v>
      </c>
      <c r="E936" s="7" t="s">
        <v>34</v>
      </c>
      <c r="F936" s="7">
        <v>4.3780000000000001</v>
      </c>
    </row>
    <row r="937" spans="1:6" x14ac:dyDescent="0.2">
      <c r="A937" s="7" t="s">
        <v>1109</v>
      </c>
      <c r="B937" s="7">
        <v>1.0230000000000001</v>
      </c>
      <c r="C937" s="7" t="s">
        <v>40</v>
      </c>
      <c r="D937" s="6">
        <v>42173</v>
      </c>
      <c r="E937" s="7" t="s">
        <v>34</v>
      </c>
      <c r="F937" s="7">
        <v>1.7600000000000002</v>
      </c>
    </row>
    <row r="938" spans="1:6" x14ac:dyDescent="0.2">
      <c r="A938" s="7" t="s">
        <v>1272</v>
      </c>
      <c r="B938" s="7">
        <v>4.8070000000000004</v>
      </c>
      <c r="C938" s="7" t="s">
        <v>31</v>
      </c>
      <c r="D938" s="6">
        <v>42344</v>
      </c>
      <c r="E938" s="7" t="s">
        <v>34</v>
      </c>
      <c r="F938" s="7">
        <v>10.021000000000001</v>
      </c>
    </row>
    <row r="939" spans="1:6" x14ac:dyDescent="0.2">
      <c r="A939" s="7" t="s">
        <v>557</v>
      </c>
      <c r="B939" s="7">
        <v>2.5190000000000001</v>
      </c>
      <c r="C939" s="7" t="s">
        <v>31</v>
      </c>
      <c r="D939" s="6">
        <v>41632</v>
      </c>
      <c r="E939" s="7" t="s">
        <v>49</v>
      </c>
      <c r="F939" s="7">
        <v>4.0590000000000002</v>
      </c>
    </row>
    <row r="940" spans="1:6" x14ac:dyDescent="0.2">
      <c r="A940" s="7" t="s">
        <v>905</v>
      </c>
      <c r="B940" s="7">
        <v>2.0570000000000004</v>
      </c>
      <c r="C940" s="7" t="s">
        <v>31</v>
      </c>
      <c r="D940" s="6">
        <v>41990</v>
      </c>
      <c r="E940" s="7" t="s">
        <v>30</v>
      </c>
      <c r="F940" s="7">
        <v>8.9320000000000004</v>
      </c>
    </row>
    <row r="941" spans="1:6" x14ac:dyDescent="0.2">
      <c r="A941" s="7" t="s">
        <v>719</v>
      </c>
      <c r="B941" s="7">
        <v>4.125</v>
      </c>
      <c r="C941" s="7" t="s">
        <v>31</v>
      </c>
      <c r="D941" s="6">
        <v>41800</v>
      </c>
      <c r="E941" s="7" t="s">
        <v>34</v>
      </c>
      <c r="F941" s="7">
        <v>7.7880000000000011</v>
      </c>
    </row>
    <row r="942" spans="1:6" x14ac:dyDescent="0.2">
      <c r="A942" s="7" t="s">
        <v>1466</v>
      </c>
      <c r="B942" s="7">
        <v>57.244000000000007</v>
      </c>
      <c r="C942" s="7" t="s">
        <v>31</v>
      </c>
      <c r="D942" s="6">
        <v>42595</v>
      </c>
      <c r="E942" s="7" t="s">
        <v>49</v>
      </c>
      <c r="F942" s="7">
        <v>92.323000000000022</v>
      </c>
    </row>
    <row r="943" spans="1:6" x14ac:dyDescent="0.2">
      <c r="A943" s="7" t="s">
        <v>1425</v>
      </c>
      <c r="B943" s="7">
        <v>16.170000000000002</v>
      </c>
      <c r="C943" s="7" t="s">
        <v>31</v>
      </c>
      <c r="D943" s="6">
        <v>42529</v>
      </c>
      <c r="E943" s="7" t="s">
        <v>49</v>
      </c>
      <c r="F943" s="7">
        <v>32.989000000000004</v>
      </c>
    </row>
    <row r="944" spans="1:6" x14ac:dyDescent="0.2">
      <c r="A944" s="7" t="s">
        <v>595</v>
      </c>
      <c r="B944" s="7">
        <v>6.0500000000000007</v>
      </c>
      <c r="C944" s="7" t="s">
        <v>31</v>
      </c>
      <c r="D944" s="6">
        <v>41677</v>
      </c>
      <c r="E944" s="7" t="s">
        <v>30</v>
      </c>
      <c r="F944" s="7">
        <v>13.442000000000002</v>
      </c>
    </row>
    <row r="945" spans="1:6" x14ac:dyDescent="0.2">
      <c r="A945" s="7" t="s">
        <v>418</v>
      </c>
      <c r="B945" s="7">
        <v>61.776000000000003</v>
      </c>
      <c r="C945" s="7" t="s">
        <v>40</v>
      </c>
      <c r="D945" s="6">
        <v>41513</v>
      </c>
      <c r="E945" s="7" t="s">
        <v>81</v>
      </c>
      <c r="F945" s="7">
        <v>150.678</v>
      </c>
    </row>
    <row r="946" spans="1:6" x14ac:dyDescent="0.2">
      <c r="A946" s="7" t="s">
        <v>1476</v>
      </c>
      <c r="B946" s="7">
        <v>2.5410000000000004</v>
      </c>
      <c r="C946" s="7" t="s">
        <v>31</v>
      </c>
      <c r="D946" s="6">
        <v>42612</v>
      </c>
      <c r="E946" s="7" t="s">
        <v>34</v>
      </c>
      <c r="F946" s="7">
        <v>4.1580000000000004</v>
      </c>
    </row>
    <row r="947" spans="1:6" x14ac:dyDescent="0.2">
      <c r="A947" s="7" t="s">
        <v>1314</v>
      </c>
      <c r="B947" s="7">
        <v>4.3450000000000006</v>
      </c>
      <c r="C947" s="7" t="s">
        <v>31</v>
      </c>
      <c r="D947" s="6">
        <v>42410</v>
      </c>
      <c r="E947" s="7" t="s">
        <v>34</v>
      </c>
      <c r="F947" s="7">
        <v>6.6880000000000006</v>
      </c>
    </row>
    <row r="948" spans="1:6" x14ac:dyDescent="0.2">
      <c r="A948" s="7" t="s">
        <v>1252</v>
      </c>
      <c r="B948" s="7">
        <v>16.170000000000002</v>
      </c>
      <c r="C948" s="7" t="s">
        <v>40</v>
      </c>
      <c r="D948" s="6">
        <v>42319</v>
      </c>
      <c r="E948" s="7" t="s">
        <v>49</v>
      </c>
      <c r="F948" s="7">
        <v>32.989000000000004</v>
      </c>
    </row>
    <row r="949" spans="1:6" x14ac:dyDescent="0.2">
      <c r="A949" s="7" t="s">
        <v>1283</v>
      </c>
      <c r="B949" s="7">
        <v>3.6520000000000001</v>
      </c>
      <c r="C949" s="7" t="s">
        <v>31</v>
      </c>
      <c r="D949" s="6">
        <v>42364</v>
      </c>
      <c r="E949" s="7" t="s">
        <v>34</v>
      </c>
      <c r="F949" s="7">
        <v>5.6980000000000004</v>
      </c>
    </row>
    <row r="950" spans="1:6" x14ac:dyDescent="0.2">
      <c r="A950" s="7" t="s">
        <v>150</v>
      </c>
      <c r="B950" s="7">
        <v>4.9830000000000005</v>
      </c>
      <c r="C950" s="7" t="s">
        <v>31</v>
      </c>
      <c r="D950" s="6">
        <v>42375</v>
      </c>
      <c r="E950" s="7" t="s">
        <v>49</v>
      </c>
      <c r="F950" s="7">
        <v>8.0300000000000011</v>
      </c>
    </row>
    <row r="951" spans="1:6" x14ac:dyDescent="0.2">
      <c r="A951" s="7" t="s">
        <v>1344</v>
      </c>
      <c r="B951" s="7">
        <v>16.445</v>
      </c>
      <c r="C951" s="7" t="s">
        <v>31</v>
      </c>
      <c r="D951" s="6">
        <v>42447</v>
      </c>
      <c r="E951" s="7" t="s">
        <v>49</v>
      </c>
      <c r="F951" s="7">
        <v>38.236000000000004</v>
      </c>
    </row>
    <row r="952" spans="1:6" x14ac:dyDescent="0.2">
      <c r="A952" s="7" t="s">
        <v>644</v>
      </c>
      <c r="B952" s="7">
        <v>2.1339999999999999</v>
      </c>
      <c r="C952" s="7" t="s">
        <v>31</v>
      </c>
      <c r="D952" s="6">
        <v>41714</v>
      </c>
      <c r="E952" s="7" t="s">
        <v>49</v>
      </c>
      <c r="F952" s="7">
        <v>3.3880000000000003</v>
      </c>
    </row>
    <row r="953" spans="1:6" x14ac:dyDescent="0.2">
      <c r="A953" s="7" t="s">
        <v>1335</v>
      </c>
      <c r="B953" s="7">
        <v>59.719000000000001</v>
      </c>
      <c r="C953" s="7" t="s">
        <v>31</v>
      </c>
      <c r="D953" s="6">
        <v>42434</v>
      </c>
      <c r="E953" s="7" t="s">
        <v>49</v>
      </c>
      <c r="F953" s="7">
        <v>99.528000000000006</v>
      </c>
    </row>
    <row r="954" spans="1:6" x14ac:dyDescent="0.2">
      <c r="A954" s="7" t="s">
        <v>611</v>
      </c>
      <c r="B954" s="7">
        <v>306.88900000000001</v>
      </c>
      <c r="C954" s="7" t="s">
        <v>100</v>
      </c>
      <c r="D954" s="6">
        <v>41681</v>
      </c>
      <c r="E954" s="7" t="s">
        <v>99</v>
      </c>
      <c r="F954" s="7">
        <v>494.98900000000003</v>
      </c>
    </row>
    <row r="955" spans="1:6" x14ac:dyDescent="0.2">
      <c r="A955" s="7" t="s">
        <v>396</v>
      </c>
      <c r="B955" s="7">
        <v>2.4859999999999998</v>
      </c>
      <c r="C955" s="7" t="s">
        <v>31</v>
      </c>
      <c r="D955" s="6">
        <v>41499</v>
      </c>
      <c r="E955" s="7" t="s">
        <v>49</v>
      </c>
      <c r="F955" s="7">
        <v>3.9380000000000006</v>
      </c>
    </row>
    <row r="956" spans="1:6" x14ac:dyDescent="0.2">
      <c r="A956" s="7" t="s">
        <v>381</v>
      </c>
      <c r="B956" s="7">
        <v>4.0150000000000006</v>
      </c>
      <c r="C956" s="7" t="s">
        <v>31</v>
      </c>
      <c r="D956" s="6">
        <v>41486</v>
      </c>
      <c r="E956" s="7" t="s">
        <v>49</v>
      </c>
      <c r="F956" s="7">
        <v>6.5780000000000012</v>
      </c>
    </row>
    <row r="957" spans="1:6" x14ac:dyDescent="0.2">
      <c r="A957" s="7" t="s">
        <v>778</v>
      </c>
      <c r="B957" s="7">
        <v>5.3790000000000004</v>
      </c>
      <c r="C957" s="7" t="s">
        <v>31</v>
      </c>
      <c r="D957" s="6">
        <v>41857</v>
      </c>
      <c r="E957" s="7" t="s">
        <v>49</v>
      </c>
      <c r="F957" s="7">
        <v>8.4039999999999999</v>
      </c>
    </row>
    <row r="958" spans="1:6" x14ac:dyDescent="0.2">
      <c r="A958" s="7" t="s">
        <v>533</v>
      </c>
      <c r="B958" s="7">
        <v>5.0490000000000004</v>
      </c>
      <c r="C958" s="7" t="s">
        <v>31</v>
      </c>
      <c r="D958" s="6">
        <v>41604</v>
      </c>
      <c r="E958" s="7" t="s">
        <v>49</v>
      </c>
      <c r="F958" s="7">
        <v>8.0080000000000009</v>
      </c>
    </row>
    <row r="959" spans="1:6" x14ac:dyDescent="0.2">
      <c r="A959" s="7" t="s">
        <v>1286</v>
      </c>
      <c r="B959" s="7">
        <v>1.298</v>
      </c>
      <c r="C959" s="7" t="s">
        <v>31</v>
      </c>
      <c r="D959" s="6">
        <v>42369</v>
      </c>
      <c r="E959" s="7" t="s">
        <v>49</v>
      </c>
      <c r="F959" s="7">
        <v>2.0680000000000001</v>
      </c>
    </row>
    <row r="960" spans="1:6" x14ac:dyDescent="0.2">
      <c r="A960" s="7" t="s">
        <v>1515</v>
      </c>
      <c r="B960" s="7">
        <v>61.776000000000003</v>
      </c>
      <c r="C960" s="7" t="s">
        <v>31</v>
      </c>
      <c r="D960" s="6">
        <v>42669</v>
      </c>
      <c r="E960" s="7" t="s">
        <v>81</v>
      </c>
      <c r="F960" s="7">
        <v>150.678</v>
      </c>
    </row>
    <row r="961" spans="1:6" x14ac:dyDescent="0.2">
      <c r="A961" s="7" t="s">
        <v>412</v>
      </c>
      <c r="B961" s="7">
        <v>74.503000000000014</v>
      </c>
      <c r="C961" s="7" t="s">
        <v>40</v>
      </c>
      <c r="D961" s="6">
        <v>41505</v>
      </c>
      <c r="E961" s="7" t="s">
        <v>49</v>
      </c>
      <c r="F961" s="7">
        <v>181.72</v>
      </c>
    </row>
    <row r="962" spans="1:6" x14ac:dyDescent="0.2">
      <c r="A962" s="7" t="s">
        <v>297</v>
      </c>
      <c r="B962" s="7">
        <v>1.298</v>
      </c>
      <c r="C962" s="7" t="s">
        <v>31</v>
      </c>
      <c r="D962" s="6">
        <v>41423</v>
      </c>
      <c r="E962" s="7" t="s">
        <v>49</v>
      </c>
      <c r="F962" s="7">
        <v>2.0680000000000001</v>
      </c>
    </row>
    <row r="963" spans="1:6" x14ac:dyDescent="0.2">
      <c r="A963" s="7" t="s">
        <v>120</v>
      </c>
      <c r="B963" s="7">
        <v>3.7070000000000003</v>
      </c>
      <c r="C963" s="7" t="s">
        <v>31</v>
      </c>
      <c r="D963" s="6">
        <v>42061</v>
      </c>
      <c r="E963" s="7" t="s">
        <v>49</v>
      </c>
      <c r="F963" s="7">
        <v>6.0830000000000011</v>
      </c>
    </row>
    <row r="964" spans="1:6" x14ac:dyDescent="0.2">
      <c r="A964" s="7" t="s">
        <v>1601</v>
      </c>
      <c r="B964" s="7">
        <v>2.0240000000000005</v>
      </c>
      <c r="C964" s="7" t="s">
        <v>31</v>
      </c>
      <c r="D964" s="6">
        <v>42745</v>
      </c>
      <c r="E964" s="7" t="s">
        <v>49</v>
      </c>
      <c r="F964" s="7">
        <v>3.1680000000000001</v>
      </c>
    </row>
    <row r="965" spans="1:6" x14ac:dyDescent="0.2">
      <c r="A965" s="7" t="s">
        <v>447</v>
      </c>
      <c r="B965" s="7">
        <v>1.9360000000000002</v>
      </c>
      <c r="C965" s="7" t="s">
        <v>31</v>
      </c>
      <c r="D965" s="6">
        <v>41534</v>
      </c>
      <c r="E965" s="7" t="s">
        <v>34</v>
      </c>
      <c r="F965" s="7">
        <v>3.718</v>
      </c>
    </row>
    <row r="966" spans="1:6" x14ac:dyDescent="0.2">
      <c r="A966" s="7" t="s">
        <v>296</v>
      </c>
      <c r="B966" s="7">
        <v>5.0490000000000004</v>
      </c>
      <c r="C966" s="7" t="s">
        <v>40</v>
      </c>
      <c r="D966" s="6">
        <v>41422</v>
      </c>
      <c r="E966" s="7" t="s">
        <v>49</v>
      </c>
      <c r="F966" s="7">
        <v>8.0080000000000009</v>
      </c>
    </row>
    <row r="967" spans="1:6" x14ac:dyDescent="0.2">
      <c r="A967" s="7" t="s">
        <v>1602</v>
      </c>
      <c r="B967" s="7">
        <v>1.7600000000000002</v>
      </c>
      <c r="C967" s="7" t="s">
        <v>31</v>
      </c>
      <c r="D967" s="6">
        <v>42746</v>
      </c>
      <c r="E967" s="7" t="s">
        <v>34</v>
      </c>
      <c r="F967" s="7">
        <v>2.8820000000000006</v>
      </c>
    </row>
    <row r="968" spans="1:6" x14ac:dyDescent="0.2">
      <c r="A968" s="7" t="s">
        <v>314</v>
      </c>
      <c r="B968" s="7">
        <v>3.8280000000000003</v>
      </c>
      <c r="C968" s="7" t="s">
        <v>31</v>
      </c>
      <c r="D968" s="6">
        <v>41434</v>
      </c>
      <c r="E968" s="7" t="s">
        <v>34</v>
      </c>
      <c r="F968" s="7">
        <v>5.9729999999999999</v>
      </c>
    </row>
    <row r="969" spans="1:6" x14ac:dyDescent="0.2">
      <c r="A969" s="7" t="s">
        <v>1385</v>
      </c>
      <c r="B969" s="7">
        <v>23.716000000000001</v>
      </c>
      <c r="C969" s="7" t="s">
        <v>31</v>
      </c>
      <c r="D969" s="6">
        <v>42490</v>
      </c>
      <c r="E969" s="7" t="s">
        <v>34</v>
      </c>
      <c r="F969" s="7">
        <v>40.204999999999998</v>
      </c>
    </row>
    <row r="970" spans="1:6" x14ac:dyDescent="0.2">
      <c r="A970" s="7" t="s">
        <v>1183</v>
      </c>
      <c r="B970" s="7">
        <v>4.125</v>
      </c>
      <c r="C970" s="7" t="s">
        <v>31</v>
      </c>
      <c r="D970" s="6">
        <v>42237</v>
      </c>
      <c r="E970" s="7" t="s">
        <v>34</v>
      </c>
      <c r="F970" s="7">
        <v>7.7880000000000011</v>
      </c>
    </row>
    <row r="971" spans="1:6" x14ac:dyDescent="0.2">
      <c r="A971" s="7" t="s">
        <v>618</v>
      </c>
      <c r="B971" s="7">
        <v>237.60000000000002</v>
      </c>
      <c r="C971" s="7" t="s">
        <v>31</v>
      </c>
      <c r="D971" s="6">
        <v>41688</v>
      </c>
      <c r="E971" s="7" t="s">
        <v>81</v>
      </c>
      <c r="F971" s="7">
        <v>494.98900000000003</v>
      </c>
    </row>
    <row r="972" spans="1:6" x14ac:dyDescent="0.2">
      <c r="A972" s="7" t="s">
        <v>1549</v>
      </c>
      <c r="B972" s="7">
        <v>2.1779999999999999</v>
      </c>
      <c r="C972" s="7" t="s">
        <v>31</v>
      </c>
      <c r="D972" s="6">
        <v>42694</v>
      </c>
      <c r="E972" s="7" t="s">
        <v>49</v>
      </c>
      <c r="F972" s="7">
        <v>3.4650000000000003</v>
      </c>
    </row>
    <row r="973" spans="1:6" x14ac:dyDescent="0.2">
      <c r="A973" s="7" t="s">
        <v>487</v>
      </c>
      <c r="B973" s="7">
        <v>1.7490000000000003</v>
      </c>
      <c r="C973" s="7" t="s">
        <v>40</v>
      </c>
      <c r="D973" s="6">
        <v>41572</v>
      </c>
      <c r="E973" s="7" t="s">
        <v>49</v>
      </c>
      <c r="F973" s="7">
        <v>2.871</v>
      </c>
    </row>
    <row r="974" spans="1:6" x14ac:dyDescent="0.2">
      <c r="A974" s="7" t="s">
        <v>1457</v>
      </c>
      <c r="B974" s="7">
        <v>1.0230000000000001</v>
      </c>
      <c r="C974" s="7" t="s">
        <v>31</v>
      </c>
      <c r="D974" s="6">
        <v>42574</v>
      </c>
      <c r="E974" s="7" t="s">
        <v>34</v>
      </c>
      <c r="F974" s="7">
        <v>1.7600000000000002</v>
      </c>
    </row>
    <row r="975" spans="1:6" x14ac:dyDescent="0.2">
      <c r="A975" s="7" t="s">
        <v>1093</v>
      </c>
      <c r="B975" s="7">
        <v>1.1990000000000003</v>
      </c>
      <c r="C975" s="7" t="s">
        <v>40</v>
      </c>
      <c r="D975" s="6">
        <v>42158</v>
      </c>
      <c r="E975" s="7" t="s">
        <v>34</v>
      </c>
      <c r="F975" s="7">
        <v>2.8600000000000003</v>
      </c>
    </row>
    <row r="976" spans="1:6" x14ac:dyDescent="0.2">
      <c r="A976" s="7" t="s">
        <v>1575</v>
      </c>
      <c r="B976" s="7">
        <v>35.222000000000008</v>
      </c>
      <c r="C976" s="7" t="s">
        <v>31</v>
      </c>
      <c r="D976" s="6">
        <v>42717</v>
      </c>
      <c r="E976" s="7" t="s">
        <v>49</v>
      </c>
      <c r="F976" s="7">
        <v>167.72800000000001</v>
      </c>
    </row>
    <row r="977" spans="1:6" x14ac:dyDescent="0.2">
      <c r="A977" s="7" t="s">
        <v>1513</v>
      </c>
      <c r="B977" s="7">
        <v>61.776000000000003</v>
      </c>
      <c r="C977" s="7" t="s">
        <v>31</v>
      </c>
      <c r="D977" s="6">
        <v>42663</v>
      </c>
      <c r="E977" s="7" t="s">
        <v>81</v>
      </c>
      <c r="F977" s="7">
        <v>150.678</v>
      </c>
    </row>
    <row r="978" spans="1:6" x14ac:dyDescent="0.2">
      <c r="A978" s="7" t="s">
        <v>108</v>
      </c>
      <c r="B978" s="7">
        <v>5.7090000000000005</v>
      </c>
      <c r="C978" s="7" t="s">
        <v>31</v>
      </c>
      <c r="D978" s="6">
        <v>41934</v>
      </c>
      <c r="E978" s="7" t="s">
        <v>30</v>
      </c>
      <c r="F978" s="7">
        <v>14.278000000000002</v>
      </c>
    </row>
    <row r="979" spans="1:6" x14ac:dyDescent="0.2">
      <c r="A979" s="7" t="s">
        <v>143</v>
      </c>
      <c r="B979" s="7">
        <v>3.8280000000000003</v>
      </c>
      <c r="C979" s="7" t="s">
        <v>31</v>
      </c>
      <c r="D979" s="6">
        <v>42301</v>
      </c>
      <c r="E979" s="7" t="s">
        <v>34</v>
      </c>
      <c r="F979" s="7">
        <v>5.9729999999999999</v>
      </c>
    </row>
    <row r="980" spans="1:6" x14ac:dyDescent="0.2">
      <c r="A980" s="7" t="s">
        <v>1460</v>
      </c>
      <c r="B980" s="7">
        <v>196.71300000000002</v>
      </c>
      <c r="C980" s="7" t="s">
        <v>31</v>
      </c>
      <c r="D980" s="6">
        <v>42591</v>
      </c>
      <c r="E980" s="7" t="s">
        <v>49</v>
      </c>
      <c r="F980" s="7">
        <v>457.46800000000002</v>
      </c>
    </row>
    <row r="981" spans="1:6" x14ac:dyDescent="0.2">
      <c r="A981" s="7" t="s">
        <v>1304</v>
      </c>
      <c r="B981" s="7">
        <v>5.7090000000000005</v>
      </c>
      <c r="C981" s="7" t="s">
        <v>31</v>
      </c>
      <c r="D981" s="6">
        <v>42399</v>
      </c>
      <c r="E981" s="7" t="s">
        <v>30</v>
      </c>
      <c r="F981" s="7">
        <v>14.278000000000002</v>
      </c>
    </row>
    <row r="982" spans="1:6" x14ac:dyDescent="0.2">
      <c r="A982" s="7" t="s">
        <v>1117</v>
      </c>
      <c r="B982" s="7">
        <v>1.298</v>
      </c>
      <c r="C982" s="7" t="s">
        <v>40</v>
      </c>
      <c r="D982" s="6">
        <v>42186</v>
      </c>
      <c r="E982" s="7" t="s">
        <v>49</v>
      </c>
      <c r="F982" s="7">
        <v>2.0680000000000001</v>
      </c>
    </row>
    <row r="983" spans="1:6" x14ac:dyDescent="0.2">
      <c r="A983" s="7" t="s">
        <v>1452</v>
      </c>
      <c r="B983" s="7">
        <v>3.8280000000000003</v>
      </c>
      <c r="C983" s="7" t="s">
        <v>31</v>
      </c>
      <c r="D983" s="6">
        <v>42568</v>
      </c>
      <c r="E983" s="7" t="s">
        <v>34</v>
      </c>
      <c r="F983" s="7">
        <v>5.9729999999999999</v>
      </c>
    </row>
    <row r="984" spans="1:6" x14ac:dyDescent="0.2">
      <c r="A984" s="7" t="s">
        <v>361</v>
      </c>
      <c r="B984" s="7">
        <v>1.7600000000000002</v>
      </c>
      <c r="C984" s="7" t="s">
        <v>31</v>
      </c>
      <c r="D984" s="6">
        <v>41465</v>
      </c>
      <c r="E984" s="7" t="s">
        <v>34</v>
      </c>
      <c r="F984" s="7">
        <v>2.8820000000000006</v>
      </c>
    </row>
    <row r="985" spans="1:6" x14ac:dyDescent="0.2">
      <c r="A985" s="7" t="s">
        <v>957</v>
      </c>
      <c r="B985" s="7">
        <v>306.88900000000001</v>
      </c>
      <c r="C985" s="7" t="s">
        <v>100</v>
      </c>
      <c r="D985" s="6">
        <v>42042</v>
      </c>
      <c r="E985" s="7" t="s">
        <v>99</v>
      </c>
      <c r="F985" s="7">
        <v>494.98900000000003</v>
      </c>
    </row>
    <row r="986" spans="1:6" x14ac:dyDescent="0.2">
      <c r="A986" s="7" t="s">
        <v>938</v>
      </c>
      <c r="B986" s="7">
        <v>0.9900000000000001</v>
      </c>
      <c r="C986" s="7" t="s">
        <v>31</v>
      </c>
      <c r="D986" s="6">
        <v>42022</v>
      </c>
      <c r="E986" s="7" t="s">
        <v>34</v>
      </c>
      <c r="F986" s="7">
        <v>2.3100000000000005</v>
      </c>
    </row>
    <row r="987" spans="1:6" x14ac:dyDescent="0.2">
      <c r="A987" s="7" t="s">
        <v>363</v>
      </c>
      <c r="B987" s="7">
        <v>23.716000000000001</v>
      </c>
      <c r="C987" s="7" t="s">
        <v>31</v>
      </c>
      <c r="D987" s="6">
        <v>41466</v>
      </c>
      <c r="E987" s="7" t="s">
        <v>49</v>
      </c>
      <c r="F987" s="7">
        <v>39.533999999999999</v>
      </c>
    </row>
    <row r="988" spans="1:6" x14ac:dyDescent="0.2">
      <c r="A988" s="7" t="s">
        <v>1322</v>
      </c>
      <c r="B988" s="7">
        <v>4.6090000000000009</v>
      </c>
      <c r="C988" s="7" t="s">
        <v>40</v>
      </c>
      <c r="D988" s="6">
        <v>42421</v>
      </c>
      <c r="E988" s="7" t="s">
        <v>30</v>
      </c>
      <c r="F988" s="7">
        <v>11.253000000000002</v>
      </c>
    </row>
    <row r="989" spans="1:6" x14ac:dyDescent="0.2">
      <c r="A989" s="7" t="s">
        <v>483</v>
      </c>
      <c r="B989" s="7">
        <v>1.1990000000000003</v>
      </c>
      <c r="C989" s="7" t="s">
        <v>31</v>
      </c>
      <c r="D989" s="6">
        <v>41564</v>
      </c>
      <c r="E989" s="7" t="s">
        <v>34</v>
      </c>
      <c r="F989" s="7">
        <v>1.8480000000000001</v>
      </c>
    </row>
    <row r="990" spans="1:6" x14ac:dyDescent="0.2">
      <c r="A990" s="7" t="s">
        <v>286</v>
      </c>
      <c r="B990" s="7">
        <v>59.719000000000001</v>
      </c>
      <c r="C990" s="7" t="s">
        <v>31</v>
      </c>
      <c r="D990" s="6">
        <v>41419</v>
      </c>
      <c r="E990" s="7" t="s">
        <v>49</v>
      </c>
      <c r="F990" s="7">
        <v>99.528000000000006</v>
      </c>
    </row>
    <row r="991" spans="1:6" x14ac:dyDescent="0.2">
      <c r="A991" s="7" t="s">
        <v>377</v>
      </c>
      <c r="B991" s="7">
        <v>1.4630000000000003</v>
      </c>
      <c r="C991" s="7" t="s">
        <v>40</v>
      </c>
      <c r="D991" s="6">
        <v>41483</v>
      </c>
      <c r="E991" s="7" t="s">
        <v>49</v>
      </c>
      <c r="F991" s="7">
        <v>2.2880000000000003</v>
      </c>
    </row>
    <row r="992" spans="1:6" x14ac:dyDescent="0.2">
      <c r="A992" s="7" t="s">
        <v>569</v>
      </c>
      <c r="B992" s="7">
        <v>4.51</v>
      </c>
      <c r="C992" s="7" t="s">
        <v>31</v>
      </c>
      <c r="D992" s="6">
        <v>41644</v>
      </c>
      <c r="E992" s="7" t="s">
        <v>30</v>
      </c>
      <c r="F992" s="7">
        <v>10.241000000000001</v>
      </c>
    </row>
    <row r="993" spans="1:6" x14ac:dyDescent="0.2">
      <c r="A993" s="7" t="s">
        <v>308</v>
      </c>
      <c r="B993" s="7">
        <v>13.629000000000001</v>
      </c>
      <c r="C993" s="7" t="s">
        <v>40</v>
      </c>
      <c r="D993" s="6">
        <v>41428</v>
      </c>
      <c r="E993" s="7" t="s">
        <v>49</v>
      </c>
      <c r="F993" s="7">
        <v>21.978000000000002</v>
      </c>
    </row>
    <row r="994" spans="1:6" x14ac:dyDescent="0.2">
      <c r="A994" s="7" t="s">
        <v>1437</v>
      </c>
      <c r="B994" s="7">
        <v>2.75</v>
      </c>
      <c r="C994" s="7" t="s">
        <v>31</v>
      </c>
      <c r="D994" s="6">
        <v>42546</v>
      </c>
      <c r="E994" s="7" t="s">
        <v>30</v>
      </c>
      <c r="F994" s="7">
        <v>6.2480000000000002</v>
      </c>
    </row>
    <row r="995" spans="1:6" x14ac:dyDescent="0.2">
      <c r="A995" s="7" t="s">
        <v>1380</v>
      </c>
      <c r="B995" s="7">
        <v>2.6290000000000004</v>
      </c>
      <c r="C995" s="7" t="s">
        <v>40</v>
      </c>
      <c r="D995" s="6">
        <v>42477</v>
      </c>
      <c r="E995" s="7" t="s">
        <v>34</v>
      </c>
      <c r="F995" s="7">
        <v>4.6859999999999999</v>
      </c>
    </row>
    <row r="996" spans="1:6" x14ac:dyDescent="0.2">
      <c r="A996" s="7" t="s">
        <v>840</v>
      </c>
      <c r="B996" s="7">
        <v>4.6090000000000009</v>
      </c>
      <c r="C996" s="7" t="s">
        <v>31</v>
      </c>
      <c r="D996" s="6">
        <v>41926</v>
      </c>
      <c r="E996" s="7" t="s">
        <v>30</v>
      </c>
      <c r="F996" s="7">
        <v>11.253000000000002</v>
      </c>
    </row>
    <row r="997" spans="1:6" x14ac:dyDescent="0.2">
      <c r="A997" s="7" t="s">
        <v>288</v>
      </c>
      <c r="B997" s="7">
        <v>10.901000000000002</v>
      </c>
      <c r="C997" s="7" t="s">
        <v>31</v>
      </c>
      <c r="D997" s="6">
        <v>41419</v>
      </c>
      <c r="E997" s="7" t="s">
        <v>47</v>
      </c>
      <c r="F997" s="7">
        <v>17.589000000000002</v>
      </c>
    </row>
    <row r="998" spans="1:6" x14ac:dyDescent="0.2">
      <c r="A998" s="7" t="s">
        <v>721</v>
      </c>
      <c r="B998" s="7">
        <v>172.15</v>
      </c>
      <c r="C998" s="7" t="s">
        <v>31</v>
      </c>
      <c r="D998" s="6">
        <v>41800</v>
      </c>
      <c r="E998" s="7" t="s">
        <v>49</v>
      </c>
      <c r="F998" s="7">
        <v>331.06700000000006</v>
      </c>
    </row>
    <row r="999" spans="1:6" x14ac:dyDescent="0.2">
      <c r="A999" s="7" t="s">
        <v>634</v>
      </c>
      <c r="B999" s="7">
        <v>2.7720000000000002</v>
      </c>
      <c r="C999" s="7" t="s">
        <v>31</v>
      </c>
      <c r="D999" s="6">
        <v>41701</v>
      </c>
      <c r="E999" s="7" t="s">
        <v>34</v>
      </c>
      <c r="F999" s="7">
        <v>4.4000000000000004</v>
      </c>
    </row>
    <row r="1000" spans="1:6" x14ac:dyDescent="0.2">
      <c r="A1000" s="7" t="s">
        <v>1532</v>
      </c>
      <c r="B1000" s="7">
        <v>43.604000000000006</v>
      </c>
      <c r="C1000" s="7" t="s">
        <v>31</v>
      </c>
      <c r="D1000" s="6">
        <v>42682</v>
      </c>
      <c r="E1000" s="7" t="s">
        <v>49</v>
      </c>
      <c r="F1000" s="7">
        <v>167.72800000000001</v>
      </c>
    </row>
    <row r="1001" spans="1:6" x14ac:dyDescent="0.2">
      <c r="A1001" s="7" t="s">
        <v>1500</v>
      </c>
      <c r="B1001" s="7">
        <v>4.9060000000000006</v>
      </c>
      <c r="C1001" s="7" t="s">
        <v>31</v>
      </c>
      <c r="D1001" s="6">
        <v>42644</v>
      </c>
      <c r="E1001" s="7" t="s">
        <v>49</v>
      </c>
      <c r="F1001" s="7">
        <v>11.979000000000001</v>
      </c>
    </row>
    <row r="1002" spans="1:6" x14ac:dyDescent="0.2">
      <c r="A1002" s="7" t="s">
        <v>900</v>
      </c>
      <c r="B1002" s="7">
        <v>196.71300000000002</v>
      </c>
      <c r="C1002" s="7" t="s">
        <v>31</v>
      </c>
      <c r="D1002" s="6">
        <v>41988</v>
      </c>
      <c r="E1002" s="7" t="s">
        <v>49</v>
      </c>
      <c r="F1002" s="7">
        <v>457.46800000000002</v>
      </c>
    </row>
    <row r="1003" spans="1:6" x14ac:dyDescent="0.2">
      <c r="A1003" s="7" t="s">
        <v>1078</v>
      </c>
      <c r="B1003" s="7">
        <v>13.629000000000001</v>
      </c>
      <c r="C1003" s="7" t="s">
        <v>31</v>
      </c>
      <c r="D1003" s="6">
        <v>42149</v>
      </c>
      <c r="E1003" s="7" t="s">
        <v>49</v>
      </c>
      <c r="F1003" s="7">
        <v>21.978000000000002</v>
      </c>
    </row>
    <row r="1004" spans="1:6" x14ac:dyDescent="0.2">
      <c r="A1004" s="7" t="s">
        <v>1182</v>
      </c>
      <c r="B1004" s="7">
        <v>7.1610000000000005</v>
      </c>
      <c r="C1004" s="7" t="s">
        <v>31</v>
      </c>
      <c r="D1004" s="6">
        <v>42236</v>
      </c>
      <c r="E1004" s="7" t="s">
        <v>49</v>
      </c>
      <c r="F1004" s="7">
        <v>34.078000000000003</v>
      </c>
    </row>
    <row r="1005" spans="1:6" x14ac:dyDescent="0.2">
      <c r="A1005" s="7" t="s">
        <v>956</v>
      </c>
      <c r="B1005" s="7">
        <v>35.222000000000008</v>
      </c>
      <c r="C1005" s="7" t="s">
        <v>31</v>
      </c>
      <c r="D1005" s="6">
        <v>42040</v>
      </c>
      <c r="E1005" s="7" t="s">
        <v>49</v>
      </c>
      <c r="F1005" s="7">
        <v>167.72800000000001</v>
      </c>
    </row>
    <row r="1006" spans="1:6" x14ac:dyDescent="0.2">
      <c r="A1006" s="7" t="s">
        <v>436</v>
      </c>
      <c r="B1006" s="7">
        <v>1.298</v>
      </c>
      <c r="C1006" s="7" t="s">
        <v>31</v>
      </c>
      <c r="D1006" s="6">
        <v>41524</v>
      </c>
      <c r="E1006" s="7" t="s">
        <v>49</v>
      </c>
      <c r="F1006" s="7">
        <v>2.0680000000000001</v>
      </c>
    </row>
    <row r="1007" spans="1:6" x14ac:dyDescent="0.2">
      <c r="A1007" s="7" t="s">
        <v>79</v>
      </c>
      <c r="B1007" s="7">
        <v>415.78900000000004</v>
      </c>
      <c r="C1007" s="7" t="s">
        <v>31</v>
      </c>
      <c r="D1007" s="6">
        <v>41691</v>
      </c>
      <c r="E1007" s="7" t="s">
        <v>81</v>
      </c>
      <c r="F1007" s="7">
        <v>659.98900000000003</v>
      </c>
    </row>
    <row r="1008" spans="1:6" x14ac:dyDescent="0.2">
      <c r="A1008" s="7" t="s">
        <v>1306</v>
      </c>
      <c r="B1008" s="7">
        <v>2.6510000000000002</v>
      </c>
      <c r="C1008" s="7" t="s">
        <v>40</v>
      </c>
      <c r="D1008" s="6">
        <v>42402</v>
      </c>
      <c r="E1008" s="7" t="s">
        <v>34</v>
      </c>
      <c r="F1008" s="7">
        <v>4.0810000000000004</v>
      </c>
    </row>
    <row r="1009" spans="1:6" x14ac:dyDescent="0.2">
      <c r="A1009" s="7" t="s">
        <v>1516</v>
      </c>
      <c r="B1009" s="7">
        <v>5.7090000000000005</v>
      </c>
      <c r="C1009" s="7" t="s">
        <v>31</v>
      </c>
      <c r="D1009" s="6">
        <v>42669</v>
      </c>
      <c r="E1009" s="7" t="s">
        <v>30</v>
      </c>
      <c r="F1009" s="7">
        <v>14.278000000000002</v>
      </c>
    </row>
    <row r="1010" spans="1:6" x14ac:dyDescent="0.2">
      <c r="A1010" s="7" t="s">
        <v>589</v>
      </c>
      <c r="B1010" s="7">
        <v>1.0230000000000001</v>
      </c>
      <c r="C1010" s="7" t="s">
        <v>31</v>
      </c>
      <c r="D1010" s="6">
        <v>41669</v>
      </c>
      <c r="E1010" s="7" t="s">
        <v>34</v>
      </c>
      <c r="F1010" s="7">
        <v>1.6280000000000001</v>
      </c>
    </row>
    <row r="1011" spans="1:6" x14ac:dyDescent="0.2">
      <c r="A1011" s="7" t="s">
        <v>402</v>
      </c>
      <c r="B1011" s="7">
        <v>20.218</v>
      </c>
      <c r="C1011" s="7" t="s">
        <v>31</v>
      </c>
      <c r="D1011" s="6">
        <v>41501</v>
      </c>
      <c r="E1011" s="7" t="s">
        <v>49</v>
      </c>
      <c r="F1011" s="7">
        <v>32.087000000000003</v>
      </c>
    </row>
    <row r="1012" spans="1:6" x14ac:dyDescent="0.2">
      <c r="A1012" s="7" t="s">
        <v>1276</v>
      </c>
      <c r="B1012" s="7">
        <v>1.298</v>
      </c>
      <c r="C1012" s="7" t="s">
        <v>31</v>
      </c>
      <c r="D1012" s="6">
        <v>42350</v>
      </c>
      <c r="E1012" s="7" t="s">
        <v>49</v>
      </c>
      <c r="F1012" s="7">
        <v>2.0680000000000001</v>
      </c>
    </row>
    <row r="1013" spans="1:6" x14ac:dyDescent="0.2">
      <c r="A1013" s="7" t="s">
        <v>229</v>
      </c>
      <c r="B1013" s="7">
        <v>6.0500000000000007</v>
      </c>
      <c r="C1013" s="7" t="s">
        <v>31</v>
      </c>
      <c r="D1013" s="6">
        <v>41366</v>
      </c>
      <c r="E1013" s="7" t="s">
        <v>30</v>
      </c>
      <c r="F1013" s="7">
        <v>13.442000000000002</v>
      </c>
    </row>
    <row r="1014" spans="1:6" x14ac:dyDescent="0.2">
      <c r="A1014" s="7" t="s">
        <v>951</v>
      </c>
      <c r="B1014" s="7">
        <v>2.4750000000000001</v>
      </c>
      <c r="C1014" s="7" t="s">
        <v>31</v>
      </c>
      <c r="D1014" s="6">
        <v>42032</v>
      </c>
      <c r="E1014" s="7" t="s">
        <v>49</v>
      </c>
      <c r="F1014" s="7">
        <v>4.0590000000000002</v>
      </c>
    </row>
    <row r="1015" spans="1:6" x14ac:dyDescent="0.2">
      <c r="A1015" s="7" t="s">
        <v>1280</v>
      </c>
      <c r="B1015" s="7">
        <v>0.35200000000000004</v>
      </c>
      <c r="C1015" s="7" t="s">
        <v>40</v>
      </c>
      <c r="D1015" s="6">
        <v>42353</v>
      </c>
      <c r="E1015" s="7" t="s">
        <v>34</v>
      </c>
      <c r="F1015" s="7">
        <v>1.8480000000000001</v>
      </c>
    </row>
    <row r="1016" spans="1:6" x14ac:dyDescent="0.2">
      <c r="A1016" s="7" t="s">
        <v>247</v>
      </c>
      <c r="B1016" s="7">
        <v>8.3710000000000004</v>
      </c>
      <c r="C1016" s="7" t="s">
        <v>40</v>
      </c>
      <c r="D1016" s="6">
        <v>41397</v>
      </c>
      <c r="E1016" s="7" t="s">
        <v>49</v>
      </c>
      <c r="F1016" s="7">
        <v>13.508000000000001</v>
      </c>
    </row>
    <row r="1017" spans="1:6" x14ac:dyDescent="0.2">
      <c r="A1017" s="7" t="s">
        <v>948</v>
      </c>
      <c r="B1017" s="7">
        <v>2.0570000000000004</v>
      </c>
      <c r="C1017" s="7" t="s">
        <v>31</v>
      </c>
      <c r="D1017" s="6">
        <v>42027</v>
      </c>
      <c r="E1017" s="7" t="s">
        <v>30</v>
      </c>
      <c r="F1017" s="7">
        <v>8.9320000000000004</v>
      </c>
    </row>
    <row r="1018" spans="1:6" x14ac:dyDescent="0.2">
      <c r="A1018" s="7" t="s">
        <v>316</v>
      </c>
      <c r="B1018" s="7">
        <v>22.198</v>
      </c>
      <c r="C1018" s="7" t="s">
        <v>31</v>
      </c>
      <c r="D1018" s="6">
        <v>41434</v>
      </c>
      <c r="E1018" s="7" t="s">
        <v>30</v>
      </c>
      <c r="F1018" s="7">
        <v>38.951000000000001</v>
      </c>
    </row>
    <row r="1019" spans="1:6" x14ac:dyDescent="0.2">
      <c r="A1019" s="7" t="s">
        <v>658</v>
      </c>
      <c r="B1019" s="7">
        <v>2.1339999999999999</v>
      </c>
      <c r="C1019" s="7" t="s">
        <v>31</v>
      </c>
      <c r="D1019" s="6">
        <v>41729</v>
      </c>
      <c r="E1019" s="7" t="s">
        <v>49</v>
      </c>
      <c r="F1019" s="7">
        <v>3.3880000000000003</v>
      </c>
    </row>
    <row r="1020" spans="1:6" x14ac:dyDescent="0.2">
      <c r="A1020" s="7" t="s">
        <v>832</v>
      </c>
      <c r="B1020" s="7">
        <v>2.5190000000000001</v>
      </c>
      <c r="C1020" s="7" t="s">
        <v>31</v>
      </c>
      <c r="D1020" s="6">
        <v>41921</v>
      </c>
      <c r="E1020" s="7" t="s">
        <v>49</v>
      </c>
      <c r="F1020" s="7">
        <v>4.0590000000000002</v>
      </c>
    </row>
    <row r="1021" spans="1:6" x14ac:dyDescent="0.2">
      <c r="A1021" s="7" t="s">
        <v>1528</v>
      </c>
      <c r="B1021" s="7">
        <v>10.901000000000002</v>
      </c>
      <c r="C1021" s="7" t="s">
        <v>31</v>
      </c>
      <c r="D1021" s="6">
        <v>42679</v>
      </c>
      <c r="E1021" s="7" t="s">
        <v>47</v>
      </c>
      <c r="F1021" s="7">
        <v>17.589000000000002</v>
      </c>
    </row>
    <row r="1022" spans="1:6" x14ac:dyDescent="0.2">
      <c r="A1022" s="7" t="s">
        <v>1544</v>
      </c>
      <c r="B1022" s="7">
        <v>0.9900000000000001</v>
      </c>
      <c r="C1022" s="7" t="s">
        <v>31</v>
      </c>
      <c r="D1022" s="6">
        <v>42687</v>
      </c>
      <c r="E1022" s="7" t="s">
        <v>34</v>
      </c>
      <c r="F1022" s="7">
        <v>2.3100000000000005</v>
      </c>
    </row>
    <row r="1023" spans="1:6" x14ac:dyDescent="0.2">
      <c r="A1023" s="7" t="s">
        <v>301</v>
      </c>
      <c r="B1023" s="7">
        <v>4.2240000000000002</v>
      </c>
      <c r="C1023" s="7" t="s">
        <v>31</v>
      </c>
      <c r="D1023" s="6">
        <v>41425</v>
      </c>
      <c r="E1023" s="7" t="s">
        <v>49</v>
      </c>
      <c r="F1023" s="7">
        <v>6.9300000000000006</v>
      </c>
    </row>
    <row r="1024" spans="1:6" x14ac:dyDescent="0.2">
      <c r="A1024" s="7" t="s">
        <v>1227</v>
      </c>
      <c r="B1024" s="7">
        <v>13.629000000000001</v>
      </c>
      <c r="C1024" s="7" t="s">
        <v>31</v>
      </c>
      <c r="D1024" s="6">
        <v>42279</v>
      </c>
      <c r="E1024" s="7" t="s">
        <v>49</v>
      </c>
      <c r="F1024" s="7">
        <v>21.978000000000002</v>
      </c>
    </row>
    <row r="1025" spans="1:6" x14ac:dyDescent="0.2">
      <c r="A1025" s="7" t="s">
        <v>172</v>
      </c>
      <c r="B1025" s="7">
        <v>0.78100000000000003</v>
      </c>
      <c r="C1025" s="7" t="s">
        <v>31</v>
      </c>
      <c r="D1025" s="6">
        <v>42545</v>
      </c>
      <c r="E1025" s="7" t="s">
        <v>34</v>
      </c>
      <c r="F1025" s="7">
        <v>1.254</v>
      </c>
    </row>
    <row r="1026" spans="1:6" x14ac:dyDescent="0.2">
      <c r="A1026" s="7" t="s">
        <v>1329</v>
      </c>
      <c r="B1026" s="7">
        <v>16.170000000000002</v>
      </c>
      <c r="C1026" s="7" t="s">
        <v>31</v>
      </c>
      <c r="D1026" s="6">
        <v>42427</v>
      </c>
      <c r="E1026" s="7" t="s">
        <v>49</v>
      </c>
      <c r="F1026" s="7">
        <v>32.989000000000004</v>
      </c>
    </row>
    <row r="1027" spans="1:6" x14ac:dyDescent="0.2">
      <c r="A1027" s="7" t="s">
        <v>535</v>
      </c>
      <c r="B1027" s="7">
        <v>3.8170000000000006</v>
      </c>
      <c r="C1027" s="7" t="s">
        <v>31</v>
      </c>
      <c r="D1027" s="6">
        <v>41604</v>
      </c>
      <c r="E1027" s="7" t="s">
        <v>34</v>
      </c>
      <c r="F1027" s="7">
        <v>7.3479999999999999</v>
      </c>
    </row>
    <row r="1028" spans="1:6" x14ac:dyDescent="0.2">
      <c r="A1028" s="7" t="s">
        <v>958</v>
      </c>
      <c r="B1028" s="7">
        <v>61.776000000000003</v>
      </c>
      <c r="C1028" s="7" t="s">
        <v>31</v>
      </c>
      <c r="D1028" s="6">
        <v>42043</v>
      </c>
      <c r="E1028" s="7" t="s">
        <v>81</v>
      </c>
      <c r="F1028" s="7">
        <v>150.678</v>
      </c>
    </row>
    <row r="1029" spans="1:6" x14ac:dyDescent="0.2">
      <c r="A1029" s="7" t="s">
        <v>1100</v>
      </c>
      <c r="B1029" s="7">
        <v>4.6090000000000009</v>
      </c>
      <c r="C1029" s="7" t="s">
        <v>31</v>
      </c>
      <c r="D1029" s="6">
        <v>42166</v>
      </c>
      <c r="E1029" s="7" t="s">
        <v>30</v>
      </c>
      <c r="F1029" s="7">
        <v>11.253000000000002</v>
      </c>
    </row>
    <row r="1030" spans="1:6" x14ac:dyDescent="0.2">
      <c r="A1030" s="7" t="s">
        <v>1401</v>
      </c>
      <c r="B1030" s="7">
        <v>3.8720000000000003</v>
      </c>
      <c r="C1030" s="7" t="s">
        <v>31</v>
      </c>
      <c r="D1030" s="6">
        <v>42507</v>
      </c>
      <c r="E1030" s="7" t="s">
        <v>49</v>
      </c>
      <c r="F1030" s="7">
        <v>6.2480000000000002</v>
      </c>
    </row>
    <row r="1031" spans="1:6" x14ac:dyDescent="0.2">
      <c r="A1031" s="7" t="s">
        <v>654</v>
      </c>
      <c r="B1031" s="7">
        <v>24.167000000000002</v>
      </c>
      <c r="C1031" s="7" t="s">
        <v>31</v>
      </c>
      <c r="D1031" s="6">
        <v>41721</v>
      </c>
      <c r="E1031" s="7" t="s">
        <v>49</v>
      </c>
      <c r="F1031" s="7">
        <v>38.984000000000002</v>
      </c>
    </row>
    <row r="1032" spans="1:6" x14ac:dyDescent="0.2">
      <c r="A1032" s="7" t="s">
        <v>1621</v>
      </c>
      <c r="B1032" s="7">
        <v>82.5</v>
      </c>
      <c r="C1032" s="7" t="s">
        <v>100</v>
      </c>
      <c r="D1032" s="6">
        <v>42773</v>
      </c>
      <c r="E1032" s="7" t="s">
        <v>99</v>
      </c>
      <c r="F1032" s="7">
        <v>133.06700000000001</v>
      </c>
    </row>
    <row r="1033" spans="1:6" x14ac:dyDescent="0.2">
      <c r="A1033" s="7" t="s">
        <v>1629</v>
      </c>
      <c r="B1033" s="7">
        <v>1.0230000000000001</v>
      </c>
      <c r="C1033" s="7" t="s">
        <v>31</v>
      </c>
      <c r="D1033" s="6">
        <v>42778</v>
      </c>
      <c r="E1033" s="7" t="s">
        <v>34</v>
      </c>
      <c r="F1033" s="7">
        <v>1.6280000000000001</v>
      </c>
    </row>
    <row r="1034" spans="1:6" x14ac:dyDescent="0.2">
      <c r="A1034" s="7" t="s">
        <v>1110</v>
      </c>
      <c r="B1034" s="7">
        <v>6.0500000000000007</v>
      </c>
      <c r="C1034" s="7" t="s">
        <v>31</v>
      </c>
      <c r="D1034" s="6">
        <v>42176</v>
      </c>
      <c r="E1034" s="7" t="s">
        <v>30</v>
      </c>
      <c r="F1034" s="7">
        <v>13.442000000000002</v>
      </c>
    </row>
    <row r="1035" spans="1:6" x14ac:dyDescent="0.2">
      <c r="A1035" s="7" t="s">
        <v>571</v>
      </c>
      <c r="B1035" s="7">
        <v>15.004000000000001</v>
      </c>
      <c r="C1035" s="7" t="s">
        <v>31</v>
      </c>
      <c r="D1035" s="6">
        <v>41643</v>
      </c>
      <c r="E1035" s="7" t="s">
        <v>49</v>
      </c>
      <c r="F1035" s="7">
        <v>23.078000000000003</v>
      </c>
    </row>
    <row r="1036" spans="1:6" x14ac:dyDescent="0.2">
      <c r="A1036" s="7" t="s">
        <v>310</v>
      </c>
      <c r="B1036" s="7">
        <v>9.8120000000000012</v>
      </c>
      <c r="C1036" s="7" t="s">
        <v>31</v>
      </c>
      <c r="D1036" s="6">
        <v>41430</v>
      </c>
      <c r="E1036" s="7" t="s">
        <v>49</v>
      </c>
      <c r="F1036" s="7">
        <v>32.713999999999999</v>
      </c>
    </row>
    <row r="1037" spans="1:6" x14ac:dyDescent="0.2">
      <c r="A1037" s="7" t="s">
        <v>1152</v>
      </c>
      <c r="B1037" s="7">
        <v>35.222000000000008</v>
      </c>
      <c r="C1037" s="7" t="s">
        <v>31</v>
      </c>
      <c r="D1037" s="6">
        <v>42220</v>
      </c>
      <c r="E1037" s="7" t="s">
        <v>49</v>
      </c>
      <c r="F1037" s="7">
        <v>167.72800000000001</v>
      </c>
    </row>
    <row r="1038" spans="1:6" x14ac:dyDescent="0.2">
      <c r="A1038" s="7" t="s">
        <v>1221</v>
      </c>
      <c r="B1038" s="7">
        <v>15.004000000000001</v>
      </c>
      <c r="C1038" s="7" t="s">
        <v>31</v>
      </c>
      <c r="D1038" s="6">
        <v>42278</v>
      </c>
      <c r="E1038" s="7" t="s">
        <v>49</v>
      </c>
      <c r="F1038" s="7">
        <v>23.078000000000003</v>
      </c>
    </row>
  </sheetData>
  <conditionalFormatting sqref="A1:A1038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F72A-0F98-9A44-A57D-B2CB9B28475B}">
  <dimension ref="A1:D1038"/>
  <sheetViews>
    <sheetView topLeftCell="A998" workbookViewId="0">
      <selection activeCell="D1" sqref="D1"/>
    </sheetView>
  </sheetViews>
  <sheetFormatPr baseColWidth="10" defaultColWidth="11.1640625" defaultRowHeight="16" x14ac:dyDescent="0.2"/>
  <cols>
    <col min="1" max="1" width="8.6640625" bestFit="1" customWidth="1"/>
    <col min="2" max="2" width="16.5" bestFit="1" customWidth="1"/>
    <col min="3" max="3" width="12.1640625" bestFit="1" customWidth="1"/>
    <col min="4" max="4" width="15.33203125" bestFit="1" customWidth="1"/>
  </cols>
  <sheetData>
    <row r="1" spans="1:4" x14ac:dyDescent="0.2">
      <c r="A1" s="9" t="s">
        <v>0</v>
      </c>
      <c r="B1" s="9" t="s">
        <v>6</v>
      </c>
      <c r="C1" s="9" t="s">
        <v>7</v>
      </c>
      <c r="D1" s="9" t="s">
        <v>8</v>
      </c>
    </row>
    <row r="2" spans="1:4" x14ac:dyDescent="0.2">
      <c r="A2" s="7" t="s">
        <v>1033</v>
      </c>
      <c r="B2" s="7" t="s">
        <v>53</v>
      </c>
      <c r="C2" s="7" t="s">
        <v>98</v>
      </c>
      <c r="D2" s="7" t="s">
        <v>33</v>
      </c>
    </row>
    <row r="3" spans="1:4" x14ac:dyDescent="0.2">
      <c r="A3" s="7" t="s">
        <v>649</v>
      </c>
      <c r="B3" s="7" t="s">
        <v>195</v>
      </c>
      <c r="C3" s="7" t="s">
        <v>54</v>
      </c>
      <c r="D3" s="7" t="s">
        <v>33</v>
      </c>
    </row>
    <row r="4" spans="1:4" x14ac:dyDescent="0.2">
      <c r="A4" s="7" t="s">
        <v>435</v>
      </c>
      <c r="B4" s="7" t="s">
        <v>77</v>
      </c>
      <c r="C4" s="7" t="s">
        <v>28</v>
      </c>
      <c r="D4" s="7" t="s">
        <v>33</v>
      </c>
    </row>
    <row r="5" spans="1:4" x14ac:dyDescent="0.2">
      <c r="A5" s="7" t="s">
        <v>472</v>
      </c>
      <c r="B5" s="7" t="s">
        <v>45</v>
      </c>
      <c r="C5" s="7" t="s">
        <v>28</v>
      </c>
      <c r="D5" s="7" t="s">
        <v>29</v>
      </c>
    </row>
    <row r="6" spans="1:4" x14ac:dyDescent="0.2">
      <c r="A6" s="7" t="s">
        <v>555</v>
      </c>
      <c r="B6" s="7" t="s">
        <v>195</v>
      </c>
      <c r="C6" s="7" t="s">
        <v>54</v>
      </c>
      <c r="D6" s="7" t="s">
        <v>33</v>
      </c>
    </row>
    <row r="7" spans="1:4" x14ac:dyDescent="0.2">
      <c r="A7" s="7" t="s">
        <v>1517</v>
      </c>
      <c r="B7" s="7" t="s">
        <v>38</v>
      </c>
      <c r="C7" s="7" t="s">
        <v>46</v>
      </c>
      <c r="D7" s="7" t="s">
        <v>33</v>
      </c>
    </row>
    <row r="8" spans="1:4" x14ac:dyDescent="0.2">
      <c r="A8" s="7" t="s">
        <v>1378</v>
      </c>
      <c r="B8" s="7" t="s">
        <v>253</v>
      </c>
      <c r="C8" s="7" t="s">
        <v>46</v>
      </c>
      <c r="D8" s="7" t="s">
        <v>33</v>
      </c>
    </row>
    <row r="9" spans="1:4" x14ac:dyDescent="0.2">
      <c r="A9" s="7" t="s">
        <v>1430</v>
      </c>
      <c r="B9" s="7" t="s">
        <v>27</v>
      </c>
      <c r="C9" s="7" t="s">
        <v>54</v>
      </c>
      <c r="D9" s="7" t="s">
        <v>33</v>
      </c>
    </row>
    <row r="10" spans="1:4" x14ac:dyDescent="0.2">
      <c r="A10" s="7" t="s">
        <v>1328</v>
      </c>
      <c r="B10" s="7" t="s">
        <v>62</v>
      </c>
      <c r="C10" s="7" t="s">
        <v>46</v>
      </c>
      <c r="D10" s="7" t="s">
        <v>33</v>
      </c>
    </row>
    <row r="11" spans="1:4" x14ac:dyDescent="0.2">
      <c r="A11" s="7" t="s">
        <v>245</v>
      </c>
      <c r="B11" s="7" t="s">
        <v>53</v>
      </c>
      <c r="C11" s="7" t="s">
        <v>54</v>
      </c>
      <c r="D11" s="7" t="s">
        <v>29</v>
      </c>
    </row>
    <row r="12" spans="1:4" x14ac:dyDescent="0.2">
      <c r="A12" s="7" t="s">
        <v>550</v>
      </c>
      <c r="B12" s="7" t="s">
        <v>195</v>
      </c>
      <c r="C12" s="7" t="s">
        <v>54</v>
      </c>
      <c r="D12" s="7" t="s">
        <v>33</v>
      </c>
    </row>
    <row r="13" spans="1:4" x14ac:dyDescent="0.2">
      <c r="A13" s="7" t="s">
        <v>1627</v>
      </c>
      <c r="B13" s="7" t="s">
        <v>222</v>
      </c>
      <c r="C13" s="7" t="s">
        <v>28</v>
      </c>
      <c r="D13" s="7" t="s">
        <v>33</v>
      </c>
    </row>
    <row r="14" spans="1:4" x14ac:dyDescent="0.2">
      <c r="A14" s="7" t="s">
        <v>667</v>
      </c>
      <c r="B14" s="7" t="s">
        <v>73</v>
      </c>
      <c r="C14" s="7" t="s">
        <v>54</v>
      </c>
      <c r="D14" s="7" t="s">
        <v>33</v>
      </c>
    </row>
    <row r="15" spans="1:4" x14ac:dyDescent="0.2">
      <c r="A15" s="7" t="s">
        <v>420</v>
      </c>
      <c r="B15" s="7" t="s">
        <v>27</v>
      </c>
      <c r="C15" s="7" t="s">
        <v>39</v>
      </c>
      <c r="D15" s="7" t="s">
        <v>33</v>
      </c>
    </row>
    <row r="16" spans="1:4" x14ac:dyDescent="0.2">
      <c r="A16" s="7" t="s">
        <v>82</v>
      </c>
      <c r="B16" s="7" t="s">
        <v>62</v>
      </c>
      <c r="C16" s="7" t="s">
        <v>39</v>
      </c>
      <c r="D16" s="7" t="s">
        <v>33</v>
      </c>
    </row>
    <row r="17" spans="1:4" x14ac:dyDescent="0.2">
      <c r="A17" s="7" t="s">
        <v>1487</v>
      </c>
      <c r="B17" s="7" t="s">
        <v>27</v>
      </c>
      <c r="C17" s="7" t="s">
        <v>98</v>
      </c>
      <c r="D17" s="7" t="s">
        <v>33</v>
      </c>
    </row>
    <row r="18" spans="1:4" x14ac:dyDescent="0.2">
      <c r="A18" s="7" t="s">
        <v>122</v>
      </c>
      <c r="B18" s="7" t="s">
        <v>45</v>
      </c>
      <c r="C18" s="7" t="s">
        <v>98</v>
      </c>
      <c r="D18" s="7" t="s">
        <v>33</v>
      </c>
    </row>
    <row r="19" spans="1:4" x14ac:dyDescent="0.2">
      <c r="A19" s="7" t="s">
        <v>1500</v>
      </c>
      <c r="B19" s="7" t="s">
        <v>27</v>
      </c>
      <c r="C19" s="7" t="s">
        <v>54</v>
      </c>
      <c r="D19" s="7" t="s">
        <v>33</v>
      </c>
    </row>
    <row r="20" spans="1:4" x14ac:dyDescent="0.2">
      <c r="A20" s="7" t="s">
        <v>1320</v>
      </c>
      <c r="B20" s="7" t="s">
        <v>188</v>
      </c>
      <c r="C20" s="7" t="s">
        <v>39</v>
      </c>
      <c r="D20" s="7" t="s">
        <v>33</v>
      </c>
    </row>
    <row r="21" spans="1:4" x14ac:dyDescent="0.2">
      <c r="A21" s="7" t="s">
        <v>834</v>
      </c>
      <c r="B21" s="7" t="s">
        <v>94</v>
      </c>
      <c r="C21" s="7" t="s">
        <v>98</v>
      </c>
      <c r="D21" s="7" t="s">
        <v>33</v>
      </c>
    </row>
    <row r="22" spans="1:4" x14ac:dyDescent="0.2">
      <c r="A22" s="7" t="s">
        <v>212</v>
      </c>
      <c r="B22" s="7" t="s">
        <v>45</v>
      </c>
      <c r="C22" s="7" t="s">
        <v>28</v>
      </c>
      <c r="D22" s="7" t="s">
        <v>33</v>
      </c>
    </row>
    <row r="23" spans="1:4" x14ac:dyDescent="0.2">
      <c r="A23" s="7" t="s">
        <v>1101</v>
      </c>
      <c r="B23" s="7" t="s">
        <v>87</v>
      </c>
      <c r="C23" s="7" t="s">
        <v>54</v>
      </c>
      <c r="D23" s="7" t="s">
        <v>29</v>
      </c>
    </row>
    <row r="24" spans="1:4" x14ac:dyDescent="0.2">
      <c r="A24" s="7" t="s">
        <v>669</v>
      </c>
      <c r="B24" s="7" t="s">
        <v>58</v>
      </c>
      <c r="C24" s="7" t="s">
        <v>28</v>
      </c>
      <c r="D24" s="7" t="s">
        <v>33</v>
      </c>
    </row>
    <row r="25" spans="1:4" x14ac:dyDescent="0.2">
      <c r="A25" s="7" t="s">
        <v>639</v>
      </c>
      <c r="B25" s="7" t="s">
        <v>27</v>
      </c>
      <c r="C25" s="7" t="s">
        <v>28</v>
      </c>
      <c r="D25" s="7" t="s">
        <v>33</v>
      </c>
    </row>
    <row r="26" spans="1:4" x14ac:dyDescent="0.2">
      <c r="A26" s="7" t="s">
        <v>561</v>
      </c>
      <c r="B26" s="7" t="s">
        <v>62</v>
      </c>
      <c r="C26" s="7" t="s">
        <v>98</v>
      </c>
      <c r="D26" s="7" t="s">
        <v>29</v>
      </c>
    </row>
    <row r="27" spans="1:4" x14ac:dyDescent="0.2">
      <c r="A27" s="7" t="s">
        <v>924</v>
      </c>
      <c r="B27" s="7" t="s">
        <v>45</v>
      </c>
      <c r="C27" s="7" t="s">
        <v>46</v>
      </c>
      <c r="D27" s="7" t="s">
        <v>33</v>
      </c>
    </row>
    <row r="28" spans="1:4" x14ac:dyDescent="0.2">
      <c r="A28" s="7" t="s">
        <v>729</v>
      </c>
      <c r="B28" s="7" t="s">
        <v>53</v>
      </c>
      <c r="C28" s="7" t="s">
        <v>98</v>
      </c>
      <c r="D28" s="7" t="s">
        <v>159</v>
      </c>
    </row>
    <row r="29" spans="1:4" x14ac:dyDescent="0.2">
      <c r="A29" s="7" t="s">
        <v>1526</v>
      </c>
      <c r="B29" s="7" t="s">
        <v>53</v>
      </c>
      <c r="C29" s="7" t="s">
        <v>54</v>
      </c>
      <c r="D29" s="7" t="s">
        <v>29</v>
      </c>
    </row>
    <row r="30" spans="1:4" x14ac:dyDescent="0.2">
      <c r="A30" s="7" t="s">
        <v>1560</v>
      </c>
      <c r="B30" s="7" t="s">
        <v>27</v>
      </c>
      <c r="C30" s="7" t="s">
        <v>54</v>
      </c>
      <c r="D30" s="7" t="s">
        <v>33</v>
      </c>
    </row>
    <row r="31" spans="1:4" x14ac:dyDescent="0.2">
      <c r="A31" s="7" t="s">
        <v>1119</v>
      </c>
      <c r="B31" s="7" t="s">
        <v>45</v>
      </c>
      <c r="C31" s="7" t="s">
        <v>28</v>
      </c>
      <c r="D31" s="7" t="s">
        <v>33</v>
      </c>
    </row>
    <row r="32" spans="1:4" x14ac:dyDescent="0.2">
      <c r="A32" s="7" t="s">
        <v>119</v>
      </c>
      <c r="B32" s="7" t="s">
        <v>38</v>
      </c>
      <c r="C32" s="7" t="s">
        <v>54</v>
      </c>
      <c r="D32" s="7" t="s">
        <v>29</v>
      </c>
    </row>
    <row r="33" spans="1:4" x14ac:dyDescent="0.2">
      <c r="A33" s="7" t="s">
        <v>957</v>
      </c>
      <c r="B33" s="7" t="s">
        <v>195</v>
      </c>
      <c r="C33" s="7" t="s">
        <v>98</v>
      </c>
      <c r="D33" s="7" t="s">
        <v>29</v>
      </c>
    </row>
    <row r="34" spans="1:4" x14ac:dyDescent="0.2">
      <c r="A34" s="7" t="s">
        <v>1298</v>
      </c>
      <c r="B34" s="7" t="s">
        <v>27</v>
      </c>
      <c r="C34" s="7" t="s">
        <v>28</v>
      </c>
      <c r="D34" s="7" t="s">
        <v>33</v>
      </c>
    </row>
    <row r="35" spans="1:4" x14ac:dyDescent="0.2">
      <c r="A35" s="7" t="s">
        <v>348</v>
      </c>
      <c r="B35" s="7" t="s">
        <v>94</v>
      </c>
      <c r="C35" s="7" t="s">
        <v>54</v>
      </c>
      <c r="D35" s="7" t="s">
        <v>33</v>
      </c>
    </row>
    <row r="36" spans="1:4" x14ac:dyDescent="0.2">
      <c r="A36" s="7" t="s">
        <v>260</v>
      </c>
      <c r="B36" s="7" t="s">
        <v>62</v>
      </c>
      <c r="C36" s="7" t="s">
        <v>46</v>
      </c>
      <c r="D36" s="7" t="s">
        <v>33</v>
      </c>
    </row>
    <row r="37" spans="1:4" x14ac:dyDescent="0.2">
      <c r="A37" s="7" t="s">
        <v>424</v>
      </c>
      <c r="B37" s="7" t="s">
        <v>94</v>
      </c>
      <c r="C37" s="7" t="s">
        <v>46</v>
      </c>
      <c r="D37" s="7" t="s">
        <v>33</v>
      </c>
    </row>
    <row r="38" spans="1:4" x14ac:dyDescent="0.2">
      <c r="A38" s="7" t="s">
        <v>118</v>
      </c>
      <c r="B38" s="7" t="s">
        <v>38</v>
      </c>
      <c r="C38" s="7" t="s">
        <v>54</v>
      </c>
      <c r="D38" s="7" t="s">
        <v>33</v>
      </c>
    </row>
    <row r="39" spans="1:4" x14ac:dyDescent="0.2">
      <c r="A39" s="7" t="s">
        <v>1198</v>
      </c>
      <c r="B39" s="7" t="s">
        <v>53</v>
      </c>
      <c r="C39" s="7" t="s">
        <v>39</v>
      </c>
      <c r="D39" s="7" t="s">
        <v>33</v>
      </c>
    </row>
    <row r="40" spans="1:4" x14ac:dyDescent="0.2">
      <c r="A40" s="7" t="s">
        <v>1157</v>
      </c>
      <c r="B40" s="7" t="s">
        <v>45</v>
      </c>
      <c r="C40" s="7" t="s">
        <v>98</v>
      </c>
      <c r="D40" s="7" t="s">
        <v>33</v>
      </c>
    </row>
    <row r="41" spans="1:4" x14ac:dyDescent="0.2">
      <c r="A41" s="7" t="s">
        <v>676</v>
      </c>
      <c r="B41" s="7" t="s">
        <v>27</v>
      </c>
      <c r="C41" s="7" t="s">
        <v>28</v>
      </c>
      <c r="D41" s="7" t="s">
        <v>29</v>
      </c>
    </row>
    <row r="42" spans="1:4" x14ac:dyDescent="0.2">
      <c r="A42" s="7" t="s">
        <v>642</v>
      </c>
      <c r="B42" s="7" t="s">
        <v>45</v>
      </c>
      <c r="C42" s="7" t="s">
        <v>54</v>
      </c>
      <c r="D42" s="7" t="s">
        <v>33</v>
      </c>
    </row>
    <row r="43" spans="1:4" x14ac:dyDescent="0.2">
      <c r="A43" s="7" t="s">
        <v>83</v>
      </c>
      <c r="B43" s="7" t="s">
        <v>27</v>
      </c>
      <c r="C43" s="7" t="s">
        <v>46</v>
      </c>
      <c r="D43" s="7" t="s">
        <v>33</v>
      </c>
    </row>
    <row r="44" spans="1:4" x14ac:dyDescent="0.2">
      <c r="A44" s="7" t="s">
        <v>32</v>
      </c>
      <c r="B44" s="7" t="s">
        <v>27</v>
      </c>
      <c r="C44" s="7" t="s">
        <v>28</v>
      </c>
      <c r="D44" s="7" t="s">
        <v>33</v>
      </c>
    </row>
    <row r="45" spans="1:4" x14ac:dyDescent="0.2">
      <c r="A45" s="7" t="s">
        <v>146</v>
      </c>
      <c r="B45" s="7" t="s">
        <v>53</v>
      </c>
      <c r="C45" s="7" t="s">
        <v>39</v>
      </c>
      <c r="D45" s="7" t="s">
        <v>33</v>
      </c>
    </row>
    <row r="46" spans="1:4" x14ac:dyDescent="0.2">
      <c r="A46" s="7" t="s">
        <v>134</v>
      </c>
      <c r="B46" s="7" t="s">
        <v>62</v>
      </c>
      <c r="C46" s="7" t="s">
        <v>98</v>
      </c>
      <c r="D46" s="7" t="s">
        <v>33</v>
      </c>
    </row>
    <row r="47" spans="1:4" x14ac:dyDescent="0.2">
      <c r="A47" s="7" t="s">
        <v>652</v>
      </c>
      <c r="B47" s="7" t="s">
        <v>195</v>
      </c>
      <c r="C47" s="7" t="s">
        <v>46</v>
      </c>
      <c r="D47" s="7" t="s">
        <v>33</v>
      </c>
    </row>
    <row r="48" spans="1:4" x14ac:dyDescent="0.2">
      <c r="A48" s="7" t="s">
        <v>447</v>
      </c>
      <c r="B48" s="7" t="s">
        <v>94</v>
      </c>
      <c r="C48" s="7" t="s">
        <v>46</v>
      </c>
      <c r="D48" s="7" t="s">
        <v>33</v>
      </c>
    </row>
    <row r="49" spans="1:4" x14ac:dyDescent="0.2">
      <c r="A49" s="7" t="s">
        <v>1415</v>
      </c>
      <c r="B49" s="7" t="s">
        <v>53</v>
      </c>
      <c r="C49" s="7" t="s">
        <v>98</v>
      </c>
      <c r="D49" s="7" t="s">
        <v>33</v>
      </c>
    </row>
    <row r="50" spans="1:4" x14ac:dyDescent="0.2">
      <c r="A50" s="7" t="s">
        <v>1103</v>
      </c>
      <c r="B50" s="7" t="s">
        <v>53</v>
      </c>
      <c r="C50" s="7" t="s">
        <v>46</v>
      </c>
      <c r="D50" s="7" t="s">
        <v>29</v>
      </c>
    </row>
    <row r="51" spans="1:4" x14ac:dyDescent="0.2">
      <c r="A51" s="7" t="s">
        <v>913</v>
      </c>
      <c r="B51" s="7" t="s">
        <v>45</v>
      </c>
      <c r="C51" s="7" t="s">
        <v>98</v>
      </c>
      <c r="D51" s="7" t="s">
        <v>33</v>
      </c>
    </row>
    <row r="52" spans="1:4" x14ac:dyDescent="0.2">
      <c r="A52" s="7" t="s">
        <v>736</v>
      </c>
      <c r="B52" s="7" t="s">
        <v>45</v>
      </c>
      <c r="C52" s="7" t="s">
        <v>28</v>
      </c>
      <c r="D52" s="7" t="s">
        <v>33</v>
      </c>
    </row>
    <row r="53" spans="1:4" x14ac:dyDescent="0.2">
      <c r="A53" s="7" t="s">
        <v>1541</v>
      </c>
      <c r="B53" s="7" t="s">
        <v>94</v>
      </c>
      <c r="C53" s="7" t="s">
        <v>39</v>
      </c>
      <c r="D53" s="7" t="s">
        <v>33</v>
      </c>
    </row>
    <row r="54" spans="1:4" x14ac:dyDescent="0.2">
      <c r="A54" s="7" t="s">
        <v>1533</v>
      </c>
      <c r="B54" s="7" t="s">
        <v>195</v>
      </c>
      <c r="C54" s="7" t="s">
        <v>46</v>
      </c>
      <c r="D54" s="7" t="s">
        <v>33</v>
      </c>
    </row>
    <row r="55" spans="1:4" x14ac:dyDescent="0.2">
      <c r="A55" s="7" t="s">
        <v>534</v>
      </c>
      <c r="B55" s="7" t="s">
        <v>195</v>
      </c>
      <c r="C55" s="7" t="s">
        <v>39</v>
      </c>
      <c r="D55" s="7" t="s">
        <v>29</v>
      </c>
    </row>
    <row r="56" spans="1:4" x14ac:dyDescent="0.2">
      <c r="A56" s="7" t="s">
        <v>154</v>
      </c>
      <c r="B56" s="7" t="s">
        <v>45</v>
      </c>
      <c r="C56" s="7" t="s">
        <v>54</v>
      </c>
      <c r="D56" s="7" t="s">
        <v>33</v>
      </c>
    </row>
    <row r="57" spans="1:4" x14ac:dyDescent="0.2">
      <c r="A57" s="7" t="s">
        <v>1020</v>
      </c>
      <c r="B57" s="7" t="s">
        <v>195</v>
      </c>
      <c r="C57" s="7" t="s">
        <v>28</v>
      </c>
      <c r="D57" s="7" t="s">
        <v>33</v>
      </c>
    </row>
    <row r="58" spans="1:4" x14ac:dyDescent="0.2">
      <c r="A58" s="7" t="s">
        <v>394</v>
      </c>
      <c r="B58" s="7" t="s">
        <v>77</v>
      </c>
      <c r="C58" s="7" t="s">
        <v>46</v>
      </c>
      <c r="D58" s="7" t="s">
        <v>33</v>
      </c>
    </row>
    <row r="59" spans="1:4" x14ac:dyDescent="0.2">
      <c r="A59" s="7" t="s">
        <v>572</v>
      </c>
      <c r="B59" s="7" t="s">
        <v>27</v>
      </c>
      <c r="C59" s="7" t="s">
        <v>98</v>
      </c>
      <c r="D59" s="7" t="s">
        <v>33</v>
      </c>
    </row>
    <row r="60" spans="1:4" x14ac:dyDescent="0.2">
      <c r="A60" s="7" t="s">
        <v>325</v>
      </c>
      <c r="B60" s="7" t="s">
        <v>58</v>
      </c>
      <c r="C60" s="7" t="s">
        <v>46</v>
      </c>
      <c r="D60" s="7" t="s">
        <v>29</v>
      </c>
    </row>
    <row r="61" spans="1:4" x14ac:dyDescent="0.2">
      <c r="A61" s="7" t="s">
        <v>113</v>
      </c>
      <c r="B61" s="7" t="s">
        <v>73</v>
      </c>
      <c r="C61" s="7" t="s">
        <v>98</v>
      </c>
      <c r="D61" s="7" t="s">
        <v>33</v>
      </c>
    </row>
    <row r="62" spans="1:4" x14ac:dyDescent="0.2">
      <c r="A62" s="7" t="s">
        <v>1488</v>
      </c>
      <c r="B62" s="7" t="s">
        <v>27</v>
      </c>
      <c r="C62" s="7" t="s">
        <v>39</v>
      </c>
      <c r="D62" s="7" t="s">
        <v>33</v>
      </c>
    </row>
    <row r="63" spans="1:4" x14ac:dyDescent="0.2">
      <c r="A63" s="7" t="s">
        <v>990</v>
      </c>
      <c r="B63" s="7" t="s">
        <v>253</v>
      </c>
      <c r="C63" s="7" t="s">
        <v>39</v>
      </c>
      <c r="D63" s="7" t="s">
        <v>29</v>
      </c>
    </row>
    <row r="64" spans="1:4" x14ac:dyDescent="0.2">
      <c r="A64" s="7" t="s">
        <v>1574</v>
      </c>
      <c r="B64" s="7" t="s">
        <v>27</v>
      </c>
      <c r="C64" s="7" t="s">
        <v>98</v>
      </c>
      <c r="D64" s="7" t="s">
        <v>33</v>
      </c>
    </row>
    <row r="65" spans="1:4" x14ac:dyDescent="0.2">
      <c r="A65" s="7" t="s">
        <v>377</v>
      </c>
      <c r="B65" s="7" t="s">
        <v>188</v>
      </c>
      <c r="C65" s="7" t="s">
        <v>98</v>
      </c>
      <c r="D65" s="7" t="s">
        <v>33</v>
      </c>
    </row>
    <row r="66" spans="1:4" x14ac:dyDescent="0.2">
      <c r="A66" s="7" t="s">
        <v>1570</v>
      </c>
      <c r="B66" s="7" t="s">
        <v>195</v>
      </c>
      <c r="C66" s="7" t="s">
        <v>98</v>
      </c>
      <c r="D66" s="7" t="s">
        <v>29</v>
      </c>
    </row>
    <row r="67" spans="1:4" x14ac:dyDescent="0.2">
      <c r="A67" s="7" t="s">
        <v>1547</v>
      </c>
      <c r="B67" s="7" t="s">
        <v>188</v>
      </c>
      <c r="C67" s="7" t="s">
        <v>46</v>
      </c>
      <c r="D67" s="7" t="s">
        <v>29</v>
      </c>
    </row>
    <row r="68" spans="1:4" x14ac:dyDescent="0.2">
      <c r="A68" s="7" t="s">
        <v>828</v>
      </c>
      <c r="B68" s="7" t="s">
        <v>27</v>
      </c>
      <c r="C68" s="7" t="s">
        <v>39</v>
      </c>
      <c r="D68" s="7" t="s">
        <v>33</v>
      </c>
    </row>
    <row r="69" spans="1:4" x14ac:dyDescent="0.2">
      <c r="A69" s="7" t="s">
        <v>1209</v>
      </c>
      <c r="B69" s="7" t="s">
        <v>195</v>
      </c>
      <c r="C69" s="7" t="s">
        <v>98</v>
      </c>
      <c r="D69" s="7" t="s">
        <v>33</v>
      </c>
    </row>
    <row r="70" spans="1:4" x14ac:dyDescent="0.2">
      <c r="A70" s="7" t="s">
        <v>1219</v>
      </c>
      <c r="B70" s="7" t="s">
        <v>27</v>
      </c>
      <c r="C70" s="7" t="s">
        <v>39</v>
      </c>
      <c r="D70" s="7" t="s">
        <v>33</v>
      </c>
    </row>
    <row r="71" spans="1:4" x14ac:dyDescent="0.2">
      <c r="A71" s="7" t="s">
        <v>1525</v>
      </c>
      <c r="B71" s="7" t="s">
        <v>62</v>
      </c>
      <c r="C71" s="7" t="s">
        <v>54</v>
      </c>
      <c r="D71" s="7" t="s">
        <v>33</v>
      </c>
    </row>
    <row r="72" spans="1:4" x14ac:dyDescent="0.2">
      <c r="A72" s="7" t="s">
        <v>1524</v>
      </c>
      <c r="B72" s="7" t="s">
        <v>45</v>
      </c>
      <c r="C72" s="7" t="s">
        <v>39</v>
      </c>
      <c r="D72" s="7" t="s">
        <v>33</v>
      </c>
    </row>
    <row r="73" spans="1:4" x14ac:dyDescent="0.2">
      <c r="A73" s="7" t="s">
        <v>60</v>
      </c>
      <c r="B73" s="7" t="s">
        <v>62</v>
      </c>
      <c r="C73" s="7" t="s">
        <v>46</v>
      </c>
      <c r="D73" s="7" t="s">
        <v>33</v>
      </c>
    </row>
    <row r="74" spans="1:4" x14ac:dyDescent="0.2">
      <c r="A74" s="7" t="s">
        <v>759</v>
      </c>
      <c r="B74" s="7" t="s">
        <v>53</v>
      </c>
      <c r="C74" s="7" t="s">
        <v>28</v>
      </c>
      <c r="D74" s="7" t="s">
        <v>33</v>
      </c>
    </row>
    <row r="75" spans="1:4" x14ac:dyDescent="0.2">
      <c r="A75" s="7" t="s">
        <v>1557</v>
      </c>
      <c r="B75" s="7" t="s">
        <v>62</v>
      </c>
      <c r="C75" s="7" t="s">
        <v>54</v>
      </c>
      <c r="D75" s="7" t="s">
        <v>33</v>
      </c>
    </row>
    <row r="76" spans="1:4" x14ac:dyDescent="0.2">
      <c r="A76" s="7" t="s">
        <v>1441</v>
      </c>
      <c r="B76" s="7" t="s">
        <v>27</v>
      </c>
      <c r="C76" s="7" t="s">
        <v>46</v>
      </c>
      <c r="D76" s="7" t="s">
        <v>33</v>
      </c>
    </row>
    <row r="77" spans="1:4" x14ac:dyDescent="0.2">
      <c r="A77" s="7" t="s">
        <v>1208</v>
      </c>
      <c r="B77" s="7" t="s">
        <v>94</v>
      </c>
      <c r="C77" s="7" t="s">
        <v>54</v>
      </c>
      <c r="D77" s="7" t="s">
        <v>29</v>
      </c>
    </row>
    <row r="78" spans="1:4" x14ac:dyDescent="0.2">
      <c r="A78" s="7" t="s">
        <v>683</v>
      </c>
      <c r="B78" s="7" t="s">
        <v>62</v>
      </c>
      <c r="C78" s="7" t="s">
        <v>28</v>
      </c>
      <c r="D78" s="7" t="s">
        <v>33</v>
      </c>
    </row>
    <row r="79" spans="1:4" x14ac:dyDescent="0.2">
      <c r="A79" s="7" t="s">
        <v>125</v>
      </c>
      <c r="B79" s="7" t="s">
        <v>45</v>
      </c>
      <c r="C79" s="7" t="s">
        <v>54</v>
      </c>
      <c r="D79" s="7" t="s">
        <v>33</v>
      </c>
    </row>
    <row r="80" spans="1:4" x14ac:dyDescent="0.2">
      <c r="A80" s="7" t="s">
        <v>1001</v>
      </c>
      <c r="B80" s="7" t="s">
        <v>27</v>
      </c>
      <c r="C80" s="7" t="s">
        <v>98</v>
      </c>
      <c r="D80" s="7" t="s">
        <v>33</v>
      </c>
    </row>
    <row r="81" spans="1:4" x14ac:dyDescent="0.2">
      <c r="A81" s="7" t="s">
        <v>366</v>
      </c>
      <c r="B81" s="7" t="s">
        <v>45</v>
      </c>
      <c r="C81" s="7" t="s">
        <v>46</v>
      </c>
      <c r="D81" s="7" t="s">
        <v>33</v>
      </c>
    </row>
    <row r="82" spans="1:4" x14ac:dyDescent="0.2">
      <c r="A82" s="7" t="s">
        <v>1235</v>
      </c>
      <c r="B82" s="7" t="s">
        <v>53</v>
      </c>
      <c r="C82" s="7" t="s">
        <v>98</v>
      </c>
      <c r="D82" s="7" t="s">
        <v>33</v>
      </c>
    </row>
    <row r="83" spans="1:4" x14ac:dyDescent="0.2">
      <c r="A83" s="7" t="s">
        <v>670</v>
      </c>
      <c r="B83" s="7" t="s">
        <v>62</v>
      </c>
      <c r="C83" s="7" t="s">
        <v>46</v>
      </c>
      <c r="D83" s="7" t="s">
        <v>33</v>
      </c>
    </row>
    <row r="84" spans="1:4" x14ac:dyDescent="0.2">
      <c r="A84" s="7" t="s">
        <v>1058</v>
      </c>
      <c r="B84" s="7" t="s">
        <v>27</v>
      </c>
      <c r="C84" s="7" t="s">
        <v>39</v>
      </c>
      <c r="D84" s="7" t="s">
        <v>33</v>
      </c>
    </row>
    <row r="85" spans="1:4" x14ac:dyDescent="0.2">
      <c r="A85" s="7" t="s">
        <v>101</v>
      </c>
      <c r="B85" s="7" t="s">
        <v>62</v>
      </c>
      <c r="C85" s="7" t="s">
        <v>98</v>
      </c>
      <c r="D85" s="7" t="s">
        <v>33</v>
      </c>
    </row>
    <row r="86" spans="1:4" x14ac:dyDescent="0.2">
      <c r="A86" s="7" t="s">
        <v>1403</v>
      </c>
      <c r="B86" s="7" t="s">
        <v>73</v>
      </c>
      <c r="C86" s="7" t="s">
        <v>46</v>
      </c>
      <c r="D86" s="7" t="s">
        <v>33</v>
      </c>
    </row>
    <row r="87" spans="1:4" x14ac:dyDescent="0.2">
      <c r="A87" s="7" t="s">
        <v>335</v>
      </c>
      <c r="B87" s="7" t="s">
        <v>45</v>
      </c>
      <c r="C87" s="7" t="s">
        <v>98</v>
      </c>
      <c r="D87" s="7" t="s">
        <v>33</v>
      </c>
    </row>
    <row r="88" spans="1:4" x14ac:dyDescent="0.2">
      <c r="A88" s="7" t="s">
        <v>813</v>
      </c>
      <c r="B88" s="7" t="s">
        <v>38</v>
      </c>
      <c r="C88" s="7" t="s">
        <v>54</v>
      </c>
      <c r="D88" s="7" t="s">
        <v>33</v>
      </c>
    </row>
    <row r="89" spans="1:4" x14ac:dyDescent="0.2">
      <c r="A89" s="7" t="s">
        <v>1449</v>
      </c>
      <c r="B89" s="7" t="s">
        <v>87</v>
      </c>
      <c r="C89" s="7" t="s">
        <v>46</v>
      </c>
      <c r="D89" s="7" t="s">
        <v>33</v>
      </c>
    </row>
    <row r="90" spans="1:4" x14ac:dyDescent="0.2">
      <c r="A90" s="7" t="s">
        <v>679</v>
      </c>
      <c r="B90" s="7" t="s">
        <v>38</v>
      </c>
      <c r="C90" s="7" t="s">
        <v>98</v>
      </c>
      <c r="D90" s="7" t="s">
        <v>29</v>
      </c>
    </row>
    <row r="91" spans="1:4" x14ac:dyDescent="0.2">
      <c r="A91" s="7" t="s">
        <v>1588</v>
      </c>
      <c r="B91" s="7" t="s">
        <v>73</v>
      </c>
      <c r="C91" s="7" t="s">
        <v>54</v>
      </c>
      <c r="D91" s="7" t="s">
        <v>29</v>
      </c>
    </row>
    <row r="92" spans="1:4" x14ac:dyDescent="0.2">
      <c r="A92" s="7" t="s">
        <v>1100</v>
      </c>
      <c r="B92" s="7" t="s">
        <v>45</v>
      </c>
      <c r="C92" s="7" t="s">
        <v>39</v>
      </c>
      <c r="D92" s="7" t="s">
        <v>33</v>
      </c>
    </row>
    <row r="93" spans="1:4" x14ac:dyDescent="0.2">
      <c r="A93" s="7" t="s">
        <v>1587</v>
      </c>
      <c r="B93" s="7" t="s">
        <v>27</v>
      </c>
      <c r="C93" s="7" t="s">
        <v>54</v>
      </c>
      <c r="D93" s="7" t="s">
        <v>33</v>
      </c>
    </row>
    <row r="94" spans="1:4" x14ac:dyDescent="0.2">
      <c r="A94" s="7" t="s">
        <v>1509</v>
      </c>
      <c r="B94" s="7" t="s">
        <v>62</v>
      </c>
      <c r="C94" s="7" t="s">
        <v>39</v>
      </c>
      <c r="D94" s="7" t="s">
        <v>33</v>
      </c>
    </row>
    <row r="95" spans="1:4" x14ac:dyDescent="0.2">
      <c r="A95" s="7" t="s">
        <v>1497</v>
      </c>
      <c r="B95" s="7" t="s">
        <v>45</v>
      </c>
      <c r="C95" s="7" t="s">
        <v>28</v>
      </c>
      <c r="D95" s="7" t="s">
        <v>33</v>
      </c>
    </row>
    <row r="96" spans="1:4" x14ac:dyDescent="0.2">
      <c r="A96" s="7" t="s">
        <v>1213</v>
      </c>
      <c r="B96" s="7" t="s">
        <v>253</v>
      </c>
      <c r="C96" s="7" t="s">
        <v>54</v>
      </c>
      <c r="D96" s="7" t="s">
        <v>33</v>
      </c>
    </row>
    <row r="97" spans="1:4" x14ac:dyDescent="0.2">
      <c r="A97" s="7" t="s">
        <v>1395</v>
      </c>
      <c r="B97" s="7" t="s">
        <v>45</v>
      </c>
      <c r="C97" s="7" t="s">
        <v>46</v>
      </c>
      <c r="D97" s="7" t="s">
        <v>33</v>
      </c>
    </row>
    <row r="98" spans="1:4" x14ac:dyDescent="0.2">
      <c r="A98" s="7" t="s">
        <v>881</v>
      </c>
      <c r="B98" s="7" t="s">
        <v>87</v>
      </c>
      <c r="C98" s="7" t="s">
        <v>28</v>
      </c>
      <c r="D98" s="7" t="s">
        <v>33</v>
      </c>
    </row>
    <row r="99" spans="1:4" x14ac:dyDescent="0.2">
      <c r="A99" s="7" t="s">
        <v>128</v>
      </c>
      <c r="B99" s="7" t="s">
        <v>27</v>
      </c>
      <c r="C99" s="7" t="s">
        <v>28</v>
      </c>
      <c r="D99" s="7" t="s">
        <v>33</v>
      </c>
    </row>
    <row r="100" spans="1:4" x14ac:dyDescent="0.2">
      <c r="A100" s="7" t="s">
        <v>1090</v>
      </c>
      <c r="B100" s="7" t="s">
        <v>62</v>
      </c>
      <c r="C100" s="7" t="s">
        <v>54</v>
      </c>
      <c r="D100" s="7" t="s">
        <v>33</v>
      </c>
    </row>
    <row r="101" spans="1:4" x14ac:dyDescent="0.2">
      <c r="A101" s="7" t="s">
        <v>1445</v>
      </c>
      <c r="B101" s="7" t="s">
        <v>38</v>
      </c>
      <c r="C101" s="7" t="s">
        <v>98</v>
      </c>
      <c r="D101" s="7" t="s">
        <v>33</v>
      </c>
    </row>
    <row r="102" spans="1:4" x14ac:dyDescent="0.2">
      <c r="A102" s="7" t="s">
        <v>357</v>
      </c>
      <c r="B102" s="7" t="s">
        <v>45</v>
      </c>
      <c r="C102" s="7" t="s">
        <v>98</v>
      </c>
      <c r="D102" s="7" t="s">
        <v>33</v>
      </c>
    </row>
    <row r="103" spans="1:4" x14ac:dyDescent="0.2">
      <c r="A103" s="7" t="s">
        <v>1390</v>
      </c>
      <c r="B103" s="7" t="s">
        <v>195</v>
      </c>
      <c r="C103" s="7" t="s">
        <v>46</v>
      </c>
      <c r="D103" s="7" t="s">
        <v>29</v>
      </c>
    </row>
    <row r="104" spans="1:4" x14ac:dyDescent="0.2">
      <c r="A104" s="7" t="s">
        <v>574</v>
      </c>
      <c r="B104" s="7" t="s">
        <v>73</v>
      </c>
      <c r="C104" s="7" t="s">
        <v>28</v>
      </c>
      <c r="D104" s="7" t="s">
        <v>33</v>
      </c>
    </row>
    <row r="105" spans="1:4" x14ac:dyDescent="0.2">
      <c r="A105" s="7" t="s">
        <v>1316</v>
      </c>
      <c r="B105" s="7" t="s">
        <v>62</v>
      </c>
      <c r="C105" s="7" t="s">
        <v>28</v>
      </c>
      <c r="D105" s="7" t="s">
        <v>33</v>
      </c>
    </row>
    <row r="106" spans="1:4" x14ac:dyDescent="0.2">
      <c r="A106" s="7" t="s">
        <v>629</v>
      </c>
      <c r="B106" s="7" t="s">
        <v>94</v>
      </c>
      <c r="C106" s="7" t="s">
        <v>98</v>
      </c>
      <c r="D106" s="7" t="s">
        <v>33</v>
      </c>
    </row>
    <row r="107" spans="1:4" x14ac:dyDescent="0.2">
      <c r="A107" s="7" t="s">
        <v>1501</v>
      </c>
      <c r="B107" s="7" t="s">
        <v>45</v>
      </c>
      <c r="C107" s="7" t="s">
        <v>39</v>
      </c>
      <c r="D107" s="7" t="s">
        <v>33</v>
      </c>
    </row>
    <row r="108" spans="1:4" x14ac:dyDescent="0.2">
      <c r="A108" s="7" t="s">
        <v>1610</v>
      </c>
      <c r="B108" s="7" t="s">
        <v>87</v>
      </c>
      <c r="C108" s="7" t="s">
        <v>46</v>
      </c>
      <c r="D108" s="7" t="s">
        <v>33</v>
      </c>
    </row>
    <row r="109" spans="1:4" x14ac:dyDescent="0.2">
      <c r="A109" s="7" t="s">
        <v>181</v>
      </c>
      <c r="B109" s="7" t="s">
        <v>27</v>
      </c>
      <c r="C109" s="7" t="s">
        <v>28</v>
      </c>
      <c r="D109" s="7" t="s">
        <v>33</v>
      </c>
    </row>
    <row r="110" spans="1:4" x14ac:dyDescent="0.2">
      <c r="A110" s="7" t="s">
        <v>1614</v>
      </c>
      <c r="B110" s="7" t="s">
        <v>62</v>
      </c>
      <c r="C110" s="7" t="s">
        <v>39</v>
      </c>
      <c r="D110" s="7" t="s">
        <v>33</v>
      </c>
    </row>
    <row r="111" spans="1:4" x14ac:dyDescent="0.2">
      <c r="A111" s="7" t="s">
        <v>1461</v>
      </c>
      <c r="B111" s="7" t="s">
        <v>77</v>
      </c>
      <c r="C111" s="7" t="s">
        <v>46</v>
      </c>
      <c r="D111" s="7" t="s">
        <v>33</v>
      </c>
    </row>
    <row r="112" spans="1:4" x14ac:dyDescent="0.2">
      <c r="A112" s="7" t="s">
        <v>1544</v>
      </c>
      <c r="B112" s="7" t="s">
        <v>62</v>
      </c>
      <c r="C112" s="7" t="s">
        <v>46</v>
      </c>
      <c r="D112" s="7" t="s">
        <v>33</v>
      </c>
    </row>
    <row r="113" spans="1:4" x14ac:dyDescent="0.2">
      <c r="A113" s="7" t="s">
        <v>553</v>
      </c>
      <c r="B113" s="7" t="s">
        <v>94</v>
      </c>
      <c r="C113" s="7" t="s">
        <v>46</v>
      </c>
      <c r="D113" s="7" t="s">
        <v>33</v>
      </c>
    </row>
    <row r="114" spans="1:4" x14ac:dyDescent="0.2">
      <c r="A114" s="7" t="s">
        <v>481</v>
      </c>
      <c r="B114" s="7" t="s">
        <v>58</v>
      </c>
      <c r="C114" s="7" t="s">
        <v>28</v>
      </c>
      <c r="D114" s="7" t="s">
        <v>33</v>
      </c>
    </row>
    <row r="115" spans="1:4" x14ac:dyDescent="0.2">
      <c r="A115" s="7" t="s">
        <v>691</v>
      </c>
      <c r="B115" s="7" t="s">
        <v>27</v>
      </c>
      <c r="C115" s="7" t="s">
        <v>54</v>
      </c>
      <c r="D115" s="7" t="s">
        <v>33</v>
      </c>
    </row>
    <row r="116" spans="1:4" x14ac:dyDescent="0.2">
      <c r="A116" s="7" t="s">
        <v>1342</v>
      </c>
      <c r="B116" s="7" t="s">
        <v>62</v>
      </c>
      <c r="C116" s="7" t="s">
        <v>28</v>
      </c>
      <c r="D116" s="7" t="s">
        <v>29</v>
      </c>
    </row>
    <row r="117" spans="1:4" x14ac:dyDescent="0.2">
      <c r="A117" s="7" t="s">
        <v>364</v>
      </c>
      <c r="B117" s="7" t="s">
        <v>188</v>
      </c>
      <c r="C117" s="7" t="s">
        <v>54</v>
      </c>
      <c r="D117" s="7" t="s">
        <v>33</v>
      </c>
    </row>
    <row r="118" spans="1:4" x14ac:dyDescent="0.2">
      <c r="A118" s="7" t="s">
        <v>105</v>
      </c>
      <c r="B118" s="7" t="s">
        <v>45</v>
      </c>
      <c r="C118" s="7" t="s">
        <v>28</v>
      </c>
      <c r="D118" s="7" t="s">
        <v>29</v>
      </c>
    </row>
    <row r="119" spans="1:4" x14ac:dyDescent="0.2">
      <c r="A119" s="7" t="s">
        <v>1154</v>
      </c>
      <c r="B119" s="7" t="s">
        <v>27</v>
      </c>
      <c r="C119" s="7" t="s">
        <v>46</v>
      </c>
      <c r="D119" s="7" t="s">
        <v>33</v>
      </c>
    </row>
    <row r="120" spans="1:4" x14ac:dyDescent="0.2">
      <c r="A120" s="7" t="s">
        <v>227</v>
      </c>
      <c r="B120" s="7" t="s">
        <v>27</v>
      </c>
      <c r="C120" s="7" t="s">
        <v>39</v>
      </c>
      <c r="D120" s="7" t="s">
        <v>33</v>
      </c>
    </row>
    <row r="121" spans="1:4" x14ac:dyDescent="0.2">
      <c r="A121" s="7" t="s">
        <v>1623</v>
      </c>
      <c r="B121" s="7" t="s">
        <v>27</v>
      </c>
      <c r="C121" s="7" t="s">
        <v>46</v>
      </c>
      <c r="D121" s="7" t="s">
        <v>33</v>
      </c>
    </row>
    <row r="122" spans="1:4" x14ac:dyDescent="0.2">
      <c r="A122" s="7" t="s">
        <v>284</v>
      </c>
      <c r="B122" s="7" t="s">
        <v>27</v>
      </c>
      <c r="C122" s="7" t="s">
        <v>98</v>
      </c>
      <c r="D122" s="7" t="s">
        <v>29</v>
      </c>
    </row>
    <row r="123" spans="1:4" x14ac:dyDescent="0.2">
      <c r="A123" s="7" t="s">
        <v>741</v>
      </c>
      <c r="B123" s="7" t="s">
        <v>253</v>
      </c>
      <c r="C123" s="7" t="s">
        <v>46</v>
      </c>
      <c r="D123" s="7" t="s">
        <v>159</v>
      </c>
    </row>
    <row r="124" spans="1:4" x14ac:dyDescent="0.2">
      <c r="A124" s="7" t="s">
        <v>1463</v>
      </c>
      <c r="B124" s="7" t="s">
        <v>94</v>
      </c>
      <c r="C124" s="7" t="s">
        <v>98</v>
      </c>
      <c r="D124" s="7" t="s">
        <v>29</v>
      </c>
    </row>
    <row r="125" spans="1:4" x14ac:dyDescent="0.2">
      <c r="A125" s="7" t="s">
        <v>1085</v>
      </c>
      <c r="B125" s="7" t="s">
        <v>188</v>
      </c>
      <c r="C125" s="7" t="s">
        <v>54</v>
      </c>
      <c r="D125" s="7" t="s">
        <v>29</v>
      </c>
    </row>
    <row r="126" spans="1:4" x14ac:dyDescent="0.2">
      <c r="A126" s="7" t="s">
        <v>562</v>
      </c>
      <c r="B126" s="7" t="s">
        <v>77</v>
      </c>
      <c r="C126" s="7" t="s">
        <v>54</v>
      </c>
      <c r="D126" s="7" t="s">
        <v>29</v>
      </c>
    </row>
    <row r="127" spans="1:4" x14ac:dyDescent="0.2">
      <c r="A127" s="7" t="s">
        <v>1138</v>
      </c>
      <c r="B127" s="7" t="s">
        <v>94</v>
      </c>
      <c r="C127" s="7" t="s">
        <v>46</v>
      </c>
      <c r="D127" s="7" t="s">
        <v>159</v>
      </c>
    </row>
    <row r="128" spans="1:4" x14ac:dyDescent="0.2">
      <c r="A128" s="7" t="s">
        <v>160</v>
      </c>
      <c r="B128" s="7" t="s">
        <v>77</v>
      </c>
      <c r="C128" s="7" t="s">
        <v>28</v>
      </c>
      <c r="D128" s="7" t="s">
        <v>33</v>
      </c>
    </row>
    <row r="129" spans="1:4" x14ac:dyDescent="0.2">
      <c r="A129" s="7" t="s">
        <v>503</v>
      </c>
      <c r="B129" s="7" t="s">
        <v>87</v>
      </c>
      <c r="C129" s="7" t="s">
        <v>54</v>
      </c>
      <c r="D129" s="7" t="s">
        <v>33</v>
      </c>
    </row>
    <row r="130" spans="1:4" x14ac:dyDescent="0.2">
      <c r="A130" s="7" t="s">
        <v>951</v>
      </c>
      <c r="B130" s="7" t="s">
        <v>77</v>
      </c>
      <c r="C130" s="7" t="s">
        <v>98</v>
      </c>
      <c r="D130" s="7" t="s">
        <v>33</v>
      </c>
    </row>
    <row r="131" spans="1:4" x14ac:dyDescent="0.2">
      <c r="A131" s="7" t="s">
        <v>520</v>
      </c>
      <c r="B131" s="7" t="s">
        <v>38</v>
      </c>
      <c r="C131" s="7" t="s">
        <v>46</v>
      </c>
      <c r="D131" s="7" t="s">
        <v>33</v>
      </c>
    </row>
    <row r="132" spans="1:4" x14ac:dyDescent="0.2">
      <c r="A132" s="7" t="s">
        <v>1258</v>
      </c>
      <c r="B132" s="7" t="s">
        <v>45</v>
      </c>
      <c r="C132" s="7" t="s">
        <v>46</v>
      </c>
      <c r="D132" s="7" t="s">
        <v>33</v>
      </c>
    </row>
    <row r="133" spans="1:4" x14ac:dyDescent="0.2">
      <c r="A133" s="7" t="s">
        <v>75</v>
      </c>
      <c r="B133" s="7" t="s">
        <v>77</v>
      </c>
      <c r="C133" s="7" t="s">
        <v>28</v>
      </c>
      <c r="D133" s="7" t="s">
        <v>33</v>
      </c>
    </row>
    <row r="134" spans="1:4" x14ac:dyDescent="0.2">
      <c r="A134" s="7" t="s">
        <v>1074</v>
      </c>
      <c r="B134" s="7" t="s">
        <v>87</v>
      </c>
      <c r="C134" s="7" t="s">
        <v>98</v>
      </c>
      <c r="D134" s="7" t="s">
        <v>33</v>
      </c>
    </row>
    <row r="135" spans="1:4" x14ac:dyDescent="0.2">
      <c r="A135" s="7" t="s">
        <v>1330</v>
      </c>
      <c r="B135" s="7" t="s">
        <v>188</v>
      </c>
      <c r="C135" s="7" t="s">
        <v>46</v>
      </c>
      <c r="D135" s="7" t="s">
        <v>29</v>
      </c>
    </row>
    <row r="136" spans="1:4" x14ac:dyDescent="0.2">
      <c r="A136" s="7" t="s">
        <v>1113</v>
      </c>
      <c r="B136" s="7" t="s">
        <v>45</v>
      </c>
      <c r="C136" s="7" t="s">
        <v>46</v>
      </c>
      <c r="D136" s="7" t="s">
        <v>33</v>
      </c>
    </row>
    <row r="137" spans="1:4" x14ac:dyDescent="0.2">
      <c r="A137" s="7" t="s">
        <v>1262</v>
      </c>
      <c r="B137" s="7" t="s">
        <v>38</v>
      </c>
      <c r="C137" s="7" t="s">
        <v>54</v>
      </c>
      <c r="D137" s="7" t="s">
        <v>33</v>
      </c>
    </row>
    <row r="138" spans="1:4" x14ac:dyDescent="0.2">
      <c r="A138" s="7" t="s">
        <v>1578</v>
      </c>
      <c r="B138" s="7" t="s">
        <v>87</v>
      </c>
      <c r="C138" s="7" t="s">
        <v>98</v>
      </c>
      <c r="D138" s="7" t="s">
        <v>33</v>
      </c>
    </row>
    <row r="139" spans="1:4" x14ac:dyDescent="0.2">
      <c r="A139" s="7" t="s">
        <v>1221</v>
      </c>
      <c r="B139" s="7" t="s">
        <v>45</v>
      </c>
      <c r="C139" s="7" t="s">
        <v>46</v>
      </c>
      <c r="D139" s="7" t="s">
        <v>33</v>
      </c>
    </row>
    <row r="140" spans="1:4" x14ac:dyDescent="0.2">
      <c r="A140" s="7" t="s">
        <v>768</v>
      </c>
      <c r="B140" s="7" t="s">
        <v>73</v>
      </c>
      <c r="C140" s="7" t="s">
        <v>54</v>
      </c>
      <c r="D140" s="7" t="s">
        <v>33</v>
      </c>
    </row>
    <row r="141" spans="1:4" x14ac:dyDescent="0.2">
      <c r="A141" s="7" t="s">
        <v>988</v>
      </c>
      <c r="B141" s="7" t="s">
        <v>38</v>
      </c>
      <c r="C141" s="7" t="s">
        <v>98</v>
      </c>
      <c r="D141" s="7" t="s">
        <v>33</v>
      </c>
    </row>
    <row r="142" spans="1:4" x14ac:dyDescent="0.2">
      <c r="A142" s="7" t="s">
        <v>249</v>
      </c>
      <c r="B142" s="7" t="s">
        <v>45</v>
      </c>
      <c r="C142" s="7" t="s">
        <v>28</v>
      </c>
      <c r="D142" s="7" t="s">
        <v>33</v>
      </c>
    </row>
    <row r="143" spans="1:4" x14ac:dyDescent="0.2">
      <c r="A143" s="7" t="s">
        <v>638</v>
      </c>
      <c r="B143" s="7" t="s">
        <v>253</v>
      </c>
      <c r="C143" s="7" t="s">
        <v>54</v>
      </c>
      <c r="D143" s="7" t="s">
        <v>33</v>
      </c>
    </row>
    <row r="144" spans="1:4" x14ac:dyDescent="0.2">
      <c r="A144" s="7" t="s">
        <v>710</v>
      </c>
      <c r="B144" s="7" t="s">
        <v>27</v>
      </c>
      <c r="C144" s="7" t="s">
        <v>39</v>
      </c>
      <c r="D144" s="7" t="s">
        <v>29</v>
      </c>
    </row>
    <row r="145" spans="1:4" x14ac:dyDescent="0.2">
      <c r="A145" s="7" t="s">
        <v>1304</v>
      </c>
      <c r="B145" s="7" t="s">
        <v>73</v>
      </c>
      <c r="C145" s="7" t="s">
        <v>54</v>
      </c>
      <c r="D145" s="7" t="s">
        <v>33</v>
      </c>
    </row>
    <row r="146" spans="1:4" x14ac:dyDescent="0.2">
      <c r="A146" s="7" t="s">
        <v>1064</v>
      </c>
      <c r="B146" s="7" t="s">
        <v>45</v>
      </c>
      <c r="C146" s="7" t="s">
        <v>54</v>
      </c>
      <c r="D146" s="7" t="s">
        <v>29</v>
      </c>
    </row>
    <row r="147" spans="1:4" x14ac:dyDescent="0.2">
      <c r="A147" s="7" t="s">
        <v>469</v>
      </c>
      <c r="B147" s="7" t="s">
        <v>94</v>
      </c>
      <c r="C147" s="7" t="s">
        <v>39</v>
      </c>
      <c r="D147" s="7" t="s">
        <v>33</v>
      </c>
    </row>
    <row r="148" spans="1:4" x14ac:dyDescent="0.2">
      <c r="A148" s="7" t="s">
        <v>453</v>
      </c>
      <c r="B148" s="7" t="s">
        <v>38</v>
      </c>
      <c r="C148" s="7" t="s">
        <v>28</v>
      </c>
      <c r="D148" s="7" t="s">
        <v>29</v>
      </c>
    </row>
    <row r="149" spans="1:4" x14ac:dyDescent="0.2">
      <c r="A149" s="7" t="s">
        <v>1171</v>
      </c>
      <c r="B149" s="7" t="s">
        <v>188</v>
      </c>
      <c r="C149" s="7" t="s">
        <v>46</v>
      </c>
      <c r="D149" s="7" t="s">
        <v>29</v>
      </c>
    </row>
    <row r="150" spans="1:4" x14ac:dyDescent="0.2">
      <c r="A150" s="7" t="s">
        <v>462</v>
      </c>
      <c r="B150" s="7" t="s">
        <v>27</v>
      </c>
      <c r="C150" s="7" t="s">
        <v>54</v>
      </c>
      <c r="D150" s="7" t="s">
        <v>33</v>
      </c>
    </row>
    <row r="151" spans="1:4" x14ac:dyDescent="0.2">
      <c r="A151" s="7" t="s">
        <v>1563</v>
      </c>
      <c r="B151" s="7" t="s">
        <v>253</v>
      </c>
      <c r="C151" s="7" t="s">
        <v>28</v>
      </c>
      <c r="D151" s="7" t="s">
        <v>33</v>
      </c>
    </row>
    <row r="152" spans="1:4" x14ac:dyDescent="0.2">
      <c r="A152" s="7" t="s">
        <v>571</v>
      </c>
      <c r="B152" s="7" t="s">
        <v>45</v>
      </c>
      <c r="C152" s="7" t="s">
        <v>39</v>
      </c>
      <c r="D152" s="7" t="s">
        <v>33</v>
      </c>
    </row>
    <row r="153" spans="1:4" x14ac:dyDescent="0.2">
      <c r="A153" s="7" t="s">
        <v>883</v>
      </c>
      <c r="B153" s="7" t="s">
        <v>195</v>
      </c>
      <c r="C153" s="7" t="s">
        <v>98</v>
      </c>
      <c r="D153" s="7" t="s">
        <v>33</v>
      </c>
    </row>
    <row r="154" spans="1:4" x14ac:dyDescent="0.2">
      <c r="A154" s="7" t="s">
        <v>1480</v>
      </c>
      <c r="B154" s="7" t="s">
        <v>87</v>
      </c>
      <c r="C154" s="7" t="s">
        <v>28</v>
      </c>
      <c r="D154" s="7" t="s">
        <v>33</v>
      </c>
    </row>
    <row r="155" spans="1:4" x14ac:dyDescent="0.2">
      <c r="A155" s="7" t="s">
        <v>838</v>
      </c>
      <c r="B155" s="7" t="s">
        <v>62</v>
      </c>
      <c r="C155" s="7" t="s">
        <v>54</v>
      </c>
      <c r="D155" s="7" t="s">
        <v>33</v>
      </c>
    </row>
    <row r="156" spans="1:4" x14ac:dyDescent="0.2">
      <c r="A156" s="7" t="s">
        <v>1402</v>
      </c>
      <c r="B156" s="7" t="s">
        <v>45</v>
      </c>
      <c r="C156" s="7" t="s">
        <v>54</v>
      </c>
      <c r="D156" s="7" t="s">
        <v>33</v>
      </c>
    </row>
    <row r="157" spans="1:4" x14ac:dyDescent="0.2">
      <c r="A157" s="7" t="s">
        <v>156</v>
      </c>
      <c r="B157" s="7" t="s">
        <v>45</v>
      </c>
      <c r="C157" s="7" t="s">
        <v>54</v>
      </c>
      <c r="D157" s="7" t="s">
        <v>33</v>
      </c>
    </row>
    <row r="158" spans="1:4" x14ac:dyDescent="0.2">
      <c r="A158" s="7" t="s">
        <v>78</v>
      </c>
      <c r="B158" s="7" t="s">
        <v>77</v>
      </c>
      <c r="C158" s="7" t="s">
        <v>28</v>
      </c>
      <c r="D158" s="7" t="s">
        <v>33</v>
      </c>
    </row>
    <row r="159" spans="1:4" x14ac:dyDescent="0.2">
      <c r="A159" s="7" t="s">
        <v>1161</v>
      </c>
      <c r="B159" s="7" t="s">
        <v>53</v>
      </c>
      <c r="C159" s="7" t="s">
        <v>28</v>
      </c>
      <c r="D159" s="7" t="s">
        <v>33</v>
      </c>
    </row>
    <row r="160" spans="1:4" x14ac:dyDescent="0.2">
      <c r="A160" s="7" t="s">
        <v>801</v>
      </c>
      <c r="B160" s="7" t="s">
        <v>27</v>
      </c>
      <c r="C160" s="7" t="s">
        <v>28</v>
      </c>
      <c r="D160" s="7" t="s">
        <v>29</v>
      </c>
    </row>
    <row r="161" spans="1:4" x14ac:dyDescent="0.2">
      <c r="A161" s="7" t="s">
        <v>1072</v>
      </c>
      <c r="B161" s="7" t="s">
        <v>253</v>
      </c>
      <c r="C161" s="7" t="s">
        <v>98</v>
      </c>
      <c r="D161" s="7" t="s">
        <v>33</v>
      </c>
    </row>
    <row r="162" spans="1:4" x14ac:dyDescent="0.2">
      <c r="A162" s="7" t="s">
        <v>449</v>
      </c>
      <c r="B162" s="7" t="s">
        <v>188</v>
      </c>
      <c r="C162" s="7" t="s">
        <v>54</v>
      </c>
      <c r="D162" s="7" t="s">
        <v>33</v>
      </c>
    </row>
    <row r="163" spans="1:4" x14ac:dyDescent="0.2">
      <c r="A163" s="7" t="s">
        <v>839</v>
      </c>
      <c r="B163" s="7" t="s">
        <v>27</v>
      </c>
      <c r="C163" s="7" t="s">
        <v>98</v>
      </c>
      <c r="D163" s="7" t="s">
        <v>159</v>
      </c>
    </row>
    <row r="164" spans="1:4" x14ac:dyDescent="0.2">
      <c r="A164" s="7" t="s">
        <v>624</v>
      </c>
      <c r="B164" s="7" t="s">
        <v>62</v>
      </c>
      <c r="C164" s="7" t="s">
        <v>98</v>
      </c>
      <c r="D164" s="7" t="s">
        <v>29</v>
      </c>
    </row>
    <row r="165" spans="1:4" x14ac:dyDescent="0.2">
      <c r="A165" s="7" t="s">
        <v>916</v>
      </c>
      <c r="B165" s="7" t="s">
        <v>253</v>
      </c>
      <c r="C165" s="7" t="s">
        <v>54</v>
      </c>
      <c r="D165" s="7" t="s">
        <v>33</v>
      </c>
    </row>
    <row r="166" spans="1:4" x14ac:dyDescent="0.2">
      <c r="A166" s="7" t="s">
        <v>1177</v>
      </c>
      <c r="B166" s="7" t="s">
        <v>62</v>
      </c>
      <c r="C166" s="7" t="s">
        <v>98</v>
      </c>
      <c r="D166" s="7" t="s">
        <v>33</v>
      </c>
    </row>
    <row r="167" spans="1:4" x14ac:dyDescent="0.2">
      <c r="A167" s="7" t="s">
        <v>1296</v>
      </c>
      <c r="B167" s="7" t="s">
        <v>253</v>
      </c>
      <c r="C167" s="7" t="s">
        <v>98</v>
      </c>
      <c r="D167" s="7" t="s">
        <v>33</v>
      </c>
    </row>
    <row r="168" spans="1:4" x14ac:dyDescent="0.2">
      <c r="A168" s="7" t="s">
        <v>200</v>
      </c>
      <c r="B168" s="7" t="s">
        <v>58</v>
      </c>
      <c r="C168" s="7" t="s">
        <v>28</v>
      </c>
      <c r="D168" s="7" t="s">
        <v>33</v>
      </c>
    </row>
    <row r="169" spans="1:4" x14ac:dyDescent="0.2">
      <c r="A169" s="7" t="s">
        <v>355</v>
      </c>
      <c r="B169" s="7" t="s">
        <v>38</v>
      </c>
      <c r="C169" s="7" t="s">
        <v>98</v>
      </c>
      <c r="D169" s="7" t="s">
        <v>29</v>
      </c>
    </row>
    <row r="170" spans="1:4" x14ac:dyDescent="0.2">
      <c r="A170" s="7" t="s">
        <v>475</v>
      </c>
      <c r="B170" s="7" t="s">
        <v>253</v>
      </c>
      <c r="C170" s="7" t="s">
        <v>98</v>
      </c>
      <c r="D170" s="7" t="s">
        <v>33</v>
      </c>
    </row>
    <row r="171" spans="1:4" x14ac:dyDescent="0.2">
      <c r="A171" s="7" t="s">
        <v>1366</v>
      </c>
      <c r="B171" s="7" t="s">
        <v>195</v>
      </c>
      <c r="C171" s="7" t="s">
        <v>54</v>
      </c>
      <c r="D171" s="7" t="s">
        <v>33</v>
      </c>
    </row>
    <row r="172" spans="1:4" x14ac:dyDescent="0.2">
      <c r="A172" s="7" t="s">
        <v>524</v>
      </c>
      <c r="B172" s="7" t="s">
        <v>195</v>
      </c>
      <c r="C172" s="7" t="s">
        <v>54</v>
      </c>
      <c r="D172" s="7" t="s">
        <v>29</v>
      </c>
    </row>
    <row r="173" spans="1:4" x14ac:dyDescent="0.2">
      <c r="A173" s="7" t="s">
        <v>1145</v>
      </c>
      <c r="B173" s="7" t="s">
        <v>45</v>
      </c>
      <c r="C173" s="7" t="s">
        <v>39</v>
      </c>
      <c r="D173" s="7" t="s">
        <v>33</v>
      </c>
    </row>
    <row r="174" spans="1:4" x14ac:dyDescent="0.2">
      <c r="A174" s="7" t="s">
        <v>1204</v>
      </c>
      <c r="B174" s="7" t="s">
        <v>53</v>
      </c>
      <c r="C174" s="7" t="s">
        <v>28</v>
      </c>
      <c r="D174" s="7" t="s">
        <v>33</v>
      </c>
    </row>
    <row r="175" spans="1:4" x14ac:dyDescent="0.2">
      <c r="A175" s="7" t="s">
        <v>1450</v>
      </c>
      <c r="B175" s="7" t="s">
        <v>45</v>
      </c>
      <c r="C175" s="7" t="s">
        <v>98</v>
      </c>
      <c r="D175" s="7" t="s">
        <v>33</v>
      </c>
    </row>
    <row r="176" spans="1:4" x14ac:dyDescent="0.2">
      <c r="A176" s="7" t="s">
        <v>1152</v>
      </c>
      <c r="B176" s="7" t="s">
        <v>27</v>
      </c>
      <c r="C176" s="7" t="s">
        <v>39</v>
      </c>
      <c r="D176" s="7" t="s">
        <v>29</v>
      </c>
    </row>
    <row r="177" spans="1:4" x14ac:dyDescent="0.2">
      <c r="A177" s="7" t="s">
        <v>1271</v>
      </c>
      <c r="B177" s="7" t="s">
        <v>62</v>
      </c>
      <c r="C177" s="7" t="s">
        <v>98</v>
      </c>
      <c r="D177" s="7" t="s">
        <v>33</v>
      </c>
    </row>
    <row r="178" spans="1:4" x14ac:dyDescent="0.2">
      <c r="A178" s="7" t="s">
        <v>712</v>
      </c>
      <c r="B178" s="7" t="s">
        <v>94</v>
      </c>
      <c r="C178" s="7" t="s">
        <v>98</v>
      </c>
      <c r="D178" s="7" t="s">
        <v>33</v>
      </c>
    </row>
    <row r="179" spans="1:4" x14ac:dyDescent="0.2">
      <c r="A179" s="7" t="s">
        <v>585</v>
      </c>
      <c r="B179" s="7" t="s">
        <v>27</v>
      </c>
      <c r="C179" s="7" t="s">
        <v>28</v>
      </c>
      <c r="D179" s="7" t="s">
        <v>33</v>
      </c>
    </row>
    <row r="180" spans="1:4" x14ac:dyDescent="0.2">
      <c r="A180" s="7" t="s">
        <v>986</v>
      </c>
      <c r="B180" s="7" t="s">
        <v>45</v>
      </c>
      <c r="C180" s="7" t="s">
        <v>54</v>
      </c>
      <c r="D180" s="7" t="s">
        <v>33</v>
      </c>
    </row>
    <row r="181" spans="1:4" x14ac:dyDescent="0.2">
      <c r="A181" s="7" t="s">
        <v>1492</v>
      </c>
      <c r="B181" s="7" t="s">
        <v>27</v>
      </c>
      <c r="C181" s="7" t="s">
        <v>39</v>
      </c>
      <c r="D181" s="7" t="s">
        <v>29</v>
      </c>
    </row>
    <row r="182" spans="1:4" x14ac:dyDescent="0.2">
      <c r="A182" s="7" t="s">
        <v>310</v>
      </c>
      <c r="B182" s="7" t="s">
        <v>188</v>
      </c>
      <c r="C182" s="7" t="s">
        <v>28</v>
      </c>
      <c r="D182" s="7" t="s">
        <v>33</v>
      </c>
    </row>
    <row r="183" spans="1:4" x14ac:dyDescent="0.2">
      <c r="A183" s="7" t="s">
        <v>288</v>
      </c>
      <c r="B183" s="7" t="s">
        <v>27</v>
      </c>
      <c r="C183" s="7" t="s">
        <v>98</v>
      </c>
      <c r="D183" s="7" t="s">
        <v>29</v>
      </c>
    </row>
    <row r="184" spans="1:4" x14ac:dyDescent="0.2">
      <c r="A184" s="7" t="s">
        <v>1512</v>
      </c>
      <c r="B184" s="7" t="s">
        <v>27</v>
      </c>
      <c r="C184" s="7" t="s">
        <v>28</v>
      </c>
      <c r="D184" s="7" t="s">
        <v>29</v>
      </c>
    </row>
    <row r="185" spans="1:4" x14ac:dyDescent="0.2">
      <c r="A185" s="7" t="s">
        <v>339</v>
      </c>
      <c r="B185" s="7" t="s">
        <v>188</v>
      </c>
      <c r="C185" s="7" t="s">
        <v>28</v>
      </c>
      <c r="D185" s="7" t="s">
        <v>33</v>
      </c>
    </row>
    <row r="186" spans="1:4" x14ac:dyDescent="0.2">
      <c r="A186" s="7" t="s">
        <v>223</v>
      </c>
      <c r="B186" s="7" t="s">
        <v>45</v>
      </c>
      <c r="C186" s="7" t="s">
        <v>39</v>
      </c>
      <c r="D186" s="7" t="s">
        <v>33</v>
      </c>
    </row>
    <row r="187" spans="1:4" x14ac:dyDescent="0.2">
      <c r="A187" s="7" t="s">
        <v>150</v>
      </c>
      <c r="B187" s="7" t="s">
        <v>94</v>
      </c>
      <c r="C187" s="7" t="s">
        <v>98</v>
      </c>
      <c r="D187" s="7" t="s">
        <v>33</v>
      </c>
    </row>
    <row r="188" spans="1:4" x14ac:dyDescent="0.2">
      <c r="A188" s="7" t="s">
        <v>1594</v>
      </c>
      <c r="B188" s="7" t="s">
        <v>195</v>
      </c>
      <c r="C188" s="7" t="s">
        <v>46</v>
      </c>
      <c r="D188" s="7" t="s">
        <v>33</v>
      </c>
    </row>
    <row r="189" spans="1:4" x14ac:dyDescent="0.2">
      <c r="A189" s="7" t="s">
        <v>764</v>
      </c>
      <c r="B189" s="7" t="s">
        <v>195</v>
      </c>
      <c r="C189" s="7" t="s">
        <v>28</v>
      </c>
      <c r="D189" s="7" t="s">
        <v>33</v>
      </c>
    </row>
    <row r="190" spans="1:4" x14ac:dyDescent="0.2">
      <c r="A190" s="7" t="s">
        <v>1362</v>
      </c>
      <c r="B190" s="7" t="s">
        <v>38</v>
      </c>
      <c r="C190" s="7" t="s">
        <v>54</v>
      </c>
      <c r="D190" s="7" t="s">
        <v>33</v>
      </c>
    </row>
    <row r="191" spans="1:4" x14ac:dyDescent="0.2">
      <c r="A191" s="7" t="s">
        <v>977</v>
      </c>
      <c r="B191" s="7" t="s">
        <v>77</v>
      </c>
      <c r="C191" s="7" t="s">
        <v>39</v>
      </c>
      <c r="D191" s="7" t="s">
        <v>33</v>
      </c>
    </row>
    <row r="192" spans="1:4" x14ac:dyDescent="0.2">
      <c r="A192" s="7" t="s">
        <v>1575</v>
      </c>
      <c r="B192" s="7" t="s">
        <v>195</v>
      </c>
      <c r="C192" s="7" t="s">
        <v>39</v>
      </c>
      <c r="D192" s="7" t="s">
        <v>29</v>
      </c>
    </row>
    <row r="193" spans="1:4" x14ac:dyDescent="0.2">
      <c r="A193" s="7" t="s">
        <v>1468</v>
      </c>
      <c r="B193" s="7" t="s">
        <v>77</v>
      </c>
      <c r="C193" s="7" t="s">
        <v>98</v>
      </c>
      <c r="D193" s="7" t="s">
        <v>33</v>
      </c>
    </row>
    <row r="194" spans="1:4" x14ac:dyDescent="0.2">
      <c r="A194" s="7" t="s">
        <v>969</v>
      </c>
      <c r="B194" s="7" t="s">
        <v>27</v>
      </c>
      <c r="C194" s="7" t="s">
        <v>28</v>
      </c>
      <c r="D194" s="7" t="s">
        <v>33</v>
      </c>
    </row>
    <row r="195" spans="1:4" x14ac:dyDescent="0.2">
      <c r="A195" s="7" t="s">
        <v>826</v>
      </c>
      <c r="B195" s="7" t="s">
        <v>27</v>
      </c>
      <c r="C195" s="7" t="s">
        <v>98</v>
      </c>
      <c r="D195" s="7" t="s">
        <v>33</v>
      </c>
    </row>
    <row r="196" spans="1:4" x14ac:dyDescent="0.2">
      <c r="A196" s="7" t="s">
        <v>474</v>
      </c>
      <c r="B196" s="7" t="s">
        <v>38</v>
      </c>
      <c r="C196" s="7" t="s">
        <v>98</v>
      </c>
      <c r="D196" s="7" t="s">
        <v>33</v>
      </c>
    </row>
    <row r="197" spans="1:4" x14ac:dyDescent="0.2">
      <c r="A197" s="7" t="s">
        <v>936</v>
      </c>
      <c r="B197" s="7" t="s">
        <v>62</v>
      </c>
      <c r="C197" s="7" t="s">
        <v>46</v>
      </c>
      <c r="D197" s="7" t="s">
        <v>29</v>
      </c>
    </row>
    <row r="198" spans="1:4" x14ac:dyDescent="0.2">
      <c r="A198" s="7" t="s">
        <v>1186</v>
      </c>
      <c r="B198" s="7" t="s">
        <v>188</v>
      </c>
      <c r="C198" s="7" t="s">
        <v>46</v>
      </c>
      <c r="D198" s="7" t="s">
        <v>33</v>
      </c>
    </row>
    <row r="199" spans="1:4" x14ac:dyDescent="0.2">
      <c r="A199" s="7" t="s">
        <v>576</v>
      </c>
      <c r="B199" s="7" t="s">
        <v>53</v>
      </c>
      <c r="C199" s="7" t="s">
        <v>39</v>
      </c>
      <c r="D199" s="7" t="s">
        <v>33</v>
      </c>
    </row>
    <row r="200" spans="1:4" x14ac:dyDescent="0.2">
      <c r="A200" s="7" t="s">
        <v>1149</v>
      </c>
      <c r="B200" s="7" t="s">
        <v>62</v>
      </c>
      <c r="C200" s="7" t="s">
        <v>98</v>
      </c>
      <c r="D200" s="7" t="s">
        <v>33</v>
      </c>
    </row>
    <row r="201" spans="1:4" x14ac:dyDescent="0.2">
      <c r="A201" s="7" t="s">
        <v>216</v>
      </c>
      <c r="B201" s="7" t="s">
        <v>38</v>
      </c>
      <c r="C201" s="7" t="s">
        <v>98</v>
      </c>
      <c r="D201" s="7" t="s">
        <v>33</v>
      </c>
    </row>
    <row r="202" spans="1:4" x14ac:dyDescent="0.2">
      <c r="A202" s="7" t="s">
        <v>931</v>
      </c>
      <c r="B202" s="7" t="s">
        <v>62</v>
      </c>
      <c r="C202" s="7" t="s">
        <v>98</v>
      </c>
      <c r="D202" s="7" t="s">
        <v>33</v>
      </c>
    </row>
    <row r="203" spans="1:4" x14ac:dyDescent="0.2">
      <c r="A203" s="7" t="s">
        <v>650</v>
      </c>
      <c r="B203" s="7" t="s">
        <v>53</v>
      </c>
      <c r="C203" s="7" t="s">
        <v>54</v>
      </c>
      <c r="D203" s="7" t="s">
        <v>33</v>
      </c>
    </row>
    <row r="204" spans="1:4" x14ac:dyDescent="0.2">
      <c r="A204" s="7" t="s">
        <v>1535</v>
      </c>
      <c r="B204" s="7" t="s">
        <v>94</v>
      </c>
      <c r="C204" s="7" t="s">
        <v>46</v>
      </c>
      <c r="D204" s="7" t="s">
        <v>33</v>
      </c>
    </row>
    <row r="205" spans="1:4" x14ac:dyDescent="0.2">
      <c r="A205" s="7" t="s">
        <v>1364</v>
      </c>
      <c r="B205" s="7" t="s">
        <v>94</v>
      </c>
      <c r="C205" s="7" t="s">
        <v>39</v>
      </c>
      <c r="D205" s="7" t="s">
        <v>29</v>
      </c>
    </row>
    <row r="206" spans="1:4" x14ac:dyDescent="0.2">
      <c r="A206" s="7" t="s">
        <v>938</v>
      </c>
      <c r="B206" s="7" t="s">
        <v>53</v>
      </c>
      <c r="C206" s="7" t="s">
        <v>46</v>
      </c>
      <c r="D206" s="7" t="s">
        <v>33</v>
      </c>
    </row>
    <row r="207" spans="1:4" x14ac:dyDescent="0.2">
      <c r="A207" s="7" t="s">
        <v>1474</v>
      </c>
      <c r="B207" s="7" t="s">
        <v>38</v>
      </c>
      <c r="C207" s="7" t="s">
        <v>98</v>
      </c>
      <c r="D207" s="7" t="s">
        <v>33</v>
      </c>
    </row>
    <row r="208" spans="1:4" x14ac:dyDescent="0.2">
      <c r="A208" s="7" t="s">
        <v>1520</v>
      </c>
      <c r="B208" s="7" t="s">
        <v>62</v>
      </c>
      <c r="C208" s="7" t="s">
        <v>39</v>
      </c>
      <c r="D208" s="7" t="s">
        <v>159</v>
      </c>
    </row>
    <row r="209" spans="1:4" x14ac:dyDescent="0.2">
      <c r="A209" s="7" t="s">
        <v>1267</v>
      </c>
      <c r="B209" s="7" t="s">
        <v>62</v>
      </c>
      <c r="C209" s="7" t="s">
        <v>39</v>
      </c>
      <c r="D209" s="7" t="s">
        <v>29</v>
      </c>
    </row>
    <row r="210" spans="1:4" x14ac:dyDescent="0.2">
      <c r="A210" s="7" t="s">
        <v>1603</v>
      </c>
      <c r="B210" s="7" t="s">
        <v>53</v>
      </c>
      <c r="C210" s="7" t="s">
        <v>28</v>
      </c>
      <c r="D210" s="7" t="s">
        <v>29</v>
      </c>
    </row>
    <row r="211" spans="1:4" x14ac:dyDescent="0.2">
      <c r="A211" s="7" t="s">
        <v>179</v>
      </c>
      <c r="B211" s="7" t="s">
        <v>73</v>
      </c>
      <c r="C211" s="7" t="s">
        <v>28</v>
      </c>
      <c r="D211" s="7" t="s">
        <v>33</v>
      </c>
    </row>
    <row r="212" spans="1:4" x14ac:dyDescent="0.2">
      <c r="A212" s="7" t="s">
        <v>1329</v>
      </c>
      <c r="B212" s="7" t="s">
        <v>62</v>
      </c>
      <c r="C212" s="7" t="s">
        <v>54</v>
      </c>
      <c r="D212" s="7" t="s">
        <v>29</v>
      </c>
    </row>
    <row r="213" spans="1:4" x14ac:dyDescent="0.2">
      <c r="A213" s="7" t="s">
        <v>808</v>
      </c>
      <c r="B213" s="7" t="s">
        <v>94</v>
      </c>
      <c r="C213" s="7" t="s">
        <v>39</v>
      </c>
      <c r="D213" s="7" t="s">
        <v>33</v>
      </c>
    </row>
    <row r="214" spans="1:4" x14ac:dyDescent="0.2">
      <c r="A214" s="7" t="s">
        <v>799</v>
      </c>
      <c r="B214" s="7" t="s">
        <v>27</v>
      </c>
      <c r="C214" s="7" t="s">
        <v>98</v>
      </c>
      <c r="D214" s="7" t="s">
        <v>33</v>
      </c>
    </row>
    <row r="215" spans="1:4" x14ac:dyDescent="0.2">
      <c r="A215" s="7" t="s">
        <v>567</v>
      </c>
      <c r="B215" s="7" t="s">
        <v>53</v>
      </c>
      <c r="C215" s="7" t="s">
        <v>28</v>
      </c>
      <c r="D215" s="7" t="s">
        <v>33</v>
      </c>
    </row>
    <row r="216" spans="1:4" x14ac:dyDescent="0.2">
      <c r="A216" s="7" t="s">
        <v>1332</v>
      </c>
      <c r="B216" s="7" t="s">
        <v>87</v>
      </c>
      <c r="C216" s="7" t="s">
        <v>28</v>
      </c>
      <c r="D216" s="7" t="s">
        <v>33</v>
      </c>
    </row>
    <row r="217" spans="1:4" x14ac:dyDescent="0.2">
      <c r="A217" s="7" t="s">
        <v>1159</v>
      </c>
      <c r="B217" s="7" t="s">
        <v>87</v>
      </c>
      <c r="C217" s="7" t="s">
        <v>98</v>
      </c>
      <c r="D217" s="7" t="s">
        <v>33</v>
      </c>
    </row>
    <row r="218" spans="1:4" x14ac:dyDescent="0.2">
      <c r="A218" s="7" t="s">
        <v>1567</v>
      </c>
      <c r="B218" s="7" t="s">
        <v>38</v>
      </c>
      <c r="C218" s="7" t="s">
        <v>39</v>
      </c>
      <c r="D218" s="7" t="s">
        <v>29</v>
      </c>
    </row>
    <row r="219" spans="1:4" x14ac:dyDescent="0.2">
      <c r="A219" s="7" t="s">
        <v>1458</v>
      </c>
      <c r="B219" s="7" t="s">
        <v>87</v>
      </c>
      <c r="C219" s="7" t="s">
        <v>54</v>
      </c>
      <c r="D219" s="7" t="s">
        <v>29</v>
      </c>
    </row>
    <row r="220" spans="1:4" x14ac:dyDescent="0.2">
      <c r="A220" s="7" t="s">
        <v>126</v>
      </c>
      <c r="B220" s="7" t="s">
        <v>27</v>
      </c>
      <c r="C220" s="7" t="s">
        <v>28</v>
      </c>
      <c r="D220" s="7" t="s">
        <v>33</v>
      </c>
    </row>
    <row r="221" spans="1:4" x14ac:dyDescent="0.2">
      <c r="A221" s="7" t="s">
        <v>1196</v>
      </c>
      <c r="B221" s="7" t="s">
        <v>87</v>
      </c>
      <c r="C221" s="7" t="s">
        <v>98</v>
      </c>
      <c r="D221" s="7" t="s">
        <v>33</v>
      </c>
    </row>
    <row r="222" spans="1:4" x14ac:dyDescent="0.2">
      <c r="A222" s="7" t="s">
        <v>805</v>
      </c>
      <c r="B222" s="7" t="s">
        <v>27</v>
      </c>
      <c r="C222" s="7" t="s">
        <v>39</v>
      </c>
      <c r="D222" s="7" t="s">
        <v>29</v>
      </c>
    </row>
    <row r="223" spans="1:4" x14ac:dyDescent="0.2">
      <c r="A223" s="7" t="s">
        <v>1412</v>
      </c>
      <c r="B223" s="7" t="s">
        <v>27</v>
      </c>
      <c r="C223" s="7" t="s">
        <v>54</v>
      </c>
      <c r="D223" s="7" t="s">
        <v>33</v>
      </c>
    </row>
    <row r="224" spans="1:4" x14ac:dyDescent="0.2">
      <c r="A224" s="7" t="s">
        <v>877</v>
      </c>
      <c r="B224" s="7" t="s">
        <v>58</v>
      </c>
      <c r="C224" s="7" t="s">
        <v>39</v>
      </c>
      <c r="D224" s="7" t="s">
        <v>33</v>
      </c>
    </row>
    <row r="225" spans="1:4" x14ac:dyDescent="0.2">
      <c r="A225" s="7" t="s">
        <v>580</v>
      </c>
      <c r="B225" s="7" t="s">
        <v>45</v>
      </c>
      <c r="C225" s="7" t="s">
        <v>39</v>
      </c>
      <c r="D225" s="7" t="s">
        <v>33</v>
      </c>
    </row>
    <row r="226" spans="1:4" x14ac:dyDescent="0.2">
      <c r="A226" s="7" t="s">
        <v>1093</v>
      </c>
      <c r="B226" s="7" t="s">
        <v>87</v>
      </c>
      <c r="C226" s="7" t="s">
        <v>46</v>
      </c>
      <c r="D226" s="7" t="s">
        <v>33</v>
      </c>
    </row>
    <row r="227" spans="1:4" x14ac:dyDescent="0.2">
      <c r="A227" s="7" t="s">
        <v>1373</v>
      </c>
      <c r="B227" s="7" t="s">
        <v>27</v>
      </c>
      <c r="C227" s="7" t="s">
        <v>39</v>
      </c>
      <c r="D227" s="7" t="s">
        <v>33</v>
      </c>
    </row>
    <row r="228" spans="1:4" x14ac:dyDescent="0.2">
      <c r="A228" s="7" t="s">
        <v>1054</v>
      </c>
      <c r="B228" s="7" t="s">
        <v>45</v>
      </c>
      <c r="C228" s="7" t="s">
        <v>39</v>
      </c>
      <c r="D228" s="7" t="s">
        <v>33</v>
      </c>
    </row>
    <row r="229" spans="1:4" x14ac:dyDescent="0.2">
      <c r="A229" s="7" t="s">
        <v>89</v>
      </c>
      <c r="B229" s="7" t="s">
        <v>38</v>
      </c>
      <c r="C229" s="7" t="s">
        <v>39</v>
      </c>
      <c r="D229" s="7" t="s">
        <v>33</v>
      </c>
    </row>
    <row r="230" spans="1:4" x14ac:dyDescent="0.2">
      <c r="A230" s="7" t="s">
        <v>1150</v>
      </c>
      <c r="B230" s="7" t="s">
        <v>45</v>
      </c>
      <c r="C230" s="7" t="s">
        <v>28</v>
      </c>
      <c r="D230" s="7" t="s">
        <v>33</v>
      </c>
    </row>
    <row r="231" spans="1:4" x14ac:dyDescent="0.2">
      <c r="A231" s="7" t="s">
        <v>557</v>
      </c>
      <c r="B231" s="7" t="s">
        <v>62</v>
      </c>
      <c r="C231" s="7" t="s">
        <v>54</v>
      </c>
      <c r="D231" s="7" t="s">
        <v>33</v>
      </c>
    </row>
    <row r="232" spans="1:4" x14ac:dyDescent="0.2">
      <c r="A232" s="7" t="s">
        <v>1607</v>
      </c>
      <c r="B232" s="7" t="s">
        <v>77</v>
      </c>
      <c r="C232" s="7" t="s">
        <v>28</v>
      </c>
      <c r="D232" s="7" t="s">
        <v>33</v>
      </c>
    </row>
    <row r="233" spans="1:4" x14ac:dyDescent="0.2">
      <c r="A233" s="7" t="s">
        <v>1030</v>
      </c>
      <c r="B233" s="7" t="s">
        <v>58</v>
      </c>
      <c r="C233" s="7" t="s">
        <v>54</v>
      </c>
      <c r="D233" s="7" t="s">
        <v>33</v>
      </c>
    </row>
    <row r="234" spans="1:4" x14ac:dyDescent="0.2">
      <c r="A234" s="7" t="s">
        <v>487</v>
      </c>
      <c r="B234" s="7" t="s">
        <v>195</v>
      </c>
      <c r="C234" s="7" t="s">
        <v>54</v>
      </c>
      <c r="D234" s="7" t="s">
        <v>33</v>
      </c>
    </row>
    <row r="235" spans="1:4" x14ac:dyDescent="0.2">
      <c r="A235" s="7" t="s">
        <v>479</v>
      </c>
      <c r="B235" s="7" t="s">
        <v>27</v>
      </c>
      <c r="C235" s="7" t="s">
        <v>28</v>
      </c>
      <c r="D235" s="7" t="s">
        <v>33</v>
      </c>
    </row>
    <row r="236" spans="1:4" x14ac:dyDescent="0.2">
      <c r="A236" s="7" t="s">
        <v>1285</v>
      </c>
      <c r="B236" s="7" t="s">
        <v>58</v>
      </c>
      <c r="C236" s="7" t="s">
        <v>46</v>
      </c>
      <c r="D236" s="7" t="s">
        <v>29</v>
      </c>
    </row>
    <row r="237" spans="1:4" x14ac:dyDescent="0.2">
      <c r="A237" s="7" t="s">
        <v>1436</v>
      </c>
      <c r="B237" s="7" t="s">
        <v>77</v>
      </c>
      <c r="C237" s="7" t="s">
        <v>39</v>
      </c>
      <c r="D237" s="7" t="s">
        <v>29</v>
      </c>
    </row>
    <row r="238" spans="1:4" x14ac:dyDescent="0.2">
      <c r="A238" s="7" t="s">
        <v>681</v>
      </c>
      <c r="B238" s="7" t="s">
        <v>62</v>
      </c>
      <c r="C238" s="7" t="s">
        <v>98</v>
      </c>
      <c r="D238" s="7" t="s">
        <v>33</v>
      </c>
    </row>
    <row r="239" spans="1:4" x14ac:dyDescent="0.2">
      <c r="A239" s="7" t="s">
        <v>1003</v>
      </c>
      <c r="B239" s="7" t="s">
        <v>38</v>
      </c>
      <c r="C239" s="7" t="s">
        <v>54</v>
      </c>
      <c r="D239" s="7" t="s">
        <v>33</v>
      </c>
    </row>
    <row r="240" spans="1:4" x14ac:dyDescent="0.2">
      <c r="A240" s="7" t="s">
        <v>918</v>
      </c>
      <c r="B240" s="7" t="s">
        <v>38</v>
      </c>
      <c r="C240" s="7" t="s">
        <v>98</v>
      </c>
      <c r="D240" s="7" t="s">
        <v>33</v>
      </c>
    </row>
    <row r="241" spans="1:4" x14ac:dyDescent="0.2">
      <c r="A241" s="7" t="s">
        <v>256</v>
      </c>
      <c r="B241" s="7" t="s">
        <v>53</v>
      </c>
      <c r="C241" s="7" t="s">
        <v>46</v>
      </c>
      <c r="D241" s="7" t="s">
        <v>33</v>
      </c>
    </row>
    <row r="242" spans="1:4" x14ac:dyDescent="0.2">
      <c r="A242" s="7" t="s">
        <v>183</v>
      </c>
      <c r="B242" s="7" t="s">
        <v>27</v>
      </c>
      <c r="C242" s="7" t="s">
        <v>28</v>
      </c>
      <c r="D242" s="7" t="s">
        <v>29</v>
      </c>
    </row>
    <row r="243" spans="1:4" x14ac:dyDescent="0.2">
      <c r="A243" s="7" t="s">
        <v>791</v>
      </c>
      <c r="B243" s="7" t="s">
        <v>45</v>
      </c>
      <c r="C243" s="7" t="s">
        <v>28</v>
      </c>
      <c r="D243" s="7" t="s">
        <v>33</v>
      </c>
    </row>
    <row r="244" spans="1:4" x14ac:dyDescent="0.2">
      <c r="A244" s="7" t="s">
        <v>802</v>
      </c>
      <c r="B244" s="7" t="s">
        <v>45</v>
      </c>
      <c r="C244" s="7" t="s">
        <v>46</v>
      </c>
      <c r="D244" s="7" t="s">
        <v>33</v>
      </c>
    </row>
    <row r="245" spans="1:4" x14ac:dyDescent="0.2">
      <c r="A245" s="7" t="s">
        <v>1025</v>
      </c>
      <c r="B245" s="7" t="s">
        <v>77</v>
      </c>
      <c r="C245" s="7" t="s">
        <v>46</v>
      </c>
      <c r="D245" s="7" t="s">
        <v>33</v>
      </c>
    </row>
    <row r="246" spans="1:4" x14ac:dyDescent="0.2">
      <c r="A246" s="7" t="s">
        <v>207</v>
      </c>
      <c r="B246" s="7" t="s">
        <v>195</v>
      </c>
      <c r="C246" s="7" t="s">
        <v>46</v>
      </c>
      <c r="D246" s="7" t="s">
        <v>33</v>
      </c>
    </row>
    <row r="247" spans="1:4" x14ac:dyDescent="0.2">
      <c r="A247" s="7" t="s">
        <v>873</v>
      </c>
      <c r="B247" s="7" t="s">
        <v>195</v>
      </c>
      <c r="C247" s="7" t="s">
        <v>98</v>
      </c>
      <c r="D247" s="7" t="s">
        <v>29</v>
      </c>
    </row>
    <row r="248" spans="1:4" x14ac:dyDescent="0.2">
      <c r="A248" s="7" t="s">
        <v>1454</v>
      </c>
      <c r="B248" s="7" t="s">
        <v>45</v>
      </c>
      <c r="C248" s="7" t="s">
        <v>28</v>
      </c>
      <c r="D248" s="7" t="s">
        <v>33</v>
      </c>
    </row>
    <row r="249" spans="1:4" x14ac:dyDescent="0.2">
      <c r="A249" s="7" t="s">
        <v>23</v>
      </c>
      <c r="B249" s="7" t="s">
        <v>27</v>
      </c>
      <c r="C249" s="7" t="s">
        <v>28</v>
      </c>
      <c r="D249" s="7" t="s">
        <v>29</v>
      </c>
    </row>
    <row r="250" spans="1:4" x14ac:dyDescent="0.2">
      <c r="A250" s="7" t="s">
        <v>196</v>
      </c>
      <c r="B250" s="7" t="s">
        <v>62</v>
      </c>
      <c r="C250" s="7" t="s">
        <v>98</v>
      </c>
      <c r="D250" s="7" t="s">
        <v>29</v>
      </c>
    </row>
    <row r="251" spans="1:4" x14ac:dyDescent="0.2">
      <c r="A251" s="7" t="s">
        <v>293</v>
      </c>
      <c r="B251" s="7" t="s">
        <v>188</v>
      </c>
      <c r="C251" s="7" t="s">
        <v>46</v>
      </c>
      <c r="D251" s="7" t="s">
        <v>33</v>
      </c>
    </row>
    <row r="252" spans="1:4" x14ac:dyDescent="0.2">
      <c r="A252" s="7" t="s">
        <v>1039</v>
      </c>
      <c r="B252" s="7" t="s">
        <v>87</v>
      </c>
      <c r="C252" s="7" t="s">
        <v>98</v>
      </c>
      <c r="D252" s="7" t="s">
        <v>33</v>
      </c>
    </row>
    <row r="253" spans="1:4" x14ac:dyDescent="0.2">
      <c r="A253" s="7" t="s">
        <v>404</v>
      </c>
      <c r="B253" s="7" t="s">
        <v>62</v>
      </c>
      <c r="C253" s="7" t="s">
        <v>39</v>
      </c>
      <c r="D253" s="7" t="s">
        <v>29</v>
      </c>
    </row>
    <row r="254" spans="1:4" x14ac:dyDescent="0.2">
      <c r="A254" s="7" t="s">
        <v>949</v>
      </c>
      <c r="B254" s="7" t="s">
        <v>94</v>
      </c>
      <c r="C254" s="7" t="s">
        <v>28</v>
      </c>
      <c r="D254" s="7" t="s">
        <v>33</v>
      </c>
    </row>
    <row r="255" spans="1:4" x14ac:dyDescent="0.2">
      <c r="A255" s="7" t="s">
        <v>956</v>
      </c>
      <c r="B255" s="7" t="s">
        <v>188</v>
      </c>
      <c r="C255" s="7" t="s">
        <v>46</v>
      </c>
      <c r="D255" s="7" t="s">
        <v>29</v>
      </c>
    </row>
    <row r="256" spans="1:4" x14ac:dyDescent="0.2">
      <c r="A256" s="7" t="s">
        <v>1216</v>
      </c>
      <c r="B256" s="7" t="s">
        <v>45</v>
      </c>
      <c r="C256" s="7" t="s">
        <v>46</v>
      </c>
      <c r="D256" s="7" t="s">
        <v>33</v>
      </c>
    </row>
    <row r="257" spans="1:4" x14ac:dyDescent="0.2">
      <c r="A257" s="7" t="s">
        <v>329</v>
      </c>
      <c r="B257" s="7" t="s">
        <v>53</v>
      </c>
      <c r="C257" s="7" t="s">
        <v>28</v>
      </c>
      <c r="D257" s="7" t="s">
        <v>33</v>
      </c>
    </row>
    <row r="258" spans="1:4" x14ac:dyDescent="0.2">
      <c r="A258" s="7" t="s">
        <v>1322</v>
      </c>
      <c r="B258" s="7" t="s">
        <v>188</v>
      </c>
      <c r="C258" s="7" t="s">
        <v>98</v>
      </c>
      <c r="D258" s="7" t="s">
        <v>33</v>
      </c>
    </row>
    <row r="259" spans="1:4" x14ac:dyDescent="0.2">
      <c r="A259" s="7" t="s">
        <v>342</v>
      </c>
      <c r="B259" s="7" t="s">
        <v>45</v>
      </c>
      <c r="C259" s="7" t="s">
        <v>98</v>
      </c>
      <c r="D259" s="7" t="s">
        <v>33</v>
      </c>
    </row>
    <row r="260" spans="1:4" x14ac:dyDescent="0.2">
      <c r="A260" s="7" t="s">
        <v>35</v>
      </c>
      <c r="B260" s="7" t="s">
        <v>38</v>
      </c>
      <c r="C260" s="7" t="s">
        <v>39</v>
      </c>
      <c r="D260" s="7" t="s">
        <v>33</v>
      </c>
    </row>
    <row r="261" spans="1:4" x14ac:dyDescent="0.2">
      <c r="A261" s="7" t="s">
        <v>982</v>
      </c>
      <c r="B261" s="7" t="s">
        <v>53</v>
      </c>
      <c r="C261" s="7" t="s">
        <v>98</v>
      </c>
      <c r="D261" s="7" t="s">
        <v>33</v>
      </c>
    </row>
    <row r="262" spans="1:4" x14ac:dyDescent="0.2">
      <c r="A262" s="7" t="s">
        <v>663</v>
      </c>
      <c r="B262" s="7" t="s">
        <v>188</v>
      </c>
      <c r="C262" s="7" t="s">
        <v>46</v>
      </c>
      <c r="D262" s="7" t="s">
        <v>33</v>
      </c>
    </row>
    <row r="263" spans="1:4" x14ac:dyDescent="0.2">
      <c r="A263" s="7" t="s">
        <v>1282</v>
      </c>
      <c r="B263" s="7" t="s">
        <v>38</v>
      </c>
      <c r="C263" s="7" t="s">
        <v>28</v>
      </c>
      <c r="D263" s="7" t="s">
        <v>33</v>
      </c>
    </row>
    <row r="264" spans="1:4" x14ac:dyDescent="0.2">
      <c r="A264" s="7" t="s">
        <v>904</v>
      </c>
      <c r="B264" s="7" t="s">
        <v>188</v>
      </c>
      <c r="C264" s="7" t="s">
        <v>46</v>
      </c>
      <c r="D264" s="7" t="s">
        <v>33</v>
      </c>
    </row>
    <row r="265" spans="1:4" x14ac:dyDescent="0.2">
      <c r="A265" s="7" t="s">
        <v>1244</v>
      </c>
      <c r="B265" s="7" t="s">
        <v>62</v>
      </c>
      <c r="C265" s="7" t="s">
        <v>54</v>
      </c>
      <c r="D265" s="7" t="s">
        <v>33</v>
      </c>
    </row>
    <row r="266" spans="1:4" x14ac:dyDescent="0.2">
      <c r="A266" s="7" t="s">
        <v>1173</v>
      </c>
      <c r="B266" s="7" t="s">
        <v>45</v>
      </c>
      <c r="C266" s="7" t="s">
        <v>46</v>
      </c>
      <c r="D266" s="7" t="s">
        <v>33</v>
      </c>
    </row>
    <row r="267" spans="1:4" x14ac:dyDescent="0.2">
      <c r="A267" s="7" t="s">
        <v>1562</v>
      </c>
      <c r="B267" s="7" t="s">
        <v>53</v>
      </c>
      <c r="C267" s="7" t="s">
        <v>28</v>
      </c>
      <c r="D267" s="7" t="s">
        <v>33</v>
      </c>
    </row>
    <row r="268" spans="1:4" x14ac:dyDescent="0.2">
      <c r="A268" s="7" t="s">
        <v>239</v>
      </c>
      <c r="B268" s="7" t="s">
        <v>188</v>
      </c>
      <c r="C268" s="7" t="s">
        <v>46</v>
      </c>
      <c r="D268" s="7" t="s">
        <v>33</v>
      </c>
    </row>
    <row r="269" spans="1:4" x14ac:dyDescent="0.2">
      <c r="A269" s="7" t="s">
        <v>1029</v>
      </c>
      <c r="B269" s="7" t="s">
        <v>45</v>
      </c>
      <c r="C269" s="7" t="s">
        <v>98</v>
      </c>
      <c r="D269" s="7" t="s">
        <v>33</v>
      </c>
    </row>
    <row r="270" spans="1:4" x14ac:dyDescent="0.2">
      <c r="A270" s="7" t="s">
        <v>578</v>
      </c>
      <c r="B270" s="7" t="s">
        <v>62</v>
      </c>
      <c r="C270" s="7" t="s">
        <v>39</v>
      </c>
      <c r="D270" s="7" t="s">
        <v>33</v>
      </c>
    </row>
    <row r="271" spans="1:4" x14ac:dyDescent="0.2">
      <c r="A271" s="7" t="s">
        <v>438</v>
      </c>
      <c r="B271" s="7" t="s">
        <v>38</v>
      </c>
      <c r="C271" s="7" t="s">
        <v>98</v>
      </c>
      <c r="D271" s="7" t="s">
        <v>33</v>
      </c>
    </row>
    <row r="272" spans="1:4" x14ac:dyDescent="0.2">
      <c r="A272" s="7" t="s">
        <v>254</v>
      </c>
      <c r="B272" s="7" t="s">
        <v>62</v>
      </c>
      <c r="C272" s="7" t="s">
        <v>28</v>
      </c>
      <c r="D272" s="7" t="s">
        <v>29</v>
      </c>
    </row>
    <row r="273" spans="1:4" x14ac:dyDescent="0.2">
      <c r="A273" s="7" t="s">
        <v>1095</v>
      </c>
      <c r="B273" s="7" t="s">
        <v>62</v>
      </c>
      <c r="C273" s="7" t="s">
        <v>46</v>
      </c>
      <c r="D273" s="7" t="s">
        <v>29</v>
      </c>
    </row>
    <row r="274" spans="1:4" x14ac:dyDescent="0.2">
      <c r="A274" s="7" t="s">
        <v>528</v>
      </c>
      <c r="B274" s="7" t="s">
        <v>45</v>
      </c>
      <c r="C274" s="7" t="s">
        <v>98</v>
      </c>
      <c r="D274" s="7" t="s">
        <v>33</v>
      </c>
    </row>
    <row r="275" spans="1:4" x14ac:dyDescent="0.2">
      <c r="A275" s="7" t="s">
        <v>1388</v>
      </c>
      <c r="B275" s="7" t="s">
        <v>38</v>
      </c>
      <c r="C275" s="7" t="s">
        <v>98</v>
      </c>
      <c r="D275" s="7" t="s">
        <v>33</v>
      </c>
    </row>
    <row r="276" spans="1:4" x14ac:dyDescent="0.2">
      <c r="A276" s="7" t="s">
        <v>702</v>
      </c>
      <c r="B276" s="7" t="s">
        <v>38</v>
      </c>
      <c r="C276" s="7" t="s">
        <v>28</v>
      </c>
      <c r="D276" s="7" t="s">
        <v>33</v>
      </c>
    </row>
    <row r="277" spans="1:4" x14ac:dyDescent="0.2">
      <c r="A277" s="7" t="s">
        <v>955</v>
      </c>
      <c r="B277" s="7" t="s">
        <v>188</v>
      </c>
      <c r="C277" s="7" t="s">
        <v>28</v>
      </c>
      <c r="D277" s="7" t="s">
        <v>33</v>
      </c>
    </row>
    <row r="278" spans="1:4" x14ac:dyDescent="0.2">
      <c r="A278" s="7" t="s">
        <v>1385</v>
      </c>
      <c r="B278" s="7" t="s">
        <v>62</v>
      </c>
      <c r="C278" s="7" t="s">
        <v>46</v>
      </c>
      <c r="D278" s="7" t="s">
        <v>33</v>
      </c>
    </row>
    <row r="279" spans="1:4" x14ac:dyDescent="0.2">
      <c r="A279" s="7" t="s">
        <v>1011</v>
      </c>
      <c r="B279" s="7" t="s">
        <v>45</v>
      </c>
      <c r="C279" s="7" t="s">
        <v>28</v>
      </c>
      <c r="D279" s="7" t="s">
        <v>33</v>
      </c>
    </row>
    <row r="280" spans="1:4" x14ac:dyDescent="0.2">
      <c r="A280" s="7" t="s">
        <v>1519</v>
      </c>
      <c r="B280" s="7" t="s">
        <v>77</v>
      </c>
      <c r="C280" s="7" t="s">
        <v>54</v>
      </c>
      <c r="D280" s="7" t="s">
        <v>29</v>
      </c>
    </row>
    <row r="281" spans="1:4" x14ac:dyDescent="0.2">
      <c r="A281" s="7" t="s">
        <v>564</v>
      </c>
      <c r="B281" s="7" t="s">
        <v>45</v>
      </c>
      <c r="C281" s="7" t="s">
        <v>28</v>
      </c>
      <c r="D281" s="7" t="s">
        <v>33</v>
      </c>
    </row>
    <row r="282" spans="1:4" x14ac:dyDescent="0.2">
      <c r="A282" s="7" t="s">
        <v>389</v>
      </c>
      <c r="B282" s="7" t="s">
        <v>27</v>
      </c>
      <c r="C282" s="7" t="s">
        <v>46</v>
      </c>
      <c r="D282" s="7" t="s">
        <v>33</v>
      </c>
    </row>
    <row r="283" spans="1:4" x14ac:dyDescent="0.2">
      <c r="A283" s="7" t="s">
        <v>579</v>
      </c>
      <c r="B283" s="7" t="s">
        <v>45</v>
      </c>
      <c r="C283" s="7" t="s">
        <v>46</v>
      </c>
      <c r="D283" s="7" t="s">
        <v>159</v>
      </c>
    </row>
    <row r="284" spans="1:4" x14ac:dyDescent="0.2">
      <c r="A284" s="7" t="s">
        <v>866</v>
      </c>
      <c r="B284" s="7" t="s">
        <v>188</v>
      </c>
      <c r="C284" s="7" t="s">
        <v>98</v>
      </c>
      <c r="D284" s="7" t="s">
        <v>33</v>
      </c>
    </row>
    <row r="285" spans="1:4" x14ac:dyDescent="0.2">
      <c r="A285" s="7" t="s">
        <v>824</v>
      </c>
      <c r="B285" s="7" t="s">
        <v>87</v>
      </c>
      <c r="C285" s="7" t="s">
        <v>98</v>
      </c>
      <c r="D285" s="7" t="s">
        <v>33</v>
      </c>
    </row>
    <row r="286" spans="1:4" x14ac:dyDescent="0.2">
      <c r="A286" s="7" t="s">
        <v>1359</v>
      </c>
      <c r="B286" s="7" t="s">
        <v>45</v>
      </c>
      <c r="C286" s="7" t="s">
        <v>46</v>
      </c>
      <c r="D286" s="7" t="s">
        <v>33</v>
      </c>
    </row>
    <row r="287" spans="1:4" x14ac:dyDescent="0.2">
      <c r="A287" s="7" t="s">
        <v>201</v>
      </c>
      <c r="B287" s="7" t="s">
        <v>62</v>
      </c>
      <c r="C287" s="7" t="s">
        <v>39</v>
      </c>
      <c r="D287" s="7" t="s">
        <v>33</v>
      </c>
    </row>
    <row r="288" spans="1:4" x14ac:dyDescent="0.2">
      <c r="A288" s="7" t="s">
        <v>467</v>
      </c>
      <c r="B288" s="7" t="s">
        <v>45</v>
      </c>
      <c r="C288" s="7" t="s">
        <v>98</v>
      </c>
      <c r="D288" s="7" t="s">
        <v>33</v>
      </c>
    </row>
    <row r="289" spans="1:4" x14ac:dyDescent="0.2">
      <c r="A289" s="7" t="s">
        <v>1387</v>
      </c>
      <c r="B289" s="7" t="s">
        <v>62</v>
      </c>
      <c r="C289" s="7" t="s">
        <v>46</v>
      </c>
      <c r="D289" s="7" t="s">
        <v>33</v>
      </c>
    </row>
    <row r="290" spans="1:4" x14ac:dyDescent="0.2">
      <c r="A290" s="7" t="s">
        <v>1139</v>
      </c>
      <c r="B290" s="7" t="s">
        <v>253</v>
      </c>
      <c r="C290" s="7" t="s">
        <v>28</v>
      </c>
      <c r="D290" s="7" t="s">
        <v>33</v>
      </c>
    </row>
    <row r="291" spans="1:4" x14ac:dyDescent="0.2">
      <c r="A291" s="7" t="s">
        <v>1301</v>
      </c>
      <c r="B291" s="7" t="s">
        <v>87</v>
      </c>
      <c r="C291" s="7" t="s">
        <v>54</v>
      </c>
      <c r="D291" s="7" t="s">
        <v>33</v>
      </c>
    </row>
    <row r="292" spans="1:4" x14ac:dyDescent="0.2">
      <c r="A292" s="7" t="s">
        <v>1080</v>
      </c>
      <c r="B292" s="7" t="s">
        <v>77</v>
      </c>
      <c r="C292" s="7" t="s">
        <v>39</v>
      </c>
      <c r="D292" s="7" t="s">
        <v>29</v>
      </c>
    </row>
    <row r="293" spans="1:4" x14ac:dyDescent="0.2">
      <c r="A293" s="7" t="s">
        <v>42</v>
      </c>
      <c r="B293" s="7" t="s">
        <v>45</v>
      </c>
      <c r="C293" s="7" t="s">
        <v>46</v>
      </c>
      <c r="D293" s="7" t="s">
        <v>29</v>
      </c>
    </row>
    <row r="294" spans="1:4" x14ac:dyDescent="0.2">
      <c r="A294" s="7" t="s">
        <v>1222</v>
      </c>
      <c r="B294" s="7" t="s">
        <v>45</v>
      </c>
      <c r="C294" s="7" t="s">
        <v>54</v>
      </c>
      <c r="D294" s="7" t="s">
        <v>33</v>
      </c>
    </row>
    <row r="295" spans="1:4" x14ac:dyDescent="0.2">
      <c r="A295" s="7" t="s">
        <v>1435</v>
      </c>
      <c r="B295" s="7" t="s">
        <v>27</v>
      </c>
      <c r="C295" s="7" t="s">
        <v>46</v>
      </c>
      <c r="D295" s="7" t="s">
        <v>33</v>
      </c>
    </row>
    <row r="296" spans="1:4" x14ac:dyDescent="0.2">
      <c r="A296" s="7" t="s">
        <v>782</v>
      </c>
      <c r="B296" s="7" t="s">
        <v>62</v>
      </c>
      <c r="C296" s="7" t="s">
        <v>98</v>
      </c>
      <c r="D296" s="7" t="s">
        <v>33</v>
      </c>
    </row>
    <row r="297" spans="1:4" x14ac:dyDescent="0.2">
      <c r="A297" s="7" t="s">
        <v>526</v>
      </c>
      <c r="B297" s="7" t="s">
        <v>45</v>
      </c>
      <c r="C297" s="7" t="s">
        <v>54</v>
      </c>
      <c r="D297" s="7" t="s">
        <v>33</v>
      </c>
    </row>
    <row r="298" spans="1:4" x14ac:dyDescent="0.2">
      <c r="A298" s="7" t="s">
        <v>416</v>
      </c>
      <c r="B298" s="7" t="s">
        <v>27</v>
      </c>
      <c r="C298" s="7" t="s">
        <v>46</v>
      </c>
      <c r="D298" s="7" t="s">
        <v>33</v>
      </c>
    </row>
    <row r="299" spans="1:4" x14ac:dyDescent="0.2">
      <c r="A299" s="7" t="s">
        <v>864</v>
      </c>
      <c r="B299" s="7" t="s">
        <v>38</v>
      </c>
      <c r="C299" s="7" t="s">
        <v>46</v>
      </c>
      <c r="D299" s="7" t="s">
        <v>33</v>
      </c>
    </row>
    <row r="300" spans="1:4" x14ac:dyDescent="0.2">
      <c r="A300" s="7" t="s">
        <v>905</v>
      </c>
      <c r="B300" s="7" t="s">
        <v>94</v>
      </c>
      <c r="C300" s="7" t="s">
        <v>39</v>
      </c>
      <c r="D300" s="7" t="s">
        <v>29</v>
      </c>
    </row>
    <row r="301" spans="1:4" x14ac:dyDescent="0.2">
      <c r="A301" s="7" t="s">
        <v>190</v>
      </c>
      <c r="B301" s="7" t="s">
        <v>62</v>
      </c>
      <c r="C301" s="7" t="s">
        <v>98</v>
      </c>
      <c r="D301" s="7" t="s">
        <v>33</v>
      </c>
    </row>
    <row r="302" spans="1:4" x14ac:dyDescent="0.2">
      <c r="A302" s="7" t="s">
        <v>891</v>
      </c>
      <c r="B302" s="7" t="s">
        <v>87</v>
      </c>
      <c r="C302" s="7" t="s">
        <v>98</v>
      </c>
      <c r="D302" s="7" t="s">
        <v>33</v>
      </c>
    </row>
    <row r="303" spans="1:4" x14ac:dyDescent="0.2">
      <c r="A303" s="7" t="s">
        <v>1503</v>
      </c>
      <c r="B303" s="7" t="s">
        <v>45</v>
      </c>
      <c r="C303" s="7" t="s">
        <v>98</v>
      </c>
      <c r="D303" s="7" t="s">
        <v>33</v>
      </c>
    </row>
    <row r="304" spans="1:4" x14ac:dyDescent="0.2">
      <c r="A304" s="7" t="s">
        <v>1585</v>
      </c>
      <c r="B304" s="7" t="s">
        <v>27</v>
      </c>
      <c r="C304" s="7" t="s">
        <v>98</v>
      </c>
      <c r="D304" s="7" t="s">
        <v>33</v>
      </c>
    </row>
    <row r="305" spans="1:4" x14ac:dyDescent="0.2">
      <c r="A305" s="7" t="s">
        <v>847</v>
      </c>
      <c r="B305" s="7" t="s">
        <v>62</v>
      </c>
      <c r="C305" s="7" t="s">
        <v>54</v>
      </c>
      <c r="D305" s="7" t="s">
        <v>33</v>
      </c>
    </row>
    <row r="306" spans="1:4" x14ac:dyDescent="0.2">
      <c r="A306" s="7" t="s">
        <v>415</v>
      </c>
      <c r="B306" s="7" t="s">
        <v>94</v>
      </c>
      <c r="C306" s="7" t="s">
        <v>98</v>
      </c>
      <c r="D306" s="7" t="s">
        <v>33</v>
      </c>
    </row>
    <row r="307" spans="1:4" x14ac:dyDescent="0.2">
      <c r="A307" s="7" t="s">
        <v>1194</v>
      </c>
      <c r="B307" s="7" t="s">
        <v>62</v>
      </c>
      <c r="C307" s="7" t="s">
        <v>28</v>
      </c>
      <c r="D307" s="7" t="s">
        <v>33</v>
      </c>
    </row>
    <row r="308" spans="1:4" x14ac:dyDescent="0.2">
      <c r="A308" s="7" t="s">
        <v>1571</v>
      </c>
      <c r="B308" s="7" t="s">
        <v>53</v>
      </c>
      <c r="C308" s="7" t="s">
        <v>28</v>
      </c>
      <c r="D308" s="7" t="s">
        <v>33</v>
      </c>
    </row>
    <row r="309" spans="1:4" x14ac:dyDescent="0.2">
      <c r="A309" s="7" t="s">
        <v>798</v>
      </c>
      <c r="B309" s="7" t="s">
        <v>45</v>
      </c>
      <c r="C309" s="7" t="s">
        <v>98</v>
      </c>
      <c r="D309" s="7" t="s">
        <v>159</v>
      </c>
    </row>
    <row r="310" spans="1:4" x14ac:dyDescent="0.2">
      <c r="A310" s="7" t="s">
        <v>172</v>
      </c>
      <c r="B310" s="7" t="s">
        <v>45</v>
      </c>
      <c r="C310" s="7" t="s">
        <v>39</v>
      </c>
      <c r="D310" s="7" t="s">
        <v>33</v>
      </c>
    </row>
    <row r="311" spans="1:4" x14ac:dyDescent="0.2">
      <c r="A311" s="7" t="s">
        <v>1380</v>
      </c>
      <c r="B311" s="7" t="s">
        <v>188</v>
      </c>
      <c r="C311" s="7" t="s">
        <v>98</v>
      </c>
      <c r="D311" s="7" t="s">
        <v>33</v>
      </c>
    </row>
    <row r="312" spans="1:4" x14ac:dyDescent="0.2">
      <c r="A312" s="7" t="s">
        <v>237</v>
      </c>
      <c r="B312" s="7" t="s">
        <v>27</v>
      </c>
      <c r="C312" s="7" t="s">
        <v>28</v>
      </c>
      <c r="D312" s="7" t="s">
        <v>33</v>
      </c>
    </row>
    <row r="313" spans="1:4" x14ac:dyDescent="0.2">
      <c r="A313" s="7" t="s">
        <v>1371</v>
      </c>
      <c r="B313" s="7" t="s">
        <v>27</v>
      </c>
      <c r="C313" s="7" t="s">
        <v>39</v>
      </c>
      <c r="D313" s="7" t="s">
        <v>33</v>
      </c>
    </row>
    <row r="314" spans="1:4" x14ac:dyDescent="0.2">
      <c r="A314" s="7" t="s">
        <v>1347</v>
      </c>
      <c r="B314" s="7" t="s">
        <v>38</v>
      </c>
      <c r="C314" s="7" t="s">
        <v>39</v>
      </c>
      <c r="D314" s="7" t="s">
        <v>33</v>
      </c>
    </row>
    <row r="315" spans="1:4" x14ac:dyDescent="0.2">
      <c r="A315" s="7" t="s">
        <v>451</v>
      </c>
      <c r="B315" s="7" t="s">
        <v>77</v>
      </c>
      <c r="C315" s="7" t="s">
        <v>46</v>
      </c>
      <c r="D315" s="7" t="s">
        <v>33</v>
      </c>
    </row>
    <row r="316" spans="1:4" x14ac:dyDescent="0.2">
      <c r="A316" s="7" t="s">
        <v>811</v>
      </c>
      <c r="B316" s="7" t="s">
        <v>94</v>
      </c>
      <c r="C316" s="7" t="s">
        <v>46</v>
      </c>
      <c r="D316" s="7" t="s">
        <v>159</v>
      </c>
    </row>
    <row r="317" spans="1:4" x14ac:dyDescent="0.2">
      <c r="A317" s="7" t="s">
        <v>1417</v>
      </c>
      <c r="B317" s="7" t="s">
        <v>77</v>
      </c>
      <c r="C317" s="7" t="s">
        <v>28</v>
      </c>
      <c r="D317" s="7" t="s">
        <v>33</v>
      </c>
    </row>
    <row r="318" spans="1:4" x14ac:dyDescent="0.2">
      <c r="A318" s="7" t="s">
        <v>327</v>
      </c>
      <c r="B318" s="7" t="s">
        <v>53</v>
      </c>
      <c r="C318" s="7" t="s">
        <v>46</v>
      </c>
      <c r="D318" s="7" t="s">
        <v>33</v>
      </c>
    </row>
    <row r="319" spans="1:4" x14ac:dyDescent="0.2">
      <c r="A319" s="7" t="s">
        <v>1398</v>
      </c>
      <c r="B319" s="7" t="s">
        <v>77</v>
      </c>
      <c r="C319" s="7" t="s">
        <v>39</v>
      </c>
      <c r="D319" s="7" t="s">
        <v>33</v>
      </c>
    </row>
    <row r="320" spans="1:4" x14ac:dyDescent="0.2">
      <c r="A320" s="7" t="s">
        <v>848</v>
      </c>
      <c r="B320" s="7" t="s">
        <v>62</v>
      </c>
      <c r="C320" s="7" t="s">
        <v>46</v>
      </c>
      <c r="D320" s="7" t="s">
        <v>33</v>
      </c>
    </row>
    <row r="321" spans="1:4" x14ac:dyDescent="0.2">
      <c r="A321" s="7" t="s">
        <v>1452</v>
      </c>
      <c r="B321" s="7" t="s">
        <v>188</v>
      </c>
      <c r="C321" s="7" t="s">
        <v>28</v>
      </c>
      <c r="D321" s="7" t="s">
        <v>33</v>
      </c>
    </row>
    <row r="322" spans="1:4" x14ac:dyDescent="0.2">
      <c r="A322" s="7" t="s">
        <v>1615</v>
      </c>
      <c r="B322" s="7" t="s">
        <v>195</v>
      </c>
      <c r="C322" s="7" t="s">
        <v>46</v>
      </c>
      <c r="D322" s="7" t="s">
        <v>33</v>
      </c>
    </row>
    <row r="323" spans="1:4" x14ac:dyDescent="0.2">
      <c r="A323" s="7" t="s">
        <v>601</v>
      </c>
      <c r="B323" s="7" t="s">
        <v>94</v>
      </c>
      <c r="C323" s="7" t="s">
        <v>98</v>
      </c>
      <c r="D323" s="7" t="s">
        <v>33</v>
      </c>
    </row>
    <row r="324" spans="1:4" x14ac:dyDescent="0.2">
      <c r="A324" s="7" t="s">
        <v>700</v>
      </c>
      <c r="B324" s="7" t="s">
        <v>27</v>
      </c>
      <c r="C324" s="7" t="s">
        <v>28</v>
      </c>
      <c r="D324" s="7" t="s">
        <v>33</v>
      </c>
    </row>
    <row r="325" spans="1:4" x14ac:dyDescent="0.2">
      <c r="A325" s="7" t="s">
        <v>735</v>
      </c>
      <c r="B325" s="7" t="s">
        <v>195</v>
      </c>
      <c r="C325" s="7" t="s">
        <v>54</v>
      </c>
      <c r="D325" s="7" t="s">
        <v>33</v>
      </c>
    </row>
    <row r="326" spans="1:4" x14ac:dyDescent="0.2">
      <c r="A326" s="7" t="s">
        <v>1432</v>
      </c>
      <c r="B326" s="7" t="s">
        <v>94</v>
      </c>
      <c r="C326" s="7" t="s">
        <v>54</v>
      </c>
      <c r="D326" s="7" t="s">
        <v>33</v>
      </c>
    </row>
    <row r="327" spans="1:4" x14ac:dyDescent="0.2">
      <c r="A327" s="7" t="s">
        <v>1537</v>
      </c>
      <c r="B327" s="7" t="s">
        <v>27</v>
      </c>
      <c r="C327" s="7" t="s">
        <v>46</v>
      </c>
      <c r="D327" s="7" t="s">
        <v>33</v>
      </c>
    </row>
    <row r="328" spans="1:4" x14ac:dyDescent="0.2">
      <c r="A328" s="7" t="s">
        <v>1367</v>
      </c>
      <c r="B328" s="7" t="s">
        <v>62</v>
      </c>
      <c r="C328" s="7" t="s">
        <v>39</v>
      </c>
      <c r="D328" s="7" t="s">
        <v>33</v>
      </c>
    </row>
    <row r="329" spans="1:4" x14ac:dyDescent="0.2">
      <c r="A329" s="7" t="s">
        <v>398</v>
      </c>
      <c r="B329" s="7" t="s">
        <v>62</v>
      </c>
      <c r="C329" s="7" t="s">
        <v>98</v>
      </c>
      <c r="D329" s="7" t="s">
        <v>33</v>
      </c>
    </row>
    <row r="330" spans="1:4" x14ac:dyDescent="0.2">
      <c r="A330" s="7" t="s">
        <v>1061</v>
      </c>
      <c r="B330" s="7" t="s">
        <v>94</v>
      </c>
      <c r="C330" s="7" t="s">
        <v>46</v>
      </c>
      <c r="D330" s="7" t="s">
        <v>33</v>
      </c>
    </row>
    <row r="331" spans="1:4" x14ac:dyDescent="0.2">
      <c r="A331" s="7" t="s">
        <v>954</v>
      </c>
      <c r="B331" s="7" t="s">
        <v>38</v>
      </c>
      <c r="C331" s="7" t="s">
        <v>46</v>
      </c>
      <c r="D331" s="7" t="s">
        <v>33</v>
      </c>
    </row>
    <row r="332" spans="1:4" x14ac:dyDescent="0.2">
      <c r="A332" s="7" t="s">
        <v>943</v>
      </c>
      <c r="B332" s="7" t="s">
        <v>45</v>
      </c>
      <c r="C332" s="7" t="s">
        <v>46</v>
      </c>
      <c r="D332" s="7" t="s">
        <v>33</v>
      </c>
    </row>
    <row r="333" spans="1:4" x14ac:dyDescent="0.2">
      <c r="A333" s="7" t="s">
        <v>1339</v>
      </c>
      <c r="B333" s="7" t="s">
        <v>73</v>
      </c>
      <c r="C333" s="7" t="s">
        <v>46</v>
      </c>
      <c r="D333" s="7" t="s">
        <v>33</v>
      </c>
    </row>
    <row r="334" spans="1:4" x14ac:dyDescent="0.2">
      <c r="A334" s="7" t="s">
        <v>241</v>
      </c>
      <c r="B334" s="7" t="s">
        <v>45</v>
      </c>
      <c r="C334" s="7" t="s">
        <v>46</v>
      </c>
      <c r="D334" s="7" t="s">
        <v>33</v>
      </c>
    </row>
    <row r="335" spans="1:4" x14ac:dyDescent="0.2">
      <c r="A335" s="7" t="s">
        <v>1052</v>
      </c>
      <c r="B335" s="7" t="s">
        <v>62</v>
      </c>
      <c r="C335" s="7" t="s">
        <v>54</v>
      </c>
      <c r="D335" s="7" t="s">
        <v>33</v>
      </c>
    </row>
    <row r="336" spans="1:4" x14ac:dyDescent="0.2">
      <c r="A336" s="7" t="s">
        <v>390</v>
      </c>
      <c r="B336" s="7" t="s">
        <v>45</v>
      </c>
      <c r="C336" s="7" t="s">
        <v>46</v>
      </c>
      <c r="D336" s="7" t="s">
        <v>33</v>
      </c>
    </row>
    <row r="337" spans="1:4" x14ac:dyDescent="0.2">
      <c r="A337" s="7" t="s">
        <v>233</v>
      </c>
      <c r="B337" s="7" t="s">
        <v>77</v>
      </c>
      <c r="C337" s="7" t="s">
        <v>46</v>
      </c>
      <c r="D337" s="7" t="s">
        <v>29</v>
      </c>
    </row>
    <row r="338" spans="1:4" x14ac:dyDescent="0.2">
      <c r="A338" s="7" t="s">
        <v>784</v>
      </c>
      <c r="B338" s="7" t="s">
        <v>58</v>
      </c>
      <c r="C338" s="7" t="s">
        <v>39</v>
      </c>
      <c r="D338" s="7" t="s">
        <v>33</v>
      </c>
    </row>
    <row r="339" spans="1:4" x14ac:dyDescent="0.2">
      <c r="A339" s="7" t="s">
        <v>546</v>
      </c>
      <c r="B339" s="7" t="s">
        <v>253</v>
      </c>
      <c r="C339" s="7" t="s">
        <v>39</v>
      </c>
      <c r="D339" s="7" t="s">
        <v>33</v>
      </c>
    </row>
    <row r="340" spans="1:4" x14ac:dyDescent="0.2">
      <c r="A340" s="7" t="s">
        <v>996</v>
      </c>
      <c r="B340" s="7" t="s">
        <v>77</v>
      </c>
      <c r="C340" s="7" t="s">
        <v>98</v>
      </c>
      <c r="D340" s="7" t="s">
        <v>33</v>
      </c>
    </row>
    <row r="341" spans="1:4" x14ac:dyDescent="0.2">
      <c r="A341" s="7" t="s">
        <v>1115</v>
      </c>
      <c r="B341" s="7" t="s">
        <v>77</v>
      </c>
      <c r="C341" s="7" t="s">
        <v>28</v>
      </c>
      <c r="D341" s="7" t="s">
        <v>33</v>
      </c>
    </row>
    <row r="342" spans="1:4" x14ac:dyDescent="0.2">
      <c r="A342" s="7" t="s">
        <v>167</v>
      </c>
      <c r="B342" s="7" t="s">
        <v>45</v>
      </c>
      <c r="C342" s="7" t="s">
        <v>39</v>
      </c>
      <c r="D342" s="7" t="s">
        <v>29</v>
      </c>
    </row>
    <row r="343" spans="1:4" x14ac:dyDescent="0.2">
      <c r="A343" s="7" t="s">
        <v>1252</v>
      </c>
      <c r="B343" s="7" t="s">
        <v>45</v>
      </c>
      <c r="C343" s="7" t="s">
        <v>98</v>
      </c>
      <c r="D343" s="7" t="s">
        <v>29</v>
      </c>
    </row>
    <row r="344" spans="1:4" x14ac:dyDescent="0.2">
      <c r="A344" s="7" t="s">
        <v>262</v>
      </c>
      <c r="B344" s="7" t="s">
        <v>62</v>
      </c>
      <c r="C344" s="7" t="s">
        <v>46</v>
      </c>
      <c r="D344" s="7" t="s">
        <v>33</v>
      </c>
    </row>
    <row r="345" spans="1:4" x14ac:dyDescent="0.2">
      <c r="A345" s="7" t="s">
        <v>1311</v>
      </c>
      <c r="B345" s="7" t="s">
        <v>253</v>
      </c>
      <c r="C345" s="7" t="s">
        <v>46</v>
      </c>
      <c r="D345" s="7" t="s">
        <v>33</v>
      </c>
    </row>
    <row r="346" spans="1:4" x14ac:dyDescent="0.2">
      <c r="A346" s="7" t="s">
        <v>1427</v>
      </c>
      <c r="B346" s="7" t="s">
        <v>188</v>
      </c>
      <c r="C346" s="7" t="s">
        <v>54</v>
      </c>
      <c r="D346" s="7" t="s">
        <v>33</v>
      </c>
    </row>
    <row r="347" spans="1:4" x14ac:dyDescent="0.2">
      <c r="A347" s="7" t="s">
        <v>1220</v>
      </c>
      <c r="B347" s="7" t="s">
        <v>195</v>
      </c>
      <c r="C347" s="7" t="s">
        <v>46</v>
      </c>
      <c r="D347" s="7" t="s">
        <v>33</v>
      </c>
    </row>
    <row r="348" spans="1:4" x14ac:dyDescent="0.2">
      <c r="A348" s="7" t="s">
        <v>1202</v>
      </c>
      <c r="B348" s="7" t="s">
        <v>195</v>
      </c>
      <c r="C348" s="7" t="s">
        <v>28</v>
      </c>
      <c r="D348" s="7" t="s">
        <v>29</v>
      </c>
    </row>
    <row r="349" spans="1:4" x14ac:dyDescent="0.2">
      <c r="A349" s="7" t="s">
        <v>665</v>
      </c>
      <c r="B349" s="7" t="s">
        <v>77</v>
      </c>
      <c r="C349" s="7" t="s">
        <v>54</v>
      </c>
      <c r="D349" s="7" t="s">
        <v>33</v>
      </c>
    </row>
    <row r="350" spans="1:4" x14ac:dyDescent="0.2">
      <c r="A350" s="7" t="s">
        <v>795</v>
      </c>
      <c r="B350" s="7" t="s">
        <v>27</v>
      </c>
      <c r="C350" s="7" t="s">
        <v>39</v>
      </c>
      <c r="D350" s="7" t="s">
        <v>29</v>
      </c>
    </row>
    <row r="351" spans="1:4" x14ac:dyDescent="0.2">
      <c r="A351" s="7" t="s">
        <v>796</v>
      </c>
      <c r="B351" s="7" t="s">
        <v>38</v>
      </c>
      <c r="C351" s="7" t="s">
        <v>46</v>
      </c>
      <c r="D351" s="7" t="s">
        <v>33</v>
      </c>
    </row>
    <row r="352" spans="1:4" x14ac:dyDescent="0.2">
      <c r="A352" s="7" t="s">
        <v>303</v>
      </c>
      <c r="B352" s="7" t="s">
        <v>27</v>
      </c>
      <c r="C352" s="7" t="s">
        <v>28</v>
      </c>
      <c r="D352" s="7" t="s">
        <v>29</v>
      </c>
    </row>
    <row r="353" spans="1:4" x14ac:dyDescent="0.2">
      <c r="A353" s="7" t="s">
        <v>1622</v>
      </c>
      <c r="B353" s="7" t="s">
        <v>188</v>
      </c>
      <c r="C353" s="7" t="s">
        <v>39</v>
      </c>
      <c r="D353" s="7" t="s">
        <v>33</v>
      </c>
    </row>
    <row r="354" spans="1:4" x14ac:dyDescent="0.2">
      <c r="A354" s="7" t="s">
        <v>464</v>
      </c>
      <c r="B354" s="7" t="s">
        <v>222</v>
      </c>
      <c r="C354" s="7" t="s">
        <v>39</v>
      </c>
      <c r="D354" s="7" t="s">
        <v>29</v>
      </c>
    </row>
    <row r="355" spans="1:4" x14ac:dyDescent="0.2">
      <c r="A355" s="7" t="s">
        <v>402</v>
      </c>
      <c r="B355" s="7" t="s">
        <v>77</v>
      </c>
      <c r="C355" s="7" t="s">
        <v>46</v>
      </c>
      <c r="D355" s="7" t="s">
        <v>33</v>
      </c>
    </row>
    <row r="356" spans="1:4" x14ac:dyDescent="0.2">
      <c r="A356" s="7" t="s">
        <v>505</v>
      </c>
      <c r="B356" s="7" t="s">
        <v>53</v>
      </c>
      <c r="C356" s="7" t="s">
        <v>54</v>
      </c>
      <c r="D356" s="7" t="s">
        <v>29</v>
      </c>
    </row>
    <row r="357" spans="1:4" x14ac:dyDescent="0.2">
      <c r="A357" s="7" t="s">
        <v>1516</v>
      </c>
      <c r="B357" s="7" t="s">
        <v>27</v>
      </c>
      <c r="C357" s="7" t="s">
        <v>54</v>
      </c>
      <c r="D357" s="7" t="s">
        <v>33</v>
      </c>
    </row>
    <row r="358" spans="1:4" x14ac:dyDescent="0.2">
      <c r="A358" s="7" t="s">
        <v>1259</v>
      </c>
      <c r="B358" s="7" t="s">
        <v>62</v>
      </c>
      <c r="C358" s="7" t="s">
        <v>39</v>
      </c>
      <c r="D358" s="7" t="s">
        <v>33</v>
      </c>
    </row>
    <row r="359" spans="1:4" x14ac:dyDescent="0.2">
      <c r="A359" s="7" t="s">
        <v>1281</v>
      </c>
      <c r="B359" s="7" t="s">
        <v>195</v>
      </c>
      <c r="C359" s="7" t="s">
        <v>54</v>
      </c>
      <c r="D359" s="7" t="s">
        <v>29</v>
      </c>
    </row>
    <row r="360" spans="1:4" x14ac:dyDescent="0.2">
      <c r="A360" s="7" t="s">
        <v>282</v>
      </c>
      <c r="B360" s="7" t="s">
        <v>94</v>
      </c>
      <c r="C360" s="7" t="s">
        <v>46</v>
      </c>
      <c r="D360" s="7" t="s">
        <v>33</v>
      </c>
    </row>
    <row r="361" spans="1:4" x14ac:dyDescent="0.2">
      <c r="A361" s="7" t="s">
        <v>1024</v>
      </c>
      <c r="B361" s="7" t="s">
        <v>62</v>
      </c>
      <c r="C361" s="7" t="s">
        <v>46</v>
      </c>
      <c r="D361" s="7" t="s">
        <v>29</v>
      </c>
    </row>
    <row r="362" spans="1:4" x14ac:dyDescent="0.2">
      <c r="A362" s="7" t="s">
        <v>1134</v>
      </c>
      <c r="B362" s="7" t="s">
        <v>27</v>
      </c>
      <c r="C362" s="7" t="s">
        <v>46</v>
      </c>
      <c r="D362" s="7" t="s">
        <v>159</v>
      </c>
    </row>
    <row r="363" spans="1:4" x14ac:dyDescent="0.2">
      <c r="A363" s="7" t="s">
        <v>1437</v>
      </c>
      <c r="B363" s="7" t="s">
        <v>87</v>
      </c>
      <c r="C363" s="7" t="s">
        <v>28</v>
      </c>
      <c r="D363" s="7" t="s">
        <v>33</v>
      </c>
    </row>
    <row r="364" spans="1:4" x14ac:dyDescent="0.2">
      <c r="A364" s="7" t="s">
        <v>380</v>
      </c>
      <c r="B364" s="7" t="s">
        <v>62</v>
      </c>
      <c r="C364" s="7" t="s">
        <v>46</v>
      </c>
      <c r="D364" s="7" t="s">
        <v>33</v>
      </c>
    </row>
    <row r="365" spans="1:4" x14ac:dyDescent="0.2">
      <c r="A365" s="7" t="s">
        <v>203</v>
      </c>
      <c r="B365" s="7" t="s">
        <v>38</v>
      </c>
      <c r="C365" s="7" t="s">
        <v>54</v>
      </c>
      <c r="D365" s="7" t="s">
        <v>33</v>
      </c>
    </row>
    <row r="366" spans="1:4" x14ac:dyDescent="0.2">
      <c r="A366" s="7" t="s">
        <v>588</v>
      </c>
      <c r="B366" s="7" t="s">
        <v>27</v>
      </c>
      <c r="C366" s="7" t="s">
        <v>54</v>
      </c>
      <c r="D366" s="7" t="s">
        <v>33</v>
      </c>
    </row>
    <row r="367" spans="1:4" x14ac:dyDescent="0.2">
      <c r="A367" s="7" t="s">
        <v>1443</v>
      </c>
      <c r="B367" s="7" t="s">
        <v>188</v>
      </c>
      <c r="C367" s="7" t="s">
        <v>39</v>
      </c>
      <c r="D367" s="7" t="s">
        <v>33</v>
      </c>
    </row>
    <row r="368" spans="1:4" x14ac:dyDescent="0.2">
      <c r="A368" s="7" t="s">
        <v>898</v>
      </c>
      <c r="B368" s="7" t="s">
        <v>27</v>
      </c>
      <c r="C368" s="7" t="s">
        <v>46</v>
      </c>
      <c r="D368" s="7" t="s">
        <v>33</v>
      </c>
    </row>
    <row r="369" spans="1:4" x14ac:dyDescent="0.2">
      <c r="A369" s="7" t="s">
        <v>1616</v>
      </c>
      <c r="B369" s="7" t="s">
        <v>53</v>
      </c>
      <c r="C369" s="7" t="s">
        <v>46</v>
      </c>
      <c r="D369" s="7" t="s">
        <v>33</v>
      </c>
    </row>
    <row r="370" spans="1:4" x14ac:dyDescent="0.2">
      <c r="A370" s="7" t="s">
        <v>1530</v>
      </c>
      <c r="B370" s="7" t="s">
        <v>45</v>
      </c>
      <c r="C370" s="7" t="s">
        <v>28</v>
      </c>
      <c r="D370" s="7" t="s">
        <v>33</v>
      </c>
    </row>
    <row r="371" spans="1:4" x14ac:dyDescent="0.2">
      <c r="A371" s="7" t="s">
        <v>211</v>
      </c>
      <c r="B371" s="7" t="s">
        <v>27</v>
      </c>
      <c r="C371" s="7" t="s">
        <v>28</v>
      </c>
      <c r="D371" s="7" t="s">
        <v>33</v>
      </c>
    </row>
    <row r="372" spans="1:4" x14ac:dyDescent="0.2">
      <c r="A372" s="7" t="s">
        <v>1504</v>
      </c>
      <c r="B372" s="7" t="s">
        <v>188</v>
      </c>
      <c r="C372" s="7" t="s">
        <v>28</v>
      </c>
      <c r="D372" s="7" t="s">
        <v>33</v>
      </c>
    </row>
    <row r="373" spans="1:4" x14ac:dyDescent="0.2">
      <c r="A373" s="7" t="s">
        <v>876</v>
      </c>
      <c r="B373" s="7" t="s">
        <v>38</v>
      </c>
      <c r="C373" s="7" t="s">
        <v>46</v>
      </c>
      <c r="D373" s="7" t="s">
        <v>29</v>
      </c>
    </row>
    <row r="374" spans="1:4" x14ac:dyDescent="0.2">
      <c r="A374" s="7" t="s">
        <v>1439</v>
      </c>
      <c r="B374" s="7" t="s">
        <v>73</v>
      </c>
      <c r="C374" s="7" t="s">
        <v>98</v>
      </c>
      <c r="D374" s="7" t="s">
        <v>33</v>
      </c>
    </row>
    <row r="375" spans="1:4" x14ac:dyDescent="0.2">
      <c r="A375" s="7" t="s">
        <v>102</v>
      </c>
      <c r="B375" s="7" t="s">
        <v>53</v>
      </c>
      <c r="C375" s="7" t="s">
        <v>46</v>
      </c>
      <c r="D375" s="7" t="s">
        <v>33</v>
      </c>
    </row>
    <row r="376" spans="1:4" x14ac:dyDescent="0.2">
      <c r="A376" s="7" t="s">
        <v>1056</v>
      </c>
      <c r="B376" s="7" t="s">
        <v>45</v>
      </c>
      <c r="C376" s="7" t="s">
        <v>46</v>
      </c>
      <c r="D376" s="7" t="s">
        <v>29</v>
      </c>
    </row>
    <row r="377" spans="1:4" x14ac:dyDescent="0.2">
      <c r="A377" s="7" t="s">
        <v>1336</v>
      </c>
      <c r="B377" s="7" t="s">
        <v>77</v>
      </c>
      <c r="C377" s="7" t="s">
        <v>39</v>
      </c>
      <c r="D377" s="7" t="s">
        <v>33</v>
      </c>
    </row>
    <row r="378" spans="1:4" x14ac:dyDescent="0.2">
      <c r="A378" s="7" t="s">
        <v>143</v>
      </c>
      <c r="B378" s="7" t="s">
        <v>53</v>
      </c>
      <c r="C378" s="7" t="s">
        <v>39</v>
      </c>
      <c r="D378" s="7" t="s">
        <v>33</v>
      </c>
    </row>
    <row r="379" spans="1:4" x14ac:dyDescent="0.2">
      <c r="A379" s="7" t="s">
        <v>1553</v>
      </c>
      <c r="B379" s="7" t="s">
        <v>27</v>
      </c>
      <c r="C379" s="7" t="s">
        <v>98</v>
      </c>
      <c r="D379" s="7" t="s">
        <v>33</v>
      </c>
    </row>
    <row r="380" spans="1:4" x14ac:dyDescent="0.2">
      <c r="A380" s="7" t="s">
        <v>55</v>
      </c>
      <c r="B380" s="7" t="s">
        <v>53</v>
      </c>
      <c r="C380" s="7" t="s">
        <v>54</v>
      </c>
      <c r="D380" s="7" t="s">
        <v>33</v>
      </c>
    </row>
    <row r="381" spans="1:4" x14ac:dyDescent="0.2">
      <c r="A381" s="7" t="s">
        <v>149</v>
      </c>
      <c r="B381" s="7" t="s">
        <v>27</v>
      </c>
      <c r="C381" s="7" t="s">
        <v>54</v>
      </c>
      <c r="D381" s="7" t="s">
        <v>33</v>
      </c>
    </row>
    <row r="382" spans="1:4" x14ac:dyDescent="0.2">
      <c r="A382" s="7" t="s">
        <v>1531</v>
      </c>
      <c r="B382" s="7" t="s">
        <v>87</v>
      </c>
      <c r="C382" s="7" t="s">
        <v>46</v>
      </c>
      <c r="D382" s="7" t="s">
        <v>33</v>
      </c>
    </row>
    <row r="383" spans="1:4" x14ac:dyDescent="0.2">
      <c r="A383" s="7" t="s">
        <v>426</v>
      </c>
      <c r="B383" s="7" t="s">
        <v>87</v>
      </c>
      <c r="C383" s="7" t="s">
        <v>46</v>
      </c>
      <c r="D383" s="7" t="s">
        <v>33</v>
      </c>
    </row>
    <row r="384" spans="1:4" x14ac:dyDescent="0.2">
      <c r="A384" s="7" t="s">
        <v>1272</v>
      </c>
      <c r="B384" s="7" t="s">
        <v>53</v>
      </c>
      <c r="C384" s="7" t="s">
        <v>46</v>
      </c>
      <c r="D384" s="7" t="s">
        <v>33</v>
      </c>
    </row>
    <row r="385" spans="1:4" x14ac:dyDescent="0.2">
      <c r="A385" s="7" t="s">
        <v>778</v>
      </c>
      <c r="B385" s="7" t="s">
        <v>45</v>
      </c>
      <c r="C385" s="7" t="s">
        <v>28</v>
      </c>
      <c r="D385" s="7" t="s">
        <v>33</v>
      </c>
    </row>
    <row r="386" spans="1:4" x14ac:dyDescent="0.2">
      <c r="A386" s="7" t="s">
        <v>1407</v>
      </c>
      <c r="B386" s="7" t="s">
        <v>222</v>
      </c>
      <c r="C386" s="7" t="s">
        <v>28</v>
      </c>
      <c r="D386" s="7" t="s">
        <v>33</v>
      </c>
    </row>
    <row r="387" spans="1:4" x14ac:dyDescent="0.2">
      <c r="A387" s="7" t="s">
        <v>994</v>
      </c>
      <c r="B387" s="7" t="s">
        <v>62</v>
      </c>
      <c r="C387" s="7" t="s">
        <v>54</v>
      </c>
      <c r="D387" s="7" t="s">
        <v>33</v>
      </c>
    </row>
    <row r="388" spans="1:4" x14ac:dyDescent="0.2">
      <c r="A388" s="7" t="s">
        <v>1360</v>
      </c>
      <c r="B388" s="7" t="s">
        <v>38</v>
      </c>
      <c r="C388" s="7" t="s">
        <v>39</v>
      </c>
      <c r="D388" s="7" t="s">
        <v>33</v>
      </c>
    </row>
    <row r="389" spans="1:4" x14ac:dyDescent="0.2">
      <c r="A389" s="7" t="s">
        <v>538</v>
      </c>
      <c r="B389" s="7" t="s">
        <v>38</v>
      </c>
      <c r="C389" s="7" t="s">
        <v>28</v>
      </c>
      <c r="D389" s="7" t="s">
        <v>33</v>
      </c>
    </row>
    <row r="390" spans="1:4" x14ac:dyDescent="0.2">
      <c r="A390" s="7" t="s">
        <v>875</v>
      </c>
      <c r="B390" s="7" t="s">
        <v>62</v>
      </c>
      <c r="C390" s="7" t="s">
        <v>54</v>
      </c>
      <c r="D390" s="7" t="s">
        <v>33</v>
      </c>
    </row>
    <row r="391" spans="1:4" x14ac:dyDescent="0.2">
      <c r="A391" s="7" t="s">
        <v>1473</v>
      </c>
      <c r="B391" s="7" t="s">
        <v>45</v>
      </c>
      <c r="C391" s="7" t="s">
        <v>98</v>
      </c>
      <c r="D391" s="7" t="s">
        <v>33</v>
      </c>
    </row>
    <row r="392" spans="1:4" x14ac:dyDescent="0.2">
      <c r="A392" s="7" t="s">
        <v>907</v>
      </c>
      <c r="B392" s="7" t="s">
        <v>45</v>
      </c>
      <c r="C392" s="7" t="s">
        <v>98</v>
      </c>
      <c r="D392" s="7" t="s">
        <v>33</v>
      </c>
    </row>
    <row r="393" spans="1:4" x14ac:dyDescent="0.2">
      <c r="A393" s="7" t="s">
        <v>385</v>
      </c>
      <c r="B393" s="7" t="s">
        <v>45</v>
      </c>
      <c r="C393" s="7" t="s">
        <v>39</v>
      </c>
      <c r="D393" s="7" t="s">
        <v>29</v>
      </c>
    </row>
    <row r="394" spans="1:4" x14ac:dyDescent="0.2">
      <c r="A394" s="7" t="s">
        <v>489</v>
      </c>
      <c r="B394" s="7" t="s">
        <v>38</v>
      </c>
      <c r="C394" s="7" t="s">
        <v>28</v>
      </c>
      <c r="D394" s="7" t="s">
        <v>33</v>
      </c>
    </row>
    <row r="395" spans="1:4" x14ac:dyDescent="0.2">
      <c r="A395" s="7" t="s">
        <v>268</v>
      </c>
      <c r="B395" s="7" t="s">
        <v>87</v>
      </c>
      <c r="C395" s="7" t="s">
        <v>54</v>
      </c>
      <c r="D395" s="7" t="s">
        <v>33</v>
      </c>
    </row>
    <row r="396" spans="1:4" x14ac:dyDescent="0.2">
      <c r="A396" s="7" t="s">
        <v>687</v>
      </c>
      <c r="B396" s="7" t="s">
        <v>253</v>
      </c>
      <c r="C396" s="7" t="s">
        <v>39</v>
      </c>
      <c r="D396" s="7" t="s">
        <v>33</v>
      </c>
    </row>
    <row r="397" spans="1:4" x14ac:dyDescent="0.2">
      <c r="A397" s="7" t="s">
        <v>1605</v>
      </c>
      <c r="B397" s="7" t="s">
        <v>253</v>
      </c>
      <c r="C397" s="7" t="s">
        <v>28</v>
      </c>
      <c r="D397" s="7" t="s">
        <v>33</v>
      </c>
    </row>
    <row r="398" spans="1:4" x14ac:dyDescent="0.2">
      <c r="A398" s="7" t="s">
        <v>1225</v>
      </c>
      <c r="B398" s="7" t="s">
        <v>27</v>
      </c>
      <c r="C398" s="7" t="s">
        <v>46</v>
      </c>
      <c r="D398" s="7" t="s">
        <v>33</v>
      </c>
    </row>
    <row r="399" spans="1:4" x14ac:dyDescent="0.2">
      <c r="A399" s="7" t="s">
        <v>1106</v>
      </c>
      <c r="B399" s="7" t="s">
        <v>45</v>
      </c>
      <c r="C399" s="7" t="s">
        <v>39</v>
      </c>
      <c r="D399" s="7" t="s">
        <v>33</v>
      </c>
    </row>
    <row r="400" spans="1:4" x14ac:dyDescent="0.2">
      <c r="A400" s="7" t="s">
        <v>169</v>
      </c>
      <c r="B400" s="7" t="s">
        <v>38</v>
      </c>
      <c r="C400" s="7" t="s">
        <v>98</v>
      </c>
      <c r="D400" s="7" t="s">
        <v>29</v>
      </c>
    </row>
    <row r="401" spans="1:4" x14ac:dyDescent="0.2">
      <c r="A401" s="7" t="s">
        <v>205</v>
      </c>
      <c r="B401" s="7" t="s">
        <v>38</v>
      </c>
      <c r="C401" s="7" t="s">
        <v>54</v>
      </c>
      <c r="D401" s="7" t="s">
        <v>33</v>
      </c>
    </row>
    <row r="402" spans="1:4" x14ac:dyDescent="0.2">
      <c r="A402" s="7" t="s">
        <v>1393</v>
      </c>
      <c r="B402" s="7" t="s">
        <v>62</v>
      </c>
      <c r="C402" s="7" t="s">
        <v>98</v>
      </c>
      <c r="D402" s="7" t="s">
        <v>33</v>
      </c>
    </row>
    <row r="403" spans="1:4" x14ac:dyDescent="0.2">
      <c r="A403" s="7" t="s">
        <v>186</v>
      </c>
      <c r="B403" s="7" t="s">
        <v>188</v>
      </c>
      <c r="C403" s="7" t="s">
        <v>39</v>
      </c>
      <c r="D403" s="7" t="s">
        <v>33</v>
      </c>
    </row>
    <row r="404" spans="1:4" x14ac:dyDescent="0.2">
      <c r="A404" s="7" t="s">
        <v>209</v>
      </c>
      <c r="B404" s="7" t="s">
        <v>94</v>
      </c>
      <c r="C404" s="7" t="s">
        <v>46</v>
      </c>
      <c r="D404" s="7" t="s">
        <v>33</v>
      </c>
    </row>
    <row r="405" spans="1:4" x14ac:dyDescent="0.2">
      <c r="A405" s="7" t="s">
        <v>1556</v>
      </c>
      <c r="B405" s="7" t="s">
        <v>73</v>
      </c>
      <c r="C405" s="7" t="s">
        <v>28</v>
      </c>
      <c r="D405" s="7" t="s">
        <v>33</v>
      </c>
    </row>
    <row r="406" spans="1:4" x14ac:dyDescent="0.2">
      <c r="A406" s="7" t="s">
        <v>308</v>
      </c>
      <c r="B406" s="7" t="s">
        <v>53</v>
      </c>
      <c r="C406" s="7" t="s">
        <v>28</v>
      </c>
      <c r="D406" s="7" t="s">
        <v>33</v>
      </c>
    </row>
    <row r="407" spans="1:4" x14ac:dyDescent="0.2">
      <c r="A407" s="7" t="s">
        <v>972</v>
      </c>
      <c r="B407" s="7" t="s">
        <v>253</v>
      </c>
      <c r="C407" s="7" t="s">
        <v>28</v>
      </c>
      <c r="D407" s="7" t="s">
        <v>29</v>
      </c>
    </row>
    <row r="408" spans="1:4" x14ac:dyDescent="0.2">
      <c r="A408" s="7" t="s">
        <v>998</v>
      </c>
      <c r="B408" s="7" t="s">
        <v>253</v>
      </c>
      <c r="C408" s="7" t="s">
        <v>98</v>
      </c>
      <c r="D408" s="7" t="s">
        <v>33</v>
      </c>
    </row>
    <row r="409" spans="1:4" x14ac:dyDescent="0.2">
      <c r="A409" s="7" t="s">
        <v>1284</v>
      </c>
      <c r="B409" s="7" t="s">
        <v>87</v>
      </c>
      <c r="C409" s="7" t="s">
        <v>54</v>
      </c>
      <c r="D409" s="7" t="s">
        <v>33</v>
      </c>
    </row>
    <row r="410" spans="1:4" x14ac:dyDescent="0.2">
      <c r="A410" s="7" t="s">
        <v>1459</v>
      </c>
      <c r="B410" s="7" t="s">
        <v>77</v>
      </c>
      <c r="C410" s="7" t="s">
        <v>28</v>
      </c>
      <c r="D410" s="7" t="s">
        <v>33</v>
      </c>
    </row>
    <row r="411" spans="1:4" x14ac:dyDescent="0.2">
      <c r="A411" s="7" t="s">
        <v>630</v>
      </c>
      <c r="B411" s="7" t="s">
        <v>62</v>
      </c>
      <c r="C411" s="7" t="s">
        <v>28</v>
      </c>
      <c r="D411" s="7" t="s">
        <v>29</v>
      </c>
    </row>
    <row r="412" spans="1:4" x14ac:dyDescent="0.2">
      <c r="A412" s="7" t="s">
        <v>299</v>
      </c>
      <c r="B412" s="7" t="s">
        <v>27</v>
      </c>
      <c r="C412" s="7" t="s">
        <v>28</v>
      </c>
      <c r="D412" s="7" t="s">
        <v>29</v>
      </c>
    </row>
    <row r="413" spans="1:4" x14ac:dyDescent="0.2">
      <c r="A413" s="7" t="s">
        <v>632</v>
      </c>
      <c r="B413" s="7" t="s">
        <v>94</v>
      </c>
      <c r="C413" s="7" t="s">
        <v>54</v>
      </c>
      <c r="D413" s="7" t="s">
        <v>33</v>
      </c>
    </row>
    <row r="414" spans="1:4" x14ac:dyDescent="0.2">
      <c r="A414" s="7" t="s">
        <v>544</v>
      </c>
      <c r="B414" s="7" t="s">
        <v>45</v>
      </c>
      <c r="C414" s="7" t="s">
        <v>46</v>
      </c>
      <c r="D414" s="7" t="s">
        <v>33</v>
      </c>
    </row>
    <row r="415" spans="1:4" x14ac:dyDescent="0.2">
      <c r="A415" s="7" t="s">
        <v>1495</v>
      </c>
      <c r="B415" s="7" t="s">
        <v>188</v>
      </c>
      <c r="C415" s="7" t="s">
        <v>39</v>
      </c>
      <c r="D415" s="7" t="s">
        <v>33</v>
      </c>
    </row>
    <row r="416" spans="1:4" x14ac:dyDescent="0.2">
      <c r="A416" s="7" t="s">
        <v>656</v>
      </c>
      <c r="B416" s="7" t="s">
        <v>45</v>
      </c>
      <c r="C416" s="7" t="s">
        <v>54</v>
      </c>
      <c r="D416" s="7" t="s">
        <v>33</v>
      </c>
    </row>
    <row r="417" spans="1:4" x14ac:dyDescent="0.2">
      <c r="A417" s="7" t="s">
        <v>456</v>
      </c>
      <c r="B417" s="7" t="s">
        <v>27</v>
      </c>
      <c r="C417" s="7" t="s">
        <v>98</v>
      </c>
      <c r="D417" s="7" t="s">
        <v>33</v>
      </c>
    </row>
    <row r="418" spans="1:4" x14ac:dyDescent="0.2">
      <c r="A418" s="7" t="s">
        <v>110</v>
      </c>
      <c r="B418" s="7" t="s">
        <v>45</v>
      </c>
      <c r="C418" s="7" t="s">
        <v>28</v>
      </c>
      <c r="D418" s="7" t="s">
        <v>33</v>
      </c>
    </row>
    <row r="419" spans="1:4" x14ac:dyDescent="0.2">
      <c r="A419" s="7" t="s">
        <v>1583</v>
      </c>
      <c r="B419" s="7" t="s">
        <v>38</v>
      </c>
      <c r="C419" s="7" t="s">
        <v>98</v>
      </c>
      <c r="D419" s="7" t="s">
        <v>33</v>
      </c>
    </row>
    <row r="420" spans="1:4" x14ac:dyDescent="0.2">
      <c r="A420" s="7" t="s">
        <v>1404</v>
      </c>
      <c r="B420" s="7" t="s">
        <v>45</v>
      </c>
      <c r="C420" s="7" t="s">
        <v>46</v>
      </c>
      <c r="D420" s="7" t="s">
        <v>33</v>
      </c>
    </row>
    <row r="421" spans="1:4" x14ac:dyDescent="0.2">
      <c r="A421" s="7" t="s">
        <v>1423</v>
      </c>
      <c r="B421" s="7" t="s">
        <v>38</v>
      </c>
      <c r="C421" s="7" t="s">
        <v>28</v>
      </c>
      <c r="D421" s="7" t="s">
        <v>29</v>
      </c>
    </row>
    <row r="422" spans="1:4" x14ac:dyDescent="0.2">
      <c r="A422" s="7" t="s">
        <v>1266</v>
      </c>
      <c r="B422" s="7" t="s">
        <v>27</v>
      </c>
      <c r="C422" s="7" t="s">
        <v>28</v>
      </c>
      <c r="D422" s="7" t="s">
        <v>33</v>
      </c>
    </row>
    <row r="423" spans="1:4" x14ac:dyDescent="0.2">
      <c r="A423" s="7" t="s">
        <v>1312</v>
      </c>
      <c r="B423" s="7" t="s">
        <v>45</v>
      </c>
      <c r="C423" s="7" t="s">
        <v>98</v>
      </c>
      <c r="D423" s="7" t="s">
        <v>33</v>
      </c>
    </row>
    <row r="424" spans="1:4" x14ac:dyDescent="0.2">
      <c r="A424" s="7" t="s">
        <v>1401</v>
      </c>
      <c r="B424" s="7" t="s">
        <v>94</v>
      </c>
      <c r="C424" s="7" t="s">
        <v>46</v>
      </c>
      <c r="D424" s="7" t="s">
        <v>33</v>
      </c>
    </row>
    <row r="425" spans="1:4" x14ac:dyDescent="0.2">
      <c r="A425" s="7" t="s">
        <v>960</v>
      </c>
      <c r="B425" s="7" t="s">
        <v>38</v>
      </c>
      <c r="C425" s="7" t="s">
        <v>54</v>
      </c>
      <c r="D425" s="7" t="s">
        <v>33</v>
      </c>
    </row>
    <row r="426" spans="1:4" x14ac:dyDescent="0.2">
      <c r="A426" s="7" t="s">
        <v>1060</v>
      </c>
      <c r="B426" s="7" t="s">
        <v>62</v>
      </c>
      <c r="C426" s="7" t="s">
        <v>98</v>
      </c>
      <c r="D426" s="7" t="s">
        <v>33</v>
      </c>
    </row>
    <row r="427" spans="1:4" x14ac:dyDescent="0.2">
      <c r="A427" s="7" t="s">
        <v>868</v>
      </c>
      <c r="B427" s="7" t="s">
        <v>45</v>
      </c>
      <c r="C427" s="7" t="s">
        <v>39</v>
      </c>
      <c r="D427" s="7" t="s">
        <v>33</v>
      </c>
    </row>
    <row r="428" spans="1:4" x14ac:dyDescent="0.2">
      <c r="A428" s="7" t="s">
        <v>963</v>
      </c>
      <c r="B428" s="7" t="s">
        <v>222</v>
      </c>
      <c r="C428" s="7" t="s">
        <v>98</v>
      </c>
      <c r="D428" s="7" t="s">
        <v>29</v>
      </c>
    </row>
    <row r="429" spans="1:4" x14ac:dyDescent="0.2">
      <c r="A429" s="7" t="s">
        <v>1460</v>
      </c>
      <c r="B429" s="7" t="s">
        <v>62</v>
      </c>
      <c r="C429" s="7" t="s">
        <v>46</v>
      </c>
      <c r="D429" s="7" t="s">
        <v>33</v>
      </c>
    </row>
    <row r="430" spans="1:4" x14ac:dyDescent="0.2">
      <c r="A430" s="7" t="s">
        <v>74</v>
      </c>
      <c r="B430" s="7" t="s">
        <v>73</v>
      </c>
      <c r="C430" s="7" t="s">
        <v>54</v>
      </c>
      <c r="D430" s="7" t="s">
        <v>33</v>
      </c>
    </row>
    <row r="431" spans="1:4" x14ac:dyDescent="0.2">
      <c r="A431" s="7" t="s">
        <v>1551</v>
      </c>
      <c r="B431" s="7" t="s">
        <v>94</v>
      </c>
      <c r="C431" s="7" t="s">
        <v>28</v>
      </c>
      <c r="D431" s="7" t="s">
        <v>33</v>
      </c>
    </row>
    <row r="432" spans="1:4" x14ac:dyDescent="0.2">
      <c r="A432" s="7" t="s">
        <v>1295</v>
      </c>
      <c r="B432" s="7" t="s">
        <v>87</v>
      </c>
      <c r="C432" s="7" t="s">
        <v>98</v>
      </c>
      <c r="D432" s="7" t="s">
        <v>33</v>
      </c>
    </row>
    <row r="433" spans="1:4" x14ac:dyDescent="0.2">
      <c r="A433" s="7" t="s">
        <v>1624</v>
      </c>
      <c r="B433" s="7" t="s">
        <v>45</v>
      </c>
      <c r="C433" s="7" t="s">
        <v>98</v>
      </c>
      <c r="D433" s="7" t="s">
        <v>33</v>
      </c>
    </row>
    <row r="434" spans="1:4" x14ac:dyDescent="0.2">
      <c r="A434" s="7" t="s">
        <v>1275</v>
      </c>
      <c r="B434" s="7" t="s">
        <v>77</v>
      </c>
      <c r="C434" s="7" t="s">
        <v>39</v>
      </c>
      <c r="D434" s="7" t="s">
        <v>33</v>
      </c>
    </row>
    <row r="435" spans="1:4" x14ac:dyDescent="0.2">
      <c r="A435" s="7" t="s">
        <v>725</v>
      </c>
      <c r="B435" s="7" t="s">
        <v>253</v>
      </c>
      <c r="C435" s="7" t="s">
        <v>28</v>
      </c>
      <c r="D435" s="7" t="s">
        <v>29</v>
      </c>
    </row>
    <row r="436" spans="1:4" x14ac:dyDescent="0.2">
      <c r="A436" s="7" t="s">
        <v>132</v>
      </c>
      <c r="B436" s="7" t="s">
        <v>62</v>
      </c>
      <c r="C436" s="7" t="s">
        <v>98</v>
      </c>
      <c r="D436" s="7" t="s">
        <v>33</v>
      </c>
    </row>
    <row r="437" spans="1:4" x14ac:dyDescent="0.2">
      <c r="A437" s="7" t="s">
        <v>1178</v>
      </c>
      <c r="B437" s="7" t="s">
        <v>53</v>
      </c>
      <c r="C437" s="7" t="s">
        <v>98</v>
      </c>
      <c r="D437" s="7" t="s">
        <v>29</v>
      </c>
    </row>
    <row r="438" spans="1:4" x14ac:dyDescent="0.2">
      <c r="A438" s="7" t="s">
        <v>1617</v>
      </c>
      <c r="B438" s="7" t="s">
        <v>94</v>
      </c>
      <c r="C438" s="7" t="s">
        <v>46</v>
      </c>
      <c r="D438" s="7" t="s">
        <v>33</v>
      </c>
    </row>
    <row r="439" spans="1:4" x14ac:dyDescent="0.2">
      <c r="A439" s="7" t="s">
        <v>305</v>
      </c>
      <c r="B439" s="7" t="s">
        <v>77</v>
      </c>
      <c r="C439" s="7" t="s">
        <v>39</v>
      </c>
      <c r="D439" s="7" t="s">
        <v>33</v>
      </c>
    </row>
    <row r="440" spans="1:4" x14ac:dyDescent="0.2">
      <c r="A440" s="7" t="s">
        <v>1489</v>
      </c>
      <c r="B440" s="7" t="s">
        <v>62</v>
      </c>
      <c r="C440" s="7" t="s">
        <v>98</v>
      </c>
      <c r="D440" s="7" t="s">
        <v>33</v>
      </c>
    </row>
    <row r="441" spans="1:4" x14ac:dyDescent="0.2">
      <c r="A441" s="7" t="s">
        <v>822</v>
      </c>
      <c r="B441" s="7" t="s">
        <v>27</v>
      </c>
      <c r="C441" s="7" t="s">
        <v>39</v>
      </c>
      <c r="D441" s="7" t="s">
        <v>33</v>
      </c>
    </row>
    <row r="442" spans="1:4" x14ac:dyDescent="0.2">
      <c r="A442" s="7" t="s">
        <v>251</v>
      </c>
      <c r="B442" s="7" t="s">
        <v>253</v>
      </c>
      <c r="C442" s="7" t="s">
        <v>28</v>
      </c>
      <c r="D442" s="7" t="s">
        <v>29</v>
      </c>
    </row>
    <row r="443" spans="1:4" x14ac:dyDescent="0.2">
      <c r="A443" s="7" t="s">
        <v>1477</v>
      </c>
      <c r="B443" s="7" t="s">
        <v>53</v>
      </c>
      <c r="C443" s="7" t="s">
        <v>46</v>
      </c>
      <c r="D443" s="7" t="s">
        <v>33</v>
      </c>
    </row>
    <row r="444" spans="1:4" x14ac:dyDescent="0.2">
      <c r="A444" s="7" t="s">
        <v>185</v>
      </c>
      <c r="B444" s="7" t="s">
        <v>62</v>
      </c>
      <c r="C444" s="7" t="s">
        <v>28</v>
      </c>
      <c r="D444" s="7" t="s">
        <v>33</v>
      </c>
    </row>
    <row r="445" spans="1:4" x14ac:dyDescent="0.2">
      <c r="A445" s="7" t="s">
        <v>897</v>
      </c>
      <c r="B445" s="7" t="s">
        <v>58</v>
      </c>
      <c r="C445" s="7" t="s">
        <v>28</v>
      </c>
      <c r="D445" s="7" t="s">
        <v>33</v>
      </c>
    </row>
    <row r="446" spans="1:4" x14ac:dyDescent="0.2">
      <c r="A446" s="7" t="s">
        <v>301</v>
      </c>
      <c r="B446" s="7" t="s">
        <v>77</v>
      </c>
      <c r="C446" s="7" t="s">
        <v>54</v>
      </c>
      <c r="D446" s="7" t="s">
        <v>33</v>
      </c>
    </row>
    <row r="447" spans="1:4" x14ac:dyDescent="0.2">
      <c r="A447" s="7" t="s">
        <v>1511</v>
      </c>
      <c r="B447" s="7" t="s">
        <v>195</v>
      </c>
      <c r="C447" s="7" t="s">
        <v>39</v>
      </c>
      <c r="D447" s="7" t="s">
        <v>33</v>
      </c>
    </row>
    <row r="448" spans="1:4" x14ac:dyDescent="0.2">
      <c r="A448" s="7" t="s">
        <v>721</v>
      </c>
      <c r="B448" s="7" t="s">
        <v>77</v>
      </c>
      <c r="C448" s="7" t="s">
        <v>46</v>
      </c>
      <c r="D448" s="7" t="s">
        <v>29</v>
      </c>
    </row>
    <row r="449" spans="1:4" x14ac:dyDescent="0.2">
      <c r="A449" s="7" t="s">
        <v>135</v>
      </c>
      <c r="B449" s="7" t="s">
        <v>45</v>
      </c>
      <c r="C449" s="7" t="s">
        <v>39</v>
      </c>
      <c r="D449" s="7" t="s">
        <v>33</v>
      </c>
    </row>
    <row r="450" spans="1:4" x14ac:dyDescent="0.2">
      <c r="A450" s="7" t="s">
        <v>430</v>
      </c>
      <c r="B450" s="7" t="s">
        <v>77</v>
      </c>
      <c r="C450" s="7" t="s">
        <v>46</v>
      </c>
      <c r="D450" s="7" t="s">
        <v>33</v>
      </c>
    </row>
    <row r="451" spans="1:4" x14ac:dyDescent="0.2">
      <c r="A451" s="7" t="s">
        <v>295</v>
      </c>
      <c r="B451" s="7" t="s">
        <v>62</v>
      </c>
      <c r="C451" s="7" t="s">
        <v>98</v>
      </c>
      <c r="D451" s="7" t="s">
        <v>33</v>
      </c>
    </row>
    <row r="452" spans="1:4" x14ac:dyDescent="0.2">
      <c r="A452" s="7" t="s">
        <v>584</v>
      </c>
      <c r="B452" s="7" t="s">
        <v>195</v>
      </c>
      <c r="C452" s="7" t="s">
        <v>46</v>
      </c>
      <c r="D452" s="7" t="s">
        <v>33</v>
      </c>
    </row>
    <row r="453" spans="1:4" x14ac:dyDescent="0.2">
      <c r="A453" s="7" t="s">
        <v>720</v>
      </c>
      <c r="B453" s="7" t="s">
        <v>58</v>
      </c>
      <c r="C453" s="7" t="s">
        <v>98</v>
      </c>
      <c r="D453" s="7" t="s">
        <v>33</v>
      </c>
    </row>
    <row r="454" spans="1:4" x14ac:dyDescent="0.2">
      <c r="A454" s="7" t="s">
        <v>521</v>
      </c>
      <c r="B454" s="7" t="s">
        <v>195</v>
      </c>
      <c r="C454" s="7" t="s">
        <v>46</v>
      </c>
      <c r="D454" s="7" t="s">
        <v>159</v>
      </c>
    </row>
    <row r="455" spans="1:4" x14ac:dyDescent="0.2">
      <c r="A455" s="7" t="s">
        <v>272</v>
      </c>
      <c r="B455" s="7" t="s">
        <v>77</v>
      </c>
      <c r="C455" s="7" t="s">
        <v>46</v>
      </c>
      <c r="D455" s="7" t="s">
        <v>33</v>
      </c>
    </row>
    <row r="456" spans="1:4" x14ac:dyDescent="0.2">
      <c r="A456" s="7" t="s">
        <v>548</v>
      </c>
      <c r="B456" s="7" t="s">
        <v>27</v>
      </c>
      <c r="C456" s="7" t="s">
        <v>28</v>
      </c>
      <c r="D456" s="7" t="s">
        <v>33</v>
      </c>
    </row>
    <row r="457" spans="1:4" x14ac:dyDescent="0.2">
      <c r="A457" s="7" t="s">
        <v>286</v>
      </c>
      <c r="B457" s="7" t="s">
        <v>94</v>
      </c>
      <c r="C457" s="7" t="s">
        <v>46</v>
      </c>
      <c r="D457" s="7" t="s">
        <v>33</v>
      </c>
    </row>
    <row r="458" spans="1:4" x14ac:dyDescent="0.2">
      <c r="A458" s="7" t="s">
        <v>333</v>
      </c>
      <c r="B458" s="7" t="s">
        <v>195</v>
      </c>
      <c r="C458" s="7" t="s">
        <v>28</v>
      </c>
      <c r="D458" s="7" t="s">
        <v>29</v>
      </c>
    </row>
    <row r="459" spans="1:4" x14ac:dyDescent="0.2">
      <c r="A459" s="7" t="s">
        <v>1399</v>
      </c>
      <c r="B459" s="7" t="s">
        <v>87</v>
      </c>
      <c r="C459" s="7" t="s">
        <v>39</v>
      </c>
      <c r="D459" s="7" t="s">
        <v>33</v>
      </c>
    </row>
    <row r="460" spans="1:4" x14ac:dyDescent="0.2">
      <c r="A460" s="7" t="s">
        <v>694</v>
      </c>
      <c r="B460" s="7" t="s">
        <v>94</v>
      </c>
      <c r="C460" s="7" t="s">
        <v>39</v>
      </c>
      <c r="D460" s="7" t="s">
        <v>33</v>
      </c>
    </row>
    <row r="461" spans="1:4" x14ac:dyDescent="0.2">
      <c r="A461" s="7" t="s">
        <v>111</v>
      </c>
      <c r="B461" s="7" t="s">
        <v>73</v>
      </c>
      <c r="C461" s="7" t="s">
        <v>98</v>
      </c>
      <c r="D461" s="7" t="s">
        <v>33</v>
      </c>
    </row>
    <row r="462" spans="1:4" x14ac:dyDescent="0.2">
      <c r="A462" s="7" t="s">
        <v>1015</v>
      </c>
      <c r="B462" s="7" t="s">
        <v>45</v>
      </c>
      <c r="C462" s="7" t="s">
        <v>54</v>
      </c>
      <c r="D462" s="7" t="s">
        <v>29</v>
      </c>
    </row>
    <row r="463" spans="1:4" x14ac:dyDescent="0.2">
      <c r="A463" s="7" t="s">
        <v>706</v>
      </c>
      <c r="B463" s="7" t="s">
        <v>87</v>
      </c>
      <c r="C463" s="7" t="s">
        <v>39</v>
      </c>
      <c r="D463" s="7" t="s">
        <v>33</v>
      </c>
    </row>
    <row r="464" spans="1:4" x14ac:dyDescent="0.2">
      <c r="A464" s="7" t="s">
        <v>1523</v>
      </c>
      <c r="B464" s="7" t="s">
        <v>38</v>
      </c>
      <c r="C464" s="7" t="s">
        <v>98</v>
      </c>
      <c r="D464" s="7" t="s">
        <v>33</v>
      </c>
    </row>
    <row r="465" spans="1:4" x14ac:dyDescent="0.2">
      <c r="A465" s="7" t="s">
        <v>115</v>
      </c>
      <c r="B465" s="7" t="s">
        <v>73</v>
      </c>
      <c r="C465" s="7" t="s">
        <v>46</v>
      </c>
      <c r="D465" s="7" t="s">
        <v>33</v>
      </c>
    </row>
    <row r="466" spans="1:4" x14ac:dyDescent="0.2">
      <c r="A466" s="7" t="s">
        <v>493</v>
      </c>
      <c r="B466" s="7" t="s">
        <v>77</v>
      </c>
      <c r="C466" s="7" t="s">
        <v>46</v>
      </c>
      <c r="D466" s="7" t="s">
        <v>33</v>
      </c>
    </row>
    <row r="467" spans="1:4" x14ac:dyDescent="0.2">
      <c r="A467" s="7" t="s">
        <v>1466</v>
      </c>
      <c r="B467" s="7" t="s">
        <v>77</v>
      </c>
      <c r="C467" s="7" t="s">
        <v>46</v>
      </c>
      <c r="D467" s="7" t="s">
        <v>33</v>
      </c>
    </row>
    <row r="468" spans="1:4" x14ac:dyDescent="0.2">
      <c r="A468" s="7" t="s">
        <v>1048</v>
      </c>
      <c r="B468" s="7" t="s">
        <v>87</v>
      </c>
      <c r="C468" s="7" t="s">
        <v>98</v>
      </c>
      <c r="D468" s="7" t="s">
        <v>29</v>
      </c>
    </row>
    <row r="469" spans="1:4" x14ac:dyDescent="0.2">
      <c r="A469" s="7" t="s">
        <v>842</v>
      </c>
      <c r="B469" s="7" t="s">
        <v>27</v>
      </c>
      <c r="C469" s="7" t="s">
        <v>39</v>
      </c>
      <c r="D469" s="7" t="s">
        <v>33</v>
      </c>
    </row>
    <row r="470" spans="1:4" x14ac:dyDescent="0.2">
      <c r="A470" s="7" t="s">
        <v>193</v>
      </c>
      <c r="B470" s="7" t="s">
        <v>195</v>
      </c>
      <c r="C470" s="7" t="s">
        <v>54</v>
      </c>
      <c r="D470" s="7" t="s">
        <v>33</v>
      </c>
    </row>
    <row r="471" spans="1:4" x14ac:dyDescent="0.2">
      <c r="A471" s="7" t="s">
        <v>738</v>
      </c>
      <c r="B471" s="7" t="s">
        <v>53</v>
      </c>
      <c r="C471" s="7" t="s">
        <v>46</v>
      </c>
      <c r="D471" s="7" t="s">
        <v>29</v>
      </c>
    </row>
    <row r="472" spans="1:4" x14ac:dyDescent="0.2">
      <c r="A472" s="7" t="s">
        <v>1089</v>
      </c>
      <c r="B472" s="7" t="s">
        <v>45</v>
      </c>
      <c r="C472" s="7" t="s">
        <v>39</v>
      </c>
      <c r="D472" s="7" t="s">
        <v>33</v>
      </c>
    </row>
    <row r="473" spans="1:4" x14ac:dyDescent="0.2">
      <c r="A473" s="7" t="s">
        <v>1005</v>
      </c>
      <c r="B473" s="7" t="s">
        <v>253</v>
      </c>
      <c r="C473" s="7" t="s">
        <v>98</v>
      </c>
      <c r="D473" s="7" t="s">
        <v>33</v>
      </c>
    </row>
    <row r="474" spans="1:4" x14ac:dyDescent="0.2">
      <c r="A474" s="7" t="s">
        <v>445</v>
      </c>
      <c r="B474" s="7" t="s">
        <v>38</v>
      </c>
      <c r="C474" s="7" t="s">
        <v>46</v>
      </c>
      <c r="D474" s="7" t="s">
        <v>33</v>
      </c>
    </row>
    <row r="475" spans="1:4" x14ac:dyDescent="0.2">
      <c r="A475" s="7" t="s">
        <v>235</v>
      </c>
      <c r="B475" s="7" t="s">
        <v>87</v>
      </c>
      <c r="C475" s="7" t="s">
        <v>39</v>
      </c>
      <c r="D475" s="7" t="s">
        <v>33</v>
      </c>
    </row>
    <row r="476" spans="1:4" x14ac:dyDescent="0.2">
      <c r="A476" s="7" t="s">
        <v>322</v>
      </c>
      <c r="B476" s="7" t="s">
        <v>87</v>
      </c>
      <c r="C476" s="7" t="s">
        <v>39</v>
      </c>
      <c r="D476" s="7" t="s">
        <v>29</v>
      </c>
    </row>
    <row r="477" spans="1:4" x14ac:dyDescent="0.2">
      <c r="A477" s="7" t="s">
        <v>296</v>
      </c>
      <c r="B477" s="7" t="s">
        <v>27</v>
      </c>
      <c r="C477" s="7" t="s">
        <v>54</v>
      </c>
      <c r="D477" s="7" t="s">
        <v>33</v>
      </c>
    </row>
    <row r="478" spans="1:4" x14ac:dyDescent="0.2">
      <c r="A478" s="7" t="s">
        <v>1514</v>
      </c>
      <c r="B478" s="7" t="s">
        <v>77</v>
      </c>
      <c r="C478" s="7" t="s">
        <v>28</v>
      </c>
      <c r="D478" s="7" t="s">
        <v>33</v>
      </c>
    </row>
    <row r="479" spans="1:4" x14ac:dyDescent="0.2">
      <c r="A479" s="7" t="s">
        <v>912</v>
      </c>
      <c r="B479" s="7" t="s">
        <v>253</v>
      </c>
      <c r="C479" s="7" t="s">
        <v>28</v>
      </c>
      <c r="D479" s="7" t="s">
        <v>29</v>
      </c>
    </row>
    <row r="480" spans="1:4" x14ac:dyDescent="0.2">
      <c r="A480" s="7" t="s">
        <v>786</v>
      </c>
      <c r="B480" s="7" t="s">
        <v>27</v>
      </c>
      <c r="C480" s="7" t="s">
        <v>54</v>
      </c>
      <c r="D480" s="7" t="s">
        <v>33</v>
      </c>
    </row>
    <row r="481" spans="1:4" x14ac:dyDescent="0.2">
      <c r="A481" s="7" t="s">
        <v>1382</v>
      </c>
      <c r="B481" s="7" t="s">
        <v>45</v>
      </c>
      <c r="C481" s="7" t="s">
        <v>54</v>
      </c>
      <c r="D481" s="7" t="s">
        <v>29</v>
      </c>
    </row>
    <row r="482" spans="1:4" x14ac:dyDescent="0.2">
      <c r="A482" s="7" t="s">
        <v>455</v>
      </c>
      <c r="B482" s="7" t="s">
        <v>58</v>
      </c>
      <c r="C482" s="7" t="s">
        <v>39</v>
      </c>
      <c r="D482" s="7" t="s">
        <v>33</v>
      </c>
    </row>
    <row r="483" spans="1:4" x14ac:dyDescent="0.2">
      <c r="A483" s="7" t="s">
        <v>1167</v>
      </c>
      <c r="B483" s="7" t="s">
        <v>87</v>
      </c>
      <c r="C483" s="7" t="s">
        <v>98</v>
      </c>
      <c r="D483" s="7" t="s">
        <v>33</v>
      </c>
    </row>
    <row r="484" spans="1:4" x14ac:dyDescent="0.2">
      <c r="A484" s="7" t="s">
        <v>418</v>
      </c>
      <c r="B484" s="7" t="s">
        <v>77</v>
      </c>
      <c r="C484" s="7" t="s">
        <v>98</v>
      </c>
      <c r="D484" s="7" t="s">
        <v>159</v>
      </c>
    </row>
    <row r="485" spans="1:4" x14ac:dyDescent="0.2">
      <c r="A485" s="7" t="s">
        <v>810</v>
      </c>
      <c r="B485" s="7" t="s">
        <v>94</v>
      </c>
      <c r="C485" s="7" t="s">
        <v>46</v>
      </c>
      <c r="D485" s="7" t="s">
        <v>33</v>
      </c>
    </row>
    <row r="486" spans="1:4" x14ac:dyDescent="0.2">
      <c r="A486" s="7" t="s">
        <v>1579</v>
      </c>
      <c r="B486" s="7" t="s">
        <v>27</v>
      </c>
      <c r="C486" s="7" t="s">
        <v>54</v>
      </c>
      <c r="D486" s="7" t="s">
        <v>33</v>
      </c>
    </row>
    <row r="487" spans="1:4" x14ac:dyDescent="0.2">
      <c r="A487" s="7" t="s">
        <v>1274</v>
      </c>
      <c r="B487" s="7" t="s">
        <v>38</v>
      </c>
      <c r="C487" s="7" t="s">
        <v>98</v>
      </c>
      <c r="D487" s="7" t="s">
        <v>33</v>
      </c>
    </row>
    <row r="488" spans="1:4" x14ac:dyDescent="0.2">
      <c r="A488" s="7" t="s">
        <v>1062</v>
      </c>
      <c r="B488" s="7" t="s">
        <v>253</v>
      </c>
      <c r="C488" s="7" t="s">
        <v>54</v>
      </c>
      <c r="D488" s="7" t="s">
        <v>33</v>
      </c>
    </row>
    <row r="489" spans="1:4" x14ac:dyDescent="0.2">
      <c r="A489" s="7" t="s">
        <v>500</v>
      </c>
      <c r="B489" s="7" t="s">
        <v>45</v>
      </c>
      <c r="C489" s="7" t="s">
        <v>98</v>
      </c>
      <c r="D489" s="7" t="s">
        <v>29</v>
      </c>
    </row>
    <row r="490" spans="1:4" x14ac:dyDescent="0.2">
      <c r="A490" s="7" t="s">
        <v>947</v>
      </c>
      <c r="B490" s="7" t="s">
        <v>62</v>
      </c>
      <c r="C490" s="7" t="s">
        <v>98</v>
      </c>
      <c r="D490" s="7" t="s">
        <v>29</v>
      </c>
    </row>
    <row r="491" spans="1:4" x14ac:dyDescent="0.2">
      <c r="A491" s="7" t="s">
        <v>958</v>
      </c>
      <c r="B491" s="7" t="s">
        <v>195</v>
      </c>
      <c r="C491" s="7" t="s">
        <v>98</v>
      </c>
      <c r="D491" s="7" t="s">
        <v>159</v>
      </c>
    </row>
    <row r="492" spans="1:4" x14ac:dyDescent="0.2">
      <c r="A492" s="7" t="s">
        <v>1087</v>
      </c>
      <c r="B492" s="7" t="s">
        <v>53</v>
      </c>
      <c r="C492" s="7" t="s">
        <v>54</v>
      </c>
      <c r="D492" s="7" t="s">
        <v>33</v>
      </c>
    </row>
    <row r="493" spans="1:4" x14ac:dyDescent="0.2">
      <c r="A493" s="7" t="s">
        <v>953</v>
      </c>
      <c r="B493" s="7" t="s">
        <v>53</v>
      </c>
      <c r="C493" s="7" t="s">
        <v>46</v>
      </c>
      <c r="D493" s="7" t="s">
        <v>33</v>
      </c>
    </row>
    <row r="494" spans="1:4" x14ac:dyDescent="0.2">
      <c r="A494" s="7" t="s">
        <v>1595</v>
      </c>
      <c r="B494" s="7" t="s">
        <v>27</v>
      </c>
      <c r="C494" s="7" t="s">
        <v>98</v>
      </c>
      <c r="D494" s="7" t="s">
        <v>33</v>
      </c>
    </row>
    <row r="495" spans="1:4" x14ac:dyDescent="0.2">
      <c r="A495" s="7" t="s">
        <v>1253</v>
      </c>
      <c r="B495" s="7" t="s">
        <v>53</v>
      </c>
      <c r="C495" s="7" t="s">
        <v>39</v>
      </c>
      <c r="D495" s="7" t="s">
        <v>33</v>
      </c>
    </row>
    <row r="496" spans="1:4" x14ac:dyDescent="0.2">
      <c r="A496" s="7" t="s">
        <v>337</v>
      </c>
      <c r="B496" s="7" t="s">
        <v>45</v>
      </c>
      <c r="C496" s="7" t="s">
        <v>39</v>
      </c>
      <c r="D496" s="7" t="s">
        <v>29</v>
      </c>
    </row>
    <row r="497" spans="1:4" x14ac:dyDescent="0.2">
      <c r="A497" s="7" t="s">
        <v>1293</v>
      </c>
      <c r="B497" s="7" t="s">
        <v>73</v>
      </c>
      <c r="C497" s="7" t="s">
        <v>46</v>
      </c>
      <c r="D497" s="7" t="s">
        <v>29</v>
      </c>
    </row>
    <row r="498" spans="1:4" x14ac:dyDescent="0.2">
      <c r="A498" s="7" t="s">
        <v>522</v>
      </c>
      <c r="B498" s="7" t="s">
        <v>73</v>
      </c>
      <c r="C498" s="7" t="s">
        <v>54</v>
      </c>
      <c r="D498" s="7" t="s">
        <v>33</v>
      </c>
    </row>
    <row r="499" spans="1:4" x14ac:dyDescent="0.2">
      <c r="A499" s="7" t="s">
        <v>673</v>
      </c>
      <c r="B499" s="7" t="s">
        <v>45</v>
      </c>
      <c r="C499" s="7" t="s">
        <v>54</v>
      </c>
      <c r="D499" s="7" t="s">
        <v>33</v>
      </c>
    </row>
    <row r="500" spans="1:4" x14ac:dyDescent="0.2">
      <c r="A500" s="7" t="s">
        <v>1000</v>
      </c>
      <c r="B500" s="7" t="s">
        <v>45</v>
      </c>
      <c r="C500" s="7" t="s">
        <v>98</v>
      </c>
      <c r="D500" s="7" t="s">
        <v>33</v>
      </c>
    </row>
    <row r="501" spans="1:4" x14ac:dyDescent="0.2">
      <c r="A501" s="7" t="s">
        <v>1123</v>
      </c>
      <c r="B501" s="7" t="s">
        <v>188</v>
      </c>
      <c r="C501" s="7" t="s">
        <v>46</v>
      </c>
      <c r="D501" s="7" t="s">
        <v>33</v>
      </c>
    </row>
    <row r="502" spans="1:4" x14ac:dyDescent="0.2">
      <c r="A502" s="7" t="s">
        <v>1428</v>
      </c>
      <c r="B502" s="7" t="s">
        <v>58</v>
      </c>
      <c r="C502" s="7" t="s">
        <v>46</v>
      </c>
      <c r="D502" s="7" t="s">
        <v>33</v>
      </c>
    </row>
    <row r="503" spans="1:4" x14ac:dyDescent="0.2">
      <c r="A503" s="7" t="s">
        <v>243</v>
      </c>
      <c r="B503" s="7" t="s">
        <v>45</v>
      </c>
      <c r="C503" s="7" t="s">
        <v>46</v>
      </c>
      <c r="D503" s="7" t="s">
        <v>33</v>
      </c>
    </row>
    <row r="504" spans="1:4" x14ac:dyDescent="0.2">
      <c r="A504" s="7" t="s">
        <v>1197</v>
      </c>
      <c r="B504" s="7" t="s">
        <v>188</v>
      </c>
      <c r="C504" s="7" t="s">
        <v>54</v>
      </c>
      <c r="D504" s="7" t="s">
        <v>33</v>
      </c>
    </row>
    <row r="505" spans="1:4" x14ac:dyDescent="0.2">
      <c r="A505" s="7" t="s">
        <v>540</v>
      </c>
      <c r="B505" s="7" t="s">
        <v>62</v>
      </c>
      <c r="C505" s="7" t="s">
        <v>54</v>
      </c>
      <c r="D505" s="7" t="s">
        <v>29</v>
      </c>
    </row>
    <row r="506" spans="1:4" x14ac:dyDescent="0.2">
      <c r="A506" s="7" t="s">
        <v>870</v>
      </c>
      <c r="B506" s="7" t="s">
        <v>73</v>
      </c>
      <c r="C506" s="7" t="s">
        <v>28</v>
      </c>
      <c r="D506" s="7" t="s">
        <v>29</v>
      </c>
    </row>
    <row r="507" spans="1:4" x14ac:dyDescent="0.2">
      <c r="A507" s="7" t="s">
        <v>647</v>
      </c>
      <c r="B507" s="7" t="s">
        <v>94</v>
      </c>
      <c r="C507" s="7" t="s">
        <v>98</v>
      </c>
      <c r="D507" s="7" t="s">
        <v>29</v>
      </c>
    </row>
    <row r="508" spans="1:4" x14ac:dyDescent="0.2">
      <c r="A508" s="7" t="s">
        <v>1227</v>
      </c>
      <c r="B508" s="7" t="s">
        <v>62</v>
      </c>
      <c r="C508" s="7" t="s">
        <v>39</v>
      </c>
      <c r="D508" s="7" t="s">
        <v>33</v>
      </c>
    </row>
    <row r="509" spans="1:4" x14ac:dyDescent="0.2">
      <c r="A509" s="7" t="s">
        <v>1479</v>
      </c>
      <c r="B509" s="7" t="s">
        <v>62</v>
      </c>
      <c r="C509" s="7" t="s">
        <v>46</v>
      </c>
      <c r="D509" s="7" t="s">
        <v>33</v>
      </c>
    </row>
    <row r="510" spans="1:4" x14ac:dyDescent="0.2">
      <c r="A510" s="7" t="s">
        <v>166</v>
      </c>
      <c r="B510" s="7" t="s">
        <v>62</v>
      </c>
      <c r="C510" s="7" t="s">
        <v>98</v>
      </c>
      <c r="D510" s="7" t="s">
        <v>33</v>
      </c>
    </row>
    <row r="511" spans="1:4" x14ac:dyDescent="0.2">
      <c r="A511" s="7" t="s">
        <v>855</v>
      </c>
      <c r="B511" s="7" t="s">
        <v>62</v>
      </c>
      <c r="C511" s="7" t="s">
        <v>98</v>
      </c>
      <c r="D511" s="7" t="s">
        <v>33</v>
      </c>
    </row>
    <row r="512" spans="1:4" x14ac:dyDescent="0.2">
      <c r="A512" s="7" t="s">
        <v>510</v>
      </c>
      <c r="B512" s="7" t="s">
        <v>94</v>
      </c>
      <c r="C512" s="7" t="s">
        <v>46</v>
      </c>
      <c r="D512" s="7" t="s">
        <v>33</v>
      </c>
    </row>
    <row r="513" spans="1:4" x14ac:dyDescent="0.2">
      <c r="A513" s="7" t="s">
        <v>1309</v>
      </c>
      <c r="B513" s="7" t="s">
        <v>53</v>
      </c>
      <c r="C513" s="7" t="s">
        <v>54</v>
      </c>
      <c r="D513" s="7" t="s">
        <v>33</v>
      </c>
    </row>
    <row r="514" spans="1:4" x14ac:dyDescent="0.2">
      <c r="A514" s="7" t="s">
        <v>1510</v>
      </c>
      <c r="B514" s="7" t="s">
        <v>45</v>
      </c>
      <c r="C514" s="7" t="s">
        <v>46</v>
      </c>
      <c r="D514" s="7" t="s">
        <v>33</v>
      </c>
    </row>
    <row r="515" spans="1:4" x14ac:dyDescent="0.2">
      <c r="A515" s="7" t="s">
        <v>1292</v>
      </c>
      <c r="B515" s="7" t="s">
        <v>53</v>
      </c>
      <c r="C515" s="7" t="s">
        <v>39</v>
      </c>
      <c r="D515" s="7" t="s">
        <v>33</v>
      </c>
    </row>
    <row r="516" spans="1:4" x14ac:dyDescent="0.2">
      <c r="A516" s="7" t="s">
        <v>443</v>
      </c>
      <c r="B516" s="7" t="s">
        <v>188</v>
      </c>
      <c r="C516" s="7" t="s">
        <v>39</v>
      </c>
      <c r="D516" s="7" t="s">
        <v>33</v>
      </c>
    </row>
    <row r="517" spans="1:4" x14ac:dyDescent="0.2">
      <c r="A517" s="7" t="s">
        <v>1070</v>
      </c>
      <c r="B517" s="7" t="s">
        <v>195</v>
      </c>
      <c r="C517" s="7" t="s">
        <v>28</v>
      </c>
      <c r="D517" s="7" t="s">
        <v>33</v>
      </c>
    </row>
    <row r="518" spans="1:4" x14ac:dyDescent="0.2">
      <c r="A518" s="7" t="s">
        <v>1355</v>
      </c>
      <c r="B518" s="7" t="s">
        <v>195</v>
      </c>
      <c r="C518" s="7" t="s">
        <v>46</v>
      </c>
      <c r="D518" s="7" t="s">
        <v>33</v>
      </c>
    </row>
    <row r="519" spans="1:4" x14ac:dyDescent="0.2">
      <c r="A519" s="7" t="s">
        <v>1082</v>
      </c>
      <c r="B519" s="7" t="s">
        <v>27</v>
      </c>
      <c r="C519" s="7" t="s">
        <v>54</v>
      </c>
      <c r="D519" s="7" t="s">
        <v>33</v>
      </c>
    </row>
    <row r="520" spans="1:4" x14ac:dyDescent="0.2">
      <c r="A520" s="7" t="s">
        <v>340</v>
      </c>
      <c r="B520" s="7" t="s">
        <v>27</v>
      </c>
      <c r="C520" s="7" t="s">
        <v>28</v>
      </c>
      <c r="D520" s="7" t="s">
        <v>33</v>
      </c>
    </row>
    <row r="521" spans="1:4" x14ac:dyDescent="0.2">
      <c r="A521" s="7" t="s">
        <v>141</v>
      </c>
      <c r="B521" s="7" t="s">
        <v>53</v>
      </c>
      <c r="C521" s="7" t="s">
        <v>39</v>
      </c>
      <c r="D521" s="7" t="s">
        <v>33</v>
      </c>
    </row>
    <row r="522" spans="1:4" x14ac:dyDescent="0.2">
      <c r="A522" s="7" t="s">
        <v>1286</v>
      </c>
      <c r="B522" s="7" t="s">
        <v>38</v>
      </c>
      <c r="C522" s="7" t="s">
        <v>54</v>
      </c>
      <c r="D522" s="7" t="s">
        <v>33</v>
      </c>
    </row>
    <row r="523" spans="1:4" x14ac:dyDescent="0.2">
      <c r="A523" s="7" t="s">
        <v>1083</v>
      </c>
      <c r="B523" s="7" t="s">
        <v>45</v>
      </c>
      <c r="C523" s="7" t="s">
        <v>98</v>
      </c>
      <c r="D523" s="7" t="s">
        <v>33</v>
      </c>
    </row>
    <row r="524" spans="1:4" x14ac:dyDescent="0.2">
      <c r="A524" s="7" t="s">
        <v>375</v>
      </c>
      <c r="B524" s="7" t="s">
        <v>222</v>
      </c>
      <c r="C524" s="7" t="s">
        <v>98</v>
      </c>
      <c r="D524" s="7" t="s">
        <v>29</v>
      </c>
    </row>
    <row r="525" spans="1:4" x14ac:dyDescent="0.2">
      <c r="A525" s="7" t="s">
        <v>1248</v>
      </c>
      <c r="B525" s="7" t="s">
        <v>53</v>
      </c>
      <c r="C525" s="7" t="s">
        <v>98</v>
      </c>
      <c r="D525" s="7" t="s">
        <v>33</v>
      </c>
    </row>
    <row r="526" spans="1:4" x14ac:dyDescent="0.2">
      <c r="A526" s="7" t="s">
        <v>1581</v>
      </c>
      <c r="B526" s="7" t="s">
        <v>253</v>
      </c>
      <c r="C526" s="7" t="s">
        <v>46</v>
      </c>
      <c r="D526" s="7" t="s">
        <v>33</v>
      </c>
    </row>
    <row r="527" spans="1:4" x14ac:dyDescent="0.2">
      <c r="A527" s="7" t="s">
        <v>603</v>
      </c>
      <c r="B527" s="7" t="s">
        <v>38</v>
      </c>
      <c r="C527" s="7" t="s">
        <v>54</v>
      </c>
      <c r="D527" s="7" t="s">
        <v>33</v>
      </c>
    </row>
    <row r="528" spans="1:4" x14ac:dyDescent="0.2">
      <c r="A528" s="7" t="s">
        <v>806</v>
      </c>
      <c r="B528" s="7" t="s">
        <v>77</v>
      </c>
      <c r="C528" s="7" t="s">
        <v>28</v>
      </c>
      <c r="D528" s="7" t="s">
        <v>33</v>
      </c>
    </row>
    <row r="529" spans="1:4" x14ac:dyDescent="0.2">
      <c r="A529" s="7" t="s">
        <v>1143</v>
      </c>
      <c r="B529" s="7" t="s">
        <v>38</v>
      </c>
      <c r="C529" s="7" t="s">
        <v>39</v>
      </c>
      <c r="D529" s="7" t="s">
        <v>33</v>
      </c>
    </row>
    <row r="530" spans="1:4" x14ac:dyDescent="0.2">
      <c r="A530" s="7" t="s">
        <v>1470</v>
      </c>
      <c r="B530" s="7" t="s">
        <v>195</v>
      </c>
      <c r="C530" s="7" t="s">
        <v>98</v>
      </c>
      <c r="D530" s="7" t="s">
        <v>33</v>
      </c>
    </row>
    <row r="531" spans="1:4" x14ac:dyDescent="0.2">
      <c r="A531" s="7" t="s">
        <v>361</v>
      </c>
      <c r="B531" s="7" t="s">
        <v>45</v>
      </c>
      <c r="C531" s="7" t="s">
        <v>54</v>
      </c>
      <c r="D531" s="7" t="s">
        <v>33</v>
      </c>
    </row>
    <row r="532" spans="1:4" x14ac:dyDescent="0.2">
      <c r="A532" s="7" t="s">
        <v>1457</v>
      </c>
      <c r="B532" s="7" t="s">
        <v>94</v>
      </c>
      <c r="C532" s="7" t="s">
        <v>46</v>
      </c>
      <c r="D532" s="7" t="s">
        <v>33</v>
      </c>
    </row>
    <row r="533" spans="1:4" x14ac:dyDescent="0.2">
      <c r="A533" s="7" t="s">
        <v>1242</v>
      </c>
      <c r="B533" s="7" t="s">
        <v>195</v>
      </c>
      <c r="C533" s="7" t="s">
        <v>98</v>
      </c>
      <c r="D533" s="7" t="s">
        <v>33</v>
      </c>
    </row>
    <row r="534" spans="1:4" x14ac:dyDescent="0.2">
      <c r="A534" s="7" t="s">
        <v>1163</v>
      </c>
      <c r="B534" s="7" t="s">
        <v>45</v>
      </c>
      <c r="C534" s="7" t="s">
        <v>98</v>
      </c>
      <c r="D534" s="7" t="s">
        <v>33</v>
      </c>
    </row>
    <row r="535" spans="1:4" x14ac:dyDescent="0.2">
      <c r="A535" s="7" t="s">
        <v>1175</v>
      </c>
      <c r="B535" s="7" t="s">
        <v>253</v>
      </c>
      <c r="C535" s="7" t="s">
        <v>39</v>
      </c>
      <c r="D535" s="7" t="s">
        <v>33</v>
      </c>
    </row>
    <row r="536" spans="1:4" x14ac:dyDescent="0.2">
      <c r="A536" s="7" t="s">
        <v>605</v>
      </c>
      <c r="B536" s="7" t="s">
        <v>77</v>
      </c>
      <c r="C536" s="7" t="s">
        <v>28</v>
      </c>
      <c r="D536" s="7" t="s">
        <v>33</v>
      </c>
    </row>
    <row r="537" spans="1:4" x14ac:dyDescent="0.2">
      <c r="A537" s="7" t="s">
        <v>1476</v>
      </c>
      <c r="B537" s="7" t="s">
        <v>62</v>
      </c>
      <c r="C537" s="7" t="s">
        <v>39</v>
      </c>
      <c r="D537" s="7" t="s">
        <v>33</v>
      </c>
    </row>
    <row r="538" spans="1:4" x14ac:dyDescent="0.2">
      <c r="A538" s="7" t="s">
        <v>696</v>
      </c>
      <c r="B538" s="7" t="s">
        <v>77</v>
      </c>
      <c r="C538" s="7" t="s">
        <v>39</v>
      </c>
      <c r="D538" s="7" t="s">
        <v>33</v>
      </c>
    </row>
    <row r="539" spans="1:4" x14ac:dyDescent="0.2">
      <c r="A539" s="7" t="s">
        <v>1411</v>
      </c>
      <c r="B539" s="7" t="s">
        <v>38</v>
      </c>
      <c r="C539" s="7" t="s">
        <v>54</v>
      </c>
      <c r="D539" s="7" t="s">
        <v>33</v>
      </c>
    </row>
    <row r="540" spans="1:4" x14ac:dyDescent="0.2">
      <c r="A540" s="7" t="s">
        <v>1043</v>
      </c>
      <c r="B540" s="7" t="s">
        <v>73</v>
      </c>
      <c r="C540" s="7" t="s">
        <v>28</v>
      </c>
      <c r="D540" s="7" t="s">
        <v>33</v>
      </c>
    </row>
    <row r="541" spans="1:4" x14ac:dyDescent="0.2">
      <c r="A541" s="7" t="s">
        <v>763</v>
      </c>
      <c r="B541" s="7" t="s">
        <v>38</v>
      </c>
      <c r="C541" s="7" t="s">
        <v>98</v>
      </c>
      <c r="D541" s="7" t="s">
        <v>33</v>
      </c>
    </row>
    <row r="542" spans="1:4" x14ac:dyDescent="0.2">
      <c r="A542" s="7" t="s">
        <v>849</v>
      </c>
      <c r="B542" s="7" t="s">
        <v>62</v>
      </c>
      <c r="C542" s="7" t="s">
        <v>98</v>
      </c>
      <c r="D542" s="7" t="s">
        <v>33</v>
      </c>
    </row>
    <row r="543" spans="1:4" x14ac:dyDescent="0.2">
      <c r="A543" s="7" t="s">
        <v>1383</v>
      </c>
      <c r="B543" s="7" t="s">
        <v>38</v>
      </c>
      <c r="C543" s="7" t="s">
        <v>39</v>
      </c>
      <c r="D543" s="7" t="s">
        <v>33</v>
      </c>
    </row>
    <row r="544" spans="1:4" x14ac:dyDescent="0.2">
      <c r="A544" s="7" t="s">
        <v>1076</v>
      </c>
      <c r="B544" s="7" t="s">
        <v>195</v>
      </c>
      <c r="C544" s="7" t="s">
        <v>98</v>
      </c>
      <c r="D544" s="7" t="s">
        <v>33</v>
      </c>
    </row>
    <row r="545" spans="1:4" x14ac:dyDescent="0.2">
      <c r="A545" s="7" t="s">
        <v>1528</v>
      </c>
      <c r="B545" s="7" t="s">
        <v>87</v>
      </c>
      <c r="C545" s="7" t="s">
        <v>28</v>
      </c>
      <c r="D545" s="7" t="s">
        <v>29</v>
      </c>
    </row>
    <row r="546" spans="1:4" x14ac:dyDescent="0.2">
      <c r="A546" s="7" t="s">
        <v>1013</v>
      </c>
      <c r="B546" s="7" t="s">
        <v>77</v>
      </c>
      <c r="C546" s="7" t="s">
        <v>54</v>
      </c>
      <c r="D546" s="7" t="s">
        <v>33</v>
      </c>
    </row>
    <row r="547" spans="1:4" x14ac:dyDescent="0.2">
      <c r="A547" s="7" t="s">
        <v>609</v>
      </c>
      <c r="B547" s="7" t="s">
        <v>188</v>
      </c>
      <c r="C547" s="7" t="s">
        <v>54</v>
      </c>
      <c r="D547" s="7" t="s">
        <v>29</v>
      </c>
    </row>
    <row r="548" spans="1:4" x14ac:dyDescent="0.2">
      <c r="A548" s="7" t="s">
        <v>815</v>
      </c>
      <c r="B548" s="7" t="s">
        <v>195</v>
      </c>
      <c r="C548" s="7" t="s">
        <v>39</v>
      </c>
      <c r="D548" s="7" t="s">
        <v>33</v>
      </c>
    </row>
    <row r="549" spans="1:4" x14ac:dyDescent="0.2">
      <c r="A549" s="7" t="s">
        <v>614</v>
      </c>
      <c r="B549" s="7" t="s">
        <v>45</v>
      </c>
      <c r="C549" s="7" t="s">
        <v>54</v>
      </c>
      <c r="D549" s="7" t="s">
        <v>29</v>
      </c>
    </row>
    <row r="550" spans="1:4" x14ac:dyDescent="0.2">
      <c r="A550" s="7" t="s">
        <v>644</v>
      </c>
      <c r="B550" s="7" t="s">
        <v>38</v>
      </c>
      <c r="C550" s="7" t="s">
        <v>46</v>
      </c>
      <c r="D550" s="7" t="s">
        <v>33</v>
      </c>
    </row>
    <row r="551" spans="1:4" x14ac:dyDescent="0.2">
      <c r="A551" s="7" t="s">
        <v>1374</v>
      </c>
      <c r="B551" s="7" t="s">
        <v>38</v>
      </c>
      <c r="C551" s="7" t="s">
        <v>39</v>
      </c>
      <c r="D551" s="7" t="s">
        <v>33</v>
      </c>
    </row>
    <row r="552" spans="1:4" x14ac:dyDescent="0.2">
      <c r="A552" s="7" t="s">
        <v>1475</v>
      </c>
      <c r="B552" s="7" t="s">
        <v>45</v>
      </c>
      <c r="C552" s="7" t="s">
        <v>39</v>
      </c>
      <c r="D552" s="7" t="s">
        <v>33</v>
      </c>
    </row>
    <row r="553" spans="1:4" x14ac:dyDescent="0.2">
      <c r="A553" s="7" t="s">
        <v>48</v>
      </c>
      <c r="B553" s="7" t="s">
        <v>45</v>
      </c>
      <c r="C553" s="7" t="s">
        <v>46</v>
      </c>
      <c r="D553" s="7" t="s">
        <v>33</v>
      </c>
    </row>
    <row r="554" spans="1:4" x14ac:dyDescent="0.2">
      <c r="A554" s="7" t="s">
        <v>586</v>
      </c>
      <c r="B554" s="7" t="s">
        <v>188</v>
      </c>
      <c r="C554" s="7" t="s">
        <v>28</v>
      </c>
      <c r="D554" s="7" t="s">
        <v>29</v>
      </c>
    </row>
    <row r="555" spans="1:4" x14ac:dyDescent="0.2">
      <c r="A555" s="7" t="s">
        <v>1349</v>
      </c>
      <c r="B555" s="7" t="s">
        <v>253</v>
      </c>
      <c r="C555" s="7" t="s">
        <v>54</v>
      </c>
      <c r="D555" s="7" t="s">
        <v>33</v>
      </c>
    </row>
    <row r="556" spans="1:4" x14ac:dyDescent="0.2">
      <c r="A556" s="7" t="s">
        <v>507</v>
      </c>
      <c r="B556" s="7" t="s">
        <v>62</v>
      </c>
      <c r="C556" s="7" t="s">
        <v>28</v>
      </c>
      <c r="D556" s="7" t="s">
        <v>33</v>
      </c>
    </row>
    <row r="557" spans="1:4" x14ac:dyDescent="0.2">
      <c r="A557" s="7" t="s">
        <v>1031</v>
      </c>
      <c r="B557" s="7" t="s">
        <v>38</v>
      </c>
      <c r="C557" s="7" t="s">
        <v>46</v>
      </c>
      <c r="D557" s="7" t="s">
        <v>33</v>
      </c>
    </row>
    <row r="558" spans="1:4" x14ac:dyDescent="0.2">
      <c r="A558" s="7" t="s">
        <v>63</v>
      </c>
      <c r="B558" s="7" t="s">
        <v>62</v>
      </c>
      <c r="C558" s="7" t="s">
        <v>46</v>
      </c>
      <c r="D558" s="7" t="s">
        <v>33</v>
      </c>
    </row>
    <row r="559" spans="1:4" x14ac:dyDescent="0.2">
      <c r="A559" s="7" t="s">
        <v>1612</v>
      </c>
      <c r="B559" s="7" t="s">
        <v>94</v>
      </c>
      <c r="C559" s="7" t="s">
        <v>28</v>
      </c>
      <c r="D559" s="7" t="s">
        <v>33</v>
      </c>
    </row>
    <row r="560" spans="1:4" x14ac:dyDescent="0.2">
      <c r="A560" s="7" t="s">
        <v>1318</v>
      </c>
      <c r="B560" s="7" t="s">
        <v>87</v>
      </c>
      <c r="C560" s="7" t="s">
        <v>28</v>
      </c>
      <c r="D560" s="7" t="s">
        <v>33</v>
      </c>
    </row>
    <row r="561" spans="1:4" x14ac:dyDescent="0.2">
      <c r="A561" s="7" t="s">
        <v>1352</v>
      </c>
      <c r="B561" s="7" t="s">
        <v>73</v>
      </c>
      <c r="C561" s="7" t="s">
        <v>39</v>
      </c>
      <c r="D561" s="7" t="s">
        <v>33</v>
      </c>
    </row>
    <row r="562" spans="1:4" x14ac:dyDescent="0.2">
      <c r="A562" s="7" t="s">
        <v>1421</v>
      </c>
      <c r="B562" s="7" t="s">
        <v>188</v>
      </c>
      <c r="C562" s="7" t="s">
        <v>28</v>
      </c>
      <c r="D562" s="7" t="s">
        <v>33</v>
      </c>
    </row>
    <row r="563" spans="1:4" x14ac:dyDescent="0.2">
      <c r="A563" s="7" t="s">
        <v>900</v>
      </c>
      <c r="B563" s="7" t="s">
        <v>253</v>
      </c>
      <c r="C563" s="7" t="s">
        <v>98</v>
      </c>
      <c r="D563" s="7" t="s">
        <v>33</v>
      </c>
    </row>
    <row r="564" spans="1:4" x14ac:dyDescent="0.2">
      <c r="A564" s="7" t="s">
        <v>79</v>
      </c>
      <c r="B564" s="7" t="s">
        <v>62</v>
      </c>
      <c r="C564" s="7" t="s">
        <v>39</v>
      </c>
      <c r="D564" s="7" t="s">
        <v>29</v>
      </c>
    </row>
    <row r="565" spans="1:4" x14ac:dyDescent="0.2">
      <c r="A565" s="7" t="s">
        <v>514</v>
      </c>
      <c r="B565" s="7" t="s">
        <v>94</v>
      </c>
      <c r="C565" s="7" t="s">
        <v>28</v>
      </c>
      <c r="D565" s="7" t="s">
        <v>33</v>
      </c>
    </row>
    <row r="566" spans="1:4" x14ac:dyDescent="0.2">
      <c r="A566" s="7" t="s">
        <v>1591</v>
      </c>
      <c r="B566" s="7" t="s">
        <v>94</v>
      </c>
      <c r="C566" s="7" t="s">
        <v>54</v>
      </c>
      <c r="D566" s="7" t="s">
        <v>33</v>
      </c>
    </row>
    <row r="567" spans="1:4" x14ac:dyDescent="0.2">
      <c r="A567" s="7" t="s">
        <v>832</v>
      </c>
      <c r="B567" s="7" t="s">
        <v>87</v>
      </c>
      <c r="C567" s="7" t="s">
        <v>98</v>
      </c>
      <c r="D567" s="7" t="s">
        <v>33</v>
      </c>
    </row>
    <row r="568" spans="1:4" x14ac:dyDescent="0.2">
      <c r="A568" s="7" t="s">
        <v>976</v>
      </c>
      <c r="B568" s="7" t="s">
        <v>38</v>
      </c>
      <c r="C568" s="7" t="s">
        <v>39</v>
      </c>
      <c r="D568" s="7" t="s">
        <v>33</v>
      </c>
    </row>
    <row r="569" spans="1:4" x14ac:dyDescent="0.2">
      <c r="A569" s="7" t="s">
        <v>634</v>
      </c>
      <c r="B569" s="7" t="s">
        <v>87</v>
      </c>
      <c r="C569" s="7" t="s">
        <v>46</v>
      </c>
      <c r="D569" s="7" t="s">
        <v>33</v>
      </c>
    </row>
    <row r="570" spans="1:4" x14ac:dyDescent="0.2">
      <c r="A570" s="7" t="s">
        <v>661</v>
      </c>
      <c r="B570" s="7" t="s">
        <v>253</v>
      </c>
      <c r="C570" s="7" t="s">
        <v>46</v>
      </c>
      <c r="D570" s="7" t="s">
        <v>33</v>
      </c>
    </row>
    <row r="571" spans="1:4" x14ac:dyDescent="0.2">
      <c r="A571" s="7" t="s">
        <v>793</v>
      </c>
      <c r="B571" s="7" t="s">
        <v>62</v>
      </c>
      <c r="C571" s="7" t="s">
        <v>98</v>
      </c>
      <c r="D571" s="7" t="s">
        <v>33</v>
      </c>
    </row>
    <row r="572" spans="1:4" x14ac:dyDescent="0.2">
      <c r="A572" s="7" t="s">
        <v>218</v>
      </c>
      <c r="B572" s="7" t="s">
        <v>62</v>
      </c>
      <c r="C572" s="7" t="s">
        <v>54</v>
      </c>
      <c r="D572" s="7" t="s">
        <v>33</v>
      </c>
    </row>
    <row r="573" spans="1:4" x14ac:dyDescent="0.2">
      <c r="A573" s="7" t="s">
        <v>770</v>
      </c>
      <c r="B573" s="7" t="s">
        <v>62</v>
      </c>
      <c r="C573" s="7" t="s">
        <v>39</v>
      </c>
      <c r="D573" s="7" t="s">
        <v>33</v>
      </c>
    </row>
    <row r="574" spans="1:4" x14ac:dyDescent="0.2">
      <c r="A574" s="7" t="s">
        <v>1254</v>
      </c>
      <c r="B574" s="7" t="s">
        <v>45</v>
      </c>
      <c r="C574" s="7" t="s">
        <v>54</v>
      </c>
      <c r="D574" s="7" t="s">
        <v>33</v>
      </c>
    </row>
    <row r="575" spans="1:4" x14ac:dyDescent="0.2">
      <c r="A575" s="7" t="s">
        <v>1045</v>
      </c>
      <c r="B575" s="7" t="s">
        <v>27</v>
      </c>
      <c r="C575" s="7" t="s">
        <v>46</v>
      </c>
      <c r="D575" s="7" t="s">
        <v>29</v>
      </c>
    </row>
    <row r="576" spans="1:4" x14ac:dyDescent="0.2">
      <c r="A576" s="7" t="s">
        <v>894</v>
      </c>
      <c r="B576" s="7" t="s">
        <v>62</v>
      </c>
      <c r="C576" s="7" t="s">
        <v>39</v>
      </c>
      <c r="D576" s="7" t="s">
        <v>33</v>
      </c>
    </row>
    <row r="577" spans="1:4" x14ac:dyDescent="0.2">
      <c r="A577" s="7" t="s">
        <v>902</v>
      </c>
      <c r="B577" s="7" t="s">
        <v>38</v>
      </c>
      <c r="C577" s="7" t="s">
        <v>28</v>
      </c>
      <c r="D577" s="7" t="s">
        <v>33</v>
      </c>
    </row>
    <row r="578" spans="1:4" x14ac:dyDescent="0.2">
      <c r="A578" s="7" t="s">
        <v>291</v>
      </c>
      <c r="B578" s="7" t="s">
        <v>87</v>
      </c>
      <c r="C578" s="7" t="s">
        <v>98</v>
      </c>
      <c r="D578" s="7" t="s">
        <v>159</v>
      </c>
    </row>
    <row r="579" spans="1:4" x14ac:dyDescent="0.2">
      <c r="A579" s="7" t="s">
        <v>1162</v>
      </c>
      <c r="B579" s="7" t="s">
        <v>87</v>
      </c>
      <c r="C579" s="7" t="s">
        <v>98</v>
      </c>
      <c r="D579" s="7" t="s">
        <v>33</v>
      </c>
    </row>
    <row r="580" spans="1:4" x14ac:dyDescent="0.2">
      <c r="A580" s="7" t="s">
        <v>436</v>
      </c>
      <c r="B580" s="7" t="s">
        <v>58</v>
      </c>
      <c r="C580" s="7" t="s">
        <v>54</v>
      </c>
      <c r="D580" s="7" t="s">
        <v>33</v>
      </c>
    </row>
    <row r="581" spans="1:4" x14ac:dyDescent="0.2">
      <c r="A581" s="7" t="s">
        <v>428</v>
      </c>
      <c r="B581" s="7" t="s">
        <v>94</v>
      </c>
      <c r="C581" s="7" t="s">
        <v>28</v>
      </c>
      <c r="D581" s="7" t="s">
        <v>33</v>
      </c>
    </row>
    <row r="582" spans="1:4" x14ac:dyDescent="0.2">
      <c r="A582" s="7" t="s">
        <v>666</v>
      </c>
      <c r="B582" s="7" t="s">
        <v>45</v>
      </c>
      <c r="C582" s="7" t="s">
        <v>28</v>
      </c>
      <c r="D582" s="7" t="s">
        <v>33</v>
      </c>
    </row>
    <row r="583" spans="1:4" x14ac:dyDescent="0.2">
      <c r="A583" s="7" t="s">
        <v>316</v>
      </c>
      <c r="B583" s="7" t="s">
        <v>188</v>
      </c>
      <c r="C583" s="7" t="s">
        <v>39</v>
      </c>
      <c r="D583" s="7" t="s">
        <v>29</v>
      </c>
    </row>
    <row r="584" spans="1:4" x14ac:dyDescent="0.2">
      <c r="A584" s="7" t="s">
        <v>886</v>
      </c>
      <c r="B584" s="7" t="s">
        <v>253</v>
      </c>
      <c r="C584" s="7" t="s">
        <v>54</v>
      </c>
      <c r="D584" s="7" t="s">
        <v>33</v>
      </c>
    </row>
    <row r="585" spans="1:4" x14ac:dyDescent="0.2">
      <c r="A585" s="7" t="s">
        <v>307</v>
      </c>
      <c r="B585" s="7" t="s">
        <v>53</v>
      </c>
      <c r="C585" s="7" t="s">
        <v>98</v>
      </c>
      <c r="D585" s="7" t="s">
        <v>33</v>
      </c>
    </row>
    <row r="586" spans="1:4" x14ac:dyDescent="0.2">
      <c r="A586" s="7" t="s">
        <v>180</v>
      </c>
      <c r="B586" s="7" t="s">
        <v>73</v>
      </c>
      <c r="C586" s="7" t="s">
        <v>28</v>
      </c>
      <c r="D586" s="7" t="s">
        <v>33</v>
      </c>
    </row>
    <row r="587" spans="1:4" x14ac:dyDescent="0.2">
      <c r="A587" s="7" t="s">
        <v>532</v>
      </c>
      <c r="B587" s="7" t="s">
        <v>53</v>
      </c>
      <c r="C587" s="7" t="s">
        <v>98</v>
      </c>
      <c r="D587" s="7" t="s">
        <v>33</v>
      </c>
    </row>
    <row r="588" spans="1:4" x14ac:dyDescent="0.2">
      <c r="A588" s="7" t="s">
        <v>414</v>
      </c>
      <c r="B588" s="7" t="s">
        <v>188</v>
      </c>
      <c r="C588" s="7" t="s">
        <v>39</v>
      </c>
      <c r="D588" s="7" t="s">
        <v>33</v>
      </c>
    </row>
    <row r="589" spans="1:4" x14ac:dyDescent="0.2">
      <c r="A589" s="7" t="s">
        <v>496</v>
      </c>
      <c r="B589" s="7" t="s">
        <v>195</v>
      </c>
      <c r="C589" s="7" t="s">
        <v>98</v>
      </c>
      <c r="D589" s="7" t="s">
        <v>33</v>
      </c>
    </row>
    <row r="590" spans="1:4" x14ac:dyDescent="0.2">
      <c r="A590" s="7" t="s">
        <v>748</v>
      </c>
      <c r="B590" s="7" t="s">
        <v>45</v>
      </c>
      <c r="C590" s="7" t="s">
        <v>98</v>
      </c>
      <c r="D590" s="7" t="s">
        <v>33</v>
      </c>
    </row>
    <row r="591" spans="1:4" x14ac:dyDescent="0.2">
      <c r="A591" s="7" t="s">
        <v>123</v>
      </c>
      <c r="B591" s="7" t="s">
        <v>45</v>
      </c>
      <c r="C591" s="7" t="s">
        <v>54</v>
      </c>
      <c r="D591" s="7" t="s">
        <v>33</v>
      </c>
    </row>
    <row r="592" spans="1:4" x14ac:dyDescent="0.2">
      <c r="A592" s="7" t="s">
        <v>1606</v>
      </c>
      <c r="B592" s="7" t="s">
        <v>188</v>
      </c>
      <c r="C592" s="7" t="s">
        <v>54</v>
      </c>
      <c r="D592" s="7" t="s">
        <v>33</v>
      </c>
    </row>
    <row r="593" spans="1:4" x14ac:dyDescent="0.2">
      <c r="A593" s="7" t="s">
        <v>860</v>
      </c>
      <c r="B593" s="7" t="s">
        <v>45</v>
      </c>
      <c r="C593" s="7" t="s">
        <v>39</v>
      </c>
      <c r="D593" s="7" t="s">
        <v>33</v>
      </c>
    </row>
    <row r="594" spans="1:4" x14ac:dyDescent="0.2">
      <c r="A594" s="7" t="s">
        <v>1620</v>
      </c>
      <c r="B594" s="7" t="s">
        <v>94</v>
      </c>
      <c r="C594" s="7" t="s">
        <v>54</v>
      </c>
      <c r="D594" s="7" t="s">
        <v>33</v>
      </c>
    </row>
    <row r="595" spans="1:4" x14ac:dyDescent="0.2">
      <c r="A595" s="7" t="s">
        <v>804</v>
      </c>
      <c r="B595" s="7" t="s">
        <v>53</v>
      </c>
      <c r="C595" s="7" t="s">
        <v>39</v>
      </c>
      <c r="D595" s="7" t="s">
        <v>29</v>
      </c>
    </row>
    <row r="596" spans="1:4" x14ac:dyDescent="0.2">
      <c r="A596" s="7" t="s">
        <v>508</v>
      </c>
      <c r="B596" s="7" t="s">
        <v>253</v>
      </c>
      <c r="C596" s="7" t="s">
        <v>54</v>
      </c>
      <c r="D596" s="7" t="s">
        <v>33</v>
      </c>
    </row>
    <row r="597" spans="1:4" x14ac:dyDescent="0.2">
      <c r="A597" s="7" t="s">
        <v>1315</v>
      </c>
      <c r="B597" s="7" t="s">
        <v>38</v>
      </c>
      <c r="C597" s="7" t="s">
        <v>46</v>
      </c>
      <c r="D597" s="7" t="s">
        <v>33</v>
      </c>
    </row>
    <row r="598" spans="1:4" x14ac:dyDescent="0.2">
      <c r="A598" s="7" t="s">
        <v>214</v>
      </c>
      <c r="B598" s="7" t="s">
        <v>87</v>
      </c>
      <c r="C598" s="7" t="s">
        <v>28</v>
      </c>
      <c r="D598" s="7" t="s">
        <v>33</v>
      </c>
    </row>
    <row r="599" spans="1:4" x14ac:dyDescent="0.2">
      <c r="A599" s="7" t="s">
        <v>743</v>
      </c>
      <c r="B599" s="7" t="s">
        <v>253</v>
      </c>
      <c r="C599" s="7" t="s">
        <v>28</v>
      </c>
      <c r="D599" s="7" t="s">
        <v>33</v>
      </c>
    </row>
    <row r="600" spans="1:4" x14ac:dyDescent="0.2">
      <c r="A600" s="7" t="s">
        <v>1338</v>
      </c>
      <c r="B600" s="7" t="s">
        <v>27</v>
      </c>
      <c r="C600" s="7" t="s">
        <v>39</v>
      </c>
      <c r="D600" s="7" t="s">
        <v>29</v>
      </c>
    </row>
    <row r="601" spans="1:4" x14ac:dyDescent="0.2">
      <c r="A601" s="7" t="s">
        <v>198</v>
      </c>
      <c r="B601" s="7" t="s">
        <v>188</v>
      </c>
      <c r="C601" s="7" t="s">
        <v>54</v>
      </c>
      <c r="D601" s="7" t="s">
        <v>33</v>
      </c>
    </row>
    <row r="602" spans="1:4" x14ac:dyDescent="0.2">
      <c r="A602" s="7" t="s">
        <v>1008</v>
      </c>
      <c r="B602" s="7" t="s">
        <v>45</v>
      </c>
      <c r="C602" s="7" t="s">
        <v>98</v>
      </c>
      <c r="D602" s="7" t="s">
        <v>33</v>
      </c>
    </row>
    <row r="603" spans="1:4" x14ac:dyDescent="0.2">
      <c r="A603" s="7" t="s">
        <v>895</v>
      </c>
      <c r="B603" s="7" t="s">
        <v>62</v>
      </c>
      <c r="C603" s="7" t="s">
        <v>28</v>
      </c>
      <c r="D603" s="7" t="s">
        <v>33</v>
      </c>
    </row>
    <row r="604" spans="1:4" x14ac:dyDescent="0.2">
      <c r="A604" s="7" t="s">
        <v>1580</v>
      </c>
      <c r="B604" s="7" t="s">
        <v>45</v>
      </c>
      <c r="C604" s="7" t="s">
        <v>39</v>
      </c>
      <c r="D604" s="7" t="s">
        <v>33</v>
      </c>
    </row>
    <row r="605" spans="1:4" x14ac:dyDescent="0.2">
      <c r="A605" s="7" t="s">
        <v>559</v>
      </c>
      <c r="B605" s="7" t="s">
        <v>53</v>
      </c>
      <c r="C605" s="7" t="s">
        <v>54</v>
      </c>
      <c r="D605" s="7" t="s">
        <v>33</v>
      </c>
    </row>
    <row r="606" spans="1:4" x14ac:dyDescent="0.2">
      <c r="A606" s="7" t="s">
        <v>1369</v>
      </c>
      <c r="B606" s="7" t="s">
        <v>27</v>
      </c>
      <c r="C606" s="7" t="s">
        <v>46</v>
      </c>
      <c r="D606" s="7" t="s">
        <v>33</v>
      </c>
    </row>
    <row r="607" spans="1:4" x14ac:dyDescent="0.2">
      <c r="A607" s="7" t="s">
        <v>1094</v>
      </c>
      <c r="B607" s="7" t="s">
        <v>45</v>
      </c>
      <c r="C607" s="7" t="s">
        <v>98</v>
      </c>
      <c r="D607" s="7" t="s">
        <v>33</v>
      </c>
    </row>
    <row r="608" spans="1:4" x14ac:dyDescent="0.2">
      <c r="A608" s="7" t="s">
        <v>1568</v>
      </c>
      <c r="B608" s="7" t="s">
        <v>253</v>
      </c>
      <c r="C608" s="7" t="s">
        <v>54</v>
      </c>
      <c r="D608" s="7" t="s">
        <v>33</v>
      </c>
    </row>
    <row r="609" spans="1:4" x14ac:dyDescent="0.2">
      <c r="A609" s="7" t="s">
        <v>1600</v>
      </c>
      <c r="B609" s="7" t="s">
        <v>195</v>
      </c>
      <c r="C609" s="7" t="s">
        <v>46</v>
      </c>
      <c r="D609" s="7" t="s">
        <v>29</v>
      </c>
    </row>
    <row r="610" spans="1:4" x14ac:dyDescent="0.2">
      <c r="A610" s="7" t="s">
        <v>400</v>
      </c>
      <c r="B610" s="7" t="s">
        <v>27</v>
      </c>
      <c r="C610" s="7" t="s">
        <v>46</v>
      </c>
      <c r="D610" s="7" t="s">
        <v>29</v>
      </c>
    </row>
    <row r="611" spans="1:4" x14ac:dyDescent="0.2">
      <c r="A611" s="7" t="s">
        <v>908</v>
      </c>
      <c r="B611" s="7" t="s">
        <v>27</v>
      </c>
      <c r="C611" s="7" t="s">
        <v>28</v>
      </c>
      <c r="D611" s="7" t="s">
        <v>33</v>
      </c>
    </row>
    <row r="612" spans="1:4" x14ac:dyDescent="0.2">
      <c r="A612" s="7" t="s">
        <v>1426</v>
      </c>
      <c r="B612" s="7" t="s">
        <v>53</v>
      </c>
      <c r="C612" s="7" t="s">
        <v>54</v>
      </c>
      <c r="D612" s="7" t="s">
        <v>33</v>
      </c>
    </row>
    <row r="613" spans="1:4" x14ac:dyDescent="0.2">
      <c r="A613" s="7" t="s">
        <v>929</v>
      </c>
      <c r="B613" s="7" t="s">
        <v>62</v>
      </c>
      <c r="C613" s="7" t="s">
        <v>28</v>
      </c>
      <c r="D613" s="7" t="s">
        <v>33</v>
      </c>
    </row>
    <row r="614" spans="1:4" x14ac:dyDescent="0.2">
      <c r="A614" s="7" t="s">
        <v>157</v>
      </c>
      <c r="B614" s="7" t="s">
        <v>77</v>
      </c>
      <c r="C614" s="7" t="s">
        <v>28</v>
      </c>
      <c r="D614" s="7" t="s">
        <v>159</v>
      </c>
    </row>
    <row r="615" spans="1:4" x14ac:dyDescent="0.2">
      <c r="A615" s="7" t="s">
        <v>1110</v>
      </c>
      <c r="B615" s="7" t="s">
        <v>188</v>
      </c>
      <c r="C615" s="7" t="s">
        <v>46</v>
      </c>
      <c r="D615" s="7" t="s">
        <v>159</v>
      </c>
    </row>
    <row r="616" spans="1:4" x14ac:dyDescent="0.2">
      <c r="A616" s="7" t="s">
        <v>1049</v>
      </c>
      <c r="B616" s="7" t="s">
        <v>27</v>
      </c>
      <c r="C616" s="7" t="s">
        <v>39</v>
      </c>
      <c r="D616" s="7" t="s">
        <v>33</v>
      </c>
    </row>
    <row r="617" spans="1:4" x14ac:dyDescent="0.2">
      <c r="A617" s="7" t="s">
        <v>677</v>
      </c>
      <c r="B617" s="7" t="s">
        <v>27</v>
      </c>
      <c r="C617" s="7" t="s">
        <v>28</v>
      </c>
      <c r="D617" s="7" t="s">
        <v>33</v>
      </c>
    </row>
    <row r="618" spans="1:4" x14ac:dyDescent="0.2">
      <c r="A618" s="7" t="s">
        <v>1199</v>
      </c>
      <c r="B618" s="7" t="s">
        <v>62</v>
      </c>
      <c r="C618" s="7" t="s">
        <v>54</v>
      </c>
      <c r="D618" s="7" t="s">
        <v>33</v>
      </c>
    </row>
    <row r="619" spans="1:4" x14ac:dyDescent="0.2">
      <c r="A619" s="7" t="s">
        <v>1191</v>
      </c>
      <c r="B619" s="7" t="s">
        <v>77</v>
      </c>
      <c r="C619" s="7" t="s">
        <v>39</v>
      </c>
      <c r="D619" s="7" t="s">
        <v>33</v>
      </c>
    </row>
    <row r="620" spans="1:4" x14ac:dyDescent="0.2">
      <c r="A620" s="7" t="s">
        <v>714</v>
      </c>
      <c r="B620" s="7" t="s">
        <v>62</v>
      </c>
      <c r="C620" s="7" t="s">
        <v>28</v>
      </c>
      <c r="D620" s="7" t="s">
        <v>33</v>
      </c>
    </row>
    <row r="621" spans="1:4" x14ac:dyDescent="0.2">
      <c r="A621" s="7" t="s">
        <v>1050</v>
      </c>
      <c r="B621" s="7" t="s">
        <v>45</v>
      </c>
      <c r="C621" s="7" t="s">
        <v>54</v>
      </c>
      <c r="D621" s="7" t="s">
        <v>29</v>
      </c>
    </row>
    <row r="622" spans="1:4" x14ac:dyDescent="0.2">
      <c r="A622" s="7" t="s">
        <v>622</v>
      </c>
      <c r="B622" s="7" t="s">
        <v>27</v>
      </c>
      <c r="C622" s="7" t="s">
        <v>39</v>
      </c>
      <c r="D622" s="7" t="s">
        <v>33</v>
      </c>
    </row>
    <row r="623" spans="1:4" x14ac:dyDescent="0.2">
      <c r="A623" s="7" t="s">
        <v>749</v>
      </c>
      <c r="B623" s="7" t="s">
        <v>38</v>
      </c>
      <c r="C623" s="7" t="s">
        <v>28</v>
      </c>
      <c r="D623" s="7" t="s">
        <v>33</v>
      </c>
    </row>
    <row r="624" spans="1:4" x14ac:dyDescent="0.2">
      <c r="A624" s="7" t="s">
        <v>1522</v>
      </c>
      <c r="B624" s="7" t="s">
        <v>62</v>
      </c>
      <c r="C624" s="7" t="s">
        <v>54</v>
      </c>
      <c r="D624" s="7" t="s">
        <v>33</v>
      </c>
    </row>
    <row r="625" spans="1:4" x14ac:dyDescent="0.2">
      <c r="A625" s="7" t="s">
        <v>1206</v>
      </c>
      <c r="B625" s="7" t="s">
        <v>45</v>
      </c>
      <c r="C625" s="7" t="s">
        <v>28</v>
      </c>
      <c r="D625" s="7" t="s">
        <v>29</v>
      </c>
    </row>
    <row r="626" spans="1:4" x14ac:dyDescent="0.2">
      <c r="A626" s="7" t="s">
        <v>1038</v>
      </c>
      <c r="B626" s="7" t="s">
        <v>53</v>
      </c>
      <c r="C626" s="7" t="s">
        <v>28</v>
      </c>
      <c r="D626" s="7" t="s">
        <v>29</v>
      </c>
    </row>
    <row r="627" spans="1:4" x14ac:dyDescent="0.2">
      <c r="A627" s="7" t="s">
        <v>626</v>
      </c>
      <c r="B627" s="7" t="s">
        <v>77</v>
      </c>
      <c r="C627" s="7" t="s">
        <v>54</v>
      </c>
      <c r="D627" s="7" t="s">
        <v>33</v>
      </c>
    </row>
    <row r="628" spans="1:4" x14ac:dyDescent="0.2">
      <c r="A628" s="7" t="s">
        <v>751</v>
      </c>
      <c r="B628" s="7" t="s">
        <v>62</v>
      </c>
      <c r="C628" s="7" t="s">
        <v>46</v>
      </c>
      <c r="D628" s="7" t="s">
        <v>29</v>
      </c>
    </row>
    <row r="629" spans="1:4" x14ac:dyDescent="0.2">
      <c r="A629" s="7" t="s">
        <v>1190</v>
      </c>
      <c r="B629" s="7" t="s">
        <v>45</v>
      </c>
      <c r="C629" s="7" t="s">
        <v>98</v>
      </c>
      <c r="D629" s="7" t="s">
        <v>33</v>
      </c>
    </row>
    <row r="630" spans="1:4" x14ac:dyDescent="0.2">
      <c r="A630" s="7" t="s">
        <v>552</v>
      </c>
      <c r="B630" s="7" t="s">
        <v>27</v>
      </c>
      <c r="C630" s="7" t="s">
        <v>39</v>
      </c>
      <c r="D630" s="7" t="s">
        <v>33</v>
      </c>
    </row>
    <row r="631" spans="1:4" x14ac:dyDescent="0.2">
      <c r="A631" s="7" t="s">
        <v>359</v>
      </c>
      <c r="B631" s="7" t="s">
        <v>27</v>
      </c>
      <c r="C631" s="7" t="s">
        <v>46</v>
      </c>
      <c r="D631" s="7" t="s">
        <v>33</v>
      </c>
    </row>
    <row r="632" spans="1:4" x14ac:dyDescent="0.2">
      <c r="A632" s="7" t="s">
        <v>1109</v>
      </c>
      <c r="B632" s="7" t="s">
        <v>38</v>
      </c>
      <c r="C632" s="7" t="s">
        <v>98</v>
      </c>
      <c r="D632" s="7" t="s">
        <v>33</v>
      </c>
    </row>
    <row r="633" spans="1:4" x14ac:dyDescent="0.2">
      <c r="A633" s="7" t="s">
        <v>1182</v>
      </c>
      <c r="B633" s="7" t="s">
        <v>77</v>
      </c>
      <c r="C633" s="7" t="s">
        <v>46</v>
      </c>
      <c r="D633" s="7" t="s">
        <v>29</v>
      </c>
    </row>
    <row r="634" spans="1:4" x14ac:dyDescent="0.2">
      <c r="A634" s="7" t="s">
        <v>1165</v>
      </c>
      <c r="B634" s="7" t="s">
        <v>53</v>
      </c>
      <c r="C634" s="7" t="s">
        <v>46</v>
      </c>
      <c r="D634" s="7" t="s">
        <v>33</v>
      </c>
    </row>
    <row r="635" spans="1:4" x14ac:dyDescent="0.2">
      <c r="A635" s="7" t="s">
        <v>66</v>
      </c>
      <c r="B635" s="7" t="s">
        <v>27</v>
      </c>
      <c r="C635" s="7" t="s">
        <v>54</v>
      </c>
      <c r="D635" s="7" t="s">
        <v>33</v>
      </c>
    </row>
    <row r="636" spans="1:4" x14ac:dyDescent="0.2">
      <c r="A636" s="7" t="s">
        <v>1261</v>
      </c>
      <c r="B636" s="7" t="s">
        <v>27</v>
      </c>
      <c r="C636" s="7" t="s">
        <v>54</v>
      </c>
      <c r="D636" s="7" t="s">
        <v>33</v>
      </c>
    </row>
    <row r="637" spans="1:4" x14ac:dyDescent="0.2">
      <c r="A637" s="7" t="s">
        <v>1268</v>
      </c>
      <c r="B637" s="7" t="s">
        <v>195</v>
      </c>
      <c r="C637" s="7" t="s">
        <v>54</v>
      </c>
      <c r="D637" s="7" t="s">
        <v>33</v>
      </c>
    </row>
    <row r="638" spans="1:4" x14ac:dyDescent="0.2">
      <c r="A638" s="7" t="s">
        <v>1629</v>
      </c>
      <c r="B638" s="7" t="s">
        <v>45</v>
      </c>
      <c r="C638" s="7" t="s">
        <v>28</v>
      </c>
      <c r="D638" s="7" t="s">
        <v>33</v>
      </c>
    </row>
    <row r="639" spans="1:4" x14ac:dyDescent="0.2">
      <c r="A639" s="7" t="s">
        <v>274</v>
      </c>
      <c r="B639" s="7" t="s">
        <v>77</v>
      </c>
      <c r="C639" s="7" t="s">
        <v>54</v>
      </c>
      <c r="D639" s="7" t="s">
        <v>29</v>
      </c>
    </row>
    <row r="640" spans="1:4" x14ac:dyDescent="0.2">
      <c r="A640" s="7" t="s">
        <v>1384</v>
      </c>
      <c r="B640" s="7" t="s">
        <v>27</v>
      </c>
      <c r="C640" s="7" t="s">
        <v>46</v>
      </c>
      <c r="D640" s="7" t="s">
        <v>33</v>
      </c>
    </row>
    <row r="641" spans="1:4" x14ac:dyDescent="0.2">
      <c r="A641" s="7" t="s">
        <v>648</v>
      </c>
      <c r="B641" s="7" t="s">
        <v>45</v>
      </c>
      <c r="C641" s="7" t="s">
        <v>39</v>
      </c>
      <c r="D641" s="7" t="s">
        <v>33</v>
      </c>
    </row>
    <row r="642" spans="1:4" x14ac:dyDescent="0.2">
      <c r="A642" s="7" t="s">
        <v>1405</v>
      </c>
      <c r="B642" s="7" t="s">
        <v>45</v>
      </c>
      <c r="C642" s="7" t="s">
        <v>46</v>
      </c>
      <c r="D642" s="7" t="s">
        <v>33</v>
      </c>
    </row>
    <row r="643" spans="1:4" x14ac:dyDescent="0.2">
      <c r="A643" s="7" t="s">
        <v>367</v>
      </c>
      <c r="B643" s="7" t="s">
        <v>87</v>
      </c>
      <c r="C643" s="7" t="s">
        <v>54</v>
      </c>
      <c r="D643" s="7" t="s">
        <v>33</v>
      </c>
    </row>
    <row r="644" spans="1:4" x14ac:dyDescent="0.2">
      <c r="A644" s="7" t="s">
        <v>1400</v>
      </c>
      <c r="B644" s="7" t="s">
        <v>195</v>
      </c>
      <c r="C644" s="7" t="s">
        <v>98</v>
      </c>
      <c r="D644" s="7" t="s">
        <v>33</v>
      </c>
    </row>
    <row r="645" spans="1:4" x14ac:dyDescent="0.2">
      <c r="A645" s="7" t="s">
        <v>59</v>
      </c>
      <c r="B645" s="7" t="s">
        <v>58</v>
      </c>
      <c r="C645" s="7" t="s">
        <v>28</v>
      </c>
      <c r="D645" s="7" t="s">
        <v>29</v>
      </c>
    </row>
    <row r="646" spans="1:4" x14ac:dyDescent="0.2">
      <c r="A646" s="7" t="s">
        <v>689</v>
      </c>
      <c r="B646" s="7" t="s">
        <v>53</v>
      </c>
      <c r="C646" s="7" t="s">
        <v>46</v>
      </c>
      <c r="D646" s="7" t="s">
        <v>33</v>
      </c>
    </row>
    <row r="647" spans="1:4" x14ac:dyDescent="0.2">
      <c r="A647" s="7" t="s">
        <v>1237</v>
      </c>
      <c r="B647" s="7" t="s">
        <v>45</v>
      </c>
      <c r="C647" s="7" t="s">
        <v>54</v>
      </c>
      <c r="D647" s="7" t="s">
        <v>33</v>
      </c>
    </row>
    <row r="648" spans="1:4" x14ac:dyDescent="0.2">
      <c r="A648" s="7" t="s">
        <v>1224</v>
      </c>
      <c r="B648" s="7" t="s">
        <v>27</v>
      </c>
      <c r="C648" s="7" t="s">
        <v>98</v>
      </c>
      <c r="D648" s="7" t="s">
        <v>33</v>
      </c>
    </row>
    <row r="649" spans="1:4" x14ac:dyDescent="0.2">
      <c r="A649" s="7" t="s">
        <v>1414</v>
      </c>
      <c r="B649" s="7" t="s">
        <v>188</v>
      </c>
      <c r="C649" s="7" t="s">
        <v>46</v>
      </c>
      <c r="D649" s="7" t="s">
        <v>33</v>
      </c>
    </row>
    <row r="650" spans="1:4" x14ac:dyDescent="0.2">
      <c r="A650" s="7" t="s">
        <v>1448</v>
      </c>
      <c r="B650" s="7" t="s">
        <v>27</v>
      </c>
      <c r="C650" s="7" t="s">
        <v>28</v>
      </c>
      <c r="D650" s="7" t="s">
        <v>33</v>
      </c>
    </row>
    <row r="651" spans="1:4" x14ac:dyDescent="0.2">
      <c r="A651" s="7" t="s">
        <v>264</v>
      </c>
      <c r="B651" s="7" t="s">
        <v>77</v>
      </c>
      <c r="C651" s="7" t="s">
        <v>54</v>
      </c>
      <c r="D651" s="7" t="s">
        <v>33</v>
      </c>
    </row>
    <row r="652" spans="1:4" x14ac:dyDescent="0.2">
      <c r="A652" s="7" t="s">
        <v>698</v>
      </c>
      <c r="B652" s="7" t="s">
        <v>62</v>
      </c>
      <c r="C652" s="7" t="s">
        <v>54</v>
      </c>
      <c r="D652" s="7" t="s">
        <v>159</v>
      </c>
    </row>
    <row r="653" spans="1:4" x14ac:dyDescent="0.2">
      <c r="A653" s="7" t="s">
        <v>1602</v>
      </c>
      <c r="B653" s="7" t="s">
        <v>27</v>
      </c>
      <c r="C653" s="7" t="s">
        <v>28</v>
      </c>
      <c r="D653" s="7" t="s">
        <v>33</v>
      </c>
    </row>
    <row r="654" spans="1:4" x14ac:dyDescent="0.2">
      <c r="A654" s="7" t="s">
        <v>1035</v>
      </c>
      <c r="B654" s="7" t="s">
        <v>77</v>
      </c>
      <c r="C654" s="7" t="s">
        <v>54</v>
      </c>
      <c r="D654" s="7" t="s">
        <v>29</v>
      </c>
    </row>
    <row r="655" spans="1:4" x14ac:dyDescent="0.2">
      <c r="A655" s="7" t="s">
        <v>518</v>
      </c>
      <c r="B655" s="7" t="s">
        <v>62</v>
      </c>
      <c r="C655" s="7" t="s">
        <v>28</v>
      </c>
      <c r="D655" s="7" t="s">
        <v>33</v>
      </c>
    </row>
    <row r="656" spans="1:4" x14ac:dyDescent="0.2">
      <c r="A656" s="7" t="s">
        <v>818</v>
      </c>
      <c r="B656" s="7" t="s">
        <v>188</v>
      </c>
      <c r="C656" s="7" t="s">
        <v>54</v>
      </c>
      <c r="D656" s="7" t="s">
        <v>33</v>
      </c>
    </row>
    <row r="657" spans="1:4" x14ac:dyDescent="0.2">
      <c r="A657" s="7" t="s">
        <v>660</v>
      </c>
      <c r="B657" s="7" t="s">
        <v>53</v>
      </c>
      <c r="C657" s="7" t="s">
        <v>98</v>
      </c>
      <c r="D657" s="7" t="s">
        <v>33</v>
      </c>
    </row>
    <row r="658" spans="1:4" x14ac:dyDescent="0.2">
      <c r="A658" s="7" t="s">
        <v>984</v>
      </c>
      <c r="B658" s="7" t="s">
        <v>87</v>
      </c>
      <c r="C658" s="7" t="s">
        <v>54</v>
      </c>
      <c r="D658" s="7" t="s">
        <v>33</v>
      </c>
    </row>
    <row r="659" spans="1:4" x14ac:dyDescent="0.2">
      <c r="A659" s="7" t="s">
        <v>1179</v>
      </c>
      <c r="B659" s="7" t="s">
        <v>73</v>
      </c>
      <c r="C659" s="7" t="s">
        <v>98</v>
      </c>
      <c r="D659" s="7" t="s">
        <v>33</v>
      </c>
    </row>
    <row r="660" spans="1:4" x14ac:dyDescent="0.2">
      <c r="A660" s="7" t="s">
        <v>1419</v>
      </c>
      <c r="B660" s="7" t="s">
        <v>77</v>
      </c>
      <c r="C660" s="7" t="s">
        <v>46</v>
      </c>
      <c r="D660" s="7" t="s">
        <v>33</v>
      </c>
    </row>
    <row r="661" spans="1:4" x14ac:dyDescent="0.2">
      <c r="A661" s="7" t="s">
        <v>1486</v>
      </c>
      <c r="B661" s="7" t="s">
        <v>27</v>
      </c>
      <c r="C661" s="7" t="s">
        <v>28</v>
      </c>
      <c r="D661" s="7" t="s">
        <v>29</v>
      </c>
    </row>
    <row r="662" spans="1:4" x14ac:dyDescent="0.2">
      <c r="A662" s="7" t="s">
        <v>1078</v>
      </c>
      <c r="B662" s="7" t="s">
        <v>38</v>
      </c>
      <c r="C662" s="7" t="s">
        <v>46</v>
      </c>
      <c r="D662" s="7" t="s">
        <v>33</v>
      </c>
    </row>
    <row r="663" spans="1:4" x14ac:dyDescent="0.2">
      <c r="A663" s="7" t="s">
        <v>67</v>
      </c>
      <c r="B663" s="7" t="s">
        <v>62</v>
      </c>
      <c r="C663" s="7" t="s">
        <v>39</v>
      </c>
      <c r="D663" s="7" t="s">
        <v>33</v>
      </c>
    </row>
    <row r="664" spans="1:4" x14ac:dyDescent="0.2">
      <c r="A664" s="7" t="s">
        <v>1424</v>
      </c>
      <c r="B664" s="7" t="s">
        <v>53</v>
      </c>
      <c r="C664" s="7" t="s">
        <v>39</v>
      </c>
      <c r="D664" s="7" t="s">
        <v>33</v>
      </c>
    </row>
    <row r="665" spans="1:4" x14ac:dyDescent="0.2">
      <c r="A665" s="7" t="s">
        <v>979</v>
      </c>
      <c r="B665" s="7" t="s">
        <v>253</v>
      </c>
      <c r="C665" s="7" t="s">
        <v>28</v>
      </c>
      <c r="D665" s="7" t="s">
        <v>33</v>
      </c>
    </row>
    <row r="666" spans="1:4" x14ac:dyDescent="0.2">
      <c r="A666" s="7" t="s">
        <v>1569</v>
      </c>
      <c r="B666" s="7" t="s">
        <v>77</v>
      </c>
      <c r="C666" s="7" t="s">
        <v>46</v>
      </c>
      <c r="D666" s="7" t="s">
        <v>33</v>
      </c>
    </row>
    <row r="667" spans="1:4" x14ac:dyDescent="0.2">
      <c r="A667" s="7" t="s">
        <v>408</v>
      </c>
      <c r="B667" s="7" t="s">
        <v>45</v>
      </c>
      <c r="C667" s="7" t="s">
        <v>98</v>
      </c>
      <c r="D667" s="7" t="s">
        <v>33</v>
      </c>
    </row>
    <row r="668" spans="1:4" x14ac:dyDescent="0.2">
      <c r="A668" s="7" t="s">
        <v>266</v>
      </c>
      <c r="B668" s="7" t="s">
        <v>253</v>
      </c>
      <c r="C668" s="7" t="s">
        <v>54</v>
      </c>
      <c r="D668" s="7" t="s">
        <v>33</v>
      </c>
    </row>
    <row r="669" spans="1:4" x14ac:dyDescent="0.2">
      <c r="A669" s="7" t="s">
        <v>1264</v>
      </c>
      <c r="B669" s="7" t="s">
        <v>94</v>
      </c>
      <c r="C669" s="7" t="s">
        <v>39</v>
      </c>
      <c r="D669" s="7" t="s">
        <v>33</v>
      </c>
    </row>
    <row r="670" spans="1:4" x14ac:dyDescent="0.2">
      <c r="A670" s="7" t="s">
        <v>1180</v>
      </c>
      <c r="B670" s="7" t="s">
        <v>188</v>
      </c>
      <c r="C670" s="7" t="s">
        <v>98</v>
      </c>
      <c r="D670" s="7" t="s">
        <v>29</v>
      </c>
    </row>
    <row r="671" spans="1:4" x14ac:dyDescent="0.2">
      <c r="A671" s="7" t="s">
        <v>1121</v>
      </c>
      <c r="B671" s="7" t="s">
        <v>45</v>
      </c>
      <c r="C671" s="7" t="s">
        <v>98</v>
      </c>
      <c r="D671" s="7" t="s">
        <v>33</v>
      </c>
    </row>
    <row r="672" spans="1:4" x14ac:dyDescent="0.2">
      <c r="A672" s="7" t="s">
        <v>790</v>
      </c>
      <c r="B672" s="7" t="s">
        <v>45</v>
      </c>
      <c r="C672" s="7" t="s">
        <v>54</v>
      </c>
      <c r="D672" s="7" t="s">
        <v>33</v>
      </c>
    </row>
    <row r="673" spans="1:4" x14ac:dyDescent="0.2">
      <c r="A673" s="7" t="s">
        <v>1505</v>
      </c>
      <c r="B673" s="7" t="s">
        <v>188</v>
      </c>
      <c r="C673" s="7" t="s">
        <v>28</v>
      </c>
      <c r="D673" s="7" t="s">
        <v>33</v>
      </c>
    </row>
    <row r="674" spans="1:4" x14ac:dyDescent="0.2">
      <c r="A674" s="7" t="s">
        <v>774</v>
      </c>
      <c r="B674" s="7" t="s">
        <v>62</v>
      </c>
      <c r="C674" s="7" t="s">
        <v>98</v>
      </c>
      <c r="D674" s="7" t="s">
        <v>33</v>
      </c>
    </row>
    <row r="675" spans="1:4" x14ac:dyDescent="0.2">
      <c r="A675" s="7" t="s">
        <v>1117</v>
      </c>
      <c r="B675" s="7" t="s">
        <v>27</v>
      </c>
      <c r="C675" s="7" t="s">
        <v>98</v>
      </c>
      <c r="D675" s="7" t="s">
        <v>33</v>
      </c>
    </row>
    <row r="676" spans="1:4" x14ac:dyDescent="0.2">
      <c r="A676" s="7" t="s">
        <v>992</v>
      </c>
      <c r="B676" s="7" t="s">
        <v>77</v>
      </c>
      <c r="C676" s="7" t="s">
        <v>28</v>
      </c>
      <c r="D676" s="7" t="s">
        <v>33</v>
      </c>
    </row>
    <row r="677" spans="1:4" x14ac:dyDescent="0.2">
      <c r="A677" s="7" t="s">
        <v>372</v>
      </c>
      <c r="B677" s="7" t="s">
        <v>62</v>
      </c>
      <c r="C677" s="7" t="s">
        <v>54</v>
      </c>
      <c r="D677" s="7" t="s">
        <v>33</v>
      </c>
    </row>
    <row r="678" spans="1:4" x14ac:dyDescent="0.2">
      <c r="A678" s="7" t="s">
        <v>780</v>
      </c>
      <c r="B678" s="7" t="s">
        <v>73</v>
      </c>
      <c r="C678" s="7" t="s">
        <v>28</v>
      </c>
      <c r="D678" s="7" t="s">
        <v>33</v>
      </c>
    </row>
    <row r="679" spans="1:4" x14ac:dyDescent="0.2">
      <c r="A679" s="7" t="s">
        <v>1126</v>
      </c>
      <c r="B679" s="7" t="s">
        <v>87</v>
      </c>
      <c r="C679" s="7" t="s">
        <v>46</v>
      </c>
      <c r="D679" s="7" t="s">
        <v>29</v>
      </c>
    </row>
    <row r="680" spans="1:4" x14ac:dyDescent="0.2">
      <c r="A680" s="7" t="s">
        <v>893</v>
      </c>
      <c r="B680" s="7" t="s">
        <v>94</v>
      </c>
      <c r="C680" s="7" t="s">
        <v>39</v>
      </c>
      <c r="D680" s="7" t="s">
        <v>33</v>
      </c>
    </row>
    <row r="681" spans="1:4" x14ac:dyDescent="0.2">
      <c r="A681" s="7" t="s">
        <v>752</v>
      </c>
      <c r="B681" s="7" t="s">
        <v>253</v>
      </c>
      <c r="C681" s="7" t="s">
        <v>28</v>
      </c>
      <c r="D681" s="7" t="s">
        <v>33</v>
      </c>
    </row>
    <row r="682" spans="1:4" x14ac:dyDescent="0.2">
      <c r="A682" s="7" t="s">
        <v>1326</v>
      </c>
      <c r="B682" s="7" t="s">
        <v>188</v>
      </c>
      <c r="C682" s="7" t="s">
        <v>39</v>
      </c>
      <c r="D682" s="7" t="s">
        <v>33</v>
      </c>
    </row>
    <row r="683" spans="1:4" x14ac:dyDescent="0.2">
      <c r="A683" s="7" t="s">
        <v>512</v>
      </c>
      <c r="B683" s="7" t="s">
        <v>38</v>
      </c>
      <c r="C683" s="7" t="s">
        <v>54</v>
      </c>
      <c r="D683" s="7" t="s">
        <v>33</v>
      </c>
    </row>
    <row r="684" spans="1:4" x14ac:dyDescent="0.2">
      <c r="A684" s="7" t="s">
        <v>1104</v>
      </c>
      <c r="B684" s="7" t="s">
        <v>73</v>
      </c>
      <c r="C684" s="7" t="s">
        <v>54</v>
      </c>
      <c r="D684" s="7" t="s">
        <v>33</v>
      </c>
    </row>
    <row r="685" spans="1:4" x14ac:dyDescent="0.2">
      <c r="A685" s="7" t="s">
        <v>1353</v>
      </c>
      <c r="B685" s="7" t="s">
        <v>62</v>
      </c>
      <c r="C685" s="7" t="s">
        <v>98</v>
      </c>
      <c r="D685" s="7" t="s">
        <v>33</v>
      </c>
    </row>
    <row r="686" spans="1:4" x14ac:dyDescent="0.2">
      <c r="A686" s="7" t="s">
        <v>171</v>
      </c>
      <c r="B686" s="7" t="s">
        <v>38</v>
      </c>
      <c r="C686" s="7" t="s">
        <v>98</v>
      </c>
      <c r="D686" s="7" t="s">
        <v>29</v>
      </c>
    </row>
    <row r="687" spans="1:4" x14ac:dyDescent="0.2">
      <c r="A687" s="7" t="s">
        <v>1217</v>
      </c>
      <c r="B687" s="7" t="s">
        <v>94</v>
      </c>
      <c r="C687" s="7" t="s">
        <v>54</v>
      </c>
      <c r="D687" s="7" t="s">
        <v>33</v>
      </c>
    </row>
    <row r="688" spans="1:4" x14ac:dyDescent="0.2">
      <c r="A688" s="7" t="s">
        <v>716</v>
      </c>
      <c r="B688" s="7" t="s">
        <v>45</v>
      </c>
      <c r="C688" s="7" t="s">
        <v>54</v>
      </c>
      <c r="D688" s="7" t="s">
        <v>29</v>
      </c>
    </row>
    <row r="689" spans="1:4" x14ac:dyDescent="0.2">
      <c r="A689" s="7" t="s">
        <v>1069</v>
      </c>
      <c r="B689" s="7" t="s">
        <v>62</v>
      </c>
      <c r="C689" s="7" t="s">
        <v>98</v>
      </c>
      <c r="D689" s="7" t="s">
        <v>33</v>
      </c>
    </row>
    <row r="690" spans="1:4" x14ac:dyDescent="0.2">
      <c r="A690" s="7" t="s">
        <v>1006</v>
      </c>
      <c r="B690" s="7" t="s">
        <v>94</v>
      </c>
      <c r="C690" s="7" t="s">
        <v>46</v>
      </c>
      <c r="D690" s="7" t="s">
        <v>29</v>
      </c>
    </row>
    <row r="691" spans="1:4" x14ac:dyDescent="0.2">
      <c r="A691" s="7" t="s">
        <v>225</v>
      </c>
      <c r="B691" s="7" t="s">
        <v>94</v>
      </c>
      <c r="C691" s="7" t="s">
        <v>28</v>
      </c>
      <c r="D691" s="7" t="s">
        <v>33</v>
      </c>
    </row>
    <row r="692" spans="1:4" x14ac:dyDescent="0.2">
      <c r="A692" s="7" t="s">
        <v>1128</v>
      </c>
      <c r="B692" s="7" t="s">
        <v>87</v>
      </c>
      <c r="C692" s="7" t="s">
        <v>39</v>
      </c>
      <c r="D692" s="7" t="s">
        <v>33</v>
      </c>
    </row>
    <row r="693" spans="1:4" x14ac:dyDescent="0.2">
      <c r="A693" s="7" t="s">
        <v>1548</v>
      </c>
      <c r="B693" s="7" t="s">
        <v>195</v>
      </c>
      <c r="C693" s="7" t="s">
        <v>46</v>
      </c>
      <c r="D693" s="7" t="s">
        <v>33</v>
      </c>
    </row>
    <row r="694" spans="1:4" x14ac:dyDescent="0.2">
      <c r="A694" s="7" t="s">
        <v>516</v>
      </c>
      <c r="B694" s="7" t="s">
        <v>45</v>
      </c>
      <c r="C694" s="7" t="s">
        <v>39</v>
      </c>
      <c r="D694" s="7" t="s">
        <v>33</v>
      </c>
    </row>
    <row r="695" spans="1:4" x14ac:dyDescent="0.2">
      <c r="A695" s="7" t="s">
        <v>1507</v>
      </c>
      <c r="B695" s="7" t="s">
        <v>87</v>
      </c>
      <c r="C695" s="7" t="s">
        <v>98</v>
      </c>
      <c r="D695" s="7" t="s">
        <v>33</v>
      </c>
    </row>
    <row r="696" spans="1:4" x14ac:dyDescent="0.2">
      <c r="A696" s="7" t="s">
        <v>922</v>
      </c>
      <c r="B696" s="7" t="s">
        <v>73</v>
      </c>
      <c r="C696" s="7" t="s">
        <v>46</v>
      </c>
      <c r="D696" s="7" t="s">
        <v>33</v>
      </c>
    </row>
    <row r="697" spans="1:4" x14ac:dyDescent="0.2">
      <c r="A697" s="7" t="s">
        <v>1446</v>
      </c>
      <c r="B697" s="7" t="s">
        <v>38</v>
      </c>
      <c r="C697" s="7" t="s">
        <v>98</v>
      </c>
      <c r="D697" s="7" t="s">
        <v>33</v>
      </c>
    </row>
    <row r="698" spans="1:4" x14ac:dyDescent="0.2">
      <c r="A698" s="7" t="s">
        <v>1589</v>
      </c>
      <c r="B698" s="7" t="s">
        <v>27</v>
      </c>
      <c r="C698" s="7" t="s">
        <v>54</v>
      </c>
      <c r="D698" s="7" t="s">
        <v>33</v>
      </c>
    </row>
    <row r="699" spans="1:4" x14ac:dyDescent="0.2">
      <c r="A699" s="7" t="s">
        <v>191</v>
      </c>
      <c r="B699" s="7" t="s">
        <v>45</v>
      </c>
      <c r="C699" s="7" t="s">
        <v>98</v>
      </c>
      <c r="D699" s="7" t="s">
        <v>33</v>
      </c>
    </row>
    <row r="700" spans="1:4" x14ac:dyDescent="0.2">
      <c r="A700" s="7" t="s">
        <v>1270</v>
      </c>
      <c r="B700" s="7" t="s">
        <v>53</v>
      </c>
      <c r="C700" s="7" t="s">
        <v>54</v>
      </c>
      <c r="D700" s="7" t="s">
        <v>33</v>
      </c>
    </row>
    <row r="701" spans="1:4" x14ac:dyDescent="0.2">
      <c r="A701" s="7" t="s">
        <v>88</v>
      </c>
      <c r="B701" s="7" t="s">
        <v>87</v>
      </c>
      <c r="C701" s="7" t="s">
        <v>46</v>
      </c>
      <c r="D701" s="7" t="s">
        <v>33</v>
      </c>
    </row>
    <row r="702" spans="1:4" x14ac:dyDescent="0.2">
      <c r="A702" s="7" t="s">
        <v>1324</v>
      </c>
      <c r="B702" s="7" t="s">
        <v>45</v>
      </c>
      <c r="C702" s="7" t="s">
        <v>98</v>
      </c>
      <c r="D702" s="7" t="s">
        <v>33</v>
      </c>
    </row>
    <row r="703" spans="1:4" x14ac:dyDescent="0.2">
      <c r="A703" s="7" t="s">
        <v>1148</v>
      </c>
      <c r="B703" s="7" t="s">
        <v>94</v>
      </c>
      <c r="C703" s="7" t="s">
        <v>98</v>
      </c>
      <c r="D703" s="7" t="s">
        <v>33</v>
      </c>
    </row>
    <row r="704" spans="1:4" x14ac:dyDescent="0.2">
      <c r="A704" s="7" t="s">
        <v>733</v>
      </c>
      <c r="B704" s="7" t="s">
        <v>87</v>
      </c>
      <c r="C704" s="7" t="s">
        <v>28</v>
      </c>
      <c r="D704" s="7" t="s">
        <v>33</v>
      </c>
    </row>
    <row r="705" spans="1:4" x14ac:dyDescent="0.2">
      <c r="A705" s="7" t="s">
        <v>981</v>
      </c>
      <c r="B705" s="7" t="s">
        <v>53</v>
      </c>
      <c r="C705" s="7" t="s">
        <v>28</v>
      </c>
      <c r="D705" s="7" t="s">
        <v>33</v>
      </c>
    </row>
    <row r="706" spans="1:4" x14ac:dyDescent="0.2">
      <c r="A706" s="7" t="s">
        <v>108</v>
      </c>
      <c r="B706" s="7" t="s">
        <v>45</v>
      </c>
      <c r="C706" s="7" t="s">
        <v>28</v>
      </c>
      <c r="D706" s="7" t="s">
        <v>33</v>
      </c>
    </row>
    <row r="707" spans="1:4" x14ac:dyDescent="0.2">
      <c r="A707" s="7" t="s">
        <v>1611</v>
      </c>
      <c r="B707" s="7" t="s">
        <v>253</v>
      </c>
      <c r="C707" s="7" t="s">
        <v>46</v>
      </c>
      <c r="D707" s="7" t="s">
        <v>29</v>
      </c>
    </row>
    <row r="708" spans="1:4" x14ac:dyDescent="0.2">
      <c r="A708" s="7" t="s">
        <v>1536</v>
      </c>
      <c r="B708" s="7" t="s">
        <v>188</v>
      </c>
      <c r="C708" s="7" t="s">
        <v>39</v>
      </c>
      <c r="D708" s="7" t="s">
        <v>33</v>
      </c>
    </row>
    <row r="709" spans="1:4" x14ac:dyDescent="0.2">
      <c r="A709" s="7" t="s">
        <v>491</v>
      </c>
      <c r="B709" s="7" t="s">
        <v>38</v>
      </c>
      <c r="C709" s="7" t="s">
        <v>46</v>
      </c>
      <c r="D709" s="7" t="s">
        <v>33</v>
      </c>
    </row>
    <row r="710" spans="1:4" x14ac:dyDescent="0.2">
      <c r="A710" s="7" t="s">
        <v>933</v>
      </c>
      <c r="B710" s="7" t="s">
        <v>45</v>
      </c>
      <c r="C710" s="7" t="s">
        <v>28</v>
      </c>
      <c r="D710" s="7" t="s">
        <v>33</v>
      </c>
    </row>
    <row r="711" spans="1:4" x14ac:dyDescent="0.2">
      <c r="A711" s="7" t="s">
        <v>1201</v>
      </c>
      <c r="B711" s="7" t="s">
        <v>27</v>
      </c>
      <c r="C711" s="7" t="s">
        <v>28</v>
      </c>
      <c r="D711" s="7" t="s">
        <v>29</v>
      </c>
    </row>
    <row r="712" spans="1:4" x14ac:dyDescent="0.2">
      <c r="A712" s="7" t="s">
        <v>1299</v>
      </c>
      <c r="B712" s="7" t="s">
        <v>77</v>
      </c>
      <c r="C712" s="7" t="s">
        <v>46</v>
      </c>
      <c r="D712" s="7" t="s">
        <v>29</v>
      </c>
    </row>
    <row r="713" spans="1:4" x14ac:dyDescent="0.2">
      <c r="A713" s="7" t="s">
        <v>1539</v>
      </c>
      <c r="B713" s="7" t="s">
        <v>94</v>
      </c>
      <c r="C713" s="7" t="s">
        <v>39</v>
      </c>
      <c r="D713" s="7" t="s">
        <v>33</v>
      </c>
    </row>
    <row r="714" spans="1:4" x14ac:dyDescent="0.2">
      <c r="A714" s="7" t="s">
        <v>1239</v>
      </c>
      <c r="B714" s="7" t="s">
        <v>188</v>
      </c>
      <c r="C714" s="7" t="s">
        <v>39</v>
      </c>
      <c r="D714" s="7" t="s">
        <v>33</v>
      </c>
    </row>
    <row r="715" spans="1:4" x14ac:dyDescent="0.2">
      <c r="A715" s="7" t="s">
        <v>1079</v>
      </c>
      <c r="B715" s="7" t="s">
        <v>45</v>
      </c>
      <c r="C715" s="7" t="s">
        <v>46</v>
      </c>
      <c r="D715" s="7" t="s">
        <v>33</v>
      </c>
    </row>
    <row r="716" spans="1:4" x14ac:dyDescent="0.2">
      <c r="A716" s="7" t="s">
        <v>1156</v>
      </c>
      <c r="B716" s="7" t="s">
        <v>45</v>
      </c>
      <c r="C716" s="7" t="s">
        <v>54</v>
      </c>
      <c r="D716" s="7" t="s">
        <v>33</v>
      </c>
    </row>
    <row r="717" spans="1:4" x14ac:dyDescent="0.2">
      <c r="A717" s="7" t="s">
        <v>1137</v>
      </c>
      <c r="B717" s="7" t="s">
        <v>27</v>
      </c>
      <c r="C717" s="7" t="s">
        <v>54</v>
      </c>
      <c r="D717" s="7" t="s">
        <v>29</v>
      </c>
    </row>
    <row r="718" spans="1:4" x14ac:dyDescent="0.2">
      <c r="A718" s="7" t="s">
        <v>1456</v>
      </c>
      <c r="B718" s="7" t="s">
        <v>45</v>
      </c>
      <c r="C718" s="7" t="s">
        <v>98</v>
      </c>
      <c r="D718" s="7" t="s">
        <v>29</v>
      </c>
    </row>
    <row r="719" spans="1:4" x14ac:dyDescent="0.2">
      <c r="A719" s="7" t="s">
        <v>1146</v>
      </c>
      <c r="B719" s="7" t="s">
        <v>87</v>
      </c>
      <c r="C719" s="7" t="s">
        <v>98</v>
      </c>
      <c r="D719" s="7" t="s">
        <v>33</v>
      </c>
    </row>
    <row r="720" spans="1:4" x14ac:dyDescent="0.2">
      <c r="A720" s="7" t="s">
        <v>64</v>
      </c>
      <c r="B720" s="7" t="s">
        <v>27</v>
      </c>
      <c r="C720" s="7" t="s">
        <v>54</v>
      </c>
      <c r="D720" s="7" t="s">
        <v>29</v>
      </c>
    </row>
    <row r="721" spans="1:4" x14ac:dyDescent="0.2">
      <c r="A721" s="7" t="s">
        <v>1521</v>
      </c>
      <c r="B721" s="7" t="s">
        <v>73</v>
      </c>
      <c r="C721" s="7" t="s">
        <v>28</v>
      </c>
      <c r="D721" s="7" t="s">
        <v>33</v>
      </c>
    </row>
    <row r="722" spans="1:4" x14ac:dyDescent="0.2">
      <c r="A722" s="7" t="s">
        <v>175</v>
      </c>
      <c r="B722" s="7" t="s">
        <v>27</v>
      </c>
      <c r="C722" s="7" t="s">
        <v>28</v>
      </c>
      <c r="D722" s="7" t="s">
        <v>33</v>
      </c>
    </row>
    <row r="723" spans="1:4" x14ac:dyDescent="0.2">
      <c r="A723" s="7" t="s">
        <v>460</v>
      </c>
      <c r="B723" s="7" t="s">
        <v>73</v>
      </c>
      <c r="C723" s="7" t="s">
        <v>98</v>
      </c>
      <c r="D723" s="7" t="s">
        <v>33</v>
      </c>
    </row>
    <row r="724" spans="1:4" x14ac:dyDescent="0.2">
      <c r="A724" s="7" t="s">
        <v>967</v>
      </c>
      <c r="B724" s="7" t="s">
        <v>77</v>
      </c>
      <c r="C724" s="7" t="s">
        <v>39</v>
      </c>
      <c r="D724" s="7" t="s">
        <v>33</v>
      </c>
    </row>
    <row r="725" spans="1:4" x14ac:dyDescent="0.2">
      <c r="A725" s="7" t="s">
        <v>1584</v>
      </c>
      <c r="B725" s="7" t="s">
        <v>253</v>
      </c>
      <c r="C725" s="7" t="s">
        <v>39</v>
      </c>
      <c r="D725" s="7" t="s">
        <v>159</v>
      </c>
    </row>
    <row r="726" spans="1:4" x14ac:dyDescent="0.2">
      <c r="A726" s="7" t="s">
        <v>1306</v>
      </c>
      <c r="B726" s="7" t="s">
        <v>27</v>
      </c>
      <c r="C726" s="7" t="s">
        <v>98</v>
      </c>
      <c r="D726" s="7" t="s">
        <v>33</v>
      </c>
    </row>
    <row r="727" spans="1:4" x14ac:dyDescent="0.2">
      <c r="A727" s="7" t="s">
        <v>1321</v>
      </c>
      <c r="B727" s="7" t="s">
        <v>195</v>
      </c>
      <c r="C727" s="7" t="s">
        <v>98</v>
      </c>
      <c r="D727" s="7" t="s">
        <v>159</v>
      </c>
    </row>
    <row r="728" spans="1:4" x14ac:dyDescent="0.2">
      <c r="A728" s="7" t="s">
        <v>836</v>
      </c>
      <c r="B728" s="7" t="s">
        <v>38</v>
      </c>
      <c r="C728" s="7" t="s">
        <v>39</v>
      </c>
      <c r="D728" s="7" t="s">
        <v>33</v>
      </c>
    </row>
    <row r="729" spans="1:4" x14ac:dyDescent="0.2">
      <c r="A729" s="7" t="s">
        <v>441</v>
      </c>
      <c r="B729" s="7" t="s">
        <v>62</v>
      </c>
      <c r="C729" s="7" t="s">
        <v>46</v>
      </c>
      <c r="D729" s="7" t="s">
        <v>33</v>
      </c>
    </row>
    <row r="730" spans="1:4" x14ac:dyDescent="0.2">
      <c r="A730" s="7" t="s">
        <v>1231</v>
      </c>
      <c r="B730" s="7" t="s">
        <v>188</v>
      </c>
      <c r="C730" s="7" t="s">
        <v>39</v>
      </c>
      <c r="D730" s="7" t="s">
        <v>33</v>
      </c>
    </row>
    <row r="731" spans="1:4" x14ac:dyDescent="0.2">
      <c r="A731" s="7" t="s">
        <v>1187</v>
      </c>
      <c r="B731" s="7" t="s">
        <v>253</v>
      </c>
      <c r="C731" s="7" t="s">
        <v>39</v>
      </c>
      <c r="D731" s="7" t="s">
        <v>29</v>
      </c>
    </row>
    <row r="732" spans="1:4" x14ac:dyDescent="0.2">
      <c r="A732" s="7" t="s">
        <v>392</v>
      </c>
      <c r="B732" s="7" t="s">
        <v>188</v>
      </c>
      <c r="C732" s="7" t="s">
        <v>46</v>
      </c>
      <c r="D732" s="7" t="s">
        <v>29</v>
      </c>
    </row>
    <row r="733" spans="1:4" x14ac:dyDescent="0.2">
      <c r="A733" s="7" t="s">
        <v>1169</v>
      </c>
      <c r="B733" s="7" t="s">
        <v>94</v>
      </c>
      <c r="C733" s="7" t="s">
        <v>28</v>
      </c>
      <c r="D733" s="7" t="s">
        <v>29</v>
      </c>
    </row>
    <row r="734" spans="1:4" x14ac:dyDescent="0.2">
      <c r="A734" s="7" t="s">
        <v>727</v>
      </c>
      <c r="B734" s="7" t="s">
        <v>45</v>
      </c>
      <c r="C734" s="7" t="s">
        <v>46</v>
      </c>
      <c r="D734" s="7" t="s">
        <v>33</v>
      </c>
    </row>
    <row r="735" spans="1:4" x14ac:dyDescent="0.2">
      <c r="A735" s="7" t="s">
        <v>1018</v>
      </c>
      <c r="B735" s="7" t="s">
        <v>94</v>
      </c>
      <c r="C735" s="7" t="s">
        <v>98</v>
      </c>
      <c r="D735" s="7" t="s">
        <v>33</v>
      </c>
    </row>
    <row r="736" spans="1:4" x14ac:dyDescent="0.2">
      <c r="A736" s="7" t="s">
        <v>747</v>
      </c>
      <c r="B736" s="7" t="s">
        <v>53</v>
      </c>
      <c r="C736" s="7" t="s">
        <v>46</v>
      </c>
      <c r="D736" s="7" t="s">
        <v>33</v>
      </c>
    </row>
    <row r="737" spans="1:4" x14ac:dyDescent="0.2">
      <c r="A737" s="7" t="s">
        <v>612</v>
      </c>
      <c r="B737" s="7" t="s">
        <v>27</v>
      </c>
      <c r="C737" s="7" t="s">
        <v>39</v>
      </c>
      <c r="D737" s="7" t="s">
        <v>33</v>
      </c>
    </row>
    <row r="738" spans="1:4" x14ac:dyDescent="0.2">
      <c r="A738" s="7" t="s">
        <v>776</v>
      </c>
      <c r="B738" s="7" t="s">
        <v>38</v>
      </c>
      <c r="C738" s="7" t="s">
        <v>98</v>
      </c>
      <c r="D738" s="7" t="s">
        <v>33</v>
      </c>
    </row>
    <row r="739" spans="1:4" x14ac:dyDescent="0.2">
      <c r="A739" s="7" t="s">
        <v>1255</v>
      </c>
      <c r="B739" s="7" t="s">
        <v>73</v>
      </c>
      <c r="C739" s="7" t="s">
        <v>39</v>
      </c>
      <c r="D739" s="7" t="s">
        <v>33</v>
      </c>
    </row>
    <row r="740" spans="1:4" x14ac:dyDescent="0.2">
      <c r="A740" s="7" t="s">
        <v>1425</v>
      </c>
      <c r="B740" s="7" t="s">
        <v>38</v>
      </c>
      <c r="C740" s="7" t="s">
        <v>98</v>
      </c>
      <c r="D740" s="7" t="s">
        <v>29</v>
      </c>
    </row>
    <row r="741" spans="1:4" x14ac:dyDescent="0.2">
      <c r="A741" s="7" t="s">
        <v>582</v>
      </c>
      <c r="B741" s="7" t="s">
        <v>195</v>
      </c>
      <c r="C741" s="7" t="s">
        <v>46</v>
      </c>
      <c r="D741" s="7" t="s">
        <v>33</v>
      </c>
    </row>
    <row r="742" spans="1:4" x14ac:dyDescent="0.2">
      <c r="A742" s="7" t="s">
        <v>346</v>
      </c>
      <c r="B742" s="7" t="s">
        <v>27</v>
      </c>
      <c r="C742" s="7" t="s">
        <v>98</v>
      </c>
      <c r="D742" s="7" t="s">
        <v>33</v>
      </c>
    </row>
    <row r="743" spans="1:4" x14ac:dyDescent="0.2">
      <c r="A743" s="7" t="s">
        <v>1508</v>
      </c>
      <c r="B743" s="7" t="s">
        <v>27</v>
      </c>
      <c r="C743" s="7" t="s">
        <v>98</v>
      </c>
      <c r="D743" s="7" t="s">
        <v>33</v>
      </c>
    </row>
    <row r="744" spans="1:4" x14ac:dyDescent="0.2">
      <c r="A744" s="7" t="s">
        <v>50</v>
      </c>
      <c r="B744" s="7" t="s">
        <v>53</v>
      </c>
      <c r="C744" s="7" t="s">
        <v>54</v>
      </c>
      <c r="D744" s="7" t="s">
        <v>33</v>
      </c>
    </row>
    <row r="745" spans="1:4" x14ac:dyDescent="0.2">
      <c r="A745" s="7" t="s">
        <v>164</v>
      </c>
      <c r="B745" s="7" t="s">
        <v>62</v>
      </c>
      <c r="C745" s="7" t="s">
        <v>98</v>
      </c>
      <c r="D745" s="7" t="s">
        <v>159</v>
      </c>
    </row>
    <row r="746" spans="1:4" x14ac:dyDescent="0.2">
      <c r="A746" s="7" t="s">
        <v>1279</v>
      </c>
      <c r="B746" s="7" t="s">
        <v>45</v>
      </c>
      <c r="C746" s="7" t="s">
        <v>98</v>
      </c>
      <c r="D746" s="7" t="s">
        <v>33</v>
      </c>
    </row>
    <row r="747" spans="1:4" x14ac:dyDescent="0.2">
      <c r="A747" s="7" t="s">
        <v>1549</v>
      </c>
      <c r="B747" s="7" t="s">
        <v>53</v>
      </c>
      <c r="C747" s="7" t="s">
        <v>39</v>
      </c>
      <c r="D747" s="7" t="s">
        <v>33</v>
      </c>
    </row>
    <row r="748" spans="1:4" x14ac:dyDescent="0.2">
      <c r="A748" s="7" t="s">
        <v>1442</v>
      </c>
      <c r="B748" s="7" t="s">
        <v>77</v>
      </c>
      <c r="C748" s="7" t="s">
        <v>54</v>
      </c>
      <c r="D748" s="7" t="s">
        <v>33</v>
      </c>
    </row>
    <row r="749" spans="1:4" x14ac:dyDescent="0.2">
      <c r="A749" s="7" t="s">
        <v>353</v>
      </c>
      <c r="B749" s="7" t="s">
        <v>53</v>
      </c>
      <c r="C749" s="7" t="s">
        <v>39</v>
      </c>
      <c r="D749" s="7" t="s">
        <v>29</v>
      </c>
    </row>
    <row r="750" spans="1:4" x14ac:dyDescent="0.2">
      <c r="A750" s="7" t="s">
        <v>1193</v>
      </c>
      <c r="B750" s="7" t="s">
        <v>195</v>
      </c>
      <c r="C750" s="7" t="s">
        <v>54</v>
      </c>
      <c r="D750" s="7" t="s">
        <v>33</v>
      </c>
    </row>
    <row r="751" spans="1:4" x14ac:dyDescent="0.2">
      <c r="A751" s="7" t="s">
        <v>1596</v>
      </c>
      <c r="B751" s="7" t="s">
        <v>58</v>
      </c>
      <c r="C751" s="7" t="s">
        <v>28</v>
      </c>
      <c r="D751" s="7" t="s">
        <v>33</v>
      </c>
    </row>
    <row r="752" spans="1:4" x14ac:dyDescent="0.2">
      <c r="A752" s="7" t="s">
        <v>701</v>
      </c>
      <c r="B752" s="7" t="s">
        <v>77</v>
      </c>
      <c r="C752" s="7" t="s">
        <v>46</v>
      </c>
      <c r="D752" s="7" t="s">
        <v>33</v>
      </c>
    </row>
    <row r="753" spans="1:4" x14ac:dyDescent="0.2">
      <c r="A753" s="7" t="s">
        <v>433</v>
      </c>
      <c r="B753" s="7" t="s">
        <v>77</v>
      </c>
      <c r="C753" s="7" t="s">
        <v>39</v>
      </c>
      <c r="D753" s="7" t="s">
        <v>29</v>
      </c>
    </row>
    <row r="754" spans="1:4" x14ac:dyDescent="0.2">
      <c r="A754" s="7" t="s">
        <v>331</v>
      </c>
      <c r="B754" s="7" t="s">
        <v>53</v>
      </c>
      <c r="C754" s="7" t="s">
        <v>39</v>
      </c>
      <c r="D754" s="7" t="s">
        <v>33</v>
      </c>
    </row>
    <row r="755" spans="1:4" x14ac:dyDescent="0.2">
      <c r="A755" s="7" t="s">
        <v>140</v>
      </c>
      <c r="B755" s="7" t="s">
        <v>73</v>
      </c>
      <c r="C755" s="7" t="s">
        <v>46</v>
      </c>
      <c r="D755" s="7" t="s">
        <v>33</v>
      </c>
    </row>
    <row r="756" spans="1:4" x14ac:dyDescent="0.2">
      <c r="A756" s="7" t="s">
        <v>229</v>
      </c>
      <c r="B756" s="7" t="s">
        <v>27</v>
      </c>
      <c r="C756" s="7" t="s">
        <v>39</v>
      </c>
      <c r="D756" s="7" t="s">
        <v>159</v>
      </c>
    </row>
    <row r="757" spans="1:4" x14ac:dyDescent="0.2">
      <c r="A757" s="7" t="s">
        <v>153</v>
      </c>
      <c r="B757" s="7" t="s">
        <v>94</v>
      </c>
      <c r="C757" s="7" t="s">
        <v>98</v>
      </c>
      <c r="D757" s="7" t="s">
        <v>33</v>
      </c>
    </row>
    <row r="758" spans="1:4" x14ac:dyDescent="0.2">
      <c r="A758" s="7" t="s">
        <v>344</v>
      </c>
      <c r="B758" s="7" t="s">
        <v>195</v>
      </c>
      <c r="C758" s="7" t="s">
        <v>98</v>
      </c>
      <c r="D758" s="7" t="s">
        <v>33</v>
      </c>
    </row>
    <row r="759" spans="1:4" x14ac:dyDescent="0.2">
      <c r="A759" s="7" t="s">
        <v>485</v>
      </c>
      <c r="B759" s="7" t="s">
        <v>62</v>
      </c>
      <c r="C759" s="7" t="s">
        <v>54</v>
      </c>
      <c r="D759" s="7" t="s">
        <v>33</v>
      </c>
    </row>
    <row r="760" spans="1:4" x14ac:dyDescent="0.2">
      <c r="A760" s="7" t="s">
        <v>861</v>
      </c>
      <c r="B760" s="7" t="s">
        <v>53</v>
      </c>
      <c r="C760" s="7" t="s">
        <v>28</v>
      </c>
      <c r="D760" s="7" t="s">
        <v>29</v>
      </c>
    </row>
    <row r="761" spans="1:4" x14ac:dyDescent="0.2">
      <c r="A761" s="7" t="s">
        <v>220</v>
      </c>
      <c r="B761" s="7" t="s">
        <v>222</v>
      </c>
      <c r="C761" s="7" t="s">
        <v>54</v>
      </c>
      <c r="D761" s="7" t="s">
        <v>33</v>
      </c>
    </row>
    <row r="762" spans="1:4" x14ac:dyDescent="0.2">
      <c r="A762" s="7" t="s">
        <v>1558</v>
      </c>
      <c r="B762" s="7" t="s">
        <v>77</v>
      </c>
      <c r="C762" s="7" t="s">
        <v>39</v>
      </c>
      <c r="D762" s="7" t="s">
        <v>33</v>
      </c>
    </row>
    <row r="763" spans="1:4" x14ac:dyDescent="0.2">
      <c r="A763" s="7" t="s">
        <v>324</v>
      </c>
      <c r="B763" s="7" t="s">
        <v>188</v>
      </c>
      <c r="C763" s="7" t="s">
        <v>28</v>
      </c>
      <c r="D763" s="7" t="s">
        <v>33</v>
      </c>
    </row>
    <row r="764" spans="1:4" x14ac:dyDescent="0.2">
      <c r="A764" s="7" t="s">
        <v>1565</v>
      </c>
      <c r="B764" s="7" t="s">
        <v>195</v>
      </c>
      <c r="C764" s="7" t="s">
        <v>39</v>
      </c>
      <c r="D764" s="7" t="s">
        <v>33</v>
      </c>
    </row>
    <row r="765" spans="1:4" x14ac:dyDescent="0.2">
      <c r="A765" s="7" t="s">
        <v>536</v>
      </c>
      <c r="B765" s="7" t="s">
        <v>38</v>
      </c>
      <c r="C765" s="7" t="s">
        <v>46</v>
      </c>
      <c r="D765" s="7" t="s">
        <v>159</v>
      </c>
    </row>
    <row r="766" spans="1:4" x14ac:dyDescent="0.2">
      <c r="A766" s="7" t="s">
        <v>620</v>
      </c>
      <c r="B766" s="7" t="s">
        <v>195</v>
      </c>
      <c r="C766" s="7" t="s">
        <v>98</v>
      </c>
      <c r="D766" s="7" t="s">
        <v>33</v>
      </c>
    </row>
    <row r="767" spans="1:4" x14ac:dyDescent="0.2">
      <c r="A767" s="7" t="s">
        <v>1183</v>
      </c>
      <c r="B767" s="7" t="s">
        <v>45</v>
      </c>
      <c r="C767" s="7" t="s">
        <v>28</v>
      </c>
      <c r="D767" s="7" t="s">
        <v>33</v>
      </c>
    </row>
    <row r="768" spans="1:4" x14ac:dyDescent="0.2">
      <c r="A768" s="7" t="s">
        <v>1185</v>
      </c>
      <c r="B768" s="7" t="s">
        <v>53</v>
      </c>
      <c r="C768" s="7" t="s">
        <v>98</v>
      </c>
      <c r="D768" s="7" t="s">
        <v>33</v>
      </c>
    </row>
    <row r="769" spans="1:4" x14ac:dyDescent="0.2">
      <c r="A769" s="7" t="s">
        <v>1431</v>
      </c>
      <c r="B769" s="7" t="s">
        <v>87</v>
      </c>
      <c r="C769" s="7" t="s">
        <v>54</v>
      </c>
      <c r="D769" s="7" t="s">
        <v>29</v>
      </c>
    </row>
    <row r="770" spans="1:4" x14ac:dyDescent="0.2">
      <c r="A770" s="7" t="s">
        <v>1245</v>
      </c>
      <c r="B770" s="7" t="s">
        <v>94</v>
      </c>
      <c r="C770" s="7" t="s">
        <v>98</v>
      </c>
      <c r="D770" s="7" t="s">
        <v>33</v>
      </c>
    </row>
    <row r="771" spans="1:4" x14ac:dyDescent="0.2">
      <c r="A771" s="7" t="s">
        <v>1160</v>
      </c>
      <c r="B771" s="7" t="s">
        <v>62</v>
      </c>
      <c r="C771" s="7" t="s">
        <v>54</v>
      </c>
      <c r="D771" s="7" t="s">
        <v>33</v>
      </c>
    </row>
    <row r="772" spans="1:4" x14ac:dyDescent="0.2">
      <c r="A772" s="7" t="s">
        <v>1555</v>
      </c>
      <c r="B772" s="7" t="s">
        <v>45</v>
      </c>
      <c r="C772" s="7" t="s">
        <v>98</v>
      </c>
      <c r="D772" s="7" t="s">
        <v>33</v>
      </c>
    </row>
    <row r="773" spans="1:4" x14ac:dyDescent="0.2">
      <c r="A773" s="7" t="s">
        <v>71</v>
      </c>
      <c r="B773" s="7" t="s">
        <v>73</v>
      </c>
      <c r="C773" s="7" t="s">
        <v>54</v>
      </c>
      <c r="D773" s="7" t="s">
        <v>33</v>
      </c>
    </row>
    <row r="774" spans="1:4" x14ac:dyDescent="0.2">
      <c r="A774" s="7" t="s">
        <v>723</v>
      </c>
      <c r="B774" s="7" t="s">
        <v>38</v>
      </c>
      <c r="C774" s="7" t="s">
        <v>28</v>
      </c>
      <c r="D774" s="7" t="s">
        <v>33</v>
      </c>
    </row>
    <row r="775" spans="1:4" x14ac:dyDescent="0.2">
      <c r="A775" s="7" t="s">
        <v>276</v>
      </c>
      <c r="B775" s="7" t="s">
        <v>45</v>
      </c>
      <c r="C775" s="7" t="s">
        <v>54</v>
      </c>
      <c r="D775" s="7" t="s">
        <v>33</v>
      </c>
    </row>
    <row r="776" spans="1:4" x14ac:dyDescent="0.2">
      <c r="A776" s="7" t="s">
        <v>320</v>
      </c>
      <c r="B776" s="7" t="s">
        <v>27</v>
      </c>
      <c r="C776" s="7" t="s">
        <v>54</v>
      </c>
      <c r="D776" s="7" t="s">
        <v>33</v>
      </c>
    </row>
    <row r="777" spans="1:4" x14ac:dyDescent="0.2">
      <c r="A777" s="7" t="s">
        <v>641</v>
      </c>
      <c r="B777" s="7" t="s">
        <v>38</v>
      </c>
      <c r="C777" s="7" t="s">
        <v>28</v>
      </c>
      <c r="D777" s="7" t="s">
        <v>33</v>
      </c>
    </row>
    <row r="778" spans="1:4" x14ac:dyDescent="0.2">
      <c r="A778" s="7" t="s">
        <v>566</v>
      </c>
      <c r="B778" s="7" t="s">
        <v>87</v>
      </c>
      <c r="C778" s="7" t="s">
        <v>39</v>
      </c>
      <c r="D778" s="7" t="s">
        <v>33</v>
      </c>
    </row>
    <row r="779" spans="1:4" x14ac:dyDescent="0.2">
      <c r="A779" s="7" t="s">
        <v>138</v>
      </c>
      <c r="B779" s="7" t="s">
        <v>73</v>
      </c>
      <c r="C779" s="7" t="s">
        <v>46</v>
      </c>
      <c r="D779" s="7" t="s">
        <v>33</v>
      </c>
    </row>
    <row r="780" spans="1:4" x14ac:dyDescent="0.2">
      <c r="A780" s="7" t="s">
        <v>835</v>
      </c>
      <c r="B780" s="7" t="s">
        <v>45</v>
      </c>
      <c r="C780" s="7" t="s">
        <v>46</v>
      </c>
      <c r="D780" s="7" t="s">
        <v>33</v>
      </c>
    </row>
    <row r="781" spans="1:4" x14ac:dyDescent="0.2">
      <c r="A781" s="7" t="s">
        <v>942</v>
      </c>
      <c r="B781" s="7" t="s">
        <v>62</v>
      </c>
      <c r="C781" s="7" t="s">
        <v>98</v>
      </c>
      <c r="D781" s="7" t="s">
        <v>33</v>
      </c>
    </row>
    <row r="782" spans="1:4" x14ac:dyDescent="0.2">
      <c r="A782" s="7" t="s">
        <v>1289</v>
      </c>
      <c r="B782" s="7" t="s">
        <v>62</v>
      </c>
      <c r="C782" s="7" t="s">
        <v>98</v>
      </c>
      <c r="D782" s="7" t="s">
        <v>29</v>
      </c>
    </row>
    <row r="783" spans="1:4" x14ac:dyDescent="0.2">
      <c r="A783" s="7" t="s">
        <v>1257</v>
      </c>
      <c r="B783" s="7" t="s">
        <v>73</v>
      </c>
      <c r="C783" s="7" t="s">
        <v>98</v>
      </c>
      <c r="D783" s="7" t="s">
        <v>33</v>
      </c>
    </row>
    <row r="784" spans="1:4" x14ac:dyDescent="0.2">
      <c r="A784" s="7" t="s">
        <v>719</v>
      </c>
      <c r="B784" s="7" t="s">
        <v>27</v>
      </c>
      <c r="C784" s="7" t="s">
        <v>98</v>
      </c>
      <c r="D784" s="7" t="s">
        <v>33</v>
      </c>
    </row>
    <row r="785" spans="1:4" x14ac:dyDescent="0.2">
      <c r="A785" s="7" t="s">
        <v>704</v>
      </c>
      <c r="B785" s="7" t="s">
        <v>45</v>
      </c>
      <c r="C785" s="7" t="s">
        <v>28</v>
      </c>
      <c r="D785" s="7" t="s">
        <v>159</v>
      </c>
    </row>
    <row r="786" spans="1:4" x14ac:dyDescent="0.2">
      <c r="A786" s="7" t="s">
        <v>56</v>
      </c>
      <c r="B786" s="7" t="s">
        <v>58</v>
      </c>
      <c r="C786" s="7" t="s">
        <v>28</v>
      </c>
      <c r="D786" s="7" t="s">
        <v>33</v>
      </c>
    </row>
    <row r="787" spans="1:4" x14ac:dyDescent="0.2">
      <c r="A787" s="7" t="s">
        <v>1345</v>
      </c>
      <c r="B787" s="7" t="s">
        <v>27</v>
      </c>
      <c r="C787" s="7" t="s">
        <v>28</v>
      </c>
      <c r="D787" s="7" t="s">
        <v>33</v>
      </c>
    </row>
    <row r="788" spans="1:4" x14ac:dyDescent="0.2">
      <c r="A788" s="7" t="s">
        <v>1041</v>
      </c>
      <c r="B788" s="7" t="s">
        <v>62</v>
      </c>
      <c r="C788" s="7" t="s">
        <v>28</v>
      </c>
      <c r="D788" s="7" t="s">
        <v>33</v>
      </c>
    </row>
    <row r="789" spans="1:4" x14ac:dyDescent="0.2">
      <c r="A789" s="7" t="s">
        <v>498</v>
      </c>
      <c r="B789" s="7" t="s">
        <v>53</v>
      </c>
      <c r="C789" s="7" t="s">
        <v>46</v>
      </c>
      <c r="D789" s="7" t="s">
        <v>33</v>
      </c>
    </row>
    <row r="790" spans="1:4" x14ac:dyDescent="0.2">
      <c r="A790" s="7" t="s">
        <v>131</v>
      </c>
      <c r="B790" s="7" t="s">
        <v>87</v>
      </c>
      <c r="C790" s="7" t="s">
        <v>28</v>
      </c>
      <c r="D790" s="7" t="s">
        <v>29</v>
      </c>
    </row>
    <row r="791" spans="1:4" x14ac:dyDescent="0.2">
      <c r="A791" s="7" t="s">
        <v>1518</v>
      </c>
      <c r="B791" s="7" t="s">
        <v>73</v>
      </c>
      <c r="C791" s="7" t="s">
        <v>46</v>
      </c>
      <c r="D791" s="7" t="s">
        <v>33</v>
      </c>
    </row>
    <row r="792" spans="1:4" x14ac:dyDescent="0.2">
      <c r="A792" s="7" t="s">
        <v>1265</v>
      </c>
      <c r="B792" s="7" t="s">
        <v>87</v>
      </c>
      <c r="C792" s="7" t="s">
        <v>98</v>
      </c>
      <c r="D792" s="7" t="s">
        <v>33</v>
      </c>
    </row>
    <row r="793" spans="1:4" x14ac:dyDescent="0.2">
      <c r="A793" s="7" t="s">
        <v>856</v>
      </c>
      <c r="B793" s="7" t="s">
        <v>38</v>
      </c>
      <c r="C793" s="7" t="s">
        <v>46</v>
      </c>
      <c r="D793" s="7" t="s">
        <v>33</v>
      </c>
    </row>
    <row r="794" spans="1:4" x14ac:dyDescent="0.2">
      <c r="A794" s="7" t="s">
        <v>618</v>
      </c>
      <c r="B794" s="7" t="s">
        <v>94</v>
      </c>
      <c r="C794" s="7" t="s">
        <v>98</v>
      </c>
      <c r="D794" s="7" t="s">
        <v>29</v>
      </c>
    </row>
    <row r="795" spans="1:4" x14ac:dyDescent="0.2">
      <c r="A795" s="7" t="s">
        <v>161</v>
      </c>
      <c r="B795" s="7" t="s">
        <v>53</v>
      </c>
      <c r="C795" s="7" t="s">
        <v>46</v>
      </c>
      <c r="D795" s="7" t="s">
        <v>33</v>
      </c>
    </row>
    <row r="796" spans="1:4" x14ac:dyDescent="0.2">
      <c r="A796" s="7" t="s">
        <v>92</v>
      </c>
      <c r="B796" s="7" t="s">
        <v>94</v>
      </c>
      <c r="C796" s="7" t="s">
        <v>39</v>
      </c>
      <c r="D796" s="7" t="s">
        <v>29</v>
      </c>
    </row>
    <row r="797" spans="1:4" x14ac:dyDescent="0.2">
      <c r="A797" s="7" t="s">
        <v>732</v>
      </c>
      <c r="B797" s="7" t="s">
        <v>94</v>
      </c>
      <c r="C797" s="7" t="s">
        <v>39</v>
      </c>
      <c r="D797" s="7" t="s">
        <v>33</v>
      </c>
    </row>
    <row r="798" spans="1:4" x14ac:dyDescent="0.2">
      <c r="A798" s="7" t="s">
        <v>843</v>
      </c>
      <c r="B798" s="7" t="s">
        <v>38</v>
      </c>
      <c r="C798" s="7" t="s">
        <v>28</v>
      </c>
      <c r="D798" s="7" t="s">
        <v>33</v>
      </c>
    </row>
    <row r="799" spans="1:4" x14ac:dyDescent="0.2">
      <c r="A799" s="7" t="s">
        <v>381</v>
      </c>
      <c r="B799" s="7" t="s">
        <v>27</v>
      </c>
      <c r="C799" s="7" t="s">
        <v>54</v>
      </c>
      <c r="D799" s="7" t="s">
        <v>33</v>
      </c>
    </row>
    <row r="800" spans="1:4" x14ac:dyDescent="0.2">
      <c r="A800" s="7" t="s">
        <v>1344</v>
      </c>
      <c r="B800" s="7" t="s">
        <v>77</v>
      </c>
      <c r="C800" s="7" t="s">
        <v>28</v>
      </c>
      <c r="D800" s="7" t="s">
        <v>33</v>
      </c>
    </row>
    <row r="801" spans="1:4" x14ac:dyDescent="0.2">
      <c r="A801" s="7" t="s">
        <v>730</v>
      </c>
      <c r="B801" s="7" t="s">
        <v>87</v>
      </c>
      <c r="C801" s="7" t="s">
        <v>39</v>
      </c>
      <c r="D801" s="7" t="s">
        <v>33</v>
      </c>
    </row>
    <row r="802" spans="1:4" x14ac:dyDescent="0.2">
      <c r="A802" s="7" t="s">
        <v>1543</v>
      </c>
      <c r="B802" s="7" t="s">
        <v>58</v>
      </c>
      <c r="C802" s="7" t="s">
        <v>39</v>
      </c>
      <c r="D802" s="7" t="s">
        <v>33</v>
      </c>
    </row>
    <row r="803" spans="1:4" x14ac:dyDescent="0.2">
      <c r="A803" s="7" t="s">
        <v>1291</v>
      </c>
      <c r="B803" s="7" t="s">
        <v>27</v>
      </c>
      <c r="C803" s="7" t="s">
        <v>54</v>
      </c>
      <c r="D803" s="7" t="s">
        <v>33</v>
      </c>
    </row>
    <row r="804" spans="1:4" x14ac:dyDescent="0.2">
      <c r="A804" s="7" t="s">
        <v>1283</v>
      </c>
      <c r="B804" s="7" t="s">
        <v>62</v>
      </c>
      <c r="C804" s="7" t="s">
        <v>46</v>
      </c>
      <c r="D804" s="7" t="s">
        <v>33</v>
      </c>
    </row>
    <row r="805" spans="1:4" x14ac:dyDescent="0.2">
      <c r="A805" s="7" t="s">
        <v>675</v>
      </c>
      <c r="B805" s="7" t="s">
        <v>253</v>
      </c>
      <c r="C805" s="7" t="s">
        <v>46</v>
      </c>
      <c r="D805" s="7" t="s">
        <v>29</v>
      </c>
    </row>
    <row r="806" spans="1:4" x14ac:dyDescent="0.2">
      <c r="A806" s="7" t="s">
        <v>535</v>
      </c>
      <c r="B806" s="7" t="s">
        <v>45</v>
      </c>
      <c r="C806" s="7" t="s">
        <v>46</v>
      </c>
      <c r="D806" s="7" t="s">
        <v>33</v>
      </c>
    </row>
    <row r="807" spans="1:4" x14ac:dyDescent="0.2">
      <c r="A807" s="7" t="s">
        <v>1228</v>
      </c>
      <c r="B807" s="7" t="s">
        <v>27</v>
      </c>
      <c r="C807" s="7" t="s">
        <v>46</v>
      </c>
      <c r="D807" s="7" t="s">
        <v>33</v>
      </c>
    </row>
    <row r="808" spans="1:4" x14ac:dyDescent="0.2">
      <c r="A808" s="7" t="s">
        <v>1288</v>
      </c>
      <c r="B808" s="7" t="s">
        <v>27</v>
      </c>
      <c r="C808" s="7" t="s">
        <v>98</v>
      </c>
      <c r="D808" s="7" t="s">
        <v>33</v>
      </c>
    </row>
    <row r="809" spans="1:4" x14ac:dyDescent="0.2">
      <c r="A809" s="7" t="s">
        <v>1447</v>
      </c>
      <c r="B809" s="7" t="s">
        <v>195</v>
      </c>
      <c r="C809" s="7" t="s">
        <v>54</v>
      </c>
      <c r="D809" s="7" t="s">
        <v>33</v>
      </c>
    </row>
    <row r="810" spans="1:4" x14ac:dyDescent="0.2">
      <c r="A810" s="7" t="s">
        <v>1211</v>
      </c>
      <c r="B810" s="7" t="s">
        <v>53</v>
      </c>
      <c r="C810" s="7" t="s">
        <v>98</v>
      </c>
      <c r="D810" s="7" t="s">
        <v>33</v>
      </c>
    </row>
    <row r="811" spans="1:4" x14ac:dyDescent="0.2">
      <c r="A811" s="7" t="s">
        <v>480</v>
      </c>
      <c r="B811" s="7" t="s">
        <v>87</v>
      </c>
      <c r="C811" s="7" t="s">
        <v>28</v>
      </c>
      <c r="D811" s="7" t="s">
        <v>29</v>
      </c>
    </row>
    <row r="812" spans="1:4" x14ac:dyDescent="0.2">
      <c r="A812" s="7" t="s">
        <v>1483</v>
      </c>
      <c r="B812" s="7" t="s">
        <v>73</v>
      </c>
      <c r="C812" s="7" t="s">
        <v>46</v>
      </c>
      <c r="D812" s="7" t="s">
        <v>29</v>
      </c>
    </row>
    <row r="813" spans="1:4" x14ac:dyDescent="0.2">
      <c r="A813" s="7" t="s">
        <v>758</v>
      </c>
      <c r="B813" s="7" t="s">
        <v>62</v>
      </c>
      <c r="C813" s="7" t="s">
        <v>98</v>
      </c>
      <c r="D813" s="7" t="s">
        <v>29</v>
      </c>
    </row>
    <row r="814" spans="1:4" x14ac:dyDescent="0.2">
      <c r="A814" s="7" t="s">
        <v>1233</v>
      </c>
      <c r="B814" s="7" t="s">
        <v>27</v>
      </c>
      <c r="C814" s="7" t="s">
        <v>98</v>
      </c>
      <c r="D814" s="7" t="s">
        <v>29</v>
      </c>
    </row>
    <row r="815" spans="1:4" x14ac:dyDescent="0.2">
      <c r="A815" s="7" t="s">
        <v>1363</v>
      </c>
      <c r="B815" s="7" t="s">
        <v>253</v>
      </c>
      <c r="C815" s="7" t="s">
        <v>98</v>
      </c>
      <c r="D815" s="7" t="s">
        <v>29</v>
      </c>
    </row>
    <row r="816" spans="1:4" x14ac:dyDescent="0.2">
      <c r="A816" s="7" t="s">
        <v>1566</v>
      </c>
      <c r="B816" s="7" t="s">
        <v>87</v>
      </c>
      <c r="C816" s="7" t="s">
        <v>46</v>
      </c>
      <c r="D816" s="7" t="s">
        <v>29</v>
      </c>
    </row>
    <row r="817" spans="1:4" x14ac:dyDescent="0.2">
      <c r="A817" s="7" t="s">
        <v>1124</v>
      </c>
      <c r="B817" s="7" t="s">
        <v>77</v>
      </c>
      <c r="C817" s="7" t="s">
        <v>28</v>
      </c>
      <c r="D817" s="7" t="s">
        <v>33</v>
      </c>
    </row>
    <row r="818" spans="1:4" x14ac:dyDescent="0.2">
      <c r="A818" s="7" t="s">
        <v>1010</v>
      </c>
      <c r="B818" s="7" t="s">
        <v>38</v>
      </c>
      <c r="C818" s="7" t="s">
        <v>54</v>
      </c>
      <c r="D818" s="7" t="s">
        <v>33</v>
      </c>
    </row>
    <row r="819" spans="1:4" x14ac:dyDescent="0.2">
      <c r="A819" s="7" t="s">
        <v>1195</v>
      </c>
      <c r="B819" s="7" t="s">
        <v>87</v>
      </c>
      <c r="C819" s="7" t="s">
        <v>46</v>
      </c>
      <c r="D819" s="7" t="s">
        <v>33</v>
      </c>
    </row>
    <row r="820" spans="1:4" x14ac:dyDescent="0.2">
      <c r="A820" s="7" t="s">
        <v>363</v>
      </c>
      <c r="B820" s="7" t="s">
        <v>188</v>
      </c>
      <c r="C820" s="7" t="s">
        <v>28</v>
      </c>
      <c r="D820" s="7" t="s">
        <v>33</v>
      </c>
    </row>
    <row r="821" spans="1:4" x14ac:dyDescent="0.2">
      <c r="A821" s="7" t="s">
        <v>163</v>
      </c>
      <c r="B821" s="7" t="s">
        <v>53</v>
      </c>
      <c r="C821" s="7" t="s">
        <v>46</v>
      </c>
      <c r="D821" s="7" t="s">
        <v>33</v>
      </c>
    </row>
    <row r="822" spans="1:4" x14ac:dyDescent="0.2">
      <c r="A822" s="7" t="s">
        <v>872</v>
      </c>
      <c r="B822" s="7" t="s">
        <v>94</v>
      </c>
      <c r="C822" s="7" t="s">
        <v>28</v>
      </c>
      <c r="D822" s="7" t="s">
        <v>29</v>
      </c>
    </row>
    <row r="823" spans="1:4" x14ac:dyDescent="0.2">
      <c r="A823" s="7" t="s">
        <v>766</v>
      </c>
      <c r="B823" s="7" t="s">
        <v>195</v>
      </c>
      <c r="C823" s="7" t="s">
        <v>39</v>
      </c>
      <c r="D823" s="7" t="s">
        <v>33</v>
      </c>
    </row>
    <row r="824" spans="1:4" x14ac:dyDescent="0.2">
      <c r="A824" s="7" t="s">
        <v>91</v>
      </c>
      <c r="B824" s="7" t="s">
        <v>38</v>
      </c>
      <c r="C824" s="7" t="s">
        <v>39</v>
      </c>
      <c r="D824" s="7" t="s">
        <v>33</v>
      </c>
    </row>
    <row r="825" spans="1:4" x14ac:dyDescent="0.2">
      <c r="A825" s="7" t="s">
        <v>231</v>
      </c>
      <c r="B825" s="7" t="s">
        <v>188</v>
      </c>
      <c r="C825" s="7" t="s">
        <v>98</v>
      </c>
      <c r="D825" s="7" t="s">
        <v>33</v>
      </c>
    </row>
    <row r="826" spans="1:4" x14ac:dyDescent="0.2">
      <c r="A826" s="7" t="s">
        <v>280</v>
      </c>
      <c r="B826" s="7" t="s">
        <v>45</v>
      </c>
      <c r="C826" s="7" t="s">
        <v>98</v>
      </c>
      <c r="D826" s="7" t="s">
        <v>33</v>
      </c>
    </row>
    <row r="827" spans="1:4" x14ac:dyDescent="0.2">
      <c r="A827" s="7" t="s">
        <v>1092</v>
      </c>
      <c r="B827" s="7" t="s">
        <v>53</v>
      </c>
      <c r="C827" s="7" t="s">
        <v>46</v>
      </c>
      <c r="D827" s="7" t="s">
        <v>29</v>
      </c>
    </row>
    <row r="828" spans="1:4" x14ac:dyDescent="0.2">
      <c r="A828" s="7" t="s">
        <v>910</v>
      </c>
      <c r="B828" s="7" t="s">
        <v>27</v>
      </c>
      <c r="C828" s="7" t="s">
        <v>28</v>
      </c>
      <c r="D828" s="7" t="s">
        <v>33</v>
      </c>
    </row>
    <row r="829" spans="1:4" x14ac:dyDescent="0.2">
      <c r="A829" s="7" t="s">
        <v>312</v>
      </c>
      <c r="B829" s="7" t="s">
        <v>27</v>
      </c>
      <c r="C829" s="7" t="s">
        <v>46</v>
      </c>
      <c r="D829" s="7" t="s">
        <v>29</v>
      </c>
    </row>
    <row r="830" spans="1:4" x14ac:dyDescent="0.2">
      <c r="A830" s="7" t="s">
        <v>927</v>
      </c>
      <c r="B830" s="7" t="s">
        <v>253</v>
      </c>
      <c r="C830" s="7" t="s">
        <v>28</v>
      </c>
      <c r="D830" s="7" t="s">
        <v>33</v>
      </c>
    </row>
    <row r="831" spans="1:4" x14ac:dyDescent="0.2">
      <c r="A831" s="7" t="s">
        <v>970</v>
      </c>
      <c r="B831" s="7" t="s">
        <v>53</v>
      </c>
      <c r="C831" s="7" t="s">
        <v>54</v>
      </c>
      <c r="D831" s="7" t="s">
        <v>33</v>
      </c>
    </row>
    <row r="832" spans="1:4" x14ac:dyDescent="0.2">
      <c r="A832" s="7" t="s">
        <v>530</v>
      </c>
      <c r="B832" s="7" t="s">
        <v>188</v>
      </c>
      <c r="C832" s="7" t="s">
        <v>39</v>
      </c>
      <c r="D832" s="7" t="s">
        <v>33</v>
      </c>
    </row>
    <row r="833" spans="1:4" x14ac:dyDescent="0.2">
      <c r="A833" s="7" t="s">
        <v>1022</v>
      </c>
      <c r="B833" s="7" t="s">
        <v>62</v>
      </c>
      <c r="C833" s="7" t="s">
        <v>54</v>
      </c>
      <c r="D833" s="7" t="s">
        <v>33</v>
      </c>
    </row>
    <row r="834" spans="1:4" x14ac:dyDescent="0.2">
      <c r="A834" s="7" t="s">
        <v>1502</v>
      </c>
      <c r="B834" s="7" t="s">
        <v>77</v>
      </c>
      <c r="C834" s="7" t="s">
        <v>98</v>
      </c>
      <c r="D834" s="7" t="s">
        <v>33</v>
      </c>
    </row>
    <row r="835" spans="1:4" x14ac:dyDescent="0.2">
      <c r="A835" s="7" t="s">
        <v>593</v>
      </c>
      <c r="B835" s="7" t="s">
        <v>27</v>
      </c>
      <c r="C835" s="7" t="s">
        <v>28</v>
      </c>
      <c r="D835" s="7" t="s">
        <v>33</v>
      </c>
    </row>
    <row r="836" spans="1:4" x14ac:dyDescent="0.2">
      <c r="A836" s="7" t="s">
        <v>1203</v>
      </c>
      <c r="B836" s="7" t="s">
        <v>94</v>
      </c>
      <c r="C836" s="7" t="s">
        <v>39</v>
      </c>
      <c r="D836" s="7" t="s">
        <v>33</v>
      </c>
    </row>
    <row r="837" spans="1:4" x14ac:dyDescent="0.2">
      <c r="A837" s="7" t="s">
        <v>1250</v>
      </c>
      <c r="B837" s="7" t="s">
        <v>253</v>
      </c>
      <c r="C837" s="7" t="s">
        <v>98</v>
      </c>
      <c r="D837" s="7" t="s">
        <v>29</v>
      </c>
    </row>
    <row r="838" spans="1:4" x14ac:dyDescent="0.2">
      <c r="A838" s="7" t="s">
        <v>466</v>
      </c>
      <c r="B838" s="7" t="s">
        <v>27</v>
      </c>
      <c r="C838" s="7" t="s">
        <v>28</v>
      </c>
      <c r="D838" s="7" t="s">
        <v>33</v>
      </c>
    </row>
    <row r="839" spans="1:4" x14ac:dyDescent="0.2">
      <c r="A839" s="7" t="s">
        <v>1572</v>
      </c>
      <c r="B839" s="7" t="s">
        <v>45</v>
      </c>
      <c r="C839" s="7" t="s">
        <v>98</v>
      </c>
      <c r="D839" s="7" t="s">
        <v>29</v>
      </c>
    </row>
    <row r="840" spans="1:4" x14ac:dyDescent="0.2">
      <c r="A840" s="7" t="s">
        <v>1491</v>
      </c>
      <c r="B840" s="7" t="s">
        <v>77</v>
      </c>
      <c r="C840" s="7" t="s">
        <v>98</v>
      </c>
      <c r="D840" s="7" t="s">
        <v>29</v>
      </c>
    </row>
    <row r="841" spans="1:4" x14ac:dyDescent="0.2">
      <c r="A841" s="7" t="s">
        <v>1214</v>
      </c>
      <c r="B841" s="7" t="s">
        <v>188</v>
      </c>
      <c r="C841" s="7" t="s">
        <v>46</v>
      </c>
      <c r="D841" s="7" t="s">
        <v>33</v>
      </c>
    </row>
    <row r="842" spans="1:4" x14ac:dyDescent="0.2">
      <c r="A842" s="7" t="s">
        <v>477</v>
      </c>
      <c r="B842" s="7" t="s">
        <v>94</v>
      </c>
      <c r="C842" s="7" t="s">
        <v>39</v>
      </c>
      <c r="D842" s="7" t="s">
        <v>29</v>
      </c>
    </row>
    <row r="843" spans="1:4" x14ac:dyDescent="0.2">
      <c r="A843" s="7" t="s">
        <v>137</v>
      </c>
      <c r="B843" s="7" t="s">
        <v>45</v>
      </c>
      <c r="C843" s="7" t="s">
        <v>39</v>
      </c>
      <c r="D843" s="7" t="s">
        <v>33</v>
      </c>
    </row>
    <row r="844" spans="1:4" x14ac:dyDescent="0.2">
      <c r="A844" s="7" t="s">
        <v>734</v>
      </c>
      <c r="B844" s="7" t="s">
        <v>38</v>
      </c>
      <c r="C844" s="7" t="s">
        <v>98</v>
      </c>
      <c r="D844" s="7" t="s">
        <v>33</v>
      </c>
    </row>
    <row r="845" spans="1:4" x14ac:dyDescent="0.2">
      <c r="A845" s="7" t="s">
        <v>1300</v>
      </c>
      <c r="B845" s="7" t="s">
        <v>38</v>
      </c>
      <c r="C845" s="7" t="s">
        <v>98</v>
      </c>
      <c r="D845" s="7" t="s">
        <v>33</v>
      </c>
    </row>
    <row r="846" spans="1:4" x14ac:dyDescent="0.2">
      <c r="A846" s="7" t="s">
        <v>1303</v>
      </c>
      <c r="B846" s="7" t="s">
        <v>27</v>
      </c>
      <c r="C846" s="7" t="s">
        <v>54</v>
      </c>
      <c r="D846" s="7" t="s">
        <v>29</v>
      </c>
    </row>
    <row r="847" spans="1:4" x14ac:dyDescent="0.2">
      <c r="A847" s="7" t="s">
        <v>1065</v>
      </c>
      <c r="B847" s="7" t="s">
        <v>87</v>
      </c>
      <c r="C847" s="7" t="s">
        <v>98</v>
      </c>
      <c r="D847" s="7" t="s">
        <v>33</v>
      </c>
    </row>
    <row r="848" spans="1:4" x14ac:dyDescent="0.2">
      <c r="A848" s="7" t="s">
        <v>96</v>
      </c>
      <c r="B848" s="7" t="s">
        <v>62</v>
      </c>
      <c r="C848" s="7" t="s">
        <v>98</v>
      </c>
      <c r="D848" s="7" t="s">
        <v>29</v>
      </c>
    </row>
    <row r="849" spans="1:4" x14ac:dyDescent="0.2">
      <c r="A849" s="7" t="s">
        <v>1592</v>
      </c>
      <c r="B849" s="7" t="s">
        <v>62</v>
      </c>
      <c r="C849" s="7" t="s">
        <v>98</v>
      </c>
      <c r="D849" s="7" t="s">
        <v>33</v>
      </c>
    </row>
    <row r="850" spans="1:4" x14ac:dyDescent="0.2">
      <c r="A850" s="7" t="s">
        <v>589</v>
      </c>
      <c r="B850" s="7" t="s">
        <v>253</v>
      </c>
      <c r="C850" s="7" t="s">
        <v>46</v>
      </c>
      <c r="D850" s="7" t="s">
        <v>33</v>
      </c>
    </row>
    <row r="851" spans="1:4" x14ac:dyDescent="0.2">
      <c r="A851" s="7" t="s">
        <v>879</v>
      </c>
      <c r="B851" s="7" t="s">
        <v>94</v>
      </c>
      <c r="C851" s="7" t="s">
        <v>98</v>
      </c>
      <c r="D851" s="7" t="s">
        <v>33</v>
      </c>
    </row>
    <row r="852" spans="1:4" x14ac:dyDescent="0.2">
      <c r="A852" s="7" t="s">
        <v>1230</v>
      </c>
      <c r="B852" s="7" t="s">
        <v>45</v>
      </c>
      <c r="C852" s="7" t="s">
        <v>28</v>
      </c>
      <c r="D852" s="7" t="s">
        <v>33</v>
      </c>
    </row>
    <row r="853" spans="1:4" x14ac:dyDescent="0.2">
      <c r="A853" s="7" t="s">
        <v>1582</v>
      </c>
      <c r="B853" s="7" t="s">
        <v>27</v>
      </c>
      <c r="C853" s="7" t="s">
        <v>39</v>
      </c>
      <c r="D853" s="7" t="s">
        <v>33</v>
      </c>
    </row>
    <row r="854" spans="1:4" x14ac:dyDescent="0.2">
      <c r="A854" s="7" t="s">
        <v>939</v>
      </c>
      <c r="B854" s="7" t="s">
        <v>73</v>
      </c>
      <c r="C854" s="7" t="s">
        <v>46</v>
      </c>
      <c r="D854" s="7" t="s">
        <v>33</v>
      </c>
    </row>
    <row r="855" spans="1:4" x14ac:dyDescent="0.2">
      <c r="A855" s="7" t="s">
        <v>1314</v>
      </c>
      <c r="B855" s="7" t="s">
        <v>62</v>
      </c>
      <c r="C855" s="7" t="s">
        <v>39</v>
      </c>
      <c r="D855" s="7" t="s">
        <v>33</v>
      </c>
    </row>
    <row r="856" spans="1:4" x14ac:dyDescent="0.2">
      <c r="A856" s="7" t="s">
        <v>708</v>
      </c>
      <c r="B856" s="7" t="s">
        <v>58</v>
      </c>
      <c r="C856" s="7" t="s">
        <v>39</v>
      </c>
      <c r="D856" s="7" t="s">
        <v>29</v>
      </c>
    </row>
    <row r="857" spans="1:4" x14ac:dyDescent="0.2">
      <c r="A857" s="7" t="s">
        <v>1212</v>
      </c>
      <c r="B857" s="7" t="s">
        <v>45</v>
      </c>
      <c r="C857" s="7" t="s">
        <v>98</v>
      </c>
      <c r="D857" s="7" t="s">
        <v>33</v>
      </c>
    </row>
    <row r="858" spans="1:4" x14ac:dyDescent="0.2">
      <c r="A858" s="7" t="s">
        <v>258</v>
      </c>
      <c r="B858" s="7" t="s">
        <v>195</v>
      </c>
      <c r="C858" s="7" t="s">
        <v>46</v>
      </c>
      <c r="D858" s="7" t="s">
        <v>29</v>
      </c>
    </row>
    <row r="859" spans="1:4" x14ac:dyDescent="0.2">
      <c r="A859" s="7" t="s">
        <v>1136</v>
      </c>
      <c r="B859" s="7" t="s">
        <v>62</v>
      </c>
      <c r="C859" s="7" t="s">
        <v>98</v>
      </c>
      <c r="D859" s="7" t="s">
        <v>33</v>
      </c>
    </row>
    <row r="860" spans="1:4" x14ac:dyDescent="0.2">
      <c r="A860" s="7" t="s">
        <v>1280</v>
      </c>
      <c r="B860" s="7" t="s">
        <v>45</v>
      </c>
      <c r="C860" s="7" t="s">
        <v>28</v>
      </c>
      <c r="D860" s="7" t="s">
        <v>33</v>
      </c>
    </row>
    <row r="861" spans="1:4" x14ac:dyDescent="0.2">
      <c r="A861" s="7" t="s">
        <v>1287</v>
      </c>
      <c r="B861" s="7" t="s">
        <v>195</v>
      </c>
      <c r="C861" s="7" t="s">
        <v>39</v>
      </c>
      <c r="D861" s="7" t="s">
        <v>29</v>
      </c>
    </row>
    <row r="862" spans="1:4" x14ac:dyDescent="0.2">
      <c r="A862" s="7" t="s">
        <v>1170</v>
      </c>
      <c r="B862" s="7" t="s">
        <v>27</v>
      </c>
      <c r="C862" s="7" t="s">
        <v>54</v>
      </c>
      <c r="D862" s="7" t="s">
        <v>29</v>
      </c>
    </row>
    <row r="863" spans="1:4" x14ac:dyDescent="0.2">
      <c r="A863" s="7" t="s">
        <v>1478</v>
      </c>
      <c r="B863" s="7" t="s">
        <v>188</v>
      </c>
      <c r="C863" s="7" t="s">
        <v>39</v>
      </c>
      <c r="D863" s="7" t="s">
        <v>29</v>
      </c>
    </row>
    <row r="864" spans="1:4" x14ac:dyDescent="0.2">
      <c r="A864" s="7" t="s">
        <v>671</v>
      </c>
      <c r="B864" s="7" t="s">
        <v>73</v>
      </c>
      <c r="C864" s="7" t="s">
        <v>39</v>
      </c>
      <c r="D864" s="7" t="s">
        <v>33</v>
      </c>
    </row>
    <row r="865" spans="1:4" x14ac:dyDescent="0.2">
      <c r="A865" s="7" t="s">
        <v>1608</v>
      </c>
      <c r="B865" s="7" t="s">
        <v>188</v>
      </c>
      <c r="C865" s="7" t="s">
        <v>54</v>
      </c>
      <c r="D865" s="7" t="s">
        <v>33</v>
      </c>
    </row>
    <row r="866" spans="1:4" x14ac:dyDescent="0.2">
      <c r="A866" s="7" t="s">
        <v>297</v>
      </c>
      <c r="B866" s="7" t="s">
        <v>62</v>
      </c>
      <c r="C866" s="7" t="s">
        <v>54</v>
      </c>
      <c r="D866" s="7" t="s">
        <v>33</v>
      </c>
    </row>
    <row r="867" spans="1:4" x14ac:dyDescent="0.2">
      <c r="A867" s="7" t="s">
        <v>374</v>
      </c>
      <c r="B867" s="7" t="s">
        <v>45</v>
      </c>
      <c r="C867" s="7" t="s">
        <v>54</v>
      </c>
      <c r="D867" s="7" t="s">
        <v>33</v>
      </c>
    </row>
    <row r="868" spans="1:4" x14ac:dyDescent="0.2">
      <c r="A868" s="7" t="s">
        <v>129</v>
      </c>
      <c r="B868" s="7" t="s">
        <v>87</v>
      </c>
      <c r="C868" s="7" t="s">
        <v>28</v>
      </c>
      <c r="D868" s="7" t="s">
        <v>33</v>
      </c>
    </row>
    <row r="869" spans="1:4" x14ac:dyDescent="0.2">
      <c r="A869" s="7" t="s">
        <v>1576</v>
      </c>
      <c r="B869" s="7" t="s">
        <v>62</v>
      </c>
      <c r="C869" s="7" t="s">
        <v>98</v>
      </c>
      <c r="D869" s="7" t="s">
        <v>33</v>
      </c>
    </row>
    <row r="870" spans="1:4" x14ac:dyDescent="0.2">
      <c r="A870" s="7" t="s">
        <v>247</v>
      </c>
      <c r="B870" s="7" t="s">
        <v>38</v>
      </c>
      <c r="C870" s="7" t="s">
        <v>98</v>
      </c>
      <c r="D870" s="7" t="s">
        <v>33</v>
      </c>
    </row>
    <row r="871" spans="1:4" x14ac:dyDescent="0.2">
      <c r="A871" s="7" t="s">
        <v>351</v>
      </c>
      <c r="B871" s="7" t="s">
        <v>195</v>
      </c>
      <c r="C871" s="7" t="s">
        <v>46</v>
      </c>
      <c r="D871" s="7" t="s">
        <v>29</v>
      </c>
    </row>
    <row r="872" spans="1:4" x14ac:dyDescent="0.2">
      <c r="A872" s="7" t="s">
        <v>1188</v>
      </c>
      <c r="B872" s="7" t="s">
        <v>62</v>
      </c>
      <c r="C872" s="7" t="s">
        <v>39</v>
      </c>
      <c r="D872" s="7" t="s">
        <v>33</v>
      </c>
    </row>
    <row r="873" spans="1:4" x14ac:dyDescent="0.2">
      <c r="A873" s="7" t="s">
        <v>144</v>
      </c>
      <c r="B873" s="7" t="s">
        <v>53</v>
      </c>
      <c r="C873" s="7" t="s">
        <v>39</v>
      </c>
      <c r="D873" s="7" t="s">
        <v>33</v>
      </c>
    </row>
    <row r="874" spans="1:4" x14ac:dyDescent="0.2">
      <c r="A874" s="7" t="s">
        <v>920</v>
      </c>
      <c r="B874" s="7" t="s">
        <v>27</v>
      </c>
      <c r="C874" s="7" t="s">
        <v>46</v>
      </c>
      <c r="D874" s="7" t="s">
        <v>33</v>
      </c>
    </row>
    <row r="875" spans="1:4" x14ac:dyDescent="0.2">
      <c r="A875" s="7" t="s">
        <v>1042</v>
      </c>
      <c r="B875" s="7" t="s">
        <v>45</v>
      </c>
      <c r="C875" s="7" t="s">
        <v>28</v>
      </c>
      <c r="D875" s="7" t="s">
        <v>33</v>
      </c>
    </row>
    <row r="876" spans="1:4" x14ac:dyDescent="0.2">
      <c r="A876" s="7" t="s">
        <v>1513</v>
      </c>
      <c r="B876" s="7" t="s">
        <v>62</v>
      </c>
      <c r="C876" s="7" t="s">
        <v>46</v>
      </c>
      <c r="D876" s="7" t="s">
        <v>159</v>
      </c>
    </row>
    <row r="877" spans="1:4" x14ac:dyDescent="0.2">
      <c r="A877" s="7" t="s">
        <v>914</v>
      </c>
      <c r="B877" s="7" t="s">
        <v>77</v>
      </c>
      <c r="C877" s="7" t="s">
        <v>98</v>
      </c>
      <c r="D877" s="7" t="s">
        <v>33</v>
      </c>
    </row>
    <row r="878" spans="1:4" x14ac:dyDescent="0.2">
      <c r="A878" s="7" t="s">
        <v>1621</v>
      </c>
      <c r="B878" s="7" t="s">
        <v>188</v>
      </c>
      <c r="C878" s="7" t="s">
        <v>46</v>
      </c>
      <c r="D878" s="7" t="s">
        <v>29</v>
      </c>
    </row>
    <row r="879" spans="1:4" x14ac:dyDescent="0.2">
      <c r="A879" s="7" t="s">
        <v>1130</v>
      </c>
      <c r="B879" s="7" t="s">
        <v>94</v>
      </c>
      <c r="C879" s="7" t="s">
        <v>39</v>
      </c>
      <c r="D879" s="7" t="s">
        <v>159</v>
      </c>
    </row>
    <row r="880" spans="1:4" x14ac:dyDescent="0.2">
      <c r="A880" s="7" t="s">
        <v>270</v>
      </c>
      <c r="B880" s="7" t="s">
        <v>62</v>
      </c>
      <c r="C880" s="7" t="s">
        <v>39</v>
      </c>
      <c r="D880" s="7" t="s">
        <v>29</v>
      </c>
    </row>
    <row r="881" spans="1:4" x14ac:dyDescent="0.2">
      <c r="A881" s="7" t="s">
        <v>882</v>
      </c>
      <c r="B881" s="7" t="s">
        <v>27</v>
      </c>
      <c r="C881" s="7" t="s">
        <v>28</v>
      </c>
      <c r="D881" s="7" t="s">
        <v>29</v>
      </c>
    </row>
    <row r="882" spans="1:4" x14ac:dyDescent="0.2">
      <c r="A882" s="7" t="s">
        <v>1628</v>
      </c>
      <c r="B882" s="7" t="s">
        <v>45</v>
      </c>
      <c r="C882" s="7" t="s">
        <v>39</v>
      </c>
      <c r="D882" s="7" t="s">
        <v>29</v>
      </c>
    </row>
    <row r="883" spans="1:4" x14ac:dyDescent="0.2">
      <c r="A883" s="7" t="s">
        <v>1140</v>
      </c>
      <c r="B883" s="7" t="s">
        <v>253</v>
      </c>
      <c r="C883" s="7" t="s">
        <v>39</v>
      </c>
      <c r="D883" s="7" t="s">
        <v>33</v>
      </c>
    </row>
    <row r="884" spans="1:4" x14ac:dyDescent="0.2">
      <c r="A884" s="7" t="s">
        <v>551</v>
      </c>
      <c r="B884" s="7" t="s">
        <v>38</v>
      </c>
      <c r="C884" s="7" t="s">
        <v>46</v>
      </c>
      <c r="D884" s="7" t="s">
        <v>33</v>
      </c>
    </row>
    <row r="885" spans="1:4" x14ac:dyDescent="0.2">
      <c r="A885" s="7" t="s">
        <v>1409</v>
      </c>
      <c r="B885" s="7" t="s">
        <v>27</v>
      </c>
      <c r="C885" s="7" t="s">
        <v>54</v>
      </c>
      <c r="D885" s="7" t="s">
        <v>159</v>
      </c>
    </row>
    <row r="886" spans="1:4" x14ac:dyDescent="0.2">
      <c r="A886" s="7" t="s">
        <v>107</v>
      </c>
      <c r="B886" s="7" t="s">
        <v>45</v>
      </c>
      <c r="C886" s="7" t="s">
        <v>28</v>
      </c>
      <c r="D886" s="7" t="s">
        <v>33</v>
      </c>
    </row>
    <row r="887" spans="1:4" x14ac:dyDescent="0.2">
      <c r="A887" s="7" t="s">
        <v>812</v>
      </c>
      <c r="B887" s="7" t="s">
        <v>62</v>
      </c>
      <c r="C887" s="7" t="s">
        <v>54</v>
      </c>
      <c r="D887" s="7" t="s">
        <v>33</v>
      </c>
    </row>
    <row r="888" spans="1:4" x14ac:dyDescent="0.2">
      <c r="A888" s="7" t="s">
        <v>1026</v>
      </c>
      <c r="B888" s="7" t="s">
        <v>45</v>
      </c>
      <c r="C888" s="7" t="s">
        <v>28</v>
      </c>
      <c r="D888" s="7" t="s">
        <v>29</v>
      </c>
    </row>
    <row r="889" spans="1:4" x14ac:dyDescent="0.2">
      <c r="A889" s="7" t="s">
        <v>788</v>
      </c>
      <c r="B889" s="7" t="s">
        <v>77</v>
      </c>
      <c r="C889" s="7" t="s">
        <v>54</v>
      </c>
      <c r="D889" s="7" t="s">
        <v>33</v>
      </c>
    </row>
    <row r="890" spans="1:4" x14ac:dyDescent="0.2">
      <c r="A890" s="7" t="s">
        <v>383</v>
      </c>
      <c r="B890" s="7" t="s">
        <v>38</v>
      </c>
      <c r="C890" s="7" t="s">
        <v>39</v>
      </c>
      <c r="D890" s="7" t="s">
        <v>33</v>
      </c>
    </row>
    <row r="891" spans="1:4" x14ac:dyDescent="0.2">
      <c r="A891" s="7" t="s">
        <v>1379</v>
      </c>
      <c r="B891" s="7" t="s">
        <v>45</v>
      </c>
      <c r="C891" s="7" t="s">
        <v>54</v>
      </c>
      <c r="D891" s="7" t="s">
        <v>33</v>
      </c>
    </row>
    <row r="892" spans="1:4" x14ac:dyDescent="0.2">
      <c r="A892" s="7" t="s">
        <v>85</v>
      </c>
      <c r="B892" s="7" t="s">
        <v>27</v>
      </c>
      <c r="C892" s="7" t="s">
        <v>46</v>
      </c>
      <c r="D892" s="7" t="s">
        <v>33</v>
      </c>
    </row>
    <row r="893" spans="1:4" x14ac:dyDescent="0.2">
      <c r="A893" s="7" t="s">
        <v>1598</v>
      </c>
      <c r="B893" s="7" t="s">
        <v>87</v>
      </c>
      <c r="C893" s="7" t="s">
        <v>28</v>
      </c>
      <c r="D893" s="7" t="s">
        <v>29</v>
      </c>
    </row>
    <row r="894" spans="1:4" x14ac:dyDescent="0.2">
      <c r="A894" s="7" t="s">
        <v>114</v>
      </c>
      <c r="B894" s="7" t="s">
        <v>73</v>
      </c>
      <c r="C894" s="7" t="s">
        <v>46</v>
      </c>
      <c r="D894" s="7" t="s">
        <v>33</v>
      </c>
    </row>
    <row r="895" spans="1:4" x14ac:dyDescent="0.2">
      <c r="A895" s="7" t="s">
        <v>1036</v>
      </c>
      <c r="B895" s="7" t="s">
        <v>73</v>
      </c>
      <c r="C895" s="7" t="s">
        <v>54</v>
      </c>
      <c r="D895" s="7" t="s">
        <v>33</v>
      </c>
    </row>
    <row r="896" spans="1:4" x14ac:dyDescent="0.2">
      <c r="A896" s="7" t="s">
        <v>599</v>
      </c>
      <c r="B896" s="7" t="s">
        <v>45</v>
      </c>
      <c r="C896" s="7" t="s">
        <v>98</v>
      </c>
      <c r="D896" s="7" t="s">
        <v>33</v>
      </c>
    </row>
    <row r="897" spans="1:4" x14ac:dyDescent="0.2">
      <c r="A897" s="7" t="s">
        <v>1496</v>
      </c>
      <c r="B897" s="7" t="s">
        <v>195</v>
      </c>
      <c r="C897" s="7" t="s">
        <v>28</v>
      </c>
      <c r="D897" s="7" t="s">
        <v>33</v>
      </c>
    </row>
    <row r="898" spans="1:4" x14ac:dyDescent="0.2">
      <c r="A898" s="7" t="s">
        <v>591</v>
      </c>
      <c r="B898" s="7" t="s">
        <v>27</v>
      </c>
      <c r="C898" s="7" t="s">
        <v>98</v>
      </c>
      <c r="D898" s="7" t="s">
        <v>29</v>
      </c>
    </row>
    <row r="899" spans="1:4" x14ac:dyDescent="0.2">
      <c r="A899" s="7" t="s">
        <v>1142</v>
      </c>
      <c r="B899" s="7" t="s">
        <v>27</v>
      </c>
      <c r="C899" s="7" t="s">
        <v>39</v>
      </c>
      <c r="D899" s="7" t="s">
        <v>33</v>
      </c>
    </row>
    <row r="900" spans="1:4" x14ac:dyDescent="0.2">
      <c r="A900" s="7" t="s">
        <v>772</v>
      </c>
      <c r="B900" s="7" t="s">
        <v>53</v>
      </c>
      <c r="C900" s="7" t="s">
        <v>28</v>
      </c>
      <c r="D900" s="7" t="s">
        <v>29</v>
      </c>
    </row>
    <row r="901" spans="1:4" x14ac:dyDescent="0.2">
      <c r="A901" s="7" t="s">
        <v>1485</v>
      </c>
      <c r="B901" s="7" t="s">
        <v>53</v>
      </c>
      <c r="C901" s="7" t="s">
        <v>28</v>
      </c>
      <c r="D901" s="7" t="s">
        <v>33</v>
      </c>
    </row>
    <row r="902" spans="1:4" x14ac:dyDescent="0.2">
      <c r="A902" s="7" t="s">
        <v>318</v>
      </c>
      <c r="B902" s="7" t="s">
        <v>73</v>
      </c>
      <c r="C902" s="7" t="s">
        <v>46</v>
      </c>
      <c r="D902" s="7" t="s">
        <v>33</v>
      </c>
    </row>
    <row r="903" spans="1:4" x14ac:dyDescent="0.2">
      <c r="A903" s="7" t="s">
        <v>930</v>
      </c>
      <c r="B903" s="7" t="s">
        <v>77</v>
      </c>
      <c r="C903" s="7" t="s">
        <v>46</v>
      </c>
      <c r="D903" s="7" t="s">
        <v>33</v>
      </c>
    </row>
    <row r="904" spans="1:4" x14ac:dyDescent="0.2">
      <c r="A904" s="7" t="s">
        <v>1247</v>
      </c>
      <c r="B904" s="7" t="s">
        <v>62</v>
      </c>
      <c r="C904" s="7" t="s">
        <v>46</v>
      </c>
      <c r="D904" s="7" t="s">
        <v>29</v>
      </c>
    </row>
    <row r="905" spans="1:4" x14ac:dyDescent="0.2">
      <c r="A905" s="7" t="s">
        <v>1111</v>
      </c>
      <c r="B905" s="7" t="s">
        <v>45</v>
      </c>
      <c r="C905" s="7" t="s">
        <v>98</v>
      </c>
      <c r="D905" s="7" t="s">
        <v>33</v>
      </c>
    </row>
    <row r="906" spans="1:4" x14ac:dyDescent="0.2">
      <c r="A906" s="7" t="s">
        <v>837</v>
      </c>
      <c r="B906" s="7" t="s">
        <v>27</v>
      </c>
      <c r="C906" s="7" t="s">
        <v>39</v>
      </c>
      <c r="D906" s="7" t="s">
        <v>29</v>
      </c>
    </row>
    <row r="907" spans="1:4" x14ac:dyDescent="0.2">
      <c r="A907" s="7" t="s">
        <v>470</v>
      </c>
      <c r="B907" s="7" t="s">
        <v>94</v>
      </c>
      <c r="C907" s="7" t="s">
        <v>46</v>
      </c>
      <c r="D907" s="7" t="s">
        <v>33</v>
      </c>
    </row>
    <row r="908" spans="1:4" x14ac:dyDescent="0.2">
      <c r="A908" s="7" t="s">
        <v>693</v>
      </c>
      <c r="B908" s="7" t="s">
        <v>62</v>
      </c>
      <c r="C908" s="7" t="s">
        <v>39</v>
      </c>
      <c r="D908" s="7" t="s">
        <v>33</v>
      </c>
    </row>
    <row r="909" spans="1:4" x14ac:dyDescent="0.2">
      <c r="A909" s="7" t="s">
        <v>854</v>
      </c>
      <c r="B909" s="7" t="s">
        <v>62</v>
      </c>
      <c r="C909" s="7" t="s">
        <v>28</v>
      </c>
      <c r="D909" s="7" t="s">
        <v>33</v>
      </c>
    </row>
    <row r="910" spans="1:4" x14ac:dyDescent="0.2">
      <c r="A910" s="7" t="s">
        <v>349</v>
      </c>
      <c r="B910" s="7" t="s">
        <v>62</v>
      </c>
      <c r="C910" s="7" t="s">
        <v>28</v>
      </c>
      <c r="D910" s="7" t="s">
        <v>33</v>
      </c>
    </row>
    <row r="911" spans="1:4" x14ac:dyDescent="0.2">
      <c r="A911" s="7" t="s">
        <v>1494</v>
      </c>
      <c r="B911" s="7" t="s">
        <v>45</v>
      </c>
      <c r="C911" s="7" t="s">
        <v>39</v>
      </c>
      <c r="D911" s="7" t="s">
        <v>33</v>
      </c>
    </row>
    <row r="912" spans="1:4" x14ac:dyDescent="0.2">
      <c r="A912" s="7" t="s">
        <v>542</v>
      </c>
      <c r="B912" s="7" t="s">
        <v>195</v>
      </c>
      <c r="C912" s="7" t="s">
        <v>98</v>
      </c>
      <c r="D912" s="7" t="s">
        <v>29</v>
      </c>
    </row>
    <row r="913" spans="1:4" x14ac:dyDescent="0.2">
      <c r="A913" s="7" t="s">
        <v>104</v>
      </c>
      <c r="B913" s="7" t="s">
        <v>53</v>
      </c>
      <c r="C913" s="7" t="s">
        <v>46</v>
      </c>
      <c r="D913" s="7" t="s">
        <v>33</v>
      </c>
    </row>
    <row r="914" spans="1:4" x14ac:dyDescent="0.2">
      <c r="A914" s="7" t="s">
        <v>1276</v>
      </c>
      <c r="B914" s="7" t="s">
        <v>188</v>
      </c>
      <c r="C914" s="7" t="s">
        <v>46</v>
      </c>
      <c r="D914" s="7" t="s">
        <v>33</v>
      </c>
    </row>
    <row r="915" spans="1:4" x14ac:dyDescent="0.2">
      <c r="A915" s="7" t="s">
        <v>95</v>
      </c>
      <c r="B915" s="7" t="s">
        <v>94</v>
      </c>
      <c r="C915" s="7" t="s">
        <v>39</v>
      </c>
      <c r="D915" s="7" t="s">
        <v>33</v>
      </c>
    </row>
    <row r="916" spans="1:4" x14ac:dyDescent="0.2">
      <c r="A916" s="7" t="s">
        <v>120</v>
      </c>
      <c r="B916" s="7" t="s">
        <v>45</v>
      </c>
      <c r="C916" s="7" t="s">
        <v>98</v>
      </c>
      <c r="D916" s="7" t="s">
        <v>33</v>
      </c>
    </row>
    <row r="917" spans="1:4" x14ac:dyDescent="0.2">
      <c r="A917" s="7" t="s">
        <v>278</v>
      </c>
      <c r="B917" s="7" t="s">
        <v>53</v>
      </c>
      <c r="C917" s="7" t="s">
        <v>46</v>
      </c>
      <c r="D917" s="7" t="s">
        <v>29</v>
      </c>
    </row>
    <row r="918" spans="1:4" x14ac:dyDescent="0.2">
      <c r="A918" s="7" t="s">
        <v>1307</v>
      </c>
      <c r="B918" s="7" t="s">
        <v>77</v>
      </c>
      <c r="C918" s="7" t="s">
        <v>28</v>
      </c>
      <c r="D918" s="7" t="s">
        <v>29</v>
      </c>
    </row>
    <row r="919" spans="1:4" x14ac:dyDescent="0.2">
      <c r="A919" s="7" t="s">
        <v>1067</v>
      </c>
      <c r="B919" s="7" t="s">
        <v>45</v>
      </c>
      <c r="C919" s="7" t="s">
        <v>39</v>
      </c>
      <c r="D919" s="7" t="s">
        <v>33</v>
      </c>
    </row>
    <row r="920" spans="1:4" x14ac:dyDescent="0.2">
      <c r="A920" s="7" t="s">
        <v>1278</v>
      </c>
      <c r="B920" s="7" t="s">
        <v>27</v>
      </c>
      <c r="C920" s="7" t="s">
        <v>39</v>
      </c>
      <c r="D920" s="7" t="s">
        <v>33</v>
      </c>
    </row>
    <row r="921" spans="1:4" x14ac:dyDescent="0.2">
      <c r="A921" s="7" t="s">
        <v>703</v>
      </c>
      <c r="B921" s="7" t="s">
        <v>87</v>
      </c>
      <c r="C921" s="7" t="s">
        <v>46</v>
      </c>
      <c r="D921" s="7" t="s">
        <v>33</v>
      </c>
    </row>
    <row r="922" spans="1:4" x14ac:dyDescent="0.2">
      <c r="A922" s="7" t="s">
        <v>483</v>
      </c>
      <c r="B922" s="7" t="s">
        <v>77</v>
      </c>
      <c r="C922" s="7" t="s">
        <v>54</v>
      </c>
      <c r="D922" s="7" t="s">
        <v>33</v>
      </c>
    </row>
    <row r="923" spans="1:4" x14ac:dyDescent="0.2">
      <c r="A923" s="7" t="s">
        <v>965</v>
      </c>
      <c r="B923" s="7" t="s">
        <v>222</v>
      </c>
      <c r="C923" s="7" t="s">
        <v>28</v>
      </c>
      <c r="D923" s="7" t="s">
        <v>33</v>
      </c>
    </row>
    <row r="924" spans="1:4" x14ac:dyDescent="0.2">
      <c r="A924" s="7" t="s">
        <v>935</v>
      </c>
      <c r="B924" s="7" t="s">
        <v>62</v>
      </c>
      <c r="C924" s="7" t="s">
        <v>39</v>
      </c>
      <c r="D924" s="7" t="s">
        <v>33</v>
      </c>
    </row>
    <row r="925" spans="1:4" x14ac:dyDescent="0.2">
      <c r="A925" s="7" t="s">
        <v>1434</v>
      </c>
      <c r="B925" s="7" t="s">
        <v>38</v>
      </c>
      <c r="C925" s="7" t="s">
        <v>39</v>
      </c>
      <c r="D925" s="7" t="s">
        <v>33</v>
      </c>
    </row>
    <row r="926" spans="1:4" x14ac:dyDescent="0.2">
      <c r="A926" s="7" t="s">
        <v>862</v>
      </c>
      <c r="B926" s="7" t="s">
        <v>87</v>
      </c>
      <c r="C926" s="7" t="s">
        <v>98</v>
      </c>
      <c r="D926" s="7" t="s">
        <v>33</v>
      </c>
    </row>
    <row r="927" spans="1:4" x14ac:dyDescent="0.2">
      <c r="A927" s="7" t="s">
        <v>974</v>
      </c>
      <c r="B927" s="7" t="s">
        <v>62</v>
      </c>
      <c r="C927" s="7" t="s">
        <v>28</v>
      </c>
      <c r="D927" s="7" t="s">
        <v>33</v>
      </c>
    </row>
    <row r="928" spans="1:4" x14ac:dyDescent="0.2">
      <c r="A928" s="7" t="s">
        <v>1350</v>
      </c>
      <c r="B928" s="7" t="s">
        <v>62</v>
      </c>
      <c r="C928" s="7" t="s">
        <v>28</v>
      </c>
      <c r="D928" s="7" t="s">
        <v>29</v>
      </c>
    </row>
    <row r="929" spans="1:4" x14ac:dyDescent="0.2">
      <c r="A929" s="7" t="s">
        <v>845</v>
      </c>
      <c r="B929" s="7" t="s">
        <v>87</v>
      </c>
      <c r="C929" s="7" t="s">
        <v>39</v>
      </c>
      <c r="D929" s="7" t="s">
        <v>33</v>
      </c>
    </row>
    <row r="930" spans="1:4" x14ac:dyDescent="0.2">
      <c r="A930" s="7" t="s">
        <v>1017</v>
      </c>
      <c r="B930" s="7" t="s">
        <v>62</v>
      </c>
      <c r="C930" s="7" t="s">
        <v>54</v>
      </c>
      <c r="D930" s="7" t="s">
        <v>33</v>
      </c>
    </row>
    <row r="931" spans="1:4" x14ac:dyDescent="0.2">
      <c r="A931" s="7" t="s">
        <v>1515</v>
      </c>
      <c r="B931" s="7" t="s">
        <v>94</v>
      </c>
      <c r="C931" s="7" t="s">
        <v>28</v>
      </c>
      <c r="D931" s="7" t="s">
        <v>159</v>
      </c>
    </row>
    <row r="932" spans="1:4" x14ac:dyDescent="0.2">
      <c r="A932" s="7" t="s">
        <v>1097</v>
      </c>
      <c r="B932" s="7" t="s">
        <v>45</v>
      </c>
      <c r="C932" s="7" t="s">
        <v>28</v>
      </c>
      <c r="D932" s="7" t="s">
        <v>29</v>
      </c>
    </row>
    <row r="933" spans="1:4" x14ac:dyDescent="0.2">
      <c r="A933" s="7" t="s">
        <v>1125</v>
      </c>
      <c r="B933" s="7" t="s">
        <v>94</v>
      </c>
      <c r="C933" s="7" t="s">
        <v>28</v>
      </c>
      <c r="D933" s="7" t="s">
        <v>33</v>
      </c>
    </row>
    <row r="934" spans="1:4" x14ac:dyDescent="0.2">
      <c r="A934" s="7" t="s">
        <v>925</v>
      </c>
      <c r="B934" s="7" t="s">
        <v>27</v>
      </c>
      <c r="C934" s="7" t="s">
        <v>39</v>
      </c>
      <c r="D934" s="7" t="s">
        <v>29</v>
      </c>
    </row>
    <row r="935" spans="1:4" x14ac:dyDescent="0.2">
      <c r="A935" s="7" t="s">
        <v>290</v>
      </c>
      <c r="B935" s="7" t="s">
        <v>62</v>
      </c>
      <c r="C935" s="7" t="s">
        <v>46</v>
      </c>
      <c r="D935" s="7" t="s">
        <v>33</v>
      </c>
    </row>
    <row r="936" spans="1:4" x14ac:dyDescent="0.2">
      <c r="A936" s="7" t="s">
        <v>852</v>
      </c>
      <c r="B936" s="7" t="s">
        <v>87</v>
      </c>
      <c r="C936" s="7" t="s">
        <v>46</v>
      </c>
      <c r="D936" s="7" t="s">
        <v>33</v>
      </c>
    </row>
    <row r="937" spans="1:4" x14ac:dyDescent="0.2">
      <c r="A937" s="7" t="s">
        <v>1599</v>
      </c>
      <c r="B937" s="7" t="s">
        <v>53</v>
      </c>
      <c r="C937" s="7" t="s">
        <v>39</v>
      </c>
      <c r="D937" s="7" t="s">
        <v>33</v>
      </c>
    </row>
    <row r="938" spans="1:4" x14ac:dyDescent="0.2">
      <c r="A938" s="7" t="s">
        <v>616</v>
      </c>
      <c r="B938" s="7" t="s">
        <v>253</v>
      </c>
      <c r="C938" s="7" t="s">
        <v>39</v>
      </c>
      <c r="D938" s="7" t="s">
        <v>33</v>
      </c>
    </row>
    <row r="939" spans="1:4" x14ac:dyDescent="0.2">
      <c r="A939" s="7" t="s">
        <v>173</v>
      </c>
      <c r="B939" s="7" t="s">
        <v>27</v>
      </c>
      <c r="C939" s="7" t="s">
        <v>28</v>
      </c>
      <c r="D939" s="7" t="s">
        <v>33</v>
      </c>
    </row>
    <row r="940" spans="1:4" x14ac:dyDescent="0.2">
      <c r="A940" s="7" t="s">
        <v>1088</v>
      </c>
      <c r="B940" s="7" t="s">
        <v>27</v>
      </c>
      <c r="C940" s="7" t="s">
        <v>28</v>
      </c>
      <c r="D940" s="7" t="s">
        <v>33</v>
      </c>
    </row>
    <row r="941" spans="1:4" x14ac:dyDescent="0.2">
      <c r="A941" s="7" t="s">
        <v>944</v>
      </c>
      <c r="B941" s="7" t="s">
        <v>195</v>
      </c>
      <c r="C941" s="7" t="s">
        <v>54</v>
      </c>
      <c r="D941" s="7" t="s">
        <v>33</v>
      </c>
    </row>
    <row r="942" spans="1:4" x14ac:dyDescent="0.2">
      <c r="A942" s="7" t="s">
        <v>1334</v>
      </c>
      <c r="B942" s="7" t="s">
        <v>38</v>
      </c>
      <c r="C942" s="7" t="s">
        <v>39</v>
      </c>
      <c r="D942" s="7" t="s">
        <v>33</v>
      </c>
    </row>
    <row r="943" spans="1:4" x14ac:dyDescent="0.2">
      <c r="A943" s="7" t="s">
        <v>406</v>
      </c>
      <c r="B943" s="7" t="s">
        <v>94</v>
      </c>
      <c r="C943" s="7" t="s">
        <v>39</v>
      </c>
      <c r="D943" s="7" t="s">
        <v>29</v>
      </c>
    </row>
    <row r="944" spans="1:4" x14ac:dyDescent="0.2">
      <c r="A944" s="7" t="s">
        <v>1357</v>
      </c>
      <c r="B944" s="7" t="s">
        <v>45</v>
      </c>
      <c r="C944" s="7" t="s">
        <v>28</v>
      </c>
      <c r="D944" s="7" t="s">
        <v>29</v>
      </c>
    </row>
    <row r="945" spans="1:4" x14ac:dyDescent="0.2">
      <c r="A945" s="7" t="s">
        <v>820</v>
      </c>
      <c r="B945" s="7" t="s">
        <v>45</v>
      </c>
      <c r="C945" s="7" t="s">
        <v>98</v>
      </c>
      <c r="D945" s="7" t="s">
        <v>33</v>
      </c>
    </row>
    <row r="946" spans="1:4" x14ac:dyDescent="0.2">
      <c r="A946" s="7" t="s">
        <v>1176</v>
      </c>
      <c r="B946" s="7" t="s">
        <v>195</v>
      </c>
      <c r="C946" s="7" t="s">
        <v>54</v>
      </c>
      <c r="D946" s="7" t="s">
        <v>33</v>
      </c>
    </row>
    <row r="947" spans="1:4" x14ac:dyDescent="0.2">
      <c r="A947" s="7" t="s">
        <v>740</v>
      </c>
      <c r="B947" s="7" t="s">
        <v>87</v>
      </c>
      <c r="C947" s="7" t="s">
        <v>98</v>
      </c>
      <c r="D947" s="7" t="s">
        <v>33</v>
      </c>
    </row>
    <row r="948" spans="1:4" x14ac:dyDescent="0.2">
      <c r="A948" s="7" t="s">
        <v>1027</v>
      </c>
      <c r="B948" s="7" t="s">
        <v>94</v>
      </c>
      <c r="C948" s="7" t="s">
        <v>28</v>
      </c>
      <c r="D948" s="7" t="s">
        <v>29</v>
      </c>
    </row>
    <row r="949" spans="1:4" x14ac:dyDescent="0.2">
      <c r="A949" s="7" t="s">
        <v>1396</v>
      </c>
      <c r="B949" s="7" t="s">
        <v>77</v>
      </c>
      <c r="C949" s="7" t="s">
        <v>28</v>
      </c>
      <c r="D949" s="7" t="s">
        <v>33</v>
      </c>
    </row>
    <row r="950" spans="1:4" x14ac:dyDescent="0.2">
      <c r="A950" s="7" t="s">
        <v>314</v>
      </c>
      <c r="B950" s="7" t="s">
        <v>62</v>
      </c>
      <c r="C950" s="7" t="s">
        <v>39</v>
      </c>
      <c r="D950" s="7" t="s">
        <v>33</v>
      </c>
    </row>
    <row r="951" spans="1:4" x14ac:dyDescent="0.2">
      <c r="A951" s="7" t="s">
        <v>147</v>
      </c>
      <c r="B951" s="7" t="s">
        <v>27</v>
      </c>
      <c r="C951" s="7" t="s">
        <v>54</v>
      </c>
      <c r="D951" s="7" t="s">
        <v>29</v>
      </c>
    </row>
    <row r="952" spans="1:4" x14ac:dyDescent="0.2">
      <c r="A952" s="7" t="s">
        <v>1319</v>
      </c>
      <c r="B952" s="7" t="s">
        <v>253</v>
      </c>
      <c r="C952" s="7" t="s">
        <v>28</v>
      </c>
      <c r="D952" s="7" t="s">
        <v>29</v>
      </c>
    </row>
    <row r="953" spans="1:4" x14ac:dyDescent="0.2">
      <c r="A953" s="7" t="s">
        <v>621</v>
      </c>
      <c r="B953" s="7" t="s">
        <v>45</v>
      </c>
      <c r="C953" s="7" t="s">
        <v>28</v>
      </c>
      <c r="D953" s="7" t="s">
        <v>33</v>
      </c>
    </row>
    <row r="954" spans="1:4" x14ac:dyDescent="0.2">
      <c r="A954" s="7" t="s">
        <v>1471</v>
      </c>
      <c r="B954" s="7" t="s">
        <v>195</v>
      </c>
      <c r="C954" s="7" t="s">
        <v>28</v>
      </c>
      <c r="D954" s="7" t="s">
        <v>33</v>
      </c>
    </row>
    <row r="955" spans="1:4" x14ac:dyDescent="0.2">
      <c r="A955" s="7" t="s">
        <v>718</v>
      </c>
      <c r="B955" s="7" t="s">
        <v>253</v>
      </c>
      <c r="C955" s="7" t="s">
        <v>46</v>
      </c>
      <c r="D955" s="7" t="s">
        <v>33</v>
      </c>
    </row>
    <row r="956" spans="1:4" x14ac:dyDescent="0.2">
      <c r="A956" s="7" t="s">
        <v>189</v>
      </c>
      <c r="B956" s="7" t="s">
        <v>188</v>
      </c>
      <c r="C956" s="7" t="s">
        <v>39</v>
      </c>
      <c r="D956" s="7" t="s">
        <v>33</v>
      </c>
    </row>
    <row r="957" spans="1:4" x14ac:dyDescent="0.2">
      <c r="A957" s="7" t="s">
        <v>1346</v>
      </c>
      <c r="B957" s="7" t="s">
        <v>38</v>
      </c>
      <c r="C957" s="7" t="s">
        <v>39</v>
      </c>
      <c r="D957" s="7" t="s">
        <v>33</v>
      </c>
    </row>
    <row r="958" spans="1:4" x14ac:dyDescent="0.2">
      <c r="A958" s="7" t="s">
        <v>176</v>
      </c>
      <c r="B958" s="7" t="s">
        <v>58</v>
      </c>
      <c r="C958" s="7" t="s">
        <v>39</v>
      </c>
      <c r="D958" s="7" t="s">
        <v>29</v>
      </c>
    </row>
    <row r="959" spans="1:4" x14ac:dyDescent="0.2">
      <c r="A959" s="7" t="s">
        <v>840</v>
      </c>
      <c r="B959" s="7" t="s">
        <v>188</v>
      </c>
      <c r="C959" s="7" t="s">
        <v>98</v>
      </c>
      <c r="D959" s="7" t="s">
        <v>33</v>
      </c>
    </row>
    <row r="960" spans="1:4" x14ac:dyDescent="0.2">
      <c r="A960" s="7" t="s">
        <v>70</v>
      </c>
      <c r="B960" s="7" t="s">
        <v>62</v>
      </c>
      <c r="C960" s="7" t="s">
        <v>39</v>
      </c>
      <c r="D960" s="7" t="s">
        <v>33</v>
      </c>
    </row>
    <row r="961" spans="1:4" x14ac:dyDescent="0.2">
      <c r="A961" s="7" t="s">
        <v>1084</v>
      </c>
      <c r="B961" s="7" t="s">
        <v>45</v>
      </c>
      <c r="C961" s="7" t="s">
        <v>54</v>
      </c>
      <c r="D961" s="7" t="s">
        <v>29</v>
      </c>
    </row>
    <row r="962" spans="1:4" x14ac:dyDescent="0.2">
      <c r="A962" s="7" t="s">
        <v>761</v>
      </c>
      <c r="B962" s="7" t="s">
        <v>45</v>
      </c>
      <c r="C962" s="7" t="s">
        <v>46</v>
      </c>
      <c r="D962" s="7" t="s">
        <v>29</v>
      </c>
    </row>
    <row r="963" spans="1:4" x14ac:dyDescent="0.2">
      <c r="A963" s="7" t="s">
        <v>569</v>
      </c>
      <c r="B963" s="7" t="s">
        <v>94</v>
      </c>
      <c r="C963" s="7" t="s">
        <v>98</v>
      </c>
      <c r="D963" s="7" t="s">
        <v>33</v>
      </c>
    </row>
    <row r="964" spans="1:4" x14ac:dyDescent="0.2">
      <c r="A964" s="7" t="s">
        <v>152</v>
      </c>
      <c r="B964" s="7" t="s">
        <v>94</v>
      </c>
      <c r="C964" s="7" t="s">
        <v>28</v>
      </c>
      <c r="D964" s="7" t="s">
        <v>33</v>
      </c>
    </row>
    <row r="965" spans="1:4" x14ac:dyDescent="0.2">
      <c r="A965" s="7" t="s">
        <v>961</v>
      </c>
      <c r="B965" s="7" t="s">
        <v>195</v>
      </c>
      <c r="C965" s="7" t="s">
        <v>54</v>
      </c>
      <c r="D965" s="7" t="s">
        <v>29</v>
      </c>
    </row>
    <row r="966" spans="1:4" x14ac:dyDescent="0.2">
      <c r="A966" s="7" t="s">
        <v>279</v>
      </c>
      <c r="B966" s="7" t="s">
        <v>45</v>
      </c>
      <c r="C966" s="7" t="s">
        <v>28</v>
      </c>
      <c r="D966" s="7" t="s">
        <v>33</v>
      </c>
    </row>
    <row r="967" spans="1:4" x14ac:dyDescent="0.2">
      <c r="A967" s="7" t="s">
        <v>1256</v>
      </c>
      <c r="B967" s="7" t="s">
        <v>27</v>
      </c>
      <c r="C967" s="7" t="s">
        <v>28</v>
      </c>
      <c r="D967" s="7" t="s">
        <v>33</v>
      </c>
    </row>
    <row r="968" spans="1:4" x14ac:dyDescent="0.2">
      <c r="A968" s="7" t="s">
        <v>1107</v>
      </c>
      <c r="B968" s="7" t="s">
        <v>87</v>
      </c>
      <c r="C968" s="7" t="s">
        <v>39</v>
      </c>
      <c r="D968" s="7" t="s">
        <v>33</v>
      </c>
    </row>
    <row r="969" spans="1:4" x14ac:dyDescent="0.2">
      <c r="A969" s="7" t="s">
        <v>611</v>
      </c>
      <c r="B969" s="7" t="s">
        <v>94</v>
      </c>
      <c r="C969" s="7" t="s">
        <v>28</v>
      </c>
      <c r="D969" s="7" t="s">
        <v>29</v>
      </c>
    </row>
    <row r="970" spans="1:4" x14ac:dyDescent="0.2">
      <c r="A970" s="7" t="s">
        <v>1472</v>
      </c>
      <c r="B970" s="7" t="s">
        <v>253</v>
      </c>
      <c r="C970" s="7" t="s">
        <v>39</v>
      </c>
      <c r="D970" s="7" t="s">
        <v>33</v>
      </c>
    </row>
    <row r="971" spans="1:4" x14ac:dyDescent="0.2">
      <c r="A971" s="7" t="s">
        <v>396</v>
      </c>
      <c r="B971" s="7" t="s">
        <v>62</v>
      </c>
      <c r="C971" s="7" t="s">
        <v>54</v>
      </c>
      <c r="D971" s="7" t="s">
        <v>33</v>
      </c>
    </row>
    <row r="972" spans="1:4" x14ac:dyDescent="0.2">
      <c r="A972" s="7" t="s">
        <v>1376</v>
      </c>
      <c r="B972" s="7" t="s">
        <v>38</v>
      </c>
      <c r="C972" s="7" t="s">
        <v>46</v>
      </c>
      <c r="D972" s="7" t="s">
        <v>33</v>
      </c>
    </row>
    <row r="973" spans="1:4" x14ac:dyDescent="0.2">
      <c r="A973" s="7" t="s">
        <v>817</v>
      </c>
      <c r="B973" s="7" t="s">
        <v>27</v>
      </c>
      <c r="C973" s="7" t="s">
        <v>39</v>
      </c>
      <c r="D973" s="7" t="s">
        <v>33</v>
      </c>
    </row>
    <row r="974" spans="1:4" x14ac:dyDescent="0.2">
      <c r="A974" s="7" t="s">
        <v>885</v>
      </c>
      <c r="B974" s="7" t="s">
        <v>94</v>
      </c>
      <c r="C974" s="7" t="s">
        <v>54</v>
      </c>
      <c r="D974" s="7" t="s">
        <v>33</v>
      </c>
    </row>
    <row r="975" spans="1:4" x14ac:dyDescent="0.2">
      <c r="A975" s="7" t="s">
        <v>858</v>
      </c>
      <c r="B975" s="7" t="s">
        <v>27</v>
      </c>
      <c r="C975" s="7" t="s">
        <v>28</v>
      </c>
      <c r="D975" s="7" t="s">
        <v>33</v>
      </c>
    </row>
    <row r="976" spans="1:4" x14ac:dyDescent="0.2">
      <c r="A976" s="7" t="s">
        <v>533</v>
      </c>
      <c r="B976" s="7" t="s">
        <v>77</v>
      </c>
      <c r="C976" s="7" t="s">
        <v>28</v>
      </c>
      <c r="D976" s="7" t="s">
        <v>33</v>
      </c>
    </row>
    <row r="977" spans="1:4" x14ac:dyDescent="0.2">
      <c r="A977" s="7" t="s">
        <v>370</v>
      </c>
      <c r="B977" s="7" t="s">
        <v>62</v>
      </c>
      <c r="C977" s="7" t="s">
        <v>39</v>
      </c>
      <c r="D977" s="7" t="s">
        <v>29</v>
      </c>
    </row>
    <row r="978" spans="1:4" x14ac:dyDescent="0.2">
      <c r="A978" s="7" t="s">
        <v>595</v>
      </c>
      <c r="B978" s="7" t="s">
        <v>45</v>
      </c>
      <c r="C978" s="7" t="s">
        <v>39</v>
      </c>
      <c r="D978" s="7" t="s">
        <v>159</v>
      </c>
    </row>
    <row r="979" spans="1:4" x14ac:dyDescent="0.2">
      <c r="A979" s="7" t="s">
        <v>646</v>
      </c>
      <c r="B979" s="7" t="s">
        <v>188</v>
      </c>
      <c r="C979" s="7" t="s">
        <v>28</v>
      </c>
      <c r="D979" s="7" t="s">
        <v>33</v>
      </c>
    </row>
    <row r="980" spans="1:4" x14ac:dyDescent="0.2">
      <c r="A980" s="7" t="s">
        <v>636</v>
      </c>
      <c r="B980" s="7" t="s">
        <v>45</v>
      </c>
      <c r="C980" s="7" t="s">
        <v>46</v>
      </c>
      <c r="D980" s="7" t="s">
        <v>33</v>
      </c>
    </row>
    <row r="981" spans="1:4" x14ac:dyDescent="0.2">
      <c r="A981" s="7" t="s">
        <v>1341</v>
      </c>
      <c r="B981" s="7" t="s">
        <v>188</v>
      </c>
      <c r="C981" s="7" t="s">
        <v>28</v>
      </c>
      <c r="D981" s="7" t="s">
        <v>33</v>
      </c>
    </row>
    <row r="982" spans="1:4" x14ac:dyDescent="0.2">
      <c r="A982" s="7" t="s">
        <v>422</v>
      </c>
      <c r="B982" s="7" t="s">
        <v>253</v>
      </c>
      <c r="C982" s="7" t="s">
        <v>39</v>
      </c>
      <c r="D982" s="7" t="s">
        <v>33</v>
      </c>
    </row>
    <row r="983" spans="1:4" x14ac:dyDescent="0.2">
      <c r="A983" s="7" t="s">
        <v>941</v>
      </c>
      <c r="B983" s="7" t="s">
        <v>27</v>
      </c>
      <c r="C983" s="7" t="s">
        <v>54</v>
      </c>
      <c r="D983" s="7" t="s">
        <v>33</v>
      </c>
    </row>
    <row r="984" spans="1:4" x14ac:dyDescent="0.2">
      <c r="A984" s="7" t="s">
        <v>1236</v>
      </c>
      <c r="B984" s="7" t="s">
        <v>58</v>
      </c>
      <c r="C984" s="7" t="s">
        <v>39</v>
      </c>
      <c r="D984" s="7" t="s">
        <v>29</v>
      </c>
    </row>
    <row r="985" spans="1:4" x14ac:dyDescent="0.2">
      <c r="A985" s="7" t="s">
        <v>880</v>
      </c>
      <c r="B985" s="7" t="s">
        <v>38</v>
      </c>
      <c r="C985" s="7" t="s">
        <v>54</v>
      </c>
      <c r="D985" s="7" t="s">
        <v>33</v>
      </c>
    </row>
    <row r="986" spans="1:4" x14ac:dyDescent="0.2">
      <c r="A986" s="7" t="s">
        <v>1481</v>
      </c>
      <c r="B986" s="7" t="s">
        <v>62</v>
      </c>
      <c r="C986" s="7" t="s">
        <v>28</v>
      </c>
      <c r="D986" s="7" t="s">
        <v>33</v>
      </c>
    </row>
    <row r="987" spans="1:4" x14ac:dyDescent="0.2">
      <c r="A987" s="7" t="s">
        <v>945</v>
      </c>
      <c r="B987" s="7" t="s">
        <v>45</v>
      </c>
      <c r="C987" s="7" t="s">
        <v>54</v>
      </c>
      <c r="D987" s="7" t="s">
        <v>33</v>
      </c>
    </row>
    <row r="988" spans="1:4" x14ac:dyDescent="0.2">
      <c r="A988" s="7" t="s">
        <v>1619</v>
      </c>
      <c r="B988" s="7" t="s">
        <v>45</v>
      </c>
      <c r="C988" s="7" t="s">
        <v>98</v>
      </c>
      <c r="D988" s="7" t="s">
        <v>29</v>
      </c>
    </row>
    <row r="989" spans="1:4" x14ac:dyDescent="0.2">
      <c r="A989" s="7" t="s">
        <v>1325</v>
      </c>
      <c r="B989" s="7" t="s">
        <v>53</v>
      </c>
      <c r="C989" s="7" t="s">
        <v>46</v>
      </c>
      <c r="D989" s="7" t="s">
        <v>33</v>
      </c>
    </row>
    <row r="990" spans="1:4" x14ac:dyDescent="0.2">
      <c r="A990" s="7" t="s">
        <v>1498</v>
      </c>
      <c r="B990" s="7" t="s">
        <v>77</v>
      </c>
      <c r="C990" s="7" t="s">
        <v>28</v>
      </c>
      <c r="D990" s="7" t="s">
        <v>33</v>
      </c>
    </row>
    <row r="991" spans="1:4" x14ac:dyDescent="0.2">
      <c r="A991" s="7" t="s">
        <v>754</v>
      </c>
      <c r="B991" s="7" t="s">
        <v>45</v>
      </c>
      <c r="C991" s="7" t="s">
        <v>98</v>
      </c>
      <c r="D991" s="7" t="s">
        <v>33</v>
      </c>
    </row>
    <row r="992" spans="1:4" x14ac:dyDescent="0.2">
      <c r="A992" s="7" t="s">
        <v>888</v>
      </c>
      <c r="B992" s="7" t="s">
        <v>45</v>
      </c>
      <c r="C992" s="7" t="s">
        <v>39</v>
      </c>
      <c r="D992" s="7" t="s">
        <v>29</v>
      </c>
    </row>
    <row r="993" spans="1:4" x14ac:dyDescent="0.2">
      <c r="A993" s="7" t="s">
        <v>432</v>
      </c>
      <c r="B993" s="7" t="s">
        <v>94</v>
      </c>
      <c r="C993" s="7" t="s">
        <v>46</v>
      </c>
      <c r="D993" s="7" t="s">
        <v>33</v>
      </c>
    </row>
    <row r="994" spans="1:4" x14ac:dyDescent="0.2">
      <c r="A994" s="7" t="s">
        <v>440</v>
      </c>
      <c r="B994" s="7" t="s">
        <v>45</v>
      </c>
      <c r="C994" s="7" t="s">
        <v>39</v>
      </c>
      <c r="D994" s="7" t="s">
        <v>33</v>
      </c>
    </row>
    <row r="995" spans="1:4" x14ac:dyDescent="0.2">
      <c r="A995" s="7" t="s">
        <v>184</v>
      </c>
      <c r="B995" s="7" t="s">
        <v>62</v>
      </c>
      <c r="C995" s="7" t="s">
        <v>28</v>
      </c>
      <c r="D995" s="7" t="s">
        <v>29</v>
      </c>
    </row>
    <row r="996" spans="1:4" x14ac:dyDescent="0.2">
      <c r="A996" s="7" t="s">
        <v>1241</v>
      </c>
      <c r="B996" s="7" t="s">
        <v>77</v>
      </c>
      <c r="C996" s="7" t="s">
        <v>28</v>
      </c>
      <c r="D996" s="7" t="s">
        <v>33</v>
      </c>
    </row>
    <row r="997" spans="1:4" x14ac:dyDescent="0.2">
      <c r="A997" s="7" t="s">
        <v>1532</v>
      </c>
      <c r="B997" s="7" t="s">
        <v>38</v>
      </c>
      <c r="C997" s="7" t="s">
        <v>54</v>
      </c>
      <c r="D997" s="7" t="s">
        <v>29</v>
      </c>
    </row>
    <row r="998" spans="1:4" x14ac:dyDescent="0.2">
      <c r="A998" s="7" t="s">
        <v>412</v>
      </c>
      <c r="B998" s="7" t="s">
        <v>94</v>
      </c>
      <c r="C998" s="7" t="s">
        <v>98</v>
      </c>
      <c r="D998" s="7" t="s">
        <v>33</v>
      </c>
    </row>
    <row r="999" spans="1:4" x14ac:dyDescent="0.2">
      <c r="A999" s="7" t="s">
        <v>1151</v>
      </c>
      <c r="B999" s="7" t="s">
        <v>77</v>
      </c>
      <c r="C999" s="7" t="s">
        <v>54</v>
      </c>
      <c r="D999" s="7" t="s">
        <v>33</v>
      </c>
    </row>
    <row r="1000" spans="1:4" x14ac:dyDescent="0.2">
      <c r="A1000" s="7" t="s">
        <v>568</v>
      </c>
      <c r="B1000" s="7" t="s">
        <v>94</v>
      </c>
      <c r="C1000" s="7" t="s">
        <v>46</v>
      </c>
      <c r="D1000" s="7" t="s">
        <v>29</v>
      </c>
    </row>
    <row r="1001" spans="1:4" x14ac:dyDescent="0.2">
      <c r="A1001" s="7" t="s">
        <v>1545</v>
      </c>
      <c r="B1001" s="7" t="s">
        <v>188</v>
      </c>
      <c r="C1001" s="7" t="s">
        <v>98</v>
      </c>
      <c r="D1001" s="7" t="s">
        <v>33</v>
      </c>
    </row>
    <row r="1002" spans="1:4" x14ac:dyDescent="0.2">
      <c r="A1002" s="7" t="s">
        <v>1098</v>
      </c>
      <c r="B1002" s="7" t="s">
        <v>188</v>
      </c>
      <c r="C1002" s="7" t="s">
        <v>39</v>
      </c>
      <c r="D1002" s="7" t="s">
        <v>33</v>
      </c>
    </row>
    <row r="1003" spans="1:4" x14ac:dyDescent="0.2">
      <c r="A1003" s="7" t="s">
        <v>41</v>
      </c>
      <c r="B1003" s="7" t="s">
        <v>38</v>
      </c>
      <c r="C1003" s="7" t="s">
        <v>39</v>
      </c>
      <c r="D1003" s="7" t="s">
        <v>33</v>
      </c>
    </row>
    <row r="1004" spans="1:4" x14ac:dyDescent="0.2">
      <c r="A1004" s="7" t="s">
        <v>1413</v>
      </c>
      <c r="B1004" s="7" t="s">
        <v>27</v>
      </c>
      <c r="C1004" s="7" t="s">
        <v>28</v>
      </c>
      <c r="D1004" s="7" t="s">
        <v>33</v>
      </c>
    </row>
    <row r="1005" spans="1:4" x14ac:dyDescent="0.2">
      <c r="A1005" s="7" t="s">
        <v>756</v>
      </c>
      <c r="B1005" s="7" t="s">
        <v>188</v>
      </c>
      <c r="C1005" s="7" t="s">
        <v>54</v>
      </c>
      <c r="D1005" s="7" t="s">
        <v>33</v>
      </c>
    </row>
    <row r="1006" spans="1:4" x14ac:dyDescent="0.2">
      <c r="A1006" s="7" t="s">
        <v>1465</v>
      </c>
      <c r="B1006" s="7" t="s">
        <v>53</v>
      </c>
      <c r="C1006" s="7" t="s">
        <v>98</v>
      </c>
      <c r="D1006" s="7" t="s">
        <v>33</v>
      </c>
    </row>
    <row r="1007" spans="1:4" x14ac:dyDescent="0.2">
      <c r="A1007" s="7" t="s">
        <v>178</v>
      </c>
      <c r="B1007" s="7" t="s">
        <v>58</v>
      </c>
      <c r="C1007" s="7" t="s">
        <v>39</v>
      </c>
      <c r="D1007" s="7" t="s">
        <v>33</v>
      </c>
    </row>
    <row r="1008" spans="1:4" x14ac:dyDescent="0.2">
      <c r="A1008" s="7" t="s">
        <v>387</v>
      </c>
      <c r="B1008" s="7" t="s">
        <v>62</v>
      </c>
      <c r="C1008" s="7" t="s">
        <v>39</v>
      </c>
      <c r="D1008" s="7" t="s">
        <v>29</v>
      </c>
    </row>
    <row r="1009" spans="1:4" x14ac:dyDescent="0.2">
      <c r="A1009" s="7" t="s">
        <v>116</v>
      </c>
      <c r="B1009" s="7" t="s">
        <v>38</v>
      </c>
      <c r="C1009" s="7" t="s">
        <v>54</v>
      </c>
      <c r="D1009" s="7" t="s">
        <v>29</v>
      </c>
    </row>
    <row r="1010" spans="1:4" x14ac:dyDescent="0.2">
      <c r="A1010" s="7" t="s">
        <v>1391</v>
      </c>
      <c r="B1010" s="7" t="s">
        <v>94</v>
      </c>
      <c r="C1010" s="7" t="s">
        <v>28</v>
      </c>
      <c r="D1010" s="7" t="s">
        <v>33</v>
      </c>
    </row>
    <row r="1011" spans="1:4" x14ac:dyDescent="0.2">
      <c r="A1011" s="7" t="s">
        <v>889</v>
      </c>
      <c r="B1011" s="7" t="s">
        <v>27</v>
      </c>
      <c r="C1011" s="7" t="s">
        <v>98</v>
      </c>
      <c r="D1011" s="7" t="s">
        <v>29</v>
      </c>
    </row>
    <row r="1012" spans="1:4" x14ac:dyDescent="0.2">
      <c r="A1012" s="7" t="s">
        <v>1335</v>
      </c>
      <c r="B1012" s="7" t="s">
        <v>38</v>
      </c>
      <c r="C1012" s="7" t="s">
        <v>28</v>
      </c>
      <c r="D1012" s="7" t="s">
        <v>33</v>
      </c>
    </row>
    <row r="1013" spans="1:4" x14ac:dyDescent="0.2">
      <c r="A1013" s="7" t="s">
        <v>1482</v>
      </c>
      <c r="B1013" s="7" t="s">
        <v>73</v>
      </c>
      <c r="C1013" s="7" t="s">
        <v>54</v>
      </c>
      <c r="D1013" s="7" t="s">
        <v>33</v>
      </c>
    </row>
    <row r="1014" spans="1:4" x14ac:dyDescent="0.2">
      <c r="A1014" s="7" t="s">
        <v>1317</v>
      </c>
      <c r="B1014" s="7" t="s">
        <v>87</v>
      </c>
      <c r="C1014" s="7" t="s">
        <v>39</v>
      </c>
      <c r="D1014" s="7" t="s">
        <v>33</v>
      </c>
    </row>
    <row r="1015" spans="1:4" x14ac:dyDescent="0.2">
      <c r="A1015" s="7" t="s">
        <v>502</v>
      </c>
      <c r="B1015" s="7" t="s">
        <v>45</v>
      </c>
      <c r="C1015" s="7" t="s">
        <v>98</v>
      </c>
      <c r="D1015" s="7" t="s">
        <v>33</v>
      </c>
    </row>
    <row r="1016" spans="1:4" x14ac:dyDescent="0.2">
      <c r="A1016" s="7" t="s">
        <v>597</v>
      </c>
      <c r="B1016" s="7" t="s">
        <v>27</v>
      </c>
      <c r="C1016" s="7" t="s">
        <v>54</v>
      </c>
      <c r="D1016" s="7" t="s">
        <v>29</v>
      </c>
    </row>
    <row r="1017" spans="1:4" x14ac:dyDescent="0.2">
      <c r="A1017" s="7" t="s">
        <v>745</v>
      </c>
      <c r="B1017" s="7" t="s">
        <v>38</v>
      </c>
      <c r="C1017" s="7" t="s">
        <v>28</v>
      </c>
      <c r="D1017" s="7" t="s">
        <v>33</v>
      </c>
    </row>
    <row r="1018" spans="1:4" x14ac:dyDescent="0.2">
      <c r="A1018" s="7" t="s">
        <v>1046</v>
      </c>
      <c r="B1018" s="7" t="s">
        <v>53</v>
      </c>
      <c r="C1018" s="7" t="s">
        <v>98</v>
      </c>
      <c r="D1018" s="7" t="s">
        <v>33</v>
      </c>
    </row>
    <row r="1019" spans="1:4" x14ac:dyDescent="0.2">
      <c r="A1019" s="7" t="s">
        <v>627</v>
      </c>
      <c r="B1019" s="7" t="s">
        <v>62</v>
      </c>
      <c r="C1019" s="7" t="s">
        <v>98</v>
      </c>
      <c r="D1019" s="7" t="s">
        <v>33</v>
      </c>
    </row>
    <row r="1020" spans="1:4" x14ac:dyDescent="0.2">
      <c r="A1020" s="7" t="s">
        <v>1132</v>
      </c>
      <c r="B1020" s="7" t="s">
        <v>77</v>
      </c>
      <c r="C1020" s="7" t="s">
        <v>54</v>
      </c>
      <c r="D1020" s="7" t="s">
        <v>33</v>
      </c>
    </row>
    <row r="1021" spans="1:4" x14ac:dyDescent="0.2">
      <c r="A1021" s="7" t="s">
        <v>458</v>
      </c>
      <c r="B1021" s="7" t="s">
        <v>195</v>
      </c>
      <c r="C1021" s="7" t="s">
        <v>39</v>
      </c>
      <c r="D1021" s="7" t="s">
        <v>33</v>
      </c>
    </row>
    <row r="1022" spans="1:4" x14ac:dyDescent="0.2">
      <c r="A1022" s="7" t="s">
        <v>685</v>
      </c>
      <c r="B1022" s="7" t="s">
        <v>222</v>
      </c>
      <c r="C1022" s="7" t="s">
        <v>54</v>
      </c>
      <c r="D1022" s="7" t="s">
        <v>33</v>
      </c>
    </row>
    <row r="1023" spans="1:4" x14ac:dyDescent="0.2">
      <c r="A1023" s="7" t="s">
        <v>379</v>
      </c>
      <c r="B1023" s="7" t="s">
        <v>87</v>
      </c>
      <c r="C1023" s="7" t="s">
        <v>39</v>
      </c>
      <c r="D1023" s="7" t="s">
        <v>29</v>
      </c>
    </row>
    <row r="1024" spans="1:4" x14ac:dyDescent="0.2">
      <c r="A1024" s="7" t="s">
        <v>948</v>
      </c>
      <c r="B1024" s="7" t="s">
        <v>222</v>
      </c>
      <c r="C1024" s="7" t="s">
        <v>98</v>
      </c>
      <c r="D1024" s="7" t="s">
        <v>29</v>
      </c>
    </row>
    <row r="1025" spans="1:4" x14ac:dyDescent="0.2">
      <c r="A1025" s="7" t="s">
        <v>1625</v>
      </c>
      <c r="B1025" s="7" t="s">
        <v>94</v>
      </c>
      <c r="C1025" s="7" t="s">
        <v>98</v>
      </c>
      <c r="D1025" s="7" t="s">
        <v>33</v>
      </c>
    </row>
    <row r="1026" spans="1:4" x14ac:dyDescent="0.2">
      <c r="A1026" s="7" t="s">
        <v>851</v>
      </c>
      <c r="B1026" s="7" t="s">
        <v>45</v>
      </c>
      <c r="C1026" s="7" t="s">
        <v>46</v>
      </c>
      <c r="D1026" s="7" t="s">
        <v>29</v>
      </c>
    </row>
    <row r="1027" spans="1:4" x14ac:dyDescent="0.2">
      <c r="A1027" s="7" t="s">
        <v>978</v>
      </c>
      <c r="B1027" s="7" t="s">
        <v>38</v>
      </c>
      <c r="C1027" s="7" t="s">
        <v>46</v>
      </c>
      <c r="D1027" s="7" t="s">
        <v>29</v>
      </c>
    </row>
    <row r="1028" spans="1:4" x14ac:dyDescent="0.2">
      <c r="A1028" s="7" t="s">
        <v>1297</v>
      </c>
      <c r="B1028" s="7" t="s">
        <v>188</v>
      </c>
      <c r="C1028" s="7" t="s">
        <v>28</v>
      </c>
      <c r="D1028" s="7" t="s">
        <v>29</v>
      </c>
    </row>
    <row r="1029" spans="1:4" x14ac:dyDescent="0.2">
      <c r="A1029" s="7" t="s">
        <v>607</v>
      </c>
      <c r="B1029" s="7" t="s">
        <v>45</v>
      </c>
      <c r="C1029" s="7" t="s">
        <v>39</v>
      </c>
      <c r="D1029" s="7" t="s">
        <v>33</v>
      </c>
    </row>
    <row r="1030" spans="1:4" x14ac:dyDescent="0.2">
      <c r="A1030" s="7" t="s">
        <v>369</v>
      </c>
      <c r="B1030" s="7" t="s">
        <v>45</v>
      </c>
      <c r="C1030" s="7" t="s">
        <v>98</v>
      </c>
      <c r="D1030" s="7" t="s">
        <v>33</v>
      </c>
    </row>
    <row r="1031" spans="1:4" x14ac:dyDescent="0.2">
      <c r="A1031" s="7" t="s">
        <v>829</v>
      </c>
      <c r="B1031" s="7" t="s">
        <v>62</v>
      </c>
      <c r="C1031" s="7" t="s">
        <v>98</v>
      </c>
      <c r="D1031" s="7" t="s">
        <v>29</v>
      </c>
    </row>
    <row r="1032" spans="1:4" x14ac:dyDescent="0.2">
      <c r="A1032" s="7" t="s">
        <v>1493</v>
      </c>
      <c r="B1032" s="7" t="s">
        <v>94</v>
      </c>
      <c r="C1032" s="7" t="s">
        <v>39</v>
      </c>
      <c r="D1032" s="7" t="s">
        <v>33</v>
      </c>
    </row>
    <row r="1033" spans="1:4" x14ac:dyDescent="0.2">
      <c r="A1033" s="7" t="s">
        <v>654</v>
      </c>
      <c r="B1033" s="7" t="s">
        <v>62</v>
      </c>
      <c r="C1033" s="7" t="s">
        <v>46</v>
      </c>
      <c r="D1033" s="7" t="s">
        <v>33</v>
      </c>
    </row>
    <row r="1034" spans="1:4" x14ac:dyDescent="0.2">
      <c r="A1034" s="7" t="s">
        <v>658</v>
      </c>
      <c r="B1034" s="7" t="s">
        <v>253</v>
      </c>
      <c r="C1034" s="7" t="s">
        <v>39</v>
      </c>
      <c r="D1034" s="7" t="s">
        <v>33</v>
      </c>
    </row>
    <row r="1035" spans="1:4" x14ac:dyDescent="0.2">
      <c r="A1035" s="7" t="s">
        <v>830</v>
      </c>
      <c r="B1035" s="7" t="s">
        <v>38</v>
      </c>
      <c r="C1035" s="7" t="s">
        <v>46</v>
      </c>
      <c r="D1035" s="7" t="s">
        <v>33</v>
      </c>
    </row>
    <row r="1036" spans="1:4" x14ac:dyDescent="0.2">
      <c r="A1036" s="7" t="s">
        <v>410</v>
      </c>
      <c r="B1036" s="7" t="s">
        <v>62</v>
      </c>
      <c r="C1036" s="7" t="s">
        <v>39</v>
      </c>
      <c r="D1036" s="7" t="s">
        <v>33</v>
      </c>
    </row>
    <row r="1037" spans="1:4" x14ac:dyDescent="0.2">
      <c r="A1037" s="7" t="s">
        <v>494</v>
      </c>
      <c r="B1037" s="7" t="s">
        <v>53</v>
      </c>
      <c r="C1037" s="7" t="s">
        <v>98</v>
      </c>
      <c r="D1037" s="7" t="s">
        <v>33</v>
      </c>
    </row>
    <row r="1038" spans="1:4" x14ac:dyDescent="0.2">
      <c r="A1038" s="7" t="s">
        <v>1601</v>
      </c>
      <c r="B1038" s="7" t="s">
        <v>188</v>
      </c>
      <c r="C1038" s="7" t="s">
        <v>46</v>
      </c>
      <c r="D1038" s="7" t="s">
        <v>33</v>
      </c>
    </row>
  </sheetData>
  <conditionalFormatting sqref="A1:A1038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5DF5-1E5E-1948-9885-EA053CEDC9DD}">
  <dimension ref="A1:C1038"/>
  <sheetViews>
    <sheetView topLeftCell="A998" workbookViewId="0">
      <selection activeCell="D1" sqref="D1"/>
    </sheetView>
  </sheetViews>
  <sheetFormatPr baseColWidth="10" defaultColWidth="11.1640625" defaultRowHeight="16" x14ac:dyDescent="0.2"/>
  <cols>
    <col min="1" max="1" width="8.6640625" bestFit="1" customWidth="1"/>
    <col min="2" max="2" width="10.1640625" bestFit="1" customWidth="1"/>
    <col min="3" max="3" width="22.6640625" bestFit="1" customWidth="1"/>
  </cols>
  <sheetData>
    <row r="1" spans="1:3" x14ac:dyDescent="0.2">
      <c r="A1" s="9" t="s">
        <v>0</v>
      </c>
      <c r="B1" s="9" t="s">
        <v>1</v>
      </c>
      <c r="C1" s="9" t="s">
        <v>2</v>
      </c>
    </row>
    <row r="2" spans="1:3" x14ac:dyDescent="0.2">
      <c r="A2" s="7" t="s">
        <v>626</v>
      </c>
      <c r="B2" s="6">
        <v>41690</v>
      </c>
      <c r="C2" s="7" t="s">
        <v>484</v>
      </c>
    </row>
    <row r="3" spans="1:3" x14ac:dyDescent="0.2">
      <c r="A3" s="7" t="s">
        <v>913</v>
      </c>
      <c r="B3" s="6">
        <v>41997</v>
      </c>
      <c r="C3" s="7" t="s">
        <v>717</v>
      </c>
    </row>
    <row r="4" spans="1:3" x14ac:dyDescent="0.2">
      <c r="A4" s="7" t="s">
        <v>307</v>
      </c>
      <c r="B4" s="6">
        <v>41421</v>
      </c>
      <c r="C4" s="7" t="s">
        <v>103</v>
      </c>
    </row>
    <row r="5" spans="1:3" x14ac:dyDescent="0.2">
      <c r="A5" s="7" t="s">
        <v>126</v>
      </c>
      <c r="B5" s="6">
        <v>42133</v>
      </c>
      <c r="C5" s="7" t="s">
        <v>127</v>
      </c>
    </row>
    <row r="6" spans="1:3" x14ac:dyDescent="0.2">
      <c r="A6" s="7" t="s">
        <v>1403</v>
      </c>
      <c r="B6" s="6">
        <v>42502</v>
      </c>
      <c r="C6" s="7" t="s">
        <v>769</v>
      </c>
    </row>
    <row r="7" spans="1:3" x14ac:dyDescent="0.2">
      <c r="A7" s="7" t="s">
        <v>813</v>
      </c>
      <c r="B7" s="6">
        <v>41892</v>
      </c>
      <c r="C7" s="7" t="s">
        <v>814</v>
      </c>
    </row>
    <row r="8" spans="1:3" x14ac:dyDescent="0.2">
      <c r="A8" s="7" t="s">
        <v>561</v>
      </c>
      <c r="B8" s="6">
        <v>41625</v>
      </c>
      <c r="C8" s="7" t="s">
        <v>315</v>
      </c>
    </row>
    <row r="9" spans="1:3" x14ac:dyDescent="0.2">
      <c r="A9" s="7" t="s">
        <v>986</v>
      </c>
      <c r="B9" s="6">
        <v>42057</v>
      </c>
      <c r="C9" s="7" t="s">
        <v>987</v>
      </c>
    </row>
    <row r="10" spans="1:3" x14ac:dyDescent="0.2">
      <c r="A10" s="7" t="s">
        <v>95</v>
      </c>
      <c r="B10" s="6">
        <v>41844</v>
      </c>
      <c r="C10" s="7" t="s">
        <v>93</v>
      </c>
    </row>
    <row r="11" spans="1:3" x14ac:dyDescent="0.2">
      <c r="A11" s="7" t="s">
        <v>694</v>
      </c>
      <c r="B11" s="6">
        <v>41765</v>
      </c>
      <c r="C11" s="7" t="s">
        <v>695</v>
      </c>
    </row>
    <row r="12" spans="1:3" x14ac:dyDescent="0.2">
      <c r="A12" s="7" t="s">
        <v>119</v>
      </c>
      <c r="B12" s="6">
        <v>42024</v>
      </c>
      <c r="C12" s="7" t="s">
        <v>117</v>
      </c>
    </row>
    <row r="13" spans="1:3" x14ac:dyDescent="0.2">
      <c r="A13" s="7" t="s">
        <v>925</v>
      </c>
      <c r="B13" s="6">
        <v>42004</v>
      </c>
      <c r="C13" s="7" t="s">
        <v>926</v>
      </c>
    </row>
    <row r="14" spans="1:3" x14ac:dyDescent="0.2">
      <c r="A14" s="7" t="s">
        <v>470</v>
      </c>
      <c r="B14" s="6">
        <v>41545</v>
      </c>
      <c r="C14" s="7" t="s">
        <v>471</v>
      </c>
    </row>
    <row r="15" spans="1:3" x14ac:dyDescent="0.2">
      <c r="A15" s="7" t="s">
        <v>503</v>
      </c>
      <c r="B15" s="6">
        <v>41574</v>
      </c>
      <c r="C15" s="7" t="s">
        <v>504</v>
      </c>
    </row>
    <row r="16" spans="1:3" x14ac:dyDescent="0.2">
      <c r="A16" s="7" t="s">
        <v>1212</v>
      </c>
      <c r="B16" s="6">
        <v>42253</v>
      </c>
      <c r="C16" s="7" t="s">
        <v>244</v>
      </c>
    </row>
    <row r="17" spans="1:3" x14ac:dyDescent="0.2">
      <c r="A17" s="7" t="s">
        <v>761</v>
      </c>
      <c r="B17" s="6">
        <v>41833</v>
      </c>
      <c r="C17" s="7" t="s">
        <v>762</v>
      </c>
    </row>
    <row r="18" spans="1:3" x14ac:dyDescent="0.2">
      <c r="A18" s="7" t="s">
        <v>1454</v>
      </c>
      <c r="B18" s="6">
        <v>42561</v>
      </c>
      <c r="C18" s="7" t="s">
        <v>1455</v>
      </c>
    </row>
    <row r="19" spans="1:3" x14ac:dyDescent="0.2">
      <c r="A19" s="7" t="s">
        <v>1517</v>
      </c>
      <c r="B19" s="6">
        <v>42661</v>
      </c>
      <c r="C19" s="7" t="s">
        <v>170</v>
      </c>
    </row>
    <row r="20" spans="1:3" x14ac:dyDescent="0.2">
      <c r="A20" s="7" t="s">
        <v>274</v>
      </c>
      <c r="B20" s="6">
        <v>41401</v>
      </c>
      <c r="C20" s="7" t="s">
        <v>275</v>
      </c>
    </row>
    <row r="21" spans="1:3" x14ac:dyDescent="0.2">
      <c r="A21" s="7" t="s">
        <v>536</v>
      </c>
      <c r="B21" s="6">
        <v>41599</v>
      </c>
      <c r="C21" s="7" t="s">
        <v>537</v>
      </c>
    </row>
    <row r="22" spans="1:3" x14ac:dyDescent="0.2">
      <c r="A22" s="7" t="s">
        <v>1045</v>
      </c>
      <c r="B22" s="6">
        <v>42111</v>
      </c>
      <c r="C22" s="7" t="s">
        <v>230</v>
      </c>
    </row>
    <row r="23" spans="1:3" x14ac:dyDescent="0.2">
      <c r="A23" s="7" t="s">
        <v>1574</v>
      </c>
      <c r="B23" s="6">
        <v>42707</v>
      </c>
      <c r="C23" s="7" t="s">
        <v>1155</v>
      </c>
    </row>
    <row r="24" spans="1:3" x14ac:dyDescent="0.2">
      <c r="A24" s="7" t="s">
        <v>548</v>
      </c>
      <c r="B24" s="6">
        <v>41614</v>
      </c>
      <c r="C24" s="7" t="s">
        <v>549</v>
      </c>
    </row>
    <row r="25" spans="1:3" x14ac:dyDescent="0.2">
      <c r="A25" s="7" t="s">
        <v>1504</v>
      </c>
      <c r="B25" s="6">
        <v>42642</v>
      </c>
      <c r="C25" s="7" t="s">
        <v>531</v>
      </c>
    </row>
    <row r="26" spans="1:3" x14ac:dyDescent="0.2">
      <c r="A26" s="7" t="s">
        <v>340</v>
      </c>
      <c r="B26" s="6">
        <v>41444</v>
      </c>
      <c r="C26" s="7" t="s">
        <v>341</v>
      </c>
    </row>
    <row r="27" spans="1:3" x14ac:dyDescent="0.2">
      <c r="A27" s="7" t="s">
        <v>1100</v>
      </c>
      <c r="B27" s="6">
        <v>42154</v>
      </c>
      <c r="C27" s="7" t="s">
        <v>821</v>
      </c>
    </row>
    <row r="28" spans="1:3" x14ac:dyDescent="0.2">
      <c r="A28" s="7" t="s">
        <v>891</v>
      </c>
      <c r="B28" s="6">
        <v>41971</v>
      </c>
      <c r="C28" s="7" t="s">
        <v>892</v>
      </c>
    </row>
    <row r="29" spans="1:3" x14ac:dyDescent="0.2">
      <c r="A29" s="7" t="s">
        <v>455</v>
      </c>
      <c r="B29" s="6">
        <v>41529</v>
      </c>
      <c r="C29" s="7" t="s">
        <v>177</v>
      </c>
    </row>
    <row r="30" spans="1:3" x14ac:dyDescent="0.2">
      <c r="A30" s="7" t="s">
        <v>1030</v>
      </c>
      <c r="B30" s="6">
        <v>42100</v>
      </c>
      <c r="C30" s="7" t="s">
        <v>437</v>
      </c>
    </row>
    <row r="31" spans="1:3" x14ac:dyDescent="0.2">
      <c r="A31" s="7" t="s">
        <v>48</v>
      </c>
      <c r="B31" s="6">
        <v>41458</v>
      </c>
      <c r="C31" s="7" t="s">
        <v>43</v>
      </c>
    </row>
    <row r="32" spans="1:3" x14ac:dyDescent="0.2">
      <c r="A32" s="7" t="s">
        <v>752</v>
      </c>
      <c r="B32" s="6">
        <v>41818</v>
      </c>
      <c r="C32" s="7" t="s">
        <v>753</v>
      </c>
    </row>
    <row r="33" spans="1:3" x14ac:dyDescent="0.2">
      <c r="A33" s="7" t="s">
        <v>198</v>
      </c>
      <c r="B33" s="6">
        <v>41317</v>
      </c>
      <c r="C33" s="7" t="s">
        <v>199</v>
      </c>
    </row>
    <row r="34" spans="1:3" x14ac:dyDescent="0.2">
      <c r="A34" s="7" t="s">
        <v>538</v>
      </c>
      <c r="B34" s="6">
        <v>41599</v>
      </c>
      <c r="C34" s="7" t="s">
        <v>539</v>
      </c>
    </row>
    <row r="35" spans="1:3" x14ac:dyDescent="0.2">
      <c r="A35" s="7" t="s">
        <v>1536</v>
      </c>
      <c r="B35" s="6">
        <v>42674</v>
      </c>
      <c r="C35" s="7" t="s">
        <v>664</v>
      </c>
    </row>
    <row r="36" spans="1:3" x14ac:dyDescent="0.2">
      <c r="A36" s="7" t="s">
        <v>367</v>
      </c>
      <c r="B36" s="6">
        <v>41469</v>
      </c>
      <c r="C36" s="7" t="s">
        <v>368</v>
      </c>
    </row>
    <row r="37" spans="1:3" x14ac:dyDescent="0.2">
      <c r="A37" s="7" t="s">
        <v>1366</v>
      </c>
      <c r="B37" s="6">
        <v>42456</v>
      </c>
      <c r="C37" s="7" t="s">
        <v>1243</v>
      </c>
    </row>
    <row r="38" spans="1:3" x14ac:dyDescent="0.2">
      <c r="A38" s="7" t="s">
        <v>1312</v>
      </c>
      <c r="B38" s="6">
        <v>42399</v>
      </c>
      <c r="C38" s="7" t="s">
        <v>1313</v>
      </c>
    </row>
    <row r="39" spans="1:3" x14ac:dyDescent="0.2">
      <c r="A39" s="7" t="s">
        <v>1292</v>
      </c>
      <c r="B39" s="6">
        <v>42364</v>
      </c>
      <c r="C39" s="7" t="s">
        <v>162</v>
      </c>
    </row>
    <row r="40" spans="1:3" x14ac:dyDescent="0.2">
      <c r="A40" s="7" t="s">
        <v>1442</v>
      </c>
      <c r="B40" s="6">
        <v>42548</v>
      </c>
      <c r="C40" s="7" t="s">
        <v>1081</v>
      </c>
    </row>
    <row r="41" spans="1:3" x14ac:dyDescent="0.2">
      <c r="A41" s="7" t="s">
        <v>1119</v>
      </c>
      <c r="B41" s="6">
        <v>42180</v>
      </c>
      <c r="C41" s="7" t="s">
        <v>1120</v>
      </c>
    </row>
    <row r="42" spans="1:3" x14ac:dyDescent="0.2">
      <c r="A42" s="7" t="s">
        <v>71</v>
      </c>
      <c r="B42" s="6">
        <v>41641</v>
      </c>
      <c r="C42" s="7" t="s">
        <v>72</v>
      </c>
    </row>
    <row r="43" spans="1:3" x14ac:dyDescent="0.2">
      <c r="A43" s="7" t="s">
        <v>879</v>
      </c>
      <c r="B43" s="6">
        <v>41958</v>
      </c>
      <c r="C43" s="7" t="s">
        <v>210</v>
      </c>
    </row>
    <row r="44" spans="1:3" x14ac:dyDescent="0.2">
      <c r="A44" s="7" t="s">
        <v>1197</v>
      </c>
      <c r="B44" s="6">
        <v>42242</v>
      </c>
      <c r="C44" s="7" t="s">
        <v>531</v>
      </c>
    </row>
    <row r="45" spans="1:3" x14ac:dyDescent="0.2">
      <c r="A45" s="7" t="s">
        <v>115</v>
      </c>
      <c r="B45" s="6">
        <v>42022</v>
      </c>
      <c r="C45" s="7" t="s">
        <v>72</v>
      </c>
    </row>
    <row r="46" spans="1:3" x14ac:dyDescent="0.2">
      <c r="A46" s="7" t="s">
        <v>1274</v>
      </c>
      <c r="B46" s="6">
        <v>42340</v>
      </c>
      <c r="C46" s="7" t="s">
        <v>724</v>
      </c>
    </row>
    <row r="47" spans="1:3" x14ac:dyDescent="0.2">
      <c r="A47" s="7" t="s">
        <v>941</v>
      </c>
      <c r="B47" s="6">
        <v>42014</v>
      </c>
      <c r="C47" s="7" t="s">
        <v>285</v>
      </c>
    </row>
    <row r="48" spans="1:3" x14ac:dyDescent="0.2">
      <c r="A48" s="7" t="s">
        <v>555</v>
      </c>
      <c r="B48" s="6">
        <v>41619</v>
      </c>
      <c r="C48" s="7" t="s">
        <v>556</v>
      </c>
    </row>
    <row r="49" spans="1:3" x14ac:dyDescent="0.2">
      <c r="A49" s="7" t="s">
        <v>481</v>
      </c>
      <c r="B49" s="6">
        <v>41554</v>
      </c>
      <c r="C49" s="7" t="s">
        <v>482</v>
      </c>
    </row>
    <row r="50" spans="1:3" x14ac:dyDescent="0.2">
      <c r="A50" s="7" t="s">
        <v>1315</v>
      </c>
      <c r="B50" s="6">
        <v>42402</v>
      </c>
      <c r="C50" s="7" t="s">
        <v>36</v>
      </c>
    </row>
    <row r="51" spans="1:3" x14ac:dyDescent="0.2">
      <c r="A51" s="7" t="s">
        <v>1185</v>
      </c>
      <c r="B51" s="6">
        <v>42229</v>
      </c>
      <c r="C51" s="7" t="s">
        <v>332</v>
      </c>
    </row>
    <row r="52" spans="1:3" x14ac:dyDescent="0.2">
      <c r="A52" s="7" t="s">
        <v>1050</v>
      </c>
      <c r="B52" s="6">
        <v>42117</v>
      </c>
      <c r="C52" s="7" t="s">
        <v>1051</v>
      </c>
    </row>
    <row r="53" spans="1:3" x14ac:dyDescent="0.2">
      <c r="A53" s="7" t="s">
        <v>1607</v>
      </c>
      <c r="B53" s="6">
        <v>42747</v>
      </c>
      <c r="C53" s="7" t="s">
        <v>1308</v>
      </c>
    </row>
    <row r="54" spans="1:3" x14ac:dyDescent="0.2">
      <c r="A54" s="7" t="s">
        <v>1043</v>
      </c>
      <c r="B54" s="6">
        <v>42110</v>
      </c>
      <c r="C54" s="7" t="s">
        <v>1044</v>
      </c>
    </row>
    <row r="55" spans="1:3" x14ac:dyDescent="0.2">
      <c r="A55" s="7" t="s">
        <v>842</v>
      </c>
      <c r="B55" s="6">
        <v>41920</v>
      </c>
      <c r="C55" s="7" t="s">
        <v>174</v>
      </c>
    </row>
    <row r="56" spans="1:3" x14ac:dyDescent="0.2">
      <c r="A56" s="7" t="s">
        <v>622</v>
      </c>
      <c r="B56" s="6">
        <v>41683</v>
      </c>
      <c r="C56" s="7" t="s">
        <v>623</v>
      </c>
    </row>
    <row r="57" spans="1:3" x14ac:dyDescent="0.2">
      <c r="A57" s="7" t="s">
        <v>725</v>
      </c>
      <c r="B57" s="6">
        <v>41795</v>
      </c>
      <c r="C57" s="7" t="s">
        <v>726</v>
      </c>
    </row>
    <row r="58" spans="1:3" x14ac:dyDescent="0.2">
      <c r="A58" s="7" t="s">
        <v>1049</v>
      </c>
      <c r="B58" s="6">
        <v>42116</v>
      </c>
      <c r="C58" s="7" t="s">
        <v>24</v>
      </c>
    </row>
    <row r="59" spans="1:3" x14ac:dyDescent="0.2">
      <c r="A59" s="7" t="s">
        <v>381</v>
      </c>
      <c r="B59" s="6">
        <v>41477</v>
      </c>
      <c r="C59" s="7" t="s">
        <v>382</v>
      </c>
    </row>
    <row r="60" spans="1:3" x14ac:dyDescent="0.2">
      <c r="A60" s="7" t="s">
        <v>1502</v>
      </c>
      <c r="B60" s="6">
        <v>42639</v>
      </c>
      <c r="C60" s="7" t="s">
        <v>265</v>
      </c>
    </row>
    <row r="61" spans="1:3" x14ac:dyDescent="0.2">
      <c r="A61" s="7" t="s">
        <v>1285</v>
      </c>
      <c r="B61" s="6">
        <v>42358</v>
      </c>
      <c r="C61" s="7" t="s">
        <v>437</v>
      </c>
    </row>
    <row r="62" spans="1:3" x14ac:dyDescent="0.2">
      <c r="A62" s="7" t="s">
        <v>1038</v>
      </c>
      <c r="B62" s="6">
        <v>42103</v>
      </c>
      <c r="C62" s="7" t="s">
        <v>309</v>
      </c>
    </row>
    <row r="63" spans="1:3" x14ac:dyDescent="0.2">
      <c r="A63" s="7" t="s">
        <v>1522</v>
      </c>
      <c r="B63" s="6">
        <v>42666</v>
      </c>
      <c r="C63" s="7" t="s">
        <v>541</v>
      </c>
    </row>
    <row r="64" spans="1:3" x14ac:dyDescent="0.2">
      <c r="A64" s="7" t="s">
        <v>609</v>
      </c>
      <c r="B64" s="6">
        <v>41671</v>
      </c>
      <c r="C64" s="7" t="s">
        <v>610</v>
      </c>
    </row>
    <row r="65" spans="1:3" x14ac:dyDescent="0.2">
      <c r="A65" s="7" t="s">
        <v>66</v>
      </c>
      <c r="B65" s="6">
        <v>41558</v>
      </c>
      <c r="C65" s="7" t="s">
        <v>65</v>
      </c>
    </row>
    <row r="66" spans="1:3" x14ac:dyDescent="0.2">
      <c r="A66" s="7" t="s">
        <v>227</v>
      </c>
      <c r="B66" s="6">
        <v>41347</v>
      </c>
      <c r="C66" s="7" t="s">
        <v>228</v>
      </c>
    </row>
    <row r="67" spans="1:3" x14ac:dyDescent="0.2">
      <c r="A67" s="7" t="s">
        <v>1067</v>
      </c>
      <c r="B67" s="6">
        <v>42128</v>
      </c>
      <c r="C67" s="7" t="s">
        <v>1068</v>
      </c>
    </row>
    <row r="68" spans="1:3" x14ac:dyDescent="0.2">
      <c r="A68" s="7" t="s">
        <v>1606</v>
      </c>
      <c r="B68" s="6">
        <v>42744</v>
      </c>
      <c r="C68" s="7" t="s">
        <v>819</v>
      </c>
    </row>
    <row r="69" spans="1:3" x14ac:dyDescent="0.2">
      <c r="A69" s="7" t="s">
        <v>1175</v>
      </c>
      <c r="B69" s="6">
        <v>42217</v>
      </c>
      <c r="C69" s="7" t="s">
        <v>928</v>
      </c>
    </row>
    <row r="70" spans="1:3" x14ac:dyDescent="0.2">
      <c r="A70" s="7" t="s">
        <v>1069</v>
      </c>
      <c r="B70" s="6">
        <v>42134</v>
      </c>
      <c r="C70" s="7" t="s">
        <v>219</v>
      </c>
    </row>
    <row r="71" spans="1:3" x14ac:dyDescent="0.2">
      <c r="A71" s="7" t="s">
        <v>272</v>
      </c>
      <c r="B71" s="6">
        <v>41399</v>
      </c>
      <c r="C71" s="7" t="s">
        <v>273</v>
      </c>
    </row>
    <row r="72" spans="1:3" x14ac:dyDescent="0.2">
      <c r="A72" s="7" t="s">
        <v>1270</v>
      </c>
      <c r="B72" s="6">
        <v>42334</v>
      </c>
      <c r="C72" s="7" t="s">
        <v>983</v>
      </c>
    </row>
    <row r="73" spans="1:3" x14ac:dyDescent="0.2">
      <c r="A73" s="7" t="s">
        <v>1553</v>
      </c>
      <c r="B73" s="6">
        <v>42688</v>
      </c>
      <c r="C73" s="7" t="s">
        <v>1554</v>
      </c>
    </row>
    <row r="74" spans="1:3" x14ac:dyDescent="0.2">
      <c r="A74" s="7" t="s">
        <v>864</v>
      </c>
      <c r="B74" s="6">
        <v>41942</v>
      </c>
      <c r="C74" s="7" t="s">
        <v>865</v>
      </c>
    </row>
    <row r="75" spans="1:3" x14ac:dyDescent="0.2">
      <c r="A75" s="7" t="s">
        <v>169</v>
      </c>
      <c r="B75" s="6">
        <v>42533</v>
      </c>
      <c r="C75" s="7" t="s">
        <v>170</v>
      </c>
    </row>
    <row r="76" spans="1:3" x14ac:dyDescent="0.2">
      <c r="A76" s="7" t="s">
        <v>872</v>
      </c>
      <c r="B76" s="6">
        <v>41948</v>
      </c>
      <c r="C76" s="7" t="s">
        <v>695</v>
      </c>
    </row>
    <row r="77" spans="1:3" x14ac:dyDescent="0.2">
      <c r="A77" s="7" t="s">
        <v>1412</v>
      </c>
      <c r="B77" s="6">
        <v>42509</v>
      </c>
      <c r="C77" s="7" t="s">
        <v>787</v>
      </c>
    </row>
    <row r="78" spans="1:3" x14ac:dyDescent="0.2">
      <c r="A78" s="7" t="s">
        <v>900</v>
      </c>
      <c r="B78" s="6">
        <v>41979</v>
      </c>
      <c r="C78" s="7" t="s">
        <v>901</v>
      </c>
    </row>
    <row r="79" spans="1:3" x14ac:dyDescent="0.2">
      <c r="A79" s="7" t="s">
        <v>963</v>
      </c>
      <c r="B79" s="6">
        <v>42036</v>
      </c>
      <c r="C79" s="7" t="s">
        <v>964</v>
      </c>
    </row>
    <row r="80" spans="1:3" x14ac:dyDescent="0.2">
      <c r="A80" s="7" t="s">
        <v>660</v>
      </c>
      <c r="B80" s="6">
        <v>41724</v>
      </c>
      <c r="C80" s="7" t="s">
        <v>577</v>
      </c>
    </row>
    <row r="81" spans="1:3" x14ac:dyDescent="0.2">
      <c r="A81" s="7" t="s">
        <v>1110</v>
      </c>
      <c r="B81" s="6">
        <v>42166</v>
      </c>
      <c r="C81" s="7" t="s">
        <v>378</v>
      </c>
    </row>
    <row r="82" spans="1:3" x14ac:dyDescent="0.2">
      <c r="A82" s="7" t="s">
        <v>1080</v>
      </c>
      <c r="B82" s="6">
        <v>42140</v>
      </c>
      <c r="C82" s="7" t="s">
        <v>1081</v>
      </c>
    </row>
    <row r="83" spans="1:3" x14ac:dyDescent="0.2">
      <c r="A83" s="7" t="s">
        <v>730</v>
      </c>
      <c r="B83" s="6">
        <v>41801</v>
      </c>
      <c r="C83" s="7" t="s">
        <v>731</v>
      </c>
    </row>
    <row r="84" spans="1:3" x14ac:dyDescent="0.2">
      <c r="A84" s="7" t="s">
        <v>322</v>
      </c>
      <c r="B84" s="6">
        <v>41428</v>
      </c>
      <c r="C84" s="7" t="s">
        <v>323</v>
      </c>
    </row>
    <row r="85" spans="1:3" x14ac:dyDescent="0.2">
      <c r="A85" s="7" t="s">
        <v>534</v>
      </c>
      <c r="B85" s="6">
        <v>41596</v>
      </c>
      <c r="C85" s="7" t="s">
        <v>488</v>
      </c>
    </row>
    <row r="86" spans="1:3" x14ac:dyDescent="0.2">
      <c r="A86" s="7" t="s">
        <v>763</v>
      </c>
      <c r="B86" s="6">
        <v>41835</v>
      </c>
      <c r="C86" s="7" t="s">
        <v>384</v>
      </c>
    </row>
    <row r="87" spans="1:3" x14ac:dyDescent="0.2">
      <c r="A87" s="7" t="s">
        <v>105</v>
      </c>
      <c r="B87" s="6">
        <v>41901</v>
      </c>
      <c r="C87" s="7" t="s">
        <v>106</v>
      </c>
    </row>
    <row r="88" spans="1:3" x14ac:dyDescent="0.2">
      <c r="A88" s="7" t="s">
        <v>1018</v>
      </c>
      <c r="B88" s="6">
        <v>42083</v>
      </c>
      <c r="C88" s="7" t="s">
        <v>1019</v>
      </c>
    </row>
    <row r="89" spans="1:3" x14ac:dyDescent="0.2">
      <c r="A89" s="7" t="s">
        <v>1101</v>
      </c>
      <c r="B89" s="6">
        <v>42161</v>
      </c>
      <c r="C89" s="7" t="s">
        <v>1102</v>
      </c>
    </row>
    <row r="90" spans="1:3" x14ac:dyDescent="0.2">
      <c r="A90" s="7" t="s">
        <v>550</v>
      </c>
      <c r="B90" s="6">
        <v>41615</v>
      </c>
      <c r="C90" s="7" t="s">
        <v>497</v>
      </c>
    </row>
    <row r="91" spans="1:3" x14ac:dyDescent="0.2">
      <c r="A91" s="7" t="s">
        <v>815</v>
      </c>
      <c r="B91" s="6">
        <v>41892</v>
      </c>
      <c r="C91" s="7" t="s">
        <v>816</v>
      </c>
    </row>
    <row r="92" spans="1:3" x14ac:dyDescent="0.2">
      <c r="A92" s="7" t="s">
        <v>1083</v>
      </c>
      <c r="B92" s="6">
        <v>42142</v>
      </c>
      <c r="C92" s="7" t="s">
        <v>674</v>
      </c>
    </row>
    <row r="93" spans="1:3" x14ac:dyDescent="0.2">
      <c r="A93" s="7" t="s">
        <v>830</v>
      </c>
      <c r="B93" s="6">
        <v>41911</v>
      </c>
      <c r="C93" s="7" t="s">
        <v>831</v>
      </c>
    </row>
    <row r="94" spans="1:3" x14ac:dyDescent="0.2">
      <c r="A94" s="7" t="s">
        <v>875</v>
      </c>
      <c r="B94" s="6">
        <v>41952</v>
      </c>
      <c r="C94" s="7" t="s">
        <v>165</v>
      </c>
    </row>
    <row r="95" spans="1:3" x14ac:dyDescent="0.2">
      <c r="A95" s="7" t="s">
        <v>1206</v>
      </c>
      <c r="B95" s="6">
        <v>42249</v>
      </c>
      <c r="C95" s="7" t="s">
        <v>1207</v>
      </c>
    </row>
    <row r="96" spans="1:3" x14ac:dyDescent="0.2">
      <c r="A96" s="7" t="s">
        <v>832</v>
      </c>
      <c r="B96" s="6">
        <v>41912</v>
      </c>
      <c r="C96" s="7" t="s">
        <v>833</v>
      </c>
    </row>
    <row r="97" spans="1:3" x14ac:dyDescent="0.2">
      <c r="A97" s="7" t="s">
        <v>487</v>
      </c>
      <c r="B97" s="6">
        <v>41565</v>
      </c>
      <c r="C97" s="7" t="s">
        <v>488</v>
      </c>
    </row>
    <row r="98" spans="1:3" x14ac:dyDescent="0.2">
      <c r="A98" s="7" t="s">
        <v>1436</v>
      </c>
      <c r="B98" s="6">
        <v>42537</v>
      </c>
      <c r="C98" s="7" t="s">
        <v>1397</v>
      </c>
    </row>
    <row r="99" spans="1:3" x14ac:dyDescent="0.2">
      <c r="A99" s="7" t="s">
        <v>621</v>
      </c>
      <c r="B99" s="6">
        <v>41683</v>
      </c>
      <c r="C99" s="7" t="s">
        <v>121</v>
      </c>
    </row>
    <row r="100" spans="1:3" x14ac:dyDescent="0.2">
      <c r="A100" s="7" t="s">
        <v>196</v>
      </c>
      <c r="B100" s="6">
        <v>41316</v>
      </c>
      <c r="C100" s="7" t="s">
        <v>197</v>
      </c>
    </row>
    <row r="101" spans="1:3" x14ac:dyDescent="0.2">
      <c r="A101" s="7" t="s">
        <v>233</v>
      </c>
      <c r="B101" s="6">
        <v>41357</v>
      </c>
      <c r="C101" s="7" t="s">
        <v>234</v>
      </c>
    </row>
    <row r="102" spans="1:3" x14ac:dyDescent="0.2">
      <c r="A102" s="7" t="s">
        <v>1452</v>
      </c>
      <c r="B102" s="6">
        <v>42560</v>
      </c>
      <c r="C102" s="7" t="s">
        <v>1453</v>
      </c>
    </row>
    <row r="103" spans="1:3" x14ac:dyDescent="0.2">
      <c r="A103" s="7" t="s">
        <v>176</v>
      </c>
      <c r="B103" s="6">
        <v>42604</v>
      </c>
      <c r="C103" s="7" t="s">
        <v>177</v>
      </c>
    </row>
    <row r="104" spans="1:3" x14ac:dyDescent="0.2">
      <c r="A104" s="7" t="s">
        <v>976</v>
      </c>
      <c r="B104" s="6">
        <v>42042</v>
      </c>
      <c r="C104" s="7" t="s">
        <v>903</v>
      </c>
    </row>
    <row r="105" spans="1:3" x14ac:dyDescent="0.2">
      <c r="A105" s="7" t="s">
        <v>1062</v>
      </c>
      <c r="B105" s="6">
        <v>42124</v>
      </c>
      <c r="C105" s="7" t="s">
        <v>1063</v>
      </c>
    </row>
    <row r="106" spans="1:3" x14ac:dyDescent="0.2">
      <c r="A106" s="7" t="s">
        <v>1557</v>
      </c>
      <c r="B106" s="6">
        <v>42692</v>
      </c>
      <c r="C106" s="7" t="s">
        <v>405</v>
      </c>
    </row>
    <row r="107" spans="1:3" x14ac:dyDescent="0.2">
      <c r="A107" s="7" t="s">
        <v>258</v>
      </c>
      <c r="B107" s="6">
        <v>41392</v>
      </c>
      <c r="C107" s="7" t="s">
        <v>259</v>
      </c>
    </row>
    <row r="108" spans="1:3" x14ac:dyDescent="0.2">
      <c r="A108" s="7" t="s">
        <v>644</v>
      </c>
      <c r="B108" s="6">
        <v>41706</v>
      </c>
      <c r="C108" s="7" t="s">
        <v>645</v>
      </c>
    </row>
    <row r="109" spans="1:3" x14ac:dyDescent="0.2">
      <c r="A109" s="7" t="s">
        <v>1074</v>
      </c>
      <c r="B109" s="6">
        <v>42137</v>
      </c>
      <c r="C109" s="7" t="s">
        <v>1075</v>
      </c>
    </row>
    <row r="110" spans="1:3" x14ac:dyDescent="0.2">
      <c r="A110" s="7" t="s">
        <v>237</v>
      </c>
      <c r="B110" s="6">
        <v>41358</v>
      </c>
      <c r="C110" s="7" t="s">
        <v>238</v>
      </c>
    </row>
    <row r="111" spans="1:3" x14ac:dyDescent="0.2">
      <c r="A111" s="7" t="s">
        <v>877</v>
      </c>
      <c r="B111" s="6">
        <v>41957</v>
      </c>
      <c r="C111" s="7" t="s">
        <v>878</v>
      </c>
    </row>
    <row r="112" spans="1:3" x14ac:dyDescent="0.2">
      <c r="A112" s="7" t="s">
        <v>858</v>
      </c>
      <c r="B112" s="6">
        <v>41936</v>
      </c>
      <c r="C112" s="7" t="s">
        <v>859</v>
      </c>
    </row>
    <row r="113" spans="1:3" x14ac:dyDescent="0.2">
      <c r="A113" s="7" t="s">
        <v>502</v>
      </c>
      <c r="B113" s="6">
        <v>41573</v>
      </c>
      <c r="C113" s="7" t="s">
        <v>213</v>
      </c>
    </row>
    <row r="114" spans="1:3" x14ac:dyDescent="0.2">
      <c r="A114" s="7" t="s">
        <v>566</v>
      </c>
      <c r="B114" s="6">
        <v>41633</v>
      </c>
      <c r="C114" s="7" t="s">
        <v>130</v>
      </c>
    </row>
    <row r="115" spans="1:3" x14ac:dyDescent="0.2">
      <c r="A115" s="7" t="s">
        <v>59</v>
      </c>
      <c r="B115" s="6">
        <v>41484</v>
      </c>
      <c r="C115" s="7" t="s">
        <v>57</v>
      </c>
    </row>
    <row r="116" spans="1:3" x14ac:dyDescent="0.2">
      <c r="A116" s="7" t="s">
        <v>745</v>
      </c>
      <c r="B116" s="6">
        <v>41811</v>
      </c>
      <c r="C116" s="7" t="s">
        <v>746</v>
      </c>
    </row>
    <row r="117" spans="1:3" x14ac:dyDescent="0.2">
      <c r="A117" s="7" t="s">
        <v>1188</v>
      </c>
      <c r="B117" s="6">
        <v>42237</v>
      </c>
      <c r="C117" s="7" t="s">
        <v>1189</v>
      </c>
    </row>
    <row r="118" spans="1:3" x14ac:dyDescent="0.2">
      <c r="A118" s="7" t="s">
        <v>933</v>
      </c>
      <c r="B118" s="6">
        <v>42012</v>
      </c>
      <c r="C118" s="7" t="s">
        <v>934</v>
      </c>
    </row>
    <row r="119" spans="1:3" x14ac:dyDescent="0.2">
      <c r="A119" s="7" t="s">
        <v>1196</v>
      </c>
      <c r="B119" s="6">
        <v>42241</v>
      </c>
      <c r="C119" s="7" t="s">
        <v>1168</v>
      </c>
    </row>
    <row r="120" spans="1:3" x14ac:dyDescent="0.2">
      <c r="A120" s="7" t="s">
        <v>82</v>
      </c>
      <c r="B120" s="6">
        <v>41675</v>
      </c>
      <c r="C120" s="7" t="s">
        <v>80</v>
      </c>
    </row>
    <row r="121" spans="1:3" x14ac:dyDescent="0.2">
      <c r="A121" s="7" t="s">
        <v>580</v>
      </c>
      <c r="B121" s="6">
        <v>41650</v>
      </c>
      <c r="C121" s="7" t="s">
        <v>581</v>
      </c>
    </row>
    <row r="122" spans="1:3" x14ac:dyDescent="0.2">
      <c r="A122" s="7" t="s">
        <v>542</v>
      </c>
      <c r="B122" s="6">
        <v>41605</v>
      </c>
      <c r="C122" s="7" t="s">
        <v>543</v>
      </c>
    </row>
    <row r="123" spans="1:3" x14ac:dyDescent="0.2">
      <c r="A123" s="7" t="s">
        <v>436</v>
      </c>
      <c r="B123" s="6">
        <v>41516</v>
      </c>
      <c r="C123" s="7" t="s">
        <v>437</v>
      </c>
    </row>
    <row r="124" spans="1:3" x14ac:dyDescent="0.2">
      <c r="A124" s="7" t="s">
        <v>778</v>
      </c>
      <c r="B124" s="6">
        <v>41848</v>
      </c>
      <c r="C124" s="7" t="s">
        <v>779</v>
      </c>
    </row>
    <row r="125" spans="1:3" x14ac:dyDescent="0.2">
      <c r="A125" s="7" t="s">
        <v>331</v>
      </c>
      <c r="B125" s="6">
        <v>41434</v>
      </c>
      <c r="C125" s="7" t="s">
        <v>332</v>
      </c>
    </row>
    <row r="126" spans="1:3" x14ac:dyDescent="0.2">
      <c r="A126" s="7" t="s">
        <v>552</v>
      </c>
      <c r="B126" s="6">
        <v>41617</v>
      </c>
      <c r="C126" s="7" t="s">
        <v>127</v>
      </c>
    </row>
    <row r="127" spans="1:3" x14ac:dyDescent="0.2">
      <c r="A127" s="7" t="s">
        <v>522</v>
      </c>
      <c r="B127" s="6">
        <v>41592</v>
      </c>
      <c r="C127" s="7" t="s">
        <v>523</v>
      </c>
    </row>
    <row r="128" spans="1:3" x14ac:dyDescent="0.2">
      <c r="A128" s="7" t="s">
        <v>1265</v>
      </c>
      <c r="B128" s="6">
        <v>42326</v>
      </c>
      <c r="C128" s="7" t="s">
        <v>1168</v>
      </c>
    </row>
    <row r="129" spans="1:3" x14ac:dyDescent="0.2">
      <c r="A129" s="7" t="s">
        <v>1497</v>
      </c>
      <c r="B129" s="6">
        <v>42633</v>
      </c>
      <c r="C129" s="7" t="s">
        <v>1114</v>
      </c>
    </row>
    <row r="130" spans="1:3" x14ac:dyDescent="0.2">
      <c r="A130" s="7" t="s">
        <v>146</v>
      </c>
      <c r="B130" s="6">
        <v>42307</v>
      </c>
      <c r="C130" s="7" t="s">
        <v>145</v>
      </c>
    </row>
    <row r="131" spans="1:3" x14ac:dyDescent="0.2">
      <c r="A131" s="7" t="s">
        <v>1360</v>
      </c>
      <c r="B131" s="6">
        <v>42453</v>
      </c>
      <c r="C131" s="7" t="s">
        <v>1361</v>
      </c>
    </row>
    <row r="132" spans="1:3" x14ac:dyDescent="0.2">
      <c r="A132" s="7" t="s">
        <v>817</v>
      </c>
      <c r="B132" s="6">
        <v>41893</v>
      </c>
      <c r="C132" s="7" t="s">
        <v>228</v>
      </c>
    </row>
    <row r="133" spans="1:3" x14ac:dyDescent="0.2">
      <c r="A133" s="7" t="s">
        <v>364</v>
      </c>
      <c r="B133" s="6">
        <v>41463</v>
      </c>
      <c r="C133" s="7" t="s">
        <v>365</v>
      </c>
    </row>
    <row r="134" spans="1:3" x14ac:dyDescent="0.2">
      <c r="A134" s="7" t="s">
        <v>1029</v>
      </c>
      <c r="B134" s="6">
        <v>42096</v>
      </c>
      <c r="C134" s="7" t="s">
        <v>657</v>
      </c>
    </row>
    <row r="135" spans="1:3" x14ac:dyDescent="0.2">
      <c r="A135" s="7" t="s">
        <v>1288</v>
      </c>
      <c r="B135" s="6">
        <v>42361</v>
      </c>
      <c r="C135" s="7" t="s">
        <v>382</v>
      </c>
    </row>
    <row r="136" spans="1:3" x14ac:dyDescent="0.2">
      <c r="A136" s="7" t="s">
        <v>1524</v>
      </c>
      <c r="B136" s="6">
        <v>42669</v>
      </c>
      <c r="C136" s="7" t="s">
        <v>781</v>
      </c>
    </row>
    <row r="137" spans="1:3" x14ac:dyDescent="0.2">
      <c r="A137" s="7" t="s">
        <v>1401</v>
      </c>
      <c r="B137" s="6">
        <v>42498</v>
      </c>
      <c r="C137" s="7" t="s">
        <v>287</v>
      </c>
    </row>
    <row r="138" spans="1:3" x14ac:dyDescent="0.2">
      <c r="A138" s="7" t="s">
        <v>135</v>
      </c>
      <c r="B138" s="6">
        <v>42210</v>
      </c>
      <c r="C138" s="7" t="s">
        <v>136</v>
      </c>
    </row>
    <row r="139" spans="1:3" x14ac:dyDescent="0.2">
      <c r="A139" s="7" t="s">
        <v>438</v>
      </c>
      <c r="B139" s="6">
        <v>41517</v>
      </c>
      <c r="C139" s="7" t="s">
        <v>439</v>
      </c>
    </row>
    <row r="140" spans="1:3" x14ac:dyDescent="0.2">
      <c r="A140" s="7" t="s">
        <v>333</v>
      </c>
      <c r="B140" s="6">
        <v>41438</v>
      </c>
      <c r="C140" s="7" t="s">
        <v>334</v>
      </c>
    </row>
    <row r="141" spans="1:3" x14ac:dyDescent="0.2">
      <c r="A141" s="7" t="s">
        <v>357</v>
      </c>
      <c r="B141" s="6">
        <v>41456</v>
      </c>
      <c r="C141" s="7" t="s">
        <v>358</v>
      </c>
    </row>
    <row r="142" spans="1:3" x14ac:dyDescent="0.2">
      <c r="A142" s="7" t="s">
        <v>1085</v>
      </c>
      <c r="B142" s="6">
        <v>42142</v>
      </c>
      <c r="C142" s="7" t="s">
        <v>1086</v>
      </c>
    </row>
    <row r="143" spans="1:3" x14ac:dyDescent="0.2">
      <c r="A143" s="7" t="s">
        <v>1017</v>
      </c>
      <c r="B143" s="6">
        <v>42082</v>
      </c>
      <c r="C143" s="7" t="s">
        <v>405</v>
      </c>
    </row>
    <row r="144" spans="1:3" x14ac:dyDescent="0.2">
      <c r="A144" s="7" t="s">
        <v>293</v>
      </c>
      <c r="B144" s="6">
        <v>41412</v>
      </c>
      <c r="C144" s="7" t="s">
        <v>294</v>
      </c>
    </row>
    <row r="145" spans="1:3" x14ac:dyDescent="0.2">
      <c r="A145" s="7" t="s">
        <v>1204</v>
      </c>
      <c r="B145" s="6">
        <v>42249</v>
      </c>
      <c r="C145" s="7" t="s">
        <v>1205</v>
      </c>
    </row>
    <row r="146" spans="1:3" x14ac:dyDescent="0.2">
      <c r="A146" s="7" t="s">
        <v>1293</v>
      </c>
      <c r="B146" s="6">
        <v>42369</v>
      </c>
      <c r="C146" s="7" t="s">
        <v>1294</v>
      </c>
    </row>
    <row r="147" spans="1:3" x14ac:dyDescent="0.2">
      <c r="A147" s="7" t="s">
        <v>701</v>
      </c>
      <c r="B147" s="6">
        <v>41770</v>
      </c>
      <c r="C147" s="7" t="s">
        <v>419</v>
      </c>
    </row>
    <row r="148" spans="1:3" x14ac:dyDescent="0.2">
      <c r="A148" s="7" t="s">
        <v>1000</v>
      </c>
      <c r="B148" s="6">
        <v>42067</v>
      </c>
      <c r="C148" s="7" t="s">
        <v>545</v>
      </c>
    </row>
    <row r="149" spans="1:3" x14ac:dyDescent="0.2">
      <c r="A149" s="7" t="s">
        <v>1565</v>
      </c>
      <c r="B149" s="6">
        <v>42698</v>
      </c>
      <c r="C149" s="7" t="s">
        <v>525</v>
      </c>
    </row>
    <row r="150" spans="1:3" x14ac:dyDescent="0.2">
      <c r="A150" s="7" t="s">
        <v>1198</v>
      </c>
      <c r="B150" s="6">
        <v>42245</v>
      </c>
      <c r="C150" s="7" t="s">
        <v>162</v>
      </c>
    </row>
    <row r="151" spans="1:3" x14ac:dyDescent="0.2">
      <c r="A151" s="7" t="s">
        <v>568</v>
      </c>
      <c r="B151" s="6">
        <v>41635</v>
      </c>
      <c r="C151" s="7" t="s">
        <v>429</v>
      </c>
    </row>
    <row r="152" spans="1:3" x14ac:dyDescent="0.2">
      <c r="A152" s="7" t="s">
        <v>1596</v>
      </c>
      <c r="B152" s="6">
        <v>42730</v>
      </c>
      <c r="C152" s="7" t="s">
        <v>1597</v>
      </c>
    </row>
    <row r="153" spans="1:3" x14ac:dyDescent="0.2">
      <c r="A153" s="7" t="s">
        <v>798</v>
      </c>
      <c r="B153" s="6">
        <v>41874</v>
      </c>
      <c r="C153" s="7" t="s">
        <v>728</v>
      </c>
    </row>
    <row r="154" spans="1:3" x14ac:dyDescent="0.2">
      <c r="A154" s="7" t="s">
        <v>574</v>
      </c>
      <c r="B154" s="6">
        <v>41644</v>
      </c>
      <c r="C154" s="7" t="s">
        <v>575</v>
      </c>
    </row>
    <row r="155" spans="1:3" x14ac:dyDescent="0.2">
      <c r="A155" s="7" t="s">
        <v>1535</v>
      </c>
      <c r="B155" s="6">
        <v>42674</v>
      </c>
      <c r="C155" s="7" t="s">
        <v>1028</v>
      </c>
    </row>
    <row r="156" spans="1:3" x14ac:dyDescent="0.2">
      <c r="A156" s="7" t="s">
        <v>264</v>
      </c>
      <c r="B156" s="6">
        <v>41394</v>
      </c>
      <c r="C156" s="7" t="s">
        <v>265</v>
      </c>
    </row>
    <row r="157" spans="1:3" x14ac:dyDescent="0.2">
      <c r="A157" s="7" t="s">
        <v>449</v>
      </c>
      <c r="B157" s="6">
        <v>41527</v>
      </c>
      <c r="C157" s="7" t="s">
        <v>450</v>
      </c>
    </row>
    <row r="158" spans="1:3" x14ac:dyDescent="0.2">
      <c r="A158" s="7" t="s">
        <v>1261</v>
      </c>
      <c r="B158" s="6">
        <v>42322</v>
      </c>
      <c r="C158" s="7" t="s">
        <v>285</v>
      </c>
    </row>
    <row r="159" spans="1:3" x14ac:dyDescent="0.2">
      <c r="A159" s="7" t="s">
        <v>245</v>
      </c>
      <c r="B159" s="6">
        <v>41388</v>
      </c>
      <c r="C159" s="7" t="s">
        <v>246</v>
      </c>
    </row>
    <row r="160" spans="1:3" x14ac:dyDescent="0.2">
      <c r="A160" s="7" t="s">
        <v>998</v>
      </c>
      <c r="B160" s="6">
        <v>42065</v>
      </c>
      <c r="C160" s="7" t="s">
        <v>999</v>
      </c>
    </row>
    <row r="161" spans="1:3" x14ac:dyDescent="0.2">
      <c r="A161" s="7" t="s">
        <v>947</v>
      </c>
      <c r="B161" s="6">
        <v>42018</v>
      </c>
      <c r="C161" s="7" t="s">
        <v>771</v>
      </c>
    </row>
    <row r="162" spans="1:3" x14ac:dyDescent="0.2">
      <c r="A162" s="7" t="s">
        <v>990</v>
      </c>
      <c r="B162" s="6">
        <v>42062</v>
      </c>
      <c r="C162" s="7" t="s">
        <v>991</v>
      </c>
    </row>
    <row r="163" spans="1:3" x14ac:dyDescent="0.2">
      <c r="A163" s="7" t="s">
        <v>708</v>
      </c>
      <c r="B163" s="6">
        <v>41782</v>
      </c>
      <c r="C163" s="7" t="s">
        <v>709</v>
      </c>
    </row>
    <row r="164" spans="1:3" x14ac:dyDescent="0.2">
      <c r="A164" s="7" t="s">
        <v>1446</v>
      </c>
      <c r="B164" s="6">
        <v>42551</v>
      </c>
      <c r="C164" s="7" t="s">
        <v>1004</v>
      </c>
    </row>
    <row r="165" spans="1:3" x14ac:dyDescent="0.2">
      <c r="A165" s="7" t="s">
        <v>886</v>
      </c>
      <c r="B165" s="6">
        <v>41964</v>
      </c>
      <c r="C165" s="7" t="s">
        <v>887</v>
      </c>
    </row>
    <row r="166" spans="1:3" x14ac:dyDescent="0.2">
      <c r="A166" s="7" t="s">
        <v>67</v>
      </c>
      <c r="B166" s="6">
        <v>41617</v>
      </c>
      <c r="C166" s="7" t="s">
        <v>68</v>
      </c>
    </row>
    <row r="167" spans="1:3" x14ac:dyDescent="0.2">
      <c r="A167" s="7" t="s">
        <v>1097</v>
      </c>
      <c r="B167" s="6">
        <v>42153</v>
      </c>
      <c r="C167" s="7" t="s">
        <v>869</v>
      </c>
    </row>
    <row r="168" spans="1:3" x14ac:dyDescent="0.2">
      <c r="A168" s="7" t="s">
        <v>426</v>
      </c>
      <c r="B168" s="6">
        <v>41509</v>
      </c>
      <c r="C168" s="7" t="s">
        <v>427</v>
      </c>
    </row>
    <row r="169" spans="1:3" x14ac:dyDescent="0.2">
      <c r="A169" s="7" t="s">
        <v>1459</v>
      </c>
      <c r="B169" s="6">
        <v>42577</v>
      </c>
      <c r="C169" s="7" t="s">
        <v>997</v>
      </c>
    </row>
    <row r="170" spans="1:3" x14ac:dyDescent="0.2">
      <c r="A170" s="7" t="s">
        <v>1109</v>
      </c>
      <c r="B170" s="6">
        <v>42164</v>
      </c>
      <c r="C170" s="7" t="s">
        <v>919</v>
      </c>
    </row>
    <row r="171" spans="1:3" x14ac:dyDescent="0.2">
      <c r="A171" s="7" t="s">
        <v>1617</v>
      </c>
      <c r="B171" s="6">
        <v>42757</v>
      </c>
      <c r="C171" s="7" t="s">
        <v>1618</v>
      </c>
    </row>
    <row r="172" spans="1:3" x14ac:dyDescent="0.2">
      <c r="A172" s="7" t="s">
        <v>764</v>
      </c>
      <c r="B172" s="6">
        <v>41836</v>
      </c>
      <c r="C172" s="7" t="s">
        <v>765</v>
      </c>
    </row>
    <row r="173" spans="1:3" x14ac:dyDescent="0.2">
      <c r="A173" s="7" t="s">
        <v>92</v>
      </c>
      <c r="B173" s="6">
        <v>41844</v>
      </c>
      <c r="C173" s="7" t="s">
        <v>93</v>
      </c>
    </row>
    <row r="174" spans="1:3" x14ac:dyDescent="0.2">
      <c r="A174" s="7" t="s">
        <v>1052</v>
      </c>
      <c r="B174" s="6">
        <v>42118</v>
      </c>
      <c r="C174" s="7" t="s">
        <v>1053</v>
      </c>
    </row>
    <row r="175" spans="1:3" x14ac:dyDescent="0.2">
      <c r="A175" s="7" t="s">
        <v>1374</v>
      </c>
      <c r="B175" s="6">
        <v>42463</v>
      </c>
      <c r="C175" s="7" t="s">
        <v>1375</v>
      </c>
    </row>
    <row r="176" spans="1:3" x14ac:dyDescent="0.2">
      <c r="A176" s="7" t="s">
        <v>1494</v>
      </c>
      <c r="B176" s="6">
        <v>42631</v>
      </c>
      <c r="C176" s="7" t="s">
        <v>581</v>
      </c>
    </row>
    <row r="177" spans="1:3" x14ac:dyDescent="0.2">
      <c r="A177" s="7" t="s">
        <v>801</v>
      </c>
      <c r="B177" s="6">
        <v>41875</v>
      </c>
      <c r="C177" s="7" t="s">
        <v>417</v>
      </c>
    </row>
    <row r="178" spans="1:3" x14ac:dyDescent="0.2">
      <c r="A178" s="7" t="s">
        <v>305</v>
      </c>
      <c r="B178" s="6">
        <v>41420</v>
      </c>
      <c r="C178" s="7" t="s">
        <v>306</v>
      </c>
    </row>
    <row r="179" spans="1:3" x14ac:dyDescent="0.2">
      <c r="A179" s="7" t="s">
        <v>1611</v>
      </c>
      <c r="B179" s="6">
        <v>42752</v>
      </c>
      <c r="C179" s="7" t="s">
        <v>742</v>
      </c>
    </row>
    <row r="180" spans="1:3" x14ac:dyDescent="0.2">
      <c r="A180" s="7" t="s">
        <v>873</v>
      </c>
      <c r="B180" s="6">
        <v>41951</v>
      </c>
      <c r="C180" s="7" t="s">
        <v>874</v>
      </c>
    </row>
    <row r="181" spans="1:3" x14ac:dyDescent="0.2">
      <c r="A181" s="7" t="s">
        <v>396</v>
      </c>
      <c r="B181" s="6">
        <v>41490</v>
      </c>
      <c r="C181" s="7" t="s">
        <v>397</v>
      </c>
    </row>
    <row r="182" spans="1:3" x14ac:dyDescent="0.2">
      <c r="A182" s="7" t="s">
        <v>1563</v>
      </c>
      <c r="B182" s="6">
        <v>42698</v>
      </c>
      <c r="C182" s="7" t="s">
        <v>1564</v>
      </c>
    </row>
    <row r="183" spans="1:3" x14ac:dyDescent="0.2">
      <c r="A183" s="7" t="s">
        <v>249</v>
      </c>
      <c r="B183" s="6">
        <v>41390</v>
      </c>
      <c r="C183" s="7" t="s">
        <v>250</v>
      </c>
    </row>
    <row r="184" spans="1:3" x14ac:dyDescent="0.2">
      <c r="A184" s="7" t="s">
        <v>856</v>
      </c>
      <c r="B184" s="6">
        <v>41933</v>
      </c>
      <c r="C184" s="7" t="s">
        <v>857</v>
      </c>
    </row>
    <row r="185" spans="1:3" x14ac:dyDescent="0.2">
      <c r="A185" s="7" t="s">
        <v>508</v>
      </c>
      <c r="B185" s="6">
        <v>41579</v>
      </c>
      <c r="C185" s="7" t="s">
        <v>509</v>
      </c>
    </row>
    <row r="186" spans="1:3" x14ac:dyDescent="0.2">
      <c r="A186" s="7" t="s">
        <v>114</v>
      </c>
      <c r="B186" s="6">
        <v>42022</v>
      </c>
      <c r="C186" s="7" t="s">
        <v>72</v>
      </c>
    </row>
    <row r="187" spans="1:3" x14ac:dyDescent="0.2">
      <c r="A187" s="7" t="s">
        <v>363</v>
      </c>
      <c r="B187" s="6">
        <v>41459</v>
      </c>
      <c r="C187" s="7" t="s">
        <v>232</v>
      </c>
    </row>
    <row r="188" spans="1:3" x14ac:dyDescent="0.2">
      <c r="A188" s="7" t="s">
        <v>1104</v>
      </c>
      <c r="B188" s="6">
        <v>42163</v>
      </c>
      <c r="C188" s="7" t="s">
        <v>1105</v>
      </c>
    </row>
    <row r="189" spans="1:3" x14ac:dyDescent="0.2">
      <c r="A189" s="7" t="s">
        <v>1572</v>
      </c>
      <c r="B189" s="6">
        <v>42706</v>
      </c>
      <c r="C189" s="7" t="s">
        <v>1573</v>
      </c>
    </row>
    <row r="190" spans="1:3" x14ac:dyDescent="0.2">
      <c r="A190" s="7" t="s">
        <v>1417</v>
      </c>
      <c r="B190" s="6">
        <v>42514</v>
      </c>
      <c r="C190" s="7" t="s">
        <v>1418</v>
      </c>
    </row>
    <row r="191" spans="1:3" x14ac:dyDescent="0.2">
      <c r="A191" s="7" t="s">
        <v>175</v>
      </c>
      <c r="B191" s="6">
        <v>42539</v>
      </c>
      <c r="C191" s="7" t="s">
        <v>174</v>
      </c>
    </row>
    <row r="192" spans="1:3" x14ac:dyDescent="0.2">
      <c r="A192" s="7" t="s">
        <v>353</v>
      </c>
      <c r="B192" s="6">
        <v>41453</v>
      </c>
      <c r="C192" s="7" t="s">
        <v>354</v>
      </c>
    </row>
    <row r="193" spans="1:3" x14ac:dyDescent="0.2">
      <c r="A193" s="7" t="s">
        <v>1528</v>
      </c>
      <c r="B193" s="6">
        <v>42672</v>
      </c>
      <c r="C193" s="7" t="s">
        <v>1529</v>
      </c>
    </row>
    <row r="194" spans="1:3" x14ac:dyDescent="0.2">
      <c r="A194" s="7" t="s">
        <v>351</v>
      </c>
      <c r="B194" s="6">
        <v>41452</v>
      </c>
      <c r="C194" s="7" t="s">
        <v>352</v>
      </c>
    </row>
    <row r="195" spans="1:3" x14ac:dyDescent="0.2">
      <c r="A195" s="7" t="s">
        <v>96</v>
      </c>
      <c r="B195" s="6">
        <v>41877</v>
      </c>
      <c r="C195" s="7" t="s">
        <v>97</v>
      </c>
    </row>
    <row r="196" spans="1:3" x14ac:dyDescent="0.2">
      <c r="A196" s="7" t="s">
        <v>1532</v>
      </c>
      <c r="B196" s="6">
        <v>42674</v>
      </c>
      <c r="C196" s="7" t="s">
        <v>513</v>
      </c>
    </row>
    <row r="197" spans="1:3" x14ac:dyDescent="0.2">
      <c r="A197" s="7" t="s">
        <v>1295</v>
      </c>
      <c r="B197" s="6">
        <v>42376</v>
      </c>
      <c r="C197" s="7" t="s">
        <v>892</v>
      </c>
    </row>
    <row r="198" spans="1:3" x14ac:dyDescent="0.2">
      <c r="A198" s="7" t="s">
        <v>1545</v>
      </c>
      <c r="B198" s="6">
        <v>42681</v>
      </c>
      <c r="C198" s="7" t="s">
        <v>1546</v>
      </c>
    </row>
    <row r="199" spans="1:3" x14ac:dyDescent="0.2">
      <c r="A199" s="7" t="s">
        <v>1435</v>
      </c>
      <c r="B199" s="6">
        <v>42534</v>
      </c>
      <c r="C199" s="7" t="s">
        <v>321</v>
      </c>
    </row>
    <row r="200" spans="1:3" x14ac:dyDescent="0.2">
      <c r="A200" s="7" t="s">
        <v>689</v>
      </c>
      <c r="B200" s="6">
        <v>41759</v>
      </c>
      <c r="C200" s="7" t="s">
        <v>690</v>
      </c>
    </row>
    <row r="201" spans="1:3" x14ac:dyDescent="0.2">
      <c r="A201" s="7" t="s">
        <v>1531</v>
      </c>
      <c r="B201" s="6">
        <v>42672</v>
      </c>
      <c r="C201" s="7" t="s">
        <v>368</v>
      </c>
    </row>
    <row r="202" spans="1:3" x14ac:dyDescent="0.2">
      <c r="A202" s="7" t="s">
        <v>1089</v>
      </c>
      <c r="B202" s="6">
        <v>42146</v>
      </c>
      <c r="C202" s="7" t="s">
        <v>755</v>
      </c>
    </row>
    <row r="203" spans="1:3" x14ac:dyDescent="0.2">
      <c r="A203" s="7" t="s">
        <v>1221</v>
      </c>
      <c r="B203" s="6">
        <v>42270</v>
      </c>
      <c r="C203" s="7" t="s">
        <v>358</v>
      </c>
    </row>
    <row r="204" spans="1:3" x14ac:dyDescent="0.2">
      <c r="A204" s="7" t="s">
        <v>268</v>
      </c>
      <c r="B204" s="6">
        <v>41396</v>
      </c>
      <c r="C204" s="7" t="s">
        <v>269</v>
      </c>
    </row>
    <row r="205" spans="1:3" x14ac:dyDescent="0.2">
      <c r="A205" s="7" t="s">
        <v>1304</v>
      </c>
      <c r="B205" s="6">
        <v>42391</v>
      </c>
      <c r="C205" s="7" t="s">
        <v>1305</v>
      </c>
    </row>
    <row r="206" spans="1:3" x14ac:dyDescent="0.2">
      <c r="A206" s="7" t="s">
        <v>1602</v>
      </c>
      <c r="B206" s="6">
        <v>42737</v>
      </c>
      <c r="C206" s="7" t="s">
        <v>421</v>
      </c>
    </row>
    <row r="207" spans="1:3" x14ac:dyDescent="0.2">
      <c r="A207" s="7" t="s">
        <v>714</v>
      </c>
      <c r="B207" s="6">
        <v>41786</v>
      </c>
      <c r="C207" s="7" t="s">
        <v>715</v>
      </c>
    </row>
    <row r="208" spans="1:3" x14ac:dyDescent="0.2">
      <c r="A208" s="7" t="s">
        <v>1321</v>
      </c>
      <c r="B208" s="6">
        <v>42411</v>
      </c>
      <c r="C208" s="7" t="s">
        <v>816</v>
      </c>
    </row>
    <row r="209" spans="1:3" x14ac:dyDescent="0.2">
      <c r="A209" s="7" t="s">
        <v>416</v>
      </c>
      <c r="B209" s="6">
        <v>41501</v>
      </c>
      <c r="C209" s="7" t="s">
        <v>417</v>
      </c>
    </row>
    <row r="210" spans="1:3" x14ac:dyDescent="0.2">
      <c r="A210" s="7" t="s">
        <v>1219</v>
      </c>
      <c r="B210" s="6">
        <v>42261</v>
      </c>
      <c r="C210" s="7" t="s">
        <v>360</v>
      </c>
    </row>
    <row r="211" spans="1:3" x14ac:dyDescent="0.2">
      <c r="A211" s="7" t="s">
        <v>1039</v>
      </c>
      <c r="B211" s="6">
        <v>42105</v>
      </c>
      <c r="C211" s="7" t="s">
        <v>1040</v>
      </c>
    </row>
    <row r="212" spans="1:3" x14ac:dyDescent="0.2">
      <c r="A212" s="7" t="s">
        <v>1338</v>
      </c>
      <c r="B212" s="6">
        <v>42433</v>
      </c>
      <c r="C212" s="7" t="s">
        <v>238</v>
      </c>
    </row>
    <row r="213" spans="1:3" x14ac:dyDescent="0.2">
      <c r="A213" s="7" t="s">
        <v>994</v>
      </c>
      <c r="B213" s="6">
        <v>42063</v>
      </c>
      <c r="C213" s="7" t="s">
        <v>995</v>
      </c>
    </row>
    <row r="214" spans="1:3" x14ac:dyDescent="0.2">
      <c r="A214" s="7" t="s">
        <v>89</v>
      </c>
      <c r="B214" s="6">
        <v>41836</v>
      </c>
      <c r="C214" s="7" t="s">
        <v>90</v>
      </c>
    </row>
    <row r="215" spans="1:3" x14ac:dyDescent="0.2">
      <c r="A215" s="7" t="s">
        <v>1233</v>
      </c>
      <c r="B215" s="6">
        <v>42284</v>
      </c>
      <c r="C215" s="7" t="s">
        <v>1234</v>
      </c>
    </row>
    <row r="216" spans="1:3" x14ac:dyDescent="0.2">
      <c r="A216" s="7" t="s">
        <v>1156</v>
      </c>
      <c r="B216" s="6">
        <v>42206</v>
      </c>
      <c r="C216" s="7" t="s">
        <v>336</v>
      </c>
    </row>
    <row r="217" spans="1:3" x14ac:dyDescent="0.2">
      <c r="A217" s="7" t="s">
        <v>1125</v>
      </c>
      <c r="B217" s="6">
        <v>42181</v>
      </c>
      <c r="C217" s="7" t="s">
        <v>554</v>
      </c>
    </row>
    <row r="218" spans="1:3" x14ac:dyDescent="0.2">
      <c r="A218" s="7" t="s">
        <v>260</v>
      </c>
      <c r="B218" s="6">
        <v>41393</v>
      </c>
      <c r="C218" s="7" t="s">
        <v>261</v>
      </c>
    </row>
    <row r="219" spans="1:3" x14ac:dyDescent="0.2">
      <c r="A219" s="7" t="s">
        <v>1208</v>
      </c>
      <c r="B219" s="6">
        <v>42251</v>
      </c>
      <c r="C219" s="7" t="s">
        <v>287</v>
      </c>
    </row>
    <row r="220" spans="1:3" x14ac:dyDescent="0.2">
      <c r="A220" s="7" t="s">
        <v>1539</v>
      </c>
      <c r="B220" s="6">
        <v>42677</v>
      </c>
      <c r="C220" s="7" t="s">
        <v>1540</v>
      </c>
    </row>
    <row r="221" spans="1:3" x14ac:dyDescent="0.2">
      <c r="A221" s="7" t="s">
        <v>1106</v>
      </c>
      <c r="B221" s="6">
        <v>42163</v>
      </c>
      <c r="C221" s="7" t="s">
        <v>338</v>
      </c>
    </row>
    <row r="222" spans="1:3" x14ac:dyDescent="0.2">
      <c r="A222" s="7" t="s">
        <v>974</v>
      </c>
      <c r="B222" s="6">
        <v>42041</v>
      </c>
      <c r="C222" s="7" t="s">
        <v>975</v>
      </c>
    </row>
    <row r="223" spans="1:3" x14ac:dyDescent="0.2">
      <c r="A223" s="7" t="s">
        <v>1457</v>
      </c>
      <c r="B223" s="6">
        <v>42566</v>
      </c>
      <c r="C223" s="7" t="s">
        <v>809</v>
      </c>
    </row>
    <row r="224" spans="1:3" x14ac:dyDescent="0.2">
      <c r="A224" s="7" t="s">
        <v>1146</v>
      </c>
      <c r="B224" s="6">
        <v>42200</v>
      </c>
      <c r="C224" s="7" t="s">
        <v>1147</v>
      </c>
    </row>
    <row r="225" spans="1:3" x14ac:dyDescent="0.2">
      <c r="A225" s="7" t="s">
        <v>152</v>
      </c>
      <c r="B225" s="6">
        <v>42367</v>
      </c>
      <c r="C225" s="7" t="s">
        <v>151</v>
      </c>
    </row>
    <row r="226" spans="1:3" x14ac:dyDescent="0.2">
      <c r="A226" s="7" t="s">
        <v>1190</v>
      </c>
      <c r="B226" s="6">
        <v>42238</v>
      </c>
      <c r="C226" s="7" t="s">
        <v>155</v>
      </c>
    </row>
    <row r="227" spans="1:3" x14ac:dyDescent="0.2">
      <c r="A227" s="7" t="s">
        <v>1387</v>
      </c>
      <c r="B227" s="6">
        <v>42481</v>
      </c>
      <c r="C227" s="7" t="s">
        <v>995</v>
      </c>
    </row>
    <row r="228" spans="1:3" x14ac:dyDescent="0.2">
      <c r="A228" s="7" t="s">
        <v>749</v>
      </c>
      <c r="B228" s="6">
        <v>41817</v>
      </c>
      <c r="C228" s="7" t="s">
        <v>750</v>
      </c>
    </row>
    <row r="229" spans="1:3" x14ac:dyDescent="0.2">
      <c r="A229" s="7" t="s">
        <v>1512</v>
      </c>
      <c r="B229" s="6">
        <v>42655</v>
      </c>
      <c r="C229" s="7" t="s">
        <v>421</v>
      </c>
    </row>
    <row r="230" spans="1:3" x14ac:dyDescent="0.2">
      <c r="A230" s="7" t="s">
        <v>266</v>
      </c>
      <c r="B230" s="6">
        <v>41395</v>
      </c>
      <c r="C230" s="7" t="s">
        <v>267</v>
      </c>
    </row>
    <row r="231" spans="1:3" x14ac:dyDescent="0.2">
      <c r="A231" s="7" t="s">
        <v>665</v>
      </c>
      <c r="B231" s="6">
        <v>41728</v>
      </c>
      <c r="C231" s="7" t="s">
        <v>76</v>
      </c>
    </row>
    <row r="232" spans="1:3" x14ac:dyDescent="0.2">
      <c r="A232" s="7" t="s">
        <v>1603</v>
      </c>
      <c r="B232" s="6">
        <v>42739</v>
      </c>
      <c r="C232" s="7" t="s">
        <v>1604</v>
      </c>
    </row>
    <row r="233" spans="1:3" x14ac:dyDescent="0.2">
      <c r="A233" s="7" t="s">
        <v>1346</v>
      </c>
      <c r="B233" s="6">
        <v>42439</v>
      </c>
      <c r="C233" s="7" t="s">
        <v>439</v>
      </c>
    </row>
    <row r="234" spans="1:3" x14ac:dyDescent="0.2">
      <c r="A234" s="7" t="s">
        <v>612</v>
      </c>
      <c r="B234" s="6">
        <v>41677</v>
      </c>
      <c r="C234" s="7" t="s">
        <v>613</v>
      </c>
    </row>
    <row r="235" spans="1:3" x14ac:dyDescent="0.2">
      <c r="A235" s="7" t="s">
        <v>1036</v>
      </c>
      <c r="B235" s="6">
        <v>42102</v>
      </c>
      <c r="C235" s="7" t="s">
        <v>1037</v>
      </c>
    </row>
    <row r="236" spans="1:3" x14ac:dyDescent="0.2">
      <c r="A236" s="7" t="s">
        <v>402</v>
      </c>
      <c r="B236" s="6">
        <v>41493</v>
      </c>
      <c r="C236" s="7" t="s">
        <v>403</v>
      </c>
    </row>
    <row r="237" spans="1:3" x14ac:dyDescent="0.2">
      <c r="A237" s="7" t="s">
        <v>759</v>
      </c>
      <c r="B237" s="6">
        <v>41830</v>
      </c>
      <c r="C237" s="7" t="s">
        <v>760</v>
      </c>
    </row>
    <row r="238" spans="1:3" x14ac:dyDescent="0.2">
      <c r="A238" s="7" t="s">
        <v>493</v>
      </c>
      <c r="B238" s="6">
        <v>41566</v>
      </c>
      <c r="C238" s="7" t="s">
        <v>484</v>
      </c>
    </row>
    <row r="239" spans="1:3" x14ac:dyDescent="0.2">
      <c r="A239" s="7" t="s">
        <v>1404</v>
      </c>
      <c r="B239" s="6">
        <v>42502</v>
      </c>
      <c r="C239" s="7" t="s">
        <v>106</v>
      </c>
    </row>
    <row r="240" spans="1:3" x14ac:dyDescent="0.2">
      <c r="A240" s="7" t="s">
        <v>310</v>
      </c>
      <c r="B240" s="6">
        <v>41423</v>
      </c>
      <c r="C240" s="7" t="s">
        <v>311</v>
      </c>
    </row>
    <row r="241" spans="1:3" x14ac:dyDescent="0.2">
      <c r="A241" s="7" t="s">
        <v>1575</v>
      </c>
      <c r="B241" s="6">
        <v>42708</v>
      </c>
      <c r="C241" s="7" t="s">
        <v>556</v>
      </c>
    </row>
    <row r="242" spans="1:3" x14ac:dyDescent="0.2">
      <c r="A242" s="7" t="s">
        <v>472</v>
      </c>
      <c r="B242" s="6">
        <v>41546</v>
      </c>
      <c r="C242" s="7" t="s">
        <v>473</v>
      </c>
    </row>
    <row r="243" spans="1:3" x14ac:dyDescent="0.2">
      <c r="A243" s="7" t="s">
        <v>1584</v>
      </c>
      <c r="B243" s="6">
        <v>42717</v>
      </c>
      <c r="C243" s="7" t="s">
        <v>753</v>
      </c>
    </row>
    <row r="244" spans="1:3" x14ac:dyDescent="0.2">
      <c r="A244" s="7" t="s">
        <v>754</v>
      </c>
      <c r="B244" s="6">
        <v>41822</v>
      </c>
      <c r="C244" s="7" t="s">
        <v>755</v>
      </c>
    </row>
    <row r="245" spans="1:3" x14ac:dyDescent="0.2">
      <c r="A245" s="7" t="s">
        <v>727</v>
      </c>
      <c r="B245" s="6">
        <v>41796</v>
      </c>
      <c r="C245" s="7" t="s">
        <v>728</v>
      </c>
    </row>
    <row r="246" spans="1:3" x14ac:dyDescent="0.2">
      <c r="A246" s="7" t="s">
        <v>346</v>
      </c>
      <c r="B246" s="6">
        <v>41448</v>
      </c>
      <c r="C246" s="7" t="s">
        <v>347</v>
      </c>
    </row>
    <row r="247" spans="1:3" x14ac:dyDescent="0.2">
      <c r="A247" s="7" t="s">
        <v>591</v>
      </c>
      <c r="B247" s="6">
        <v>41661</v>
      </c>
      <c r="C247" s="7" t="s">
        <v>592</v>
      </c>
    </row>
    <row r="248" spans="1:3" x14ac:dyDescent="0.2">
      <c r="A248" s="7" t="s">
        <v>571</v>
      </c>
      <c r="B248" s="6">
        <v>41636</v>
      </c>
      <c r="C248" s="7" t="s">
        <v>545</v>
      </c>
    </row>
    <row r="249" spans="1:3" x14ac:dyDescent="0.2">
      <c r="A249" s="7" t="s">
        <v>1402</v>
      </c>
      <c r="B249" s="6">
        <v>42500</v>
      </c>
      <c r="C249" s="7" t="s">
        <v>728</v>
      </c>
    </row>
    <row r="250" spans="1:3" x14ac:dyDescent="0.2">
      <c r="A250" s="7" t="s">
        <v>1388</v>
      </c>
      <c r="B250" s="6">
        <v>42482</v>
      </c>
      <c r="C250" s="7" t="s">
        <v>1389</v>
      </c>
    </row>
    <row r="251" spans="1:3" x14ac:dyDescent="0.2">
      <c r="A251" s="7" t="s">
        <v>1567</v>
      </c>
      <c r="B251" s="6">
        <v>42699</v>
      </c>
      <c r="C251" s="7" t="s">
        <v>865</v>
      </c>
    </row>
    <row r="252" spans="1:3" x14ac:dyDescent="0.2">
      <c r="A252" s="7" t="s">
        <v>520</v>
      </c>
      <c r="B252" s="6">
        <v>41591</v>
      </c>
      <c r="C252" s="7" t="s">
        <v>446</v>
      </c>
    </row>
    <row r="253" spans="1:3" x14ac:dyDescent="0.2">
      <c r="A253" s="7" t="s">
        <v>149</v>
      </c>
      <c r="B253" s="6">
        <v>42352</v>
      </c>
      <c r="C253" s="7" t="s">
        <v>148</v>
      </c>
    </row>
    <row r="254" spans="1:3" x14ac:dyDescent="0.2">
      <c r="A254" s="7" t="s">
        <v>349</v>
      </c>
      <c r="B254" s="6">
        <v>41452</v>
      </c>
      <c r="C254" s="7" t="s">
        <v>350</v>
      </c>
    </row>
    <row r="255" spans="1:3" x14ac:dyDescent="0.2">
      <c r="A255" s="7" t="s">
        <v>1385</v>
      </c>
      <c r="B255" s="6">
        <v>42481</v>
      </c>
      <c r="C255" s="7" t="s">
        <v>1386</v>
      </c>
    </row>
    <row r="256" spans="1:3" x14ac:dyDescent="0.2">
      <c r="A256" s="7" t="s">
        <v>430</v>
      </c>
      <c r="B256" s="6">
        <v>41512</v>
      </c>
      <c r="C256" s="7" t="s">
        <v>431</v>
      </c>
    </row>
    <row r="257" spans="1:3" x14ac:dyDescent="0.2">
      <c r="A257" s="7" t="s">
        <v>337</v>
      </c>
      <c r="B257" s="6">
        <v>41439</v>
      </c>
      <c r="C257" s="7" t="s">
        <v>338</v>
      </c>
    </row>
    <row r="258" spans="1:3" x14ac:dyDescent="0.2">
      <c r="A258" s="7" t="s">
        <v>1463</v>
      </c>
      <c r="B258" s="6">
        <v>42584</v>
      </c>
      <c r="C258" s="7" t="s">
        <v>1464</v>
      </c>
    </row>
    <row r="259" spans="1:3" x14ac:dyDescent="0.2">
      <c r="A259" s="7" t="s">
        <v>910</v>
      </c>
      <c r="B259" s="6">
        <v>41993</v>
      </c>
      <c r="C259" s="7" t="s">
        <v>911</v>
      </c>
    </row>
    <row r="260" spans="1:3" x14ac:dyDescent="0.2">
      <c r="A260" s="7" t="s">
        <v>929</v>
      </c>
      <c r="B260" s="6">
        <v>42009</v>
      </c>
      <c r="C260" s="7" t="s">
        <v>850</v>
      </c>
    </row>
    <row r="261" spans="1:3" x14ac:dyDescent="0.2">
      <c r="A261" s="7" t="s">
        <v>1020</v>
      </c>
      <c r="B261" s="6">
        <v>42085</v>
      </c>
      <c r="C261" s="7" t="s">
        <v>1021</v>
      </c>
    </row>
    <row r="262" spans="1:3" x14ac:dyDescent="0.2">
      <c r="A262" s="7" t="s">
        <v>1407</v>
      </c>
      <c r="B262" s="6">
        <v>42507</v>
      </c>
      <c r="C262" s="7" t="s">
        <v>1408</v>
      </c>
    </row>
    <row r="263" spans="1:3" x14ac:dyDescent="0.2">
      <c r="A263" s="7" t="s">
        <v>1250</v>
      </c>
      <c r="B263" s="6">
        <v>42306</v>
      </c>
      <c r="C263" s="7" t="s">
        <v>1251</v>
      </c>
    </row>
    <row r="264" spans="1:3" x14ac:dyDescent="0.2">
      <c r="A264" s="7" t="s">
        <v>191</v>
      </c>
      <c r="B264" s="6">
        <v>41314</v>
      </c>
      <c r="C264" s="7" t="s">
        <v>192</v>
      </c>
    </row>
    <row r="265" spans="1:3" x14ac:dyDescent="0.2">
      <c r="A265" s="7" t="s">
        <v>1134</v>
      </c>
      <c r="B265" s="6">
        <v>42187</v>
      </c>
      <c r="C265" s="7" t="s">
        <v>1135</v>
      </c>
    </row>
    <row r="266" spans="1:3" x14ac:dyDescent="0.2">
      <c r="A266" s="7" t="s">
        <v>129</v>
      </c>
      <c r="B266" s="6">
        <v>42178</v>
      </c>
      <c r="C266" s="7" t="s">
        <v>130</v>
      </c>
    </row>
    <row r="267" spans="1:3" x14ac:dyDescent="0.2">
      <c r="A267" s="7" t="s">
        <v>1024</v>
      </c>
      <c r="B267" s="6">
        <v>42086</v>
      </c>
      <c r="C267" s="7" t="s">
        <v>896</v>
      </c>
    </row>
    <row r="268" spans="1:3" x14ac:dyDescent="0.2">
      <c r="A268" s="7" t="s">
        <v>1523</v>
      </c>
      <c r="B268" s="6">
        <v>42666</v>
      </c>
      <c r="C268" s="7" t="s">
        <v>857</v>
      </c>
    </row>
    <row r="269" spans="1:3" x14ac:dyDescent="0.2">
      <c r="A269" s="7" t="s">
        <v>385</v>
      </c>
      <c r="B269" s="6">
        <v>41479</v>
      </c>
      <c r="C269" s="7" t="s">
        <v>386</v>
      </c>
    </row>
    <row r="270" spans="1:3" x14ac:dyDescent="0.2">
      <c r="A270" s="7" t="s">
        <v>1587</v>
      </c>
      <c r="B270" s="6">
        <v>42720</v>
      </c>
      <c r="C270" s="7" t="s">
        <v>182</v>
      </c>
    </row>
    <row r="271" spans="1:3" x14ac:dyDescent="0.2">
      <c r="A271" s="7" t="s">
        <v>375</v>
      </c>
      <c r="B271" s="6">
        <v>41474</v>
      </c>
      <c r="C271" s="7" t="s">
        <v>376</v>
      </c>
    </row>
    <row r="272" spans="1:3" x14ac:dyDescent="0.2">
      <c r="A272" s="7" t="s">
        <v>647</v>
      </c>
      <c r="B272" s="6">
        <v>41708</v>
      </c>
      <c r="C272" s="7" t="s">
        <v>151</v>
      </c>
    </row>
    <row r="273" spans="1:3" x14ac:dyDescent="0.2">
      <c r="A273" s="7" t="s">
        <v>828</v>
      </c>
      <c r="B273" s="6">
        <v>41909</v>
      </c>
      <c r="C273" s="7" t="s">
        <v>182</v>
      </c>
    </row>
    <row r="274" spans="1:3" x14ac:dyDescent="0.2">
      <c r="A274" s="7" t="s">
        <v>564</v>
      </c>
      <c r="B274" s="6">
        <v>41629</v>
      </c>
      <c r="C274" s="7" t="s">
        <v>565</v>
      </c>
    </row>
    <row r="275" spans="1:3" x14ac:dyDescent="0.2">
      <c r="A275" s="7" t="s">
        <v>200</v>
      </c>
      <c r="B275" s="6">
        <v>41318</v>
      </c>
      <c r="C275" s="7" t="s">
        <v>177</v>
      </c>
    </row>
    <row r="276" spans="1:3" x14ac:dyDescent="0.2">
      <c r="A276" s="7" t="s">
        <v>1487</v>
      </c>
      <c r="B276" s="6">
        <v>42617</v>
      </c>
      <c r="C276" s="7" t="s">
        <v>313</v>
      </c>
    </row>
    <row r="277" spans="1:3" x14ac:dyDescent="0.2">
      <c r="A277" s="7" t="s">
        <v>288</v>
      </c>
      <c r="B277" s="6">
        <v>41411</v>
      </c>
      <c r="C277" s="7" t="s">
        <v>289</v>
      </c>
    </row>
    <row r="278" spans="1:3" x14ac:dyDescent="0.2">
      <c r="A278" s="7" t="s">
        <v>172</v>
      </c>
      <c r="B278" s="6">
        <v>42533</v>
      </c>
      <c r="C278" s="7" t="s">
        <v>168</v>
      </c>
    </row>
    <row r="279" spans="1:3" x14ac:dyDescent="0.2">
      <c r="A279" s="7" t="s">
        <v>216</v>
      </c>
      <c r="B279" s="6">
        <v>41329</v>
      </c>
      <c r="C279" s="7" t="s">
        <v>217</v>
      </c>
    </row>
    <row r="280" spans="1:3" x14ac:dyDescent="0.2">
      <c r="A280" s="7" t="s">
        <v>969</v>
      </c>
      <c r="B280" s="6">
        <v>42037</v>
      </c>
      <c r="C280" s="7" t="s">
        <v>289</v>
      </c>
    </row>
    <row r="281" spans="1:3" x14ac:dyDescent="0.2">
      <c r="A281" s="7" t="s">
        <v>1428</v>
      </c>
      <c r="B281" s="6">
        <v>42522</v>
      </c>
      <c r="C281" s="7" t="s">
        <v>1429</v>
      </c>
    </row>
    <row r="282" spans="1:3" x14ac:dyDescent="0.2">
      <c r="A282" s="7" t="s">
        <v>1161</v>
      </c>
      <c r="B282" s="6">
        <v>42209</v>
      </c>
      <c r="C282" s="7" t="s">
        <v>257</v>
      </c>
    </row>
    <row r="283" spans="1:3" x14ac:dyDescent="0.2">
      <c r="A283" s="7" t="s">
        <v>1357</v>
      </c>
      <c r="B283" s="6">
        <v>42448</v>
      </c>
      <c r="C283" s="7" t="s">
        <v>1358</v>
      </c>
    </row>
    <row r="284" spans="1:3" x14ac:dyDescent="0.2">
      <c r="A284" s="7" t="s">
        <v>902</v>
      </c>
      <c r="B284" s="6">
        <v>41980</v>
      </c>
      <c r="C284" s="7" t="s">
        <v>903</v>
      </c>
    </row>
    <row r="285" spans="1:3" x14ac:dyDescent="0.2">
      <c r="A285" s="7" t="s">
        <v>700</v>
      </c>
      <c r="B285" s="6">
        <v>41768</v>
      </c>
      <c r="C285" s="7" t="s">
        <v>347</v>
      </c>
    </row>
    <row r="286" spans="1:3" x14ac:dyDescent="0.2">
      <c r="A286" s="7" t="s">
        <v>156</v>
      </c>
      <c r="B286" s="6">
        <v>42410</v>
      </c>
      <c r="C286" s="7" t="s">
        <v>155</v>
      </c>
    </row>
    <row r="287" spans="1:3" x14ac:dyDescent="0.2">
      <c r="A287" s="7" t="s">
        <v>1088</v>
      </c>
      <c r="B287" s="6">
        <v>42146</v>
      </c>
      <c r="C287" s="7" t="s">
        <v>890</v>
      </c>
    </row>
    <row r="288" spans="1:3" x14ac:dyDescent="0.2">
      <c r="A288" s="7" t="s">
        <v>1378</v>
      </c>
      <c r="B288" s="6">
        <v>42469</v>
      </c>
      <c r="C288" s="7" t="s">
        <v>252</v>
      </c>
    </row>
    <row r="289" spans="1:3" x14ac:dyDescent="0.2">
      <c r="A289" s="7" t="s">
        <v>595</v>
      </c>
      <c r="B289" s="6">
        <v>41663</v>
      </c>
      <c r="C289" s="7" t="s">
        <v>596</v>
      </c>
    </row>
    <row r="290" spans="1:3" x14ac:dyDescent="0.2">
      <c r="A290" s="7" t="s">
        <v>480</v>
      </c>
      <c r="B290" s="6">
        <v>41551</v>
      </c>
      <c r="C290" s="7" t="s">
        <v>292</v>
      </c>
    </row>
    <row r="291" spans="1:3" x14ac:dyDescent="0.2">
      <c r="A291" s="7" t="s">
        <v>241</v>
      </c>
      <c r="B291" s="6">
        <v>41381</v>
      </c>
      <c r="C291" s="7" t="s">
        <v>242</v>
      </c>
    </row>
    <row r="292" spans="1:3" x14ac:dyDescent="0.2">
      <c r="A292" s="7" t="s">
        <v>1509</v>
      </c>
      <c r="B292" s="6">
        <v>42652</v>
      </c>
      <c r="C292" s="7" t="s">
        <v>405</v>
      </c>
    </row>
    <row r="293" spans="1:3" x14ac:dyDescent="0.2">
      <c r="A293" s="7" t="s">
        <v>85</v>
      </c>
      <c r="B293" s="6">
        <v>41763</v>
      </c>
      <c r="C293" s="7" t="s">
        <v>84</v>
      </c>
    </row>
    <row r="294" spans="1:3" x14ac:dyDescent="0.2">
      <c r="A294" s="7" t="s">
        <v>774</v>
      </c>
      <c r="B294" s="6">
        <v>41848</v>
      </c>
      <c r="C294" s="7" t="s">
        <v>775</v>
      </c>
    </row>
    <row r="295" spans="1:3" x14ac:dyDescent="0.2">
      <c r="A295" s="7" t="s">
        <v>1132</v>
      </c>
      <c r="B295" s="6">
        <v>42185</v>
      </c>
      <c r="C295" s="7" t="s">
        <v>1133</v>
      </c>
    </row>
    <row r="296" spans="1:3" x14ac:dyDescent="0.2">
      <c r="A296" s="7" t="s">
        <v>1225</v>
      </c>
      <c r="B296" s="6">
        <v>42272</v>
      </c>
      <c r="C296" s="7" t="s">
        <v>1226</v>
      </c>
    </row>
    <row r="297" spans="1:3" x14ac:dyDescent="0.2">
      <c r="A297" s="7" t="s">
        <v>1409</v>
      </c>
      <c r="B297" s="6">
        <v>42509</v>
      </c>
      <c r="C297" s="7" t="s">
        <v>1410</v>
      </c>
    </row>
    <row r="298" spans="1:3" x14ac:dyDescent="0.2">
      <c r="A298" s="7" t="s">
        <v>559</v>
      </c>
      <c r="B298" s="6">
        <v>41623</v>
      </c>
      <c r="C298" s="7" t="s">
        <v>560</v>
      </c>
    </row>
    <row r="299" spans="1:3" x14ac:dyDescent="0.2">
      <c r="A299" s="7" t="s">
        <v>303</v>
      </c>
      <c r="B299" s="6">
        <v>41419</v>
      </c>
      <c r="C299" s="7" t="s">
        <v>304</v>
      </c>
    </row>
    <row r="300" spans="1:3" x14ac:dyDescent="0.2">
      <c r="A300" s="7" t="s">
        <v>137</v>
      </c>
      <c r="B300" s="6">
        <v>42210</v>
      </c>
      <c r="C300" s="7" t="s">
        <v>136</v>
      </c>
    </row>
    <row r="301" spans="1:3" x14ac:dyDescent="0.2">
      <c r="A301" s="7" t="s">
        <v>546</v>
      </c>
      <c r="B301" s="6">
        <v>41614</v>
      </c>
      <c r="C301" s="7" t="s">
        <v>547</v>
      </c>
    </row>
    <row r="302" spans="1:3" x14ac:dyDescent="0.2">
      <c r="A302" s="7" t="s">
        <v>924</v>
      </c>
      <c r="B302" s="6">
        <v>42003</v>
      </c>
      <c r="C302" s="7" t="s">
        <v>136</v>
      </c>
    </row>
    <row r="303" spans="1:3" x14ac:dyDescent="0.2">
      <c r="A303" s="7" t="s">
        <v>153</v>
      </c>
      <c r="B303" s="6">
        <v>42367</v>
      </c>
      <c r="C303" s="7" t="s">
        <v>151</v>
      </c>
    </row>
    <row r="304" spans="1:3" x14ac:dyDescent="0.2">
      <c r="A304" s="7" t="s">
        <v>366</v>
      </c>
      <c r="B304" s="6">
        <v>41463</v>
      </c>
      <c r="C304" s="7" t="s">
        <v>242</v>
      </c>
    </row>
    <row r="305" spans="1:3" x14ac:dyDescent="0.2">
      <c r="A305" s="7" t="s">
        <v>441</v>
      </c>
      <c r="B305" s="6">
        <v>41519</v>
      </c>
      <c r="C305" s="7" t="s">
        <v>442</v>
      </c>
    </row>
    <row r="306" spans="1:3" x14ac:dyDescent="0.2">
      <c r="A306" s="7" t="s">
        <v>1479</v>
      </c>
      <c r="B306" s="6">
        <v>42604</v>
      </c>
      <c r="C306" s="7" t="s">
        <v>558</v>
      </c>
    </row>
    <row r="307" spans="1:3" x14ac:dyDescent="0.2">
      <c r="A307" s="7" t="s">
        <v>1431</v>
      </c>
      <c r="B307" s="6">
        <v>42532</v>
      </c>
      <c r="C307" s="7" t="s">
        <v>846</v>
      </c>
    </row>
    <row r="308" spans="1:3" x14ac:dyDescent="0.2">
      <c r="A308" s="7" t="s">
        <v>996</v>
      </c>
      <c r="B308" s="6">
        <v>42064</v>
      </c>
      <c r="C308" s="7" t="s">
        <v>997</v>
      </c>
    </row>
    <row r="309" spans="1:3" x14ac:dyDescent="0.2">
      <c r="A309" s="7" t="s">
        <v>656</v>
      </c>
      <c r="B309" s="6">
        <v>41715</v>
      </c>
      <c r="C309" s="7" t="s">
        <v>657</v>
      </c>
    </row>
    <row r="310" spans="1:3" x14ac:dyDescent="0.2">
      <c r="A310" s="7" t="s">
        <v>1142</v>
      </c>
      <c r="B310" s="6">
        <v>42197</v>
      </c>
      <c r="C310" s="7" t="s">
        <v>313</v>
      </c>
    </row>
    <row r="311" spans="1:3" x14ac:dyDescent="0.2">
      <c r="A311" s="7" t="s">
        <v>284</v>
      </c>
      <c r="B311" s="6">
        <v>41407</v>
      </c>
      <c r="C311" s="7" t="s">
        <v>285</v>
      </c>
    </row>
    <row r="312" spans="1:3" x14ac:dyDescent="0.2">
      <c r="A312" s="7" t="s">
        <v>1252</v>
      </c>
      <c r="B312" s="6">
        <v>42312</v>
      </c>
      <c r="C312" s="7" t="s">
        <v>168</v>
      </c>
    </row>
    <row r="313" spans="1:3" x14ac:dyDescent="0.2">
      <c r="A313" s="7" t="s">
        <v>150</v>
      </c>
      <c r="B313" s="6">
        <v>42367</v>
      </c>
      <c r="C313" s="7" t="s">
        <v>151</v>
      </c>
    </row>
    <row r="314" spans="1:3" x14ac:dyDescent="0.2">
      <c r="A314" s="7" t="s">
        <v>1253</v>
      </c>
      <c r="B314" s="6">
        <v>42312</v>
      </c>
      <c r="C314" s="7" t="s">
        <v>354</v>
      </c>
    </row>
    <row r="315" spans="1:3" x14ac:dyDescent="0.2">
      <c r="A315" s="7" t="s">
        <v>562</v>
      </c>
      <c r="B315" s="6">
        <v>41629</v>
      </c>
      <c r="C315" s="7" t="s">
        <v>563</v>
      </c>
    </row>
    <row r="316" spans="1:3" x14ac:dyDescent="0.2">
      <c r="A316" s="7" t="s">
        <v>1519</v>
      </c>
      <c r="B316" s="6">
        <v>42664</v>
      </c>
      <c r="C316" s="7" t="s">
        <v>997</v>
      </c>
    </row>
    <row r="317" spans="1:3" x14ac:dyDescent="0.2">
      <c r="A317" s="7" t="s">
        <v>220</v>
      </c>
      <c r="B317" s="6">
        <v>41342</v>
      </c>
      <c r="C317" s="7" t="s">
        <v>221</v>
      </c>
    </row>
    <row r="318" spans="1:3" x14ac:dyDescent="0.2">
      <c r="A318" s="7" t="s">
        <v>1486</v>
      </c>
      <c r="B318" s="6">
        <v>42617</v>
      </c>
      <c r="C318" s="7" t="s">
        <v>594</v>
      </c>
    </row>
    <row r="319" spans="1:3" x14ac:dyDescent="0.2">
      <c r="A319" s="7" t="s">
        <v>374</v>
      </c>
      <c r="B319" s="6">
        <v>41473</v>
      </c>
      <c r="C319" s="7" t="s">
        <v>343</v>
      </c>
    </row>
    <row r="320" spans="1:3" x14ac:dyDescent="0.2">
      <c r="A320" s="7" t="s">
        <v>847</v>
      </c>
      <c r="B320" s="6">
        <v>41926</v>
      </c>
      <c r="C320" s="7" t="s">
        <v>68</v>
      </c>
    </row>
    <row r="321" spans="1:3" x14ac:dyDescent="0.2">
      <c r="A321" s="7" t="s">
        <v>485</v>
      </c>
      <c r="B321" s="6">
        <v>41565</v>
      </c>
      <c r="C321" s="7" t="s">
        <v>486</v>
      </c>
    </row>
    <row r="322" spans="1:3" x14ac:dyDescent="0.2">
      <c r="A322" s="7" t="s">
        <v>1268</v>
      </c>
      <c r="B322" s="6">
        <v>42334</v>
      </c>
      <c r="C322" s="7" t="s">
        <v>1269</v>
      </c>
    </row>
    <row r="323" spans="1:3" x14ac:dyDescent="0.2">
      <c r="A323" s="7" t="s">
        <v>1330</v>
      </c>
      <c r="B323" s="6">
        <v>42420</v>
      </c>
      <c r="C323" s="7" t="s">
        <v>1331</v>
      </c>
    </row>
    <row r="324" spans="1:3" x14ac:dyDescent="0.2">
      <c r="A324" s="7" t="s">
        <v>1507</v>
      </c>
      <c r="B324" s="6">
        <v>42647</v>
      </c>
      <c r="C324" s="7" t="s">
        <v>215</v>
      </c>
    </row>
    <row r="325" spans="1:3" x14ac:dyDescent="0.2">
      <c r="A325" s="7" t="s">
        <v>1379</v>
      </c>
      <c r="B325" s="6">
        <v>42469</v>
      </c>
      <c r="C325" s="7" t="s">
        <v>43</v>
      </c>
    </row>
    <row r="326" spans="1:3" x14ac:dyDescent="0.2">
      <c r="A326" s="7" t="s">
        <v>681</v>
      </c>
      <c r="B326" s="6">
        <v>41744</v>
      </c>
      <c r="C326" s="7" t="s">
        <v>682</v>
      </c>
    </row>
    <row r="327" spans="1:3" x14ac:dyDescent="0.2">
      <c r="A327" s="7" t="s">
        <v>329</v>
      </c>
      <c r="B327" s="6">
        <v>41433</v>
      </c>
      <c r="C327" s="7" t="s">
        <v>330</v>
      </c>
    </row>
    <row r="328" spans="1:3" x14ac:dyDescent="0.2">
      <c r="A328" s="7" t="s">
        <v>1193</v>
      </c>
      <c r="B328" s="6">
        <v>42238</v>
      </c>
      <c r="C328" s="7" t="s">
        <v>497</v>
      </c>
    </row>
    <row r="329" spans="1:3" x14ac:dyDescent="0.2">
      <c r="A329" s="7" t="s">
        <v>1054</v>
      </c>
      <c r="B329" s="6">
        <v>42120</v>
      </c>
      <c r="C329" s="7" t="s">
        <v>1055</v>
      </c>
    </row>
    <row r="330" spans="1:3" x14ac:dyDescent="0.2">
      <c r="A330" s="7" t="s">
        <v>394</v>
      </c>
      <c r="B330" s="6">
        <v>41486</v>
      </c>
      <c r="C330" s="7" t="s">
        <v>395</v>
      </c>
    </row>
    <row r="331" spans="1:3" x14ac:dyDescent="0.2">
      <c r="A331" s="7" t="s">
        <v>1526</v>
      </c>
      <c r="B331" s="6">
        <v>42670</v>
      </c>
      <c r="C331" s="7" t="s">
        <v>1527</v>
      </c>
    </row>
    <row r="332" spans="1:3" x14ac:dyDescent="0.2">
      <c r="A332" s="7" t="s">
        <v>944</v>
      </c>
      <c r="B332" s="6">
        <v>42016</v>
      </c>
      <c r="C332" s="7" t="s">
        <v>543</v>
      </c>
    </row>
    <row r="333" spans="1:3" x14ac:dyDescent="0.2">
      <c r="A333" s="7" t="s">
        <v>938</v>
      </c>
      <c r="B333" s="6">
        <v>42013</v>
      </c>
      <c r="C333" s="7" t="s">
        <v>651</v>
      </c>
    </row>
    <row r="334" spans="1:3" x14ac:dyDescent="0.2">
      <c r="A334" s="7" t="s">
        <v>747</v>
      </c>
      <c r="B334" s="6">
        <v>41813</v>
      </c>
      <c r="C334" s="7" t="s">
        <v>330</v>
      </c>
    </row>
    <row r="335" spans="1:3" x14ac:dyDescent="0.2">
      <c r="A335" s="7" t="s">
        <v>1093</v>
      </c>
      <c r="B335" s="6">
        <v>42150</v>
      </c>
      <c r="C335" s="7" t="s">
        <v>269</v>
      </c>
    </row>
    <row r="336" spans="1:3" x14ac:dyDescent="0.2">
      <c r="A336" s="7" t="s">
        <v>1624</v>
      </c>
      <c r="B336" s="6">
        <v>42767</v>
      </c>
      <c r="C336" s="7" t="s">
        <v>192</v>
      </c>
    </row>
    <row r="337" spans="1:3" x14ac:dyDescent="0.2">
      <c r="A337" s="7" t="s">
        <v>1465</v>
      </c>
      <c r="B337" s="6">
        <v>42585</v>
      </c>
      <c r="C337" s="7" t="s">
        <v>328</v>
      </c>
    </row>
    <row r="338" spans="1:3" x14ac:dyDescent="0.2">
      <c r="A338" s="7" t="s">
        <v>339</v>
      </c>
      <c r="B338" s="6">
        <v>41443</v>
      </c>
      <c r="C338" s="7" t="s">
        <v>232</v>
      </c>
    </row>
    <row r="339" spans="1:3" x14ac:dyDescent="0.2">
      <c r="A339" s="7" t="s">
        <v>75</v>
      </c>
      <c r="B339" s="6">
        <v>41647</v>
      </c>
      <c r="C339" s="7" t="s">
        <v>76</v>
      </c>
    </row>
    <row r="340" spans="1:3" x14ac:dyDescent="0.2">
      <c r="A340" s="7" t="s">
        <v>870</v>
      </c>
      <c r="B340" s="6">
        <v>41944</v>
      </c>
      <c r="C340" s="7" t="s">
        <v>871</v>
      </c>
    </row>
    <row r="341" spans="1:3" x14ac:dyDescent="0.2">
      <c r="A341" s="7" t="s">
        <v>1284</v>
      </c>
      <c r="B341" s="6">
        <v>42355</v>
      </c>
      <c r="C341" s="7" t="s">
        <v>892</v>
      </c>
    </row>
    <row r="342" spans="1:3" x14ac:dyDescent="0.2">
      <c r="A342" s="7" t="s">
        <v>1448</v>
      </c>
      <c r="B342" s="6">
        <v>42552</v>
      </c>
      <c r="C342" s="7" t="s">
        <v>573</v>
      </c>
    </row>
    <row r="343" spans="1:3" x14ac:dyDescent="0.2">
      <c r="A343" s="7" t="s">
        <v>1006</v>
      </c>
      <c r="B343" s="6">
        <v>42077</v>
      </c>
      <c r="C343" s="7" t="s">
        <v>1007</v>
      </c>
    </row>
    <row r="344" spans="1:3" x14ac:dyDescent="0.2">
      <c r="A344" s="7" t="s">
        <v>1098</v>
      </c>
      <c r="B344" s="6">
        <v>42153</v>
      </c>
      <c r="C344" s="7" t="s">
        <v>1099</v>
      </c>
    </row>
    <row r="345" spans="1:3" x14ac:dyDescent="0.2">
      <c r="A345" s="7" t="s">
        <v>1460</v>
      </c>
      <c r="B345" s="6">
        <v>42582</v>
      </c>
      <c r="C345" s="7" t="s">
        <v>684</v>
      </c>
    </row>
    <row r="346" spans="1:3" x14ac:dyDescent="0.2">
      <c r="A346" s="7" t="s">
        <v>254</v>
      </c>
      <c r="B346" s="6">
        <v>41392</v>
      </c>
      <c r="C346" s="7" t="s">
        <v>255</v>
      </c>
    </row>
    <row r="347" spans="1:3" x14ac:dyDescent="0.2">
      <c r="A347" s="7" t="s">
        <v>667</v>
      </c>
      <c r="B347" s="6">
        <v>41729</v>
      </c>
      <c r="C347" s="7" t="s">
        <v>668</v>
      </c>
    </row>
    <row r="348" spans="1:3" x14ac:dyDescent="0.2">
      <c r="A348" s="7" t="s">
        <v>134</v>
      </c>
      <c r="B348" s="6">
        <v>42208</v>
      </c>
      <c r="C348" s="7" t="s">
        <v>133</v>
      </c>
    </row>
    <row r="349" spans="1:3" x14ac:dyDescent="0.2">
      <c r="A349" s="7" t="s">
        <v>1352</v>
      </c>
      <c r="B349" s="6">
        <v>42445</v>
      </c>
      <c r="C349" s="7" t="s">
        <v>1340</v>
      </c>
    </row>
    <row r="350" spans="1:3" x14ac:dyDescent="0.2">
      <c r="A350" s="7" t="s">
        <v>1628</v>
      </c>
      <c r="B350" s="6">
        <v>42771</v>
      </c>
      <c r="C350" s="7" t="s">
        <v>803</v>
      </c>
    </row>
    <row r="351" spans="1:3" x14ac:dyDescent="0.2">
      <c r="A351" s="7" t="s">
        <v>1415</v>
      </c>
      <c r="B351" s="6">
        <v>42511</v>
      </c>
      <c r="C351" s="7" t="s">
        <v>1416</v>
      </c>
    </row>
    <row r="352" spans="1:3" x14ac:dyDescent="0.2">
      <c r="A352" s="7" t="s">
        <v>930</v>
      </c>
      <c r="B352" s="6">
        <v>42009</v>
      </c>
      <c r="C352" s="7" t="s">
        <v>452</v>
      </c>
    </row>
    <row r="353" spans="1:3" x14ac:dyDescent="0.2">
      <c r="A353" s="7" t="s">
        <v>895</v>
      </c>
      <c r="B353" s="6">
        <v>41975</v>
      </c>
      <c r="C353" s="7" t="s">
        <v>896</v>
      </c>
    </row>
    <row r="354" spans="1:3" x14ac:dyDescent="0.2">
      <c r="A354" s="7" t="s">
        <v>908</v>
      </c>
      <c r="B354" s="6">
        <v>41987</v>
      </c>
      <c r="C354" s="7" t="s">
        <v>909</v>
      </c>
    </row>
    <row r="355" spans="1:3" x14ac:dyDescent="0.2">
      <c r="A355" s="7" t="s">
        <v>1224</v>
      </c>
      <c r="B355" s="6">
        <v>42271</v>
      </c>
      <c r="C355" s="7" t="s">
        <v>623</v>
      </c>
    </row>
    <row r="356" spans="1:3" x14ac:dyDescent="0.2">
      <c r="A356" s="7" t="s">
        <v>1128</v>
      </c>
      <c r="B356" s="6">
        <v>42182</v>
      </c>
      <c r="C356" s="7" t="s">
        <v>1129</v>
      </c>
    </row>
    <row r="357" spans="1:3" x14ac:dyDescent="0.2">
      <c r="A357" s="7" t="s">
        <v>1171</v>
      </c>
      <c r="B357" s="6">
        <v>42216</v>
      </c>
      <c r="C357" s="7" t="s">
        <v>1172</v>
      </c>
    </row>
    <row r="358" spans="1:3" x14ac:dyDescent="0.2">
      <c r="A358" s="7" t="s">
        <v>618</v>
      </c>
      <c r="B358" s="6">
        <v>41680</v>
      </c>
      <c r="C358" s="7" t="s">
        <v>619</v>
      </c>
    </row>
    <row r="359" spans="1:3" x14ac:dyDescent="0.2">
      <c r="A359" s="7" t="s">
        <v>460</v>
      </c>
      <c r="B359" s="6">
        <v>41535</v>
      </c>
      <c r="C359" s="7" t="s">
        <v>461</v>
      </c>
    </row>
    <row r="360" spans="1:3" x14ac:dyDescent="0.2">
      <c r="A360" s="7" t="s">
        <v>1620</v>
      </c>
      <c r="B360" s="6">
        <v>42760</v>
      </c>
      <c r="C360" s="7" t="s">
        <v>809</v>
      </c>
    </row>
    <row r="361" spans="1:3" x14ac:dyDescent="0.2">
      <c r="A361" s="7" t="s">
        <v>1115</v>
      </c>
      <c r="B361" s="6">
        <v>42174</v>
      </c>
      <c r="C361" s="7" t="s">
        <v>1116</v>
      </c>
    </row>
    <row r="362" spans="1:3" x14ac:dyDescent="0.2">
      <c r="A362" s="7" t="s">
        <v>927</v>
      </c>
      <c r="B362" s="6">
        <v>42004</v>
      </c>
      <c r="C362" s="7" t="s">
        <v>928</v>
      </c>
    </row>
    <row r="363" spans="1:3" x14ac:dyDescent="0.2">
      <c r="A363" s="7" t="s">
        <v>582</v>
      </c>
      <c r="B363" s="6">
        <v>41651</v>
      </c>
      <c r="C363" s="7" t="s">
        <v>583</v>
      </c>
    </row>
    <row r="364" spans="1:3" x14ac:dyDescent="0.2">
      <c r="A364" s="7" t="s">
        <v>1287</v>
      </c>
      <c r="B364" s="6">
        <v>42361</v>
      </c>
      <c r="C364" s="7" t="s">
        <v>765</v>
      </c>
    </row>
    <row r="365" spans="1:3" x14ac:dyDescent="0.2">
      <c r="A365" s="7" t="s">
        <v>138</v>
      </c>
      <c r="B365" s="6">
        <v>42224</v>
      </c>
      <c r="C365" s="7" t="s">
        <v>139</v>
      </c>
    </row>
    <row r="366" spans="1:3" x14ac:dyDescent="0.2">
      <c r="A366" s="7" t="s">
        <v>654</v>
      </c>
      <c r="B366" s="6">
        <v>41713</v>
      </c>
      <c r="C366" s="7" t="s">
        <v>655</v>
      </c>
    </row>
    <row r="367" spans="1:3" x14ac:dyDescent="0.2">
      <c r="A367" s="7" t="s">
        <v>1160</v>
      </c>
      <c r="B367" s="6">
        <v>42208</v>
      </c>
      <c r="C367" s="7" t="s">
        <v>1053</v>
      </c>
    </row>
    <row r="368" spans="1:3" x14ac:dyDescent="0.2">
      <c r="A368" s="7" t="s">
        <v>372</v>
      </c>
      <c r="B368" s="6">
        <v>41471</v>
      </c>
      <c r="C368" s="7" t="s">
        <v>373</v>
      </c>
    </row>
    <row r="369" spans="1:3" x14ac:dyDescent="0.2">
      <c r="A369" s="7" t="s">
        <v>829</v>
      </c>
      <c r="B369" s="6">
        <v>41911</v>
      </c>
      <c r="C369" s="7" t="s">
        <v>68</v>
      </c>
    </row>
    <row r="370" spans="1:3" x14ac:dyDescent="0.2">
      <c r="A370" s="7" t="s">
        <v>132</v>
      </c>
      <c r="B370" s="6">
        <v>42208</v>
      </c>
      <c r="C370" s="7" t="s">
        <v>133</v>
      </c>
    </row>
    <row r="371" spans="1:3" x14ac:dyDescent="0.2">
      <c r="A371" s="7" t="s">
        <v>569</v>
      </c>
      <c r="B371" s="6">
        <v>41636</v>
      </c>
      <c r="C371" s="7" t="s">
        <v>570</v>
      </c>
    </row>
    <row r="372" spans="1:3" x14ac:dyDescent="0.2">
      <c r="A372" s="7" t="s">
        <v>1481</v>
      </c>
      <c r="B372" s="6">
        <v>42604</v>
      </c>
      <c r="C372" s="7" t="s">
        <v>255</v>
      </c>
    </row>
    <row r="373" spans="1:3" x14ac:dyDescent="0.2">
      <c r="A373" s="7" t="s">
        <v>799</v>
      </c>
      <c r="B373" s="6">
        <v>41874</v>
      </c>
      <c r="C373" s="7" t="s">
        <v>800</v>
      </c>
    </row>
    <row r="374" spans="1:3" x14ac:dyDescent="0.2">
      <c r="A374" s="7" t="s">
        <v>855</v>
      </c>
      <c r="B374" s="6">
        <v>41932</v>
      </c>
      <c r="C374" s="7" t="s">
        <v>682</v>
      </c>
    </row>
    <row r="375" spans="1:3" x14ac:dyDescent="0.2">
      <c r="A375" s="7" t="s">
        <v>207</v>
      </c>
      <c r="B375" s="6">
        <v>41325</v>
      </c>
      <c r="C375" s="7" t="s">
        <v>208</v>
      </c>
    </row>
    <row r="376" spans="1:3" x14ac:dyDescent="0.2">
      <c r="A376" s="7" t="s">
        <v>1621</v>
      </c>
      <c r="B376" s="6">
        <v>42763</v>
      </c>
      <c r="C376" s="7" t="s">
        <v>378</v>
      </c>
    </row>
    <row r="377" spans="1:3" x14ac:dyDescent="0.2">
      <c r="A377" s="7" t="s">
        <v>795</v>
      </c>
      <c r="B377" s="6">
        <v>41861</v>
      </c>
      <c r="C377" s="7" t="s">
        <v>289</v>
      </c>
    </row>
    <row r="378" spans="1:3" x14ac:dyDescent="0.2">
      <c r="A378" s="7" t="s">
        <v>23</v>
      </c>
      <c r="B378" s="6">
        <v>41397</v>
      </c>
      <c r="C378" s="7" t="s">
        <v>24</v>
      </c>
    </row>
    <row r="379" spans="1:3" x14ac:dyDescent="0.2">
      <c r="A379" s="7" t="s">
        <v>1425</v>
      </c>
      <c r="B379" s="6">
        <v>42519</v>
      </c>
      <c r="C379" s="7" t="s">
        <v>117</v>
      </c>
    </row>
    <row r="380" spans="1:3" x14ac:dyDescent="0.2">
      <c r="A380" s="7" t="s">
        <v>652</v>
      </c>
      <c r="B380" s="6">
        <v>41713</v>
      </c>
      <c r="C380" s="7" t="s">
        <v>653</v>
      </c>
    </row>
    <row r="381" spans="1:3" x14ac:dyDescent="0.2">
      <c r="A381" s="7" t="s">
        <v>675</v>
      </c>
      <c r="B381" s="6">
        <v>41734</v>
      </c>
      <c r="C381" s="7" t="s">
        <v>476</v>
      </c>
    </row>
    <row r="382" spans="1:3" x14ac:dyDescent="0.2">
      <c r="A382" s="7" t="s">
        <v>1362</v>
      </c>
      <c r="B382" s="6">
        <v>42453</v>
      </c>
      <c r="C382" s="7" t="s">
        <v>36</v>
      </c>
    </row>
    <row r="383" spans="1:3" x14ac:dyDescent="0.2">
      <c r="A383" s="7" t="s">
        <v>1079</v>
      </c>
      <c r="B383" s="6">
        <v>42140</v>
      </c>
      <c r="C383" s="7" t="s">
        <v>1016</v>
      </c>
    </row>
    <row r="384" spans="1:3" x14ac:dyDescent="0.2">
      <c r="A384" s="7" t="s">
        <v>951</v>
      </c>
      <c r="B384" s="6">
        <v>42023</v>
      </c>
      <c r="C384" s="7" t="s">
        <v>952</v>
      </c>
    </row>
    <row r="385" spans="1:3" x14ac:dyDescent="0.2">
      <c r="A385" s="7" t="s">
        <v>907</v>
      </c>
      <c r="B385" s="6">
        <v>41984</v>
      </c>
      <c r="C385" s="7" t="s">
        <v>674</v>
      </c>
    </row>
    <row r="386" spans="1:3" x14ac:dyDescent="0.2">
      <c r="A386" s="7" t="s">
        <v>1612</v>
      </c>
      <c r="B386" s="6">
        <v>42752</v>
      </c>
      <c r="C386" s="7" t="s">
        <v>1613</v>
      </c>
    </row>
    <row r="387" spans="1:3" x14ac:dyDescent="0.2">
      <c r="A387" s="7" t="s">
        <v>1187</v>
      </c>
      <c r="B387" s="6">
        <v>42236</v>
      </c>
      <c r="C387" s="7" t="s">
        <v>1141</v>
      </c>
    </row>
    <row r="388" spans="1:3" x14ac:dyDescent="0.2">
      <c r="A388" s="7" t="s">
        <v>1264</v>
      </c>
      <c r="B388" s="6">
        <v>42323</v>
      </c>
      <c r="C388" s="7" t="s">
        <v>1246</v>
      </c>
    </row>
    <row r="389" spans="1:3" x14ac:dyDescent="0.2">
      <c r="A389" s="7" t="s">
        <v>514</v>
      </c>
      <c r="B389" s="6">
        <v>41583</v>
      </c>
      <c r="C389" s="7" t="s">
        <v>515</v>
      </c>
    </row>
    <row r="390" spans="1:3" x14ac:dyDescent="0.2">
      <c r="A390" s="7" t="s">
        <v>205</v>
      </c>
      <c r="B390" s="6">
        <v>41323</v>
      </c>
      <c r="C390" s="7" t="s">
        <v>206</v>
      </c>
    </row>
    <row r="391" spans="1:3" x14ac:dyDescent="0.2">
      <c r="A391" s="7" t="s">
        <v>1258</v>
      </c>
      <c r="B391" s="6">
        <v>42318</v>
      </c>
      <c r="C391" s="7" t="s">
        <v>136</v>
      </c>
    </row>
    <row r="392" spans="1:3" x14ac:dyDescent="0.2">
      <c r="A392" s="7" t="s">
        <v>965</v>
      </c>
      <c r="B392" s="6">
        <v>42036</v>
      </c>
      <c r="C392" s="7" t="s">
        <v>966</v>
      </c>
    </row>
    <row r="393" spans="1:3" x14ac:dyDescent="0.2">
      <c r="A393" s="7" t="s">
        <v>1203</v>
      </c>
      <c r="B393" s="6">
        <v>42248</v>
      </c>
      <c r="C393" s="7" t="s">
        <v>448</v>
      </c>
    </row>
    <row r="394" spans="1:3" x14ac:dyDescent="0.2">
      <c r="A394" s="7" t="s">
        <v>185</v>
      </c>
      <c r="B394" s="6">
        <v>42668</v>
      </c>
      <c r="C394" s="7" t="s">
        <v>68</v>
      </c>
    </row>
    <row r="395" spans="1:3" x14ac:dyDescent="0.2">
      <c r="A395" s="7" t="s">
        <v>1140</v>
      </c>
      <c r="B395" s="6">
        <v>42195</v>
      </c>
      <c r="C395" s="7" t="s">
        <v>1141</v>
      </c>
    </row>
    <row r="396" spans="1:3" x14ac:dyDescent="0.2">
      <c r="A396" s="7" t="s">
        <v>1256</v>
      </c>
      <c r="B396" s="6">
        <v>42316</v>
      </c>
      <c r="C396" s="7" t="s">
        <v>1059</v>
      </c>
    </row>
    <row r="397" spans="1:3" x14ac:dyDescent="0.2">
      <c r="A397" s="7" t="s">
        <v>1275</v>
      </c>
      <c r="B397" s="6">
        <v>42342</v>
      </c>
      <c r="C397" s="7" t="s">
        <v>1014</v>
      </c>
    </row>
    <row r="398" spans="1:3" x14ac:dyDescent="0.2">
      <c r="A398" s="7" t="s">
        <v>78</v>
      </c>
      <c r="B398" s="6">
        <v>41647</v>
      </c>
      <c r="C398" s="7" t="s">
        <v>76</v>
      </c>
    </row>
    <row r="399" spans="1:3" x14ac:dyDescent="0.2">
      <c r="A399" s="7" t="s">
        <v>116</v>
      </c>
      <c r="B399" s="6">
        <v>42024</v>
      </c>
      <c r="C399" s="7" t="s">
        <v>117</v>
      </c>
    </row>
    <row r="400" spans="1:3" x14ac:dyDescent="0.2">
      <c r="A400" s="7" t="s">
        <v>1468</v>
      </c>
      <c r="B400" s="6">
        <v>42588</v>
      </c>
      <c r="C400" s="7" t="s">
        <v>1469</v>
      </c>
    </row>
    <row r="401" spans="1:3" x14ac:dyDescent="0.2">
      <c r="A401" s="7" t="s">
        <v>193</v>
      </c>
      <c r="B401" s="6">
        <v>41315</v>
      </c>
      <c r="C401" s="7" t="s">
        <v>194</v>
      </c>
    </row>
    <row r="402" spans="1:3" x14ac:dyDescent="0.2">
      <c r="A402" s="7" t="s">
        <v>251</v>
      </c>
      <c r="B402" s="6">
        <v>41390</v>
      </c>
      <c r="C402" s="7" t="s">
        <v>252</v>
      </c>
    </row>
    <row r="403" spans="1:3" x14ac:dyDescent="0.2">
      <c r="A403" s="7" t="s">
        <v>491</v>
      </c>
      <c r="B403" s="6">
        <v>41566</v>
      </c>
      <c r="C403" s="7" t="s">
        <v>492</v>
      </c>
    </row>
    <row r="404" spans="1:3" x14ac:dyDescent="0.2">
      <c r="A404" s="7" t="s">
        <v>716</v>
      </c>
      <c r="B404" s="6">
        <v>41790</v>
      </c>
      <c r="C404" s="7" t="s">
        <v>717</v>
      </c>
    </row>
    <row r="405" spans="1:3" x14ac:dyDescent="0.2">
      <c r="A405" s="7" t="s">
        <v>1588</v>
      </c>
      <c r="B405" s="6">
        <v>42721</v>
      </c>
      <c r="C405" s="7" t="s">
        <v>139</v>
      </c>
    </row>
    <row r="406" spans="1:3" x14ac:dyDescent="0.2">
      <c r="A406" s="7" t="s">
        <v>1578</v>
      </c>
      <c r="B406" s="6">
        <v>42711</v>
      </c>
      <c r="C406" s="7" t="s">
        <v>1066</v>
      </c>
    </row>
    <row r="407" spans="1:3" x14ac:dyDescent="0.2">
      <c r="A407" s="7" t="s">
        <v>1424</v>
      </c>
      <c r="B407" s="6">
        <v>42519</v>
      </c>
      <c r="C407" s="7" t="s">
        <v>51</v>
      </c>
    </row>
    <row r="408" spans="1:3" x14ac:dyDescent="0.2">
      <c r="A408" s="7" t="s">
        <v>614</v>
      </c>
      <c r="B408" s="6">
        <v>41678</v>
      </c>
      <c r="C408" s="7" t="s">
        <v>615</v>
      </c>
    </row>
    <row r="409" spans="1:3" x14ac:dyDescent="0.2">
      <c r="A409" s="7" t="s">
        <v>1320</v>
      </c>
      <c r="B409" s="6">
        <v>42409</v>
      </c>
      <c r="C409" s="7" t="s">
        <v>1240</v>
      </c>
    </row>
    <row r="410" spans="1:3" x14ac:dyDescent="0.2">
      <c r="A410" s="7" t="s">
        <v>982</v>
      </c>
      <c r="B410" s="6">
        <v>42051</v>
      </c>
      <c r="C410" s="7" t="s">
        <v>983</v>
      </c>
    </row>
    <row r="411" spans="1:3" x14ac:dyDescent="0.2">
      <c r="A411" s="7" t="s">
        <v>553</v>
      </c>
      <c r="B411" s="6">
        <v>41619</v>
      </c>
      <c r="C411" s="7" t="s">
        <v>554</v>
      </c>
    </row>
    <row r="412" spans="1:3" x14ac:dyDescent="0.2">
      <c r="A412" s="7" t="s">
        <v>1011</v>
      </c>
      <c r="B412" s="6">
        <v>42078</v>
      </c>
      <c r="C412" s="7" t="s">
        <v>1012</v>
      </c>
    </row>
    <row r="413" spans="1:3" x14ac:dyDescent="0.2">
      <c r="A413" s="7" t="s">
        <v>1601</v>
      </c>
      <c r="B413" s="6">
        <v>42737</v>
      </c>
      <c r="C413" s="7" t="s">
        <v>199</v>
      </c>
    </row>
    <row r="414" spans="1:3" x14ac:dyDescent="0.2">
      <c r="A414" s="7" t="s">
        <v>1503</v>
      </c>
      <c r="B414" s="6">
        <v>42641</v>
      </c>
      <c r="C414" s="7" t="s">
        <v>244</v>
      </c>
    </row>
    <row r="415" spans="1:3" x14ac:dyDescent="0.2">
      <c r="A415" s="7" t="s">
        <v>279</v>
      </c>
      <c r="B415" s="6">
        <v>41405</v>
      </c>
      <c r="C415" s="7" t="s">
        <v>192</v>
      </c>
    </row>
    <row r="416" spans="1:3" x14ac:dyDescent="0.2">
      <c r="A416" s="7" t="s">
        <v>494</v>
      </c>
      <c r="B416" s="6">
        <v>41569</v>
      </c>
      <c r="C416" s="7" t="s">
        <v>495</v>
      </c>
    </row>
    <row r="417" spans="1:3" x14ac:dyDescent="0.2">
      <c r="A417" s="7" t="s">
        <v>834</v>
      </c>
      <c r="B417" s="6">
        <v>41912</v>
      </c>
      <c r="C417" s="7" t="s">
        <v>695</v>
      </c>
    </row>
    <row r="418" spans="1:3" x14ac:dyDescent="0.2">
      <c r="A418" s="7" t="s">
        <v>1371</v>
      </c>
      <c r="B418" s="6">
        <v>42460</v>
      </c>
      <c r="C418" s="7" t="s">
        <v>1372</v>
      </c>
    </row>
    <row r="419" spans="1:3" x14ac:dyDescent="0.2">
      <c r="A419" s="7" t="s">
        <v>1247</v>
      </c>
      <c r="B419" s="6">
        <v>42303</v>
      </c>
      <c r="C419" s="7" t="s">
        <v>261</v>
      </c>
    </row>
    <row r="420" spans="1:3" x14ac:dyDescent="0.2">
      <c r="A420" s="7" t="s">
        <v>301</v>
      </c>
      <c r="B420" s="6">
        <v>41418</v>
      </c>
      <c r="C420" s="7" t="s">
        <v>302</v>
      </c>
    </row>
    <row r="421" spans="1:3" x14ac:dyDescent="0.2">
      <c r="A421" s="7" t="s">
        <v>1477</v>
      </c>
      <c r="B421" s="6">
        <v>42603</v>
      </c>
      <c r="C421" s="7" t="s">
        <v>773</v>
      </c>
    </row>
    <row r="422" spans="1:3" x14ac:dyDescent="0.2">
      <c r="A422" s="7" t="s">
        <v>1525</v>
      </c>
      <c r="B422" s="6">
        <v>42669</v>
      </c>
      <c r="C422" s="7" t="s">
        <v>80</v>
      </c>
    </row>
    <row r="423" spans="1:3" x14ac:dyDescent="0.2">
      <c r="A423" s="7" t="s">
        <v>1461</v>
      </c>
      <c r="B423" s="6">
        <v>42583</v>
      </c>
      <c r="C423" s="7" t="s">
        <v>1462</v>
      </c>
    </row>
    <row r="424" spans="1:3" x14ac:dyDescent="0.2">
      <c r="A424" s="7" t="s">
        <v>838</v>
      </c>
      <c r="B424" s="6">
        <v>41916</v>
      </c>
      <c r="C424" s="7" t="s">
        <v>628</v>
      </c>
    </row>
    <row r="425" spans="1:3" x14ac:dyDescent="0.2">
      <c r="A425" s="7" t="s">
        <v>860</v>
      </c>
      <c r="B425" s="6">
        <v>41937</v>
      </c>
      <c r="C425" s="7" t="s">
        <v>755</v>
      </c>
    </row>
    <row r="426" spans="1:3" x14ac:dyDescent="0.2">
      <c r="A426" s="7" t="s">
        <v>1478</v>
      </c>
      <c r="B426" s="6">
        <v>42604</v>
      </c>
      <c r="C426" s="7" t="s">
        <v>867</v>
      </c>
    </row>
    <row r="427" spans="1:3" x14ac:dyDescent="0.2">
      <c r="A427" s="7" t="s">
        <v>988</v>
      </c>
      <c r="B427" s="6">
        <v>42060</v>
      </c>
      <c r="C427" s="7" t="s">
        <v>989</v>
      </c>
    </row>
    <row r="428" spans="1:3" x14ac:dyDescent="0.2">
      <c r="A428" s="7" t="s">
        <v>387</v>
      </c>
      <c r="B428" s="6">
        <v>41480</v>
      </c>
      <c r="C428" s="7" t="s">
        <v>388</v>
      </c>
    </row>
    <row r="429" spans="1:3" x14ac:dyDescent="0.2">
      <c r="A429" s="7" t="s">
        <v>1475</v>
      </c>
      <c r="B429" s="6">
        <v>42598</v>
      </c>
      <c r="C429" s="7" t="s">
        <v>168</v>
      </c>
    </row>
    <row r="430" spans="1:3" x14ac:dyDescent="0.2">
      <c r="A430" s="7" t="s">
        <v>35</v>
      </c>
      <c r="B430" s="6">
        <v>41452</v>
      </c>
      <c r="C430" s="7" t="s">
        <v>36</v>
      </c>
    </row>
    <row r="431" spans="1:3" x14ac:dyDescent="0.2">
      <c r="A431" s="7" t="s">
        <v>702</v>
      </c>
      <c r="B431" s="6">
        <v>41772</v>
      </c>
      <c r="C431" s="7" t="s">
        <v>384</v>
      </c>
    </row>
    <row r="432" spans="1:3" x14ac:dyDescent="0.2">
      <c r="A432" s="7" t="s">
        <v>327</v>
      </c>
      <c r="B432" s="6">
        <v>41432</v>
      </c>
      <c r="C432" s="7" t="s">
        <v>328</v>
      </c>
    </row>
    <row r="433" spans="1:3" x14ac:dyDescent="0.2">
      <c r="A433" s="7" t="s">
        <v>740</v>
      </c>
      <c r="B433" s="6">
        <v>41807</v>
      </c>
      <c r="C433" s="7" t="s">
        <v>427</v>
      </c>
    </row>
    <row r="434" spans="1:3" x14ac:dyDescent="0.2">
      <c r="A434" s="7" t="s">
        <v>852</v>
      </c>
      <c r="B434" s="6">
        <v>41931</v>
      </c>
      <c r="C434" s="7" t="s">
        <v>853</v>
      </c>
    </row>
    <row r="435" spans="1:3" x14ac:dyDescent="0.2">
      <c r="A435" s="7" t="s">
        <v>408</v>
      </c>
      <c r="B435" s="6">
        <v>41494</v>
      </c>
      <c r="C435" s="7" t="s">
        <v>409</v>
      </c>
    </row>
    <row r="436" spans="1:3" x14ac:dyDescent="0.2">
      <c r="A436" s="7" t="s">
        <v>1237</v>
      </c>
      <c r="B436" s="6">
        <v>42290</v>
      </c>
      <c r="C436" s="7" t="s">
        <v>1238</v>
      </c>
    </row>
    <row r="437" spans="1:3" x14ac:dyDescent="0.2">
      <c r="A437" s="7" t="s">
        <v>723</v>
      </c>
      <c r="B437" s="6">
        <v>41793</v>
      </c>
      <c r="C437" s="7" t="s">
        <v>724</v>
      </c>
    </row>
    <row r="438" spans="1:3" x14ac:dyDescent="0.2">
      <c r="A438" s="7" t="s">
        <v>957</v>
      </c>
      <c r="B438" s="6">
        <v>42033</v>
      </c>
      <c r="C438" s="7" t="s">
        <v>653</v>
      </c>
    </row>
    <row r="439" spans="1:3" x14ac:dyDescent="0.2">
      <c r="A439" s="7" t="s">
        <v>972</v>
      </c>
      <c r="B439" s="6">
        <v>42040</v>
      </c>
      <c r="C439" s="7" t="s">
        <v>973</v>
      </c>
    </row>
    <row r="440" spans="1:3" x14ac:dyDescent="0.2">
      <c r="A440" s="7" t="s">
        <v>1345</v>
      </c>
      <c r="B440" s="6">
        <v>42439</v>
      </c>
      <c r="C440" s="7" t="s">
        <v>1153</v>
      </c>
    </row>
    <row r="441" spans="1:3" x14ac:dyDescent="0.2">
      <c r="A441" s="7" t="s">
        <v>822</v>
      </c>
      <c r="B441" s="6">
        <v>41907</v>
      </c>
      <c r="C441" s="7" t="s">
        <v>823</v>
      </c>
    </row>
    <row r="442" spans="1:3" x14ac:dyDescent="0.2">
      <c r="A442" s="7" t="s">
        <v>557</v>
      </c>
      <c r="B442" s="6">
        <v>41622</v>
      </c>
      <c r="C442" s="7" t="s">
        <v>558</v>
      </c>
    </row>
    <row r="443" spans="1:3" x14ac:dyDescent="0.2">
      <c r="A443" s="7" t="s">
        <v>1549</v>
      </c>
      <c r="B443" s="6">
        <v>42685</v>
      </c>
      <c r="C443" s="7" t="s">
        <v>1550</v>
      </c>
    </row>
    <row r="444" spans="1:3" x14ac:dyDescent="0.2">
      <c r="A444" s="7" t="s">
        <v>456</v>
      </c>
      <c r="B444" s="6">
        <v>41532</v>
      </c>
      <c r="C444" s="7" t="s">
        <v>457</v>
      </c>
    </row>
    <row r="445" spans="1:3" x14ac:dyDescent="0.2">
      <c r="A445" s="7" t="s">
        <v>916</v>
      </c>
      <c r="B445" s="6">
        <v>41998</v>
      </c>
      <c r="C445" s="7" t="s">
        <v>917</v>
      </c>
    </row>
    <row r="446" spans="1:3" x14ac:dyDescent="0.2">
      <c r="A446" s="7" t="s">
        <v>793</v>
      </c>
      <c r="B446" s="6">
        <v>41860</v>
      </c>
      <c r="C446" s="7" t="s">
        <v>794</v>
      </c>
    </row>
    <row r="447" spans="1:3" x14ac:dyDescent="0.2">
      <c r="A447" s="7" t="s">
        <v>173</v>
      </c>
      <c r="B447" s="6">
        <v>42539</v>
      </c>
      <c r="C447" s="7" t="s">
        <v>174</v>
      </c>
    </row>
    <row r="448" spans="1:3" x14ac:dyDescent="0.2">
      <c r="A448" s="7" t="s">
        <v>630</v>
      </c>
      <c r="B448" s="6">
        <v>41691</v>
      </c>
      <c r="C448" s="7" t="s">
        <v>631</v>
      </c>
    </row>
    <row r="449" spans="1:3" x14ac:dyDescent="0.2">
      <c r="A449" s="7" t="s">
        <v>1278</v>
      </c>
      <c r="B449" s="6">
        <v>42344</v>
      </c>
      <c r="C449" s="7" t="s">
        <v>417</v>
      </c>
    </row>
    <row r="450" spans="1:3" x14ac:dyDescent="0.2">
      <c r="A450" s="7" t="s">
        <v>649</v>
      </c>
      <c r="B450" s="6">
        <v>41711</v>
      </c>
      <c r="C450" s="7" t="s">
        <v>208</v>
      </c>
    </row>
    <row r="451" spans="1:3" x14ac:dyDescent="0.2">
      <c r="A451" s="7" t="s">
        <v>110</v>
      </c>
      <c r="B451" s="6">
        <v>41927</v>
      </c>
      <c r="C451" s="7" t="s">
        <v>109</v>
      </c>
    </row>
    <row r="452" spans="1:3" x14ac:dyDescent="0.2">
      <c r="A452" s="7" t="s">
        <v>650</v>
      </c>
      <c r="B452" s="6">
        <v>41713</v>
      </c>
      <c r="C452" s="7" t="s">
        <v>651</v>
      </c>
    </row>
    <row r="453" spans="1:3" x14ac:dyDescent="0.2">
      <c r="A453" s="7" t="s">
        <v>380</v>
      </c>
      <c r="B453" s="6">
        <v>41476</v>
      </c>
      <c r="C453" s="7" t="s">
        <v>219</v>
      </c>
    </row>
    <row r="454" spans="1:3" x14ac:dyDescent="0.2">
      <c r="A454" s="7" t="s">
        <v>1257</v>
      </c>
      <c r="B454" s="6">
        <v>42317</v>
      </c>
      <c r="C454" s="7" t="s">
        <v>139</v>
      </c>
    </row>
    <row r="455" spans="1:3" x14ac:dyDescent="0.2">
      <c r="A455" s="7" t="s">
        <v>939</v>
      </c>
      <c r="B455" s="6">
        <v>42014</v>
      </c>
      <c r="C455" s="7" t="s">
        <v>940</v>
      </c>
    </row>
    <row r="456" spans="1:3" x14ac:dyDescent="0.2">
      <c r="A456" s="7" t="s">
        <v>469</v>
      </c>
      <c r="B456" s="6">
        <v>41542</v>
      </c>
      <c r="C456" s="7" t="s">
        <v>226</v>
      </c>
    </row>
    <row r="457" spans="1:3" x14ac:dyDescent="0.2">
      <c r="A457" s="7" t="s">
        <v>931</v>
      </c>
      <c r="B457" s="6">
        <v>42011</v>
      </c>
      <c r="C457" s="7" t="s">
        <v>932</v>
      </c>
    </row>
    <row r="458" spans="1:3" x14ac:dyDescent="0.2">
      <c r="A458" s="7" t="s">
        <v>445</v>
      </c>
      <c r="B458" s="6">
        <v>41524</v>
      </c>
      <c r="C458" s="7" t="s">
        <v>446</v>
      </c>
    </row>
    <row r="459" spans="1:3" x14ac:dyDescent="0.2">
      <c r="A459" s="7" t="s">
        <v>1167</v>
      </c>
      <c r="B459" s="6">
        <v>42213</v>
      </c>
      <c r="C459" s="7" t="s">
        <v>1168</v>
      </c>
    </row>
    <row r="460" spans="1:3" x14ac:dyDescent="0.2">
      <c r="A460" s="7" t="s">
        <v>113</v>
      </c>
      <c r="B460" s="6">
        <v>41998</v>
      </c>
      <c r="C460" s="7" t="s">
        <v>112</v>
      </c>
    </row>
    <row r="461" spans="1:3" x14ac:dyDescent="0.2">
      <c r="A461" s="7" t="s">
        <v>526</v>
      </c>
      <c r="B461" s="6">
        <v>41593</v>
      </c>
      <c r="C461" s="7" t="s">
        <v>527</v>
      </c>
    </row>
    <row r="462" spans="1:3" x14ac:dyDescent="0.2">
      <c r="A462" s="7" t="s">
        <v>1555</v>
      </c>
      <c r="B462" s="6">
        <v>42689</v>
      </c>
      <c r="C462" s="7" t="s">
        <v>657</v>
      </c>
    </row>
    <row r="463" spans="1:3" x14ac:dyDescent="0.2">
      <c r="A463" s="7" t="s">
        <v>203</v>
      </c>
      <c r="B463" s="6">
        <v>41321</v>
      </c>
      <c r="C463" s="7" t="s">
        <v>204</v>
      </c>
    </row>
    <row r="464" spans="1:3" x14ac:dyDescent="0.2">
      <c r="A464" s="7" t="s">
        <v>1353</v>
      </c>
      <c r="B464" s="6">
        <v>42445</v>
      </c>
      <c r="C464" s="7" t="s">
        <v>1354</v>
      </c>
    </row>
    <row r="465" spans="1:3" x14ac:dyDescent="0.2">
      <c r="A465" s="7" t="s">
        <v>141</v>
      </c>
      <c r="B465" s="6">
        <v>42290</v>
      </c>
      <c r="C465" s="7" t="s">
        <v>142</v>
      </c>
    </row>
    <row r="466" spans="1:3" x14ac:dyDescent="0.2">
      <c r="A466" s="7" t="s">
        <v>1566</v>
      </c>
      <c r="B466" s="6">
        <v>42699</v>
      </c>
      <c r="C466" s="7" t="s">
        <v>635</v>
      </c>
    </row>
    <row r="467" spans="1:3" x14ac:dyDescent="0.2">
      <c r="A467" s="7" t="s">
        <v>1537</v>
      </c>
      <c r="B467" s="6">
        <v>42675</v>
      </c>
      <c r="C467" s="7" t="s">
        <v>1538</v>
      </c>
    </row>
    <row r="468" spans="1:3" x14ac:dyDescent="0.2">
      <c r="A468" s="7" t="s">
        <v>1359</v>
      </c>
      <c r="B468" s="6">
        <v>42452</v>
      </c>
      <c r="C468" s="7" t="s">
        <v>501</v>
      </c>
    </row>
    <row r="469" spans="1:3" x14ac:dyDescent="0.2">
      <c r="A469" s="7" t="s">
        <v>806</v>
      </c>
      <c r="B469" s="6">
        <v>41883</v>
      </c>
      <c r="C469" s="7" t="s">
        <v>807</v>
      </c>
    </row>
    <row r="470" spans="1:3" x14ac:dyDescent="0.2">
      <c r="A470" s="7" t="s">
        <v>1329</v>
      </c>
      <c r="B470" s="6">
        <v>42418</v>
      </c>
      <c r="C470" s="7" t="s">
        <v>298</v>
      </c>
    </row>
    <row r="471" spans="1:3" x14ac:dyDescent="0.2">
      <c r="A471" s="7" t="s">
        <v>756</v>
      </c>
      <c r="B471" s="6">
        <v>41823</v>
      </c>
      <c r="C471" s="7" t="s">
        <v>757</v>
      </c>
    </row>
    <row r="472" spans="1:3" x14ac:dyDescent="0.2">
      <c r="A472" s="7" t="s">
        <v>912</v>
      </c>
      <c r="B472" s="6">
        <v>41996</v>
      </c>
      <c r="C472" s="7" t="s">
        <v>688</v>
      </c>
    </row>
    <row r="473" spans="1:3" x14ac:dyDescent="0.2">
      <c r="A473" s="7" t="s">
        <v>1027</v>
      </c>
      <c r="B473" s="6">
        <v>42096</v>
      </c>
      <c r="C473" s="7" t="s">
        <v>1028</v>
      </c>
    </row>
    <row r="474" spans="1:3" x14ac:dyDescent="0.2">
      <c r="A474" s="7" t="s">
        <v>1515</v>
      </c>
      <c r="B474" s="6">
        <v>42659</v>
      </c>
      <c r="C474" s="7" t="s">
        <v>950</v>
      </c>
    </row>
    <row r="475" spans="1:3" x14ac:dyDescent="0.2">
      <c r="A475" s="7" t="s">
        <v>390</v>
      </c>
      <c r="B475" s="6">
        <v>41482</v>
      </c>
      <c r="C475" s="7" t="s">
        <v>391</v>
      </c>
    </row>
    <row r="476" spans="1:3" x14ac:dyDescent="0.2">
      <c r="A476" s="7" t="s">
        <v>1568</v>
      </c>
      <c r="B476" s="6">
        <v>42700</v>
      </c>
      <c r="C476" s="7" t="s">
        <v>917</v>
      </c>
    </row>
    <row r="477" spans="1:3" x14ac:dyDescent="0.2">
      <c r="A477" s="7" t="s">
        <v>836</v>
      </c>
      <c r="B477" s="6">
        <v>41914</v>
      </c>
      <c r="C477" s="7" t="s">
        <v>446</v>
      </c>
    </row>
    <row r="478" spans="1:3" x14ac:dyDescent="0.2">
      <c r="A478" s="7" t="s">
        <v>758</v>
      </c>
      <c r="B478" s="6">
        <v>41829</v>
      </c>
      <c r="C478" s="7" t="s">
        <v>628</v>
      </c>
    </row>
    <row r="479" spans="1:3" x14ac:dyDescent="0.2">
      <c r="A479" s="7" t="s">
        <v>1419</v>
      </c>
      <c r="B479" s="6">
        <v>42515</v>
      </c>
      <c r="C479" s="7" t="s">
        <v>1420</v>
      </c>
    </row>
    <row r="480" spans="1:3" x14ac:dyDescent="0.2">
      <c r="A480" s="7" t="s">
        <v>163</v>
      </c>
      <c r="B480" s="6">
        <v>42489</v>
      </c>
      <c r="C480" s="7" t="s">
        <v>162</v>
      </c>
    </row>
    <row r="481" spans="1:3" x14ac:dyDescent="0.2">
      <c r="A481" s="7" t="s">
        <v>1623</v>
      </c>
      <c r="B481" s="6">
        <v>42766</v>
      </c>
      <c r="C481" s="7" t="s">
        <v>823</v>
      </c>
    </row>
    <row r="482" spans="1:3" x14ac:dyDescent="0.2">
      <c r="A482" s="7" t="s">
        <v>1544</v>
      </c>
      <c r="B482" s="6">
        <v>42680</v>
      </c>
      <c r="C482" s="7" t="s">
        <v>61</v>
      </c>
    </row>
    <row r="483" spans="1:3" x14ac:dyDescent="0.2">
      <c r="A483" s="7" t="s">
        <v>780</v>
      </c>
      <c r="B483" s="6">
        <v>41852</v>
      </c>
      <c r="C483" s="7" t="s">
        <v>781</v>
      </c>
    </row>
    <row r="484" spans="1:3" x14ac:dyDescent="0.2">
      <c r="A484" s="7" t="s">
        <v>1376</v>
      </c>
      <c r="B484" s="6">
        <v>42464</v>
      </c>
      <c r="C484" s="7" t="s">
        <v>1377</v>
      </c>
    </row>
    <row r="485" spans="1:3" x14ac:dyDescent="0.2">
      <c r="A485" s="7" t="s">
        <v>1569</v>
      </c>
      <c r="B485" s="6">
        <v>42701</v>
      </c>
      <c r="C485" s="7" t="s">
        <v>273</v>
      </c>
    </row>
    <row r="486" spans="1:3" x14ac:dyDescent="0.2">
      <c r="A486" s="7" t="s">
        <v>721</v>
      </c>
      <c r="B486" s="6">
        <v>41792</v>
      </c>
      <c r="C486" s="7" t="s">
        <v>722</v>
      </c>
    </row>
    <row r="487" spans="1:3" x14ac:dyDescent="0.2">
      <c r="A487" s="7" t="s">
        <v>1328</v>
      </c>
      <c r="B487" s="6">
        <v>42415</v>
      </c>
      <c r="C487" s="7" t="s">
        <v>405</v>
      </c>
    </row>
    <row r="488" spans="1:3" x14ac:dyDescent="0.2">
      <c r="A488" s="7" t="s">
        <v>586</v>
      </c>
      <c r="B488" s="6">
        <v>41652</v>
      </c>
      <c r="C488" s="7" t="s">
        <v>587</v>
      </c>
    </row>
    <row r="489" spans="1:3" x14ac:dyDescent="0.2">
      <c r="A489" s="7" t="s">
        <v>1176</v>
      </c>
      <c r="B489" s="6">
        <v>42221</v>
      </c>
      <c r="C489" s="7" t="s">
        <v>1021</v>
      </c>
    </row>
    <row r="490" spans="1:3" x14ac:dyDescent="0.2">
      <c r="A490" s="7" t="s">
        <v>736</v>
      </c>
      <c r="B490" s="6">
        <v>41807</v>
      </c>
      <c r="C490" s="7" t="s">
        <v>737</v>
      </c>
    </row>
    <row r="491" spans="1:3" x14ac:dyDescent="0.2">
      <c r="A491" s="7" t="s">
        <v>1217</v>
      </c>
      <c r="B491" s="6">
        <v>42260</v>
      </c>
      <c r="C491" s="7" t="s">
        <v>1218</v>
      </c>
    </row>
    <row r="492" spans="1:3" x14ac:dyDescent="0.2">
      <c r="A492" s="7" t="s">
        <v>1393</v>
      </c>
      <c r="B492" s="6">
        <v>42485</v>
      </c>
      <c r="C492" s="7" t="s">
        <v>1394</v>
      </c>
    </row>
    <row r="493" spans="1:3" x14ac:dyDescent="0.2">
      <c r="A493" s="7" t="s">
        <v>1430</v>
      </c>
      <c r="B493" s="6">
        <v>42530</v>
      </c>
      <c r="C493" s="7" t="s">
        <v>1059</v>
      </c>
    </row>
    <row r="494" spans="1:3" x14ac:dyDescent="0.2">
      <c r="A494" s="7" t="s">
        <v>1344</v>
      </c>
      <c r="B494" s="6">
        <v>42438</v>
      </c>
      <c r="C494" s="7" t="s">
        <v>606</v>
      </c>
    </row>
    <row r="495" spans="1:3" x14ac:dyDescent="0.2">
      <c r="A495" s="7" t="s">
        <v>953</v>
      </c>
      <c r="B495" s="6">
        <v>42025</v>
      </c>
      <c r="C495" s="7" t="s">
        <v>51</v>
      </c>
    </row>
    <row r="496" spans="1:3" x14ac:dyDescent="0.2">
      <c r="A496" s="7" t="s">
        <v>889</v>
      </c>
      <c r="B496" s="6">
        <v>41967</v>
      </c>
      <c r="C496" s="7" t="s">
        <v>890</v>
      </c>
    </row>
    <row r="497" spans="1:3" x14ac:dyDescent="0.2">
      <c r="A497" s="7" t="s">
        <v>818</v>
      </c>
      <c r="B497" s="6">
        <v>41897</v>
      </c>
      <c r="C497" s="7" t="s">
        <v>819</v>
      </c>
    </row>
    <row r="498" spans="1:3" x14ac:dyDescent="0.2">
      <c r="A498" s="7" t="s">
        <v>1231</v>
      </c>
      <c r="B498" s="6">
        <v>42276</v>
      </c>
      <c r="C498" s="7" t="s">
        <v>1232</v>
      </c>
    </row>
    <row r="499" spans="1:3" x14ac:dyDescent="0.2">
      <c r="A499" s="7" t="s">
        <v>1496</v>
      </c>
      <c r="B499" s="6">
        <v>42632</v>
      </c>
      <c r="C499" s="7" t="s">
        <v>497</v>
      </c>
    </row>
    <row r="500" spans="1:3" x14ac:dyDescent="0.2">
      <c r="A500" s="7" t="s">
        <v>698</v>
      </c>
      <c r="B500" s="6">
        <v>41766</v>
      </c>
      <c r="C500" s="7" t="s">
        <v>699</v>
      </c>
    </row>
    <row r="501" spans="1:3" x14ac:dyDescent="0.2">
      <c r="A501" s="7" t="s">
        <v>507</v>
      </c>
      <c r="B501" s="6">
        <v>41578</v>
      </c>
      <c r="C501" s="7" t="s">
        <v>350</v>
      </c>
    </row>
    <row r="502" spans="1:3" x14ac:dyDescent="0.2">
      <c r="A502" s="7" t="s">
        <v>282</v>
      </c>
      <c r="B502" s="6">
        <v>41406</v>
      </c>
      <c r="C502" s="7" t="s">
        <v>283</v>
      </c>
    </row>
    <row r="503" spans="1:3" x14ac:dyDescent="0.2">
      <c r="A503" s="7" t="s">
        <v>483</v>
      </c>
      <c r="B503" s="6">
        <v>41556</v>
      </c>
      <c r="C503" s="7" t="s">
        <v>484</v>
      </c>
    </row>
    <row r="504" spans="1:3" x14ac:dyDescent="0.2">
      <c r="A504" s="7" t="s">
        <v>748</v>
      </c>
      <c r="B504" s="6">
        <v>41815</v>
      </c>
      <c r="C504" s="7" t="s">
        <v>155</v>
      </c>
    </row>
    <row r="505" spans="1:3" x14ac:dyDescent="0.2">
      <c r="A505" s="7" t="s">
        <v>1501</v>
      </c>
      <c r="B505" s="6">
        <v>42637</v>
      </c>
      <c r="C505" s="7" t="s">
        <v>674</v>
      </c>
    </row>
    <row r="506" spans="1:3" x14ac:dyDescent="0.2">
      <c r="A506" s="7" t="s">
        <v>1541</v>
      </c>
      <c r="B506" s="6">
        <v>42680</v>
      </c>
      <c r="C506" s="7" t="s">
        <v>1542</v>
      </c>
    </row>
    <row r="507" spans="1:3" x14ac:dyDescent="0.2">
      <c r="A507" s="7" t="s">
        <v>178</v>
      </c>
      <c r="B507" s="6">
        <v>42604</v>
      </c>
      <c r="C507" s="7" t="s">
        <v>177</v>
      </c>
    </row>
    <row r="508" spans="1:3" x14ac:dyDescent="0.2">
      <c r="A508" s="7" t="s">
        <v>1533</v>
      </c>
      <c r="B508" s="6">
        <v>42674</v>
      </c>
      <c r="C508" s="7" t="s">
        <v>1534</v>
      </c>
    </row>
    <row r="509" spans="1:3" x14ac:dyDescent="0.2">
      <c r="A509" s="7" t="s">
        <v>579</v>
      </c>
      <c r="B509" s="6">
        <v>41647</v>
      </c>
      <c r="C509" s="7" t="s">
        <v>391</v>
      </c>
    </row>
    <row r="510" spans="1:3" x14ac:dyDescent="0.2">
      <c r="A510" s="7" t="s">
        <v>1576</v>
      </c>
      <c r="B510" s="6">
        <v>42710</v>
      </c>
      <c r="C510" s="7" t="s">
        <v>1577</v>
      </c>
    </row>
    <row r="511" spans="1:3" x14ac:dyDescent="0.2">
      <c r="A511" s="7" t="s">
        <v>954</v>
      </c>
      <c r="B511" s="6">
        <v>42028</v>
      </c>
      <c r="C511" s="7" t="s">
        <v>492</v>
      </c>
    </row>
    <row r="512" spans="1:3" x14ac:dyDescent="0.2">
      <c r="A512" s="7" t="s">
        <v>1117</v>
      </c>
      <c r="B512" s="6">
        <v>42178</v>
      </c>
      <c r="C512" s="7" t="s">
        <v>1118</v>
      </c>
    </row>
    <row r="513" spans="1:3" x14ac:dyDescent="0.2">
      <c r="A513" s="7" t="s">
        <v>1322</v>
      </c>
      <c r="B513" s="6">
        <v>42411</v>
      </c>
      <c r="C513" s="7" t="s">
        <v>1323</v>
      </c>
    </row>
    <row r="514" spans="1:3" x14ac:dyDescent="0.2">
      <c r="A514" s="7" t="s">
        <v>184</v>
      </c>
      <c r="B514" s="6">
        <v>42668</v>
      </c>
      <c r="C514" s="7" t="s">
        <v>68</v>
      </c>
    </row>
    <row r="515" spans="1:3" x14ac:dyDescent="0.2">
      <c r="A515" s="7" t="s">
        <v>325</v>
      </c>
      <c r="B515" s="6">
        <v>41430</v>
      </c>
      <c r="C515" s="7" t="s">
        <v>326</v>
      </c>
    </row>
    <row r="516" spans="1:3" x14ac:dyDescent="0.2">
      <c r="A516" s="7" t="s">
        <v>1472</v>
      </c>
      <c r="B516" s="6">
        <v>42595</v>
      </c>
      <c r="C516" s="7" t="s">
        <v>928</v>
      </c>
    </row>
    <row r="517" spans="1:3" x14ac:dyDescent="0.2">
      <c r="A517" s="7" t="s">
        <v>945</v>
      </c>
      <c r="B517" s="6">
        <v>42017</v>
      </c>
      <c r="C517" s="7" t="s">
        <v>946</v>
      </c>
    </row>
    <row r="518" spans="1:3" x14ac:dyDescent="0.2">
      <c r="A518" s="7" t="s">
        <v>218</v>
      </c>
      <c r="B518" s="6">
        <v>41338</v>
      </c>
      <c r="C518" s="7" t="s">
        <v>219</v>
      </c>
    </row>
    <row r="519" spans="1:3" x14ac:dyDescent="0.2">
      <c r="A519" s="7" t="s">
        <v>1195</v>
      </c>
      <c r="B519" s="6">
        <v>42240</v>
      </c>
      <c r="C519" s="7" t="s">
        <v>236</v>
      </c>
    </row>
    <row r="520" spans="1:3" x14ac:dyDescent="0.2">
      <c r="A520" s="7" t="s">
        <v>1214</v>
      </c>
      <c r="B520" s="6">
        <v>42256</v>
      </c>
      <c r="C520" s="7" t="s">
        <v>1215</v>
      </c>
    </row>
    <row r="521" spans="1:3" x14ac:dyDescent="0.2">
      <c r="A521" s="7" t="s">
        <v>1595</v>
      </c>
      <c r="B521" s="6">
        <v>42730</v>
      </c>
      <c r="C521" s="7" t="s">
        <v>823</v>
      </c>
    </row>
    <row r="522" spans="1:3" x14ac:dyDescent="0.2">
      <c r="A522" s="7" t="s">
        <v>1548</v>
      </c>
      <c r="B522" s="6">
        <v>42684</v>
      </c>
      <c r="C522" s="7" t="s">
        <v>497</v>
      </c>
    </row>
    <row r="523" spans="1:3" x14ac:dyDescent="0.2">
      <c r="A523" s="7" t="s">
        <v>286</v>
      </c>
      <c r="B523" s="6">
        <v>41410</v>
      </c>
      <c r="C523" s="7" t="s">
        <v>287</v>
      </c>
    </row>
    <row r="524" spans="1:3" x14ac:dyDescent="0.2">
      <c r="A524" s="7" t="s">
        <v>611</v>
      </c>
      <c r="B524" s="6">
        <v>41673</v>
      </c>
      <c r="C524" s="7" t="s">
        <v>515</v>
      </c>
    </row>
    <row r="525" spans="1:3" x14ac:dyDescent="0.2">
      <c r="A525" s="7" t="s">
        <v>225</v>
      </c>
      <c r="B525" s="6">
        <v>41346</v>
      </c>
      <c r="C525" s="7" t="s">
        <v>226</v>
      </c>
    </row>
    <row r="526" spans="1:3" x14ac:dyDescent="0.2">
      <c r="A526" s="7" t="s">
        <v>904</v>
      </c>
      <c r="B526" s="6">
        <v>41981</v>
      </c>
      <c r="C526" s="7" t="s">
        <v>819</v>
      </c>
    </row>
    <row r="527" spans="1:3" x14ac:dyDescent="0.2">
      <c r="A527" s="7" t="s">
        <v>632</v>
      </c>
      <c r="B527" s="6">
        <v>41692</v>
      </c>
      <c r="C527" s="7" t="s">
        <v>633</v>
      </c>
    </row>
    <row r="528" spans="1:3" x14ac:dyDescent="0.2">
      <c r="A528" s="7" t="s">
        <v>1488</v>
      </c>
      <c r="B528" s="6">
        <v>42624</v>
      </c>
      <c r="C528" s="7" t="s">
        <v>228</v>
      </c>
    </row>
    <row r="529" spans="1:3" x14ac:dyDescent="0.2">
      <c r="A529" s="7" t="s">
        <v>671</v>
      </c>
      <c r="B529" s="6">
        <v>41733</v>
      </c>
      <c r="C529" s="7" t="s">
        <v>672</v>
      </c>
    </row>
    <row r="530" spans="1:3" x14ac:dyDescent="0.2">
      <c r="A530" s="7" t="s">
        <v>544</v>
      </c>
      <c r="B530" s="6">
        <v>41611</v>
      </c>
      <c r="C530" s="7" t="s">
        <v>545</v>
      </c>
    </row>
    <row r="531" spans="1:3" x14ac:dyDescent="0.2">
      <c r="A531" s="7" t="s">
        <v>1421</v>
      </c>
      <c r="B531" s="6">
        <v>42517</v>
      </c>
      <c r="C531" s="7" t="s">
        <v>1422</v>
      </c>
    </row>
    <row r="532" spans="1:3" x14ac:dyDescent="0.2">
      <c r="A532" s="7" t="s">
        <v>1339</v>
      </c>
      <c r="B532" s="6">
        <v>42433</v>
      </c>
      <c r="C532" s="7" t="s">
        <v>1340</v>
      </c>
    </row>
    <row r="533" spans="1:3" x14ac:dyDescent="0.2">
      <c r="A533" s="7" t="s">
        <v>1581</v>
      </c>
      <c r="B533" s="6">
        <v>42712</v>
      </c>
      <c r="C533" s="7" t="s">
        <v>547</v>
      </c>
    </row>
    <row r="534" spans="1:3" x14ac:dyDescent="0.2">
      <c r="A534" s="7" t="s">
        <v>851</v>
      </c>
      <c r="B534" s="6">
        <v>41930</v>
      </c>
      <c r="C534" s="7" t="s">
        <v>106</v>
      </c>
    </row>
    <row r="535" spans="1:3" x14ac:dyDescent="0.2">
      <c r="A535" s="7" t="s">
        <v>400</v>
      </c>
      <c r="B535" s="6">
        <v>41492</v>
      </c>
      <c r="C535" s="7" t="s">
        <v>401</v>
      </c>
    </row>
    <row r="536" spans="1:3" x14ac:dyDescent="0.2">
      <c r="A536" s="7" t="s">
        <v>914</v>
      </c>
      <c r="B536" s="6">
        <v>41997</v>
      </c>
      <c r="C536" s="7" t="s">
        <v>915</v>
      </c>
    </row>
    <row r="537" spans="1:3" x14ac:dyDescent="0.2">
      <c r="A537" s="7" t="s">
        <v>1148</v>
      </c>
      <c r="B537" s="6">
        <v>42201</v>
      </c>
      <c r="C537" s="7" t="s">
        <v>471</v>
      </c>
    </row>
    <row r="538" spans="1:3" x14ac:dyDescent="0.2">
      <c r="A538" s="7" t="s">
        <v>729</v>
      </c>
      <c r="B538" s="6">
        <v>41797</v>
      </c>
      <c r="C538" s="7" t="s">
        <v>309</v>
      </c>
    </row>
    <row r="539" spans="1:3" x14ac:dyDescent="0.2">
      <c r="A539" s="7" t="s">
        <v>1216</v>
      </c>
      <c r="B539" s="6">
        <v>42257</v>
      </c>
      <c r="C539" s="7" t="s">
        <v>637</v>
      </c>
    </row>
    <row r="540" spans="1:3" x14ac:dyDescent="0.2">
      <c r="A540" s="7" t="s">
        <v>669</v>
      </c>
      <c r="B540" s="6">
        <v>41730</v>
      </c>
      <c r="C540" s="7" t="s">
        <v>57</v>
      </c>
    </row>
    <row r="541" spans="1:3" x14ac:dyDescent="0.2">
      <c r="A541" s="7" t="s">
        <v>1592</v>
      </c>
      <c r="B541" s="6">
        <v>42726</v>
      </c>
      <c r="C541" s="7" t="s">
        <v>1593</v>
      </c>
    </row>
    <row r="542" spans="1:3" x14ac:dyDescent="0.2">
      <c r="A542" s="7" t="s">
        <v>1363</v>
      </c>
      <c r="B542" s="6">
        <v>42454</v>
      </c>
      <c r="C542" s="7" t="s">
        <v>744</v>
      </c>
    </row>
    <row r="543" spans="1:3" x14ac:dyDescent="0.2">
      <c r="A543" s="7" t="s">
        <v>791</v>
      </c>
      <c r="B543" s="6">
        <v>41860</v>
      </c>
      <c r="C543" s="7" t="s">
        <v>792</v>
      </c>
    </row>
    <row r="544" spans="1:3" x14ac:dyDescent="0.2">
      <c r="A544" s="7" t="s">
        <v>212</v>
      </c>
      <c r="B544" s="6">
        <v>41328</v>
      </c>
      <c r="C544" s="7" t="s">
        <v>213</v>
      </c>
    </row>
    <row r="545" spans="1:3" x14ac:dyDescent="0.2">
      <c r="A545" s="7" t="s">
        <v>1571</v>
      </c>
      <c r="B545" s="6">
        <v>42705</v>
      </c>
      <c r="C545" s="7" t="s">
        <v>309</v>
      </c>
    </row>
    <row r="546" spans="1:3" x14ac:dyDescent="0.2">
      <c r="A546" s="7" t="s">
        <v>223</v>
      </c>
      <c r="B546" s="6">
        <v>41344</v>
      </c>
      <c r="C546" s="7" t="s">
        <v>224</v>
      </c>
    </row>
    <row r="547" spans="1:3" x14ac:dyDescent="0.2">
      <c r="A547" s="7" t="s">
        <v>1191</v>
      </c>
      <c r="B547" s="6">
        <v>42238</v>
      </c>
      <c r="C547" s="7" t="s">
        <v>1192</v>
      </c>
    </row>
    <row r="548" spans="1:3" x14ac:dyDescent="0.2">
      <c r="A548" s="7" t="s">
        <v>1318</v>
      </c>
      <c r="B548" s="6">
        <v>42408</v>
      </c>
      <c r="C548" s="7" t="s">
        <v>292</v>
      </c>
    </row>
    <row r="549" spans="1:3" x14ac:dyDescent="0.2">
      <c r="A549" s="7" t="s">
        <v>270</v>
      </c>
      <c r="B549" s="6">
        <v>41397</v>
      </c>
      <c r="C549" s="7" t="s">
        <v>271</v>
      </c>
    </row>
    <row r="550" spans="1:3" x14ac:dyDescent="0.2">
      <c r="A550" s="7" t="s">
        <v>377</v>
      </c>
      <c r="B550" s="6">
        <v>41475</v>
      </c>
      <c r="C550" s="7" t="s">
        <v>378</v>
      </c>
    </row>
    <row r="551" spans="1:3" x14ac:dyDescent="0.2">
      <c r="A551" s="7" t="s">
        <v>1369</v>
      </c>
      <c r="B551" s="6">
        <v>42457</v>
      </c>
      <c r="C551" s="7" t="s">
        <v>1370</v>
      </c>
    </row>
    <row r="552" spans="1:3" x14ac:dyDescent="0.2">
      <c r="A552" s="7" t="s">
        <v>960</v>
      </c>
      <c r="B552" s="6">
        <v>42034</v>
      </c>
      <c r="C552" s="7" t="s">
        <v>90</v>
      </c>
    </row>
    <row r="553" spans="1:3" x14ac:dyDescent="0.2">
      <c r="A553" s="7" t="s">
        <v>41</v>
      </c>
      <c r="B553" s="6">
        <v>41452</v>
      </c>
      <c r="C553" s="7" t="s">
        <v>36</v>
      </c>
    </row>
    <row r="554" spans="1:3" x14ac:dyDescent="0.2">
      <c r="A554" s="7" t="s">
        <v>845</v>
      </c>
      <c r="B554" s="6">
        <v>41925</v>
      </c>
      <c r="C554" s="7" t="s">
        <v>846</v>
      </c>
    </row>
    <row r="555" spans="1:3" x14ac:dyDescent="0.2">
      <c r="A555" s="7" t="s">
        <v>276</v>
      </c>
      <c r="B555" s="6">
        <v>41401</v>
      </c>
      <c r="C555" s="7" t="s">
        <v>277</v>
      </c>
    </row>
    <row r="556" spans="1:3" x14ac:dyDescent="0.2">
      <c r="A556" s="7" t="s">
        <v>475</v>
      </c>
      <c r="B556" s="6">
        <v>41549</v>
      </c>
      <c r="C556" s="7" t="s">
        <v>476</v>
      </c>
    </row>
    <row r="557" spans="1:3" x14ac:dyDescent="0.2">
      <c r="A557" s="7" t="s">
        <v>524</v>
      </c>
      <c r="B557" s="6">
        <v>41593</v>
      </c>
      <c r="C557" s="7" t="s">
        <v>525</v>
      </c>
    </row>
    <row r="558" spans="1:3" x14ac:dyDescent="0.2">
      <c r="A558" s="7" t="s">
        <v>467</v>
      </c>
      <c r="B558" s="6">
        <v>41541</v>
      </c>
      <c r="C558" s="7" t="s">
        <v>468</v>
      </c>
    </row>
    <row r="559" spans="1:3" x14ac:dyDescent="0.2">
      <c r="A559" s="7" t="s">
        <v>1145</v>
      </c>
      <c r="B559" s="6">
        <v>42199</v>
      </c>
      <c r="C559" s="7" t="s">
        <v>674</v>
      </c>
    </row>
    <row r="560" spans="1:3" x14ac:dyDescent="0.2">
      <c r="A560" s="7" t="s">
        <v>171</v>
      </c>
      <c r="B560" s="6">
        <v>42533</v>
      </c>
      <c r="C560" s="7" t="s">
        <v>170</v>
      </c>
    </row>
    <row r="561" spans="1:3" x14ac:dyDescent="0.2">
      <c r="A561" s="7" t="s">
        <v>788</v>
      </c>
      <c r="B561" s="6">
        <v>41860</v>
      </c>
      <c r="C561" s="7" t="s">
        <v>789</v>
      </c>
    </row>
    <row r="562" spans="1:3" x14ac:dyDescent="0.2">
      <c r="A562" s="7" t="s">
        <v>683</v>
      </c>
      <c r="B562" s="6">
        <v>41744</v>
      </c>
      <c r="C562" s="7" t="s">
        <v>684</v>
      </c>
    </row>
    <row r="563" spans="1:3" x14ac:dyDescent="0.2">
      <c r="A563" s="7" t="s">
        <v>1629</v>
      </c>
      <c r="B563" s="6">
        <v>42771</v>
      </c>
      <c r="C563" s="7" t="s">
        <v>1630</v>
      </c>
    </row>
    <row r="564" spans="1:3" x14ac:dyDescent="0.2">
      <c r="A564" s="7" t="s">
        <v>1482</v>
      </c>
      <c r="B564" s="6">
        <v>42611</v>
      </c>
      <c r="C564" s="7" t="s">
        <v>1440</v>
      </c>
    </row>
    <row r="565" spans="1:3" x14ac:dyDescent="0.2">
      <c r="A565" s="7" t="s">
        <v>521</v>
      </c>
      <c r="B565" s="6">
        <v>41592</v>
      </c>
      <c r="C565" s="7" t="s">
        <v>259</v>
      </c>
    </row>
    <row r="566" spans="1:3" x14ac:dyDescent="0.2">
      <c r="A566" s="7" t="s">
        <v>1150</v>
      </c>
      <c r="B566" s="6">
        <v>42202</v>
      </c>
      <c r="C566" s="7" t="s">
        <v>244</v>
      </c>
    </row>
    <row r="567" spans="1:3" x14ac:dyDescent="0.2">
      <c r="A567" s="7" t="s">
        <v>1434</v>
      </c>
      <c r="B567" s="6">
        <v>42534</v>
      </c>
      <c r="C567" s="7" t="s">
        <v>844</v>
      </c>
    </row>
    <row r="568" spans="1:3" x14ac:dyDescent="0.2">
      <c r="A568" s="7" t="s">
        <v>161</v>
      </c>
      <c r="B568" s="6">
        <v>42489</v>
      </c>
      <c r="C568" s="7" t="s">
        <v>162</v>
      </c>
    </row>
    <row r="569" spans="1:3" x14ac:dyDescent="0.2">
      <c r="A569" s="7" t="s">
        <v>802</v>
      </c>
      <c r="B569" s="6">
        <v>41876</v>
      </c>
      <c r="C569" s="7" t="s">
        <v>803</v>
      </c>
    </row>
    <row r="570" spans="1:3" x14ac:dyDescent="0.2">
      <c r="A570" s="7" t="s">
        <v>1355</v>
      </c>
      <c r="B570" s="6">
        <v>42447</v>
      </c>
      <c r="C570" s="7" t="s">
        <v>1356</v>
      </c>
    </row>
    <row r="571" spans="1:3" x14ac:dyDescent="0.2">
      <c r="A571" s="7" t="s">
        <v>1474</v>
      </c>
      <c r="B571" s="6">
        <v>42598</v>
      </c>
      <c r="C571" s="7" t="s">
        <v>1377</v>
      </c>
    </row>
    <row r="572" spans="1:3" x14ac:dyDescent="0.2">
      <c r="A572" s="7" t="s">
        <v>55</v>
      </c>
      <c r="B572" s="6">
        <v>41468</v>
      </c>
      <c r="C572" s="7" t="s">
        <v>51</v>
      </c>
    </row>
    <row r="573" spans="1:3" x14ac:dyDescent="0.2">
      <c r="A573" s="7" t="s">
        <v>893</v>
      </c>
      <c r="B573" s="6">
        <v>41972</v>
      </c>
      <c r="C573" s="7" t="s">
        <v>695</v>
      </c>
    </row>
    <row r="574" spans="1:3" x14ac:dyDescent="0.2">
      <c r="A574" s="7" t="s">
        <v>734</v>
      </c>
      <c r="B574" s="6">
        <v>41806</v>
      </c>
      <c r="C574" s="7" t="s">
        <v>117</v>
      </c>
    </row>
    <row r="575" spans="1:3" x14ac:dyDescent="0.2">
      <c r="A575" s="7" t="s">
        <v>1547</v>
      </c>
      <c r="B575" s="6">
        <v>42682</v>
      </c>
      <c r="C575" s="7" t="s">
        <v>1215</v>
      </c>
    </row>
    <row r="576" spans="1:3" x14ac:dyDescent="0.2">
      <c r="A576" s="7" t="s">
        <v>1222</v>
      </c>
      <c r="B576" s="6">
        <v>42270</v>
      </c>
      <c r="C576" s="7" t="s">
        <v>1223</v>
      </c>
    </row>
    <row r="577" spans="1:3" x14ac:dyDescent="0.2">
      <c r="A577" s="7" t="s">
        <v>1092</v>
      </c>
      <c r="B577" s="6">
        <v>42149</v>
      </c>
      <c r="C577" s="7" t="s">
        <v>257</v>
      </c>
    </row>
    <row r="578" spans="1:3" x14ac:dyDescent="0.2">
      <c r="A578" s="7" t="s">
        <v>1382</v>
      </c>
      <c r="B578" s="6">
        <v>42471</v>
      </c>
      <c r="C578" s="7" t="s">
        <v>779</v>
      </c>
    </row>
    <row r="579" spans="1:3" x14ac:dyDescent="0.2">
      <c r="A579" s="7" t="s">
        <v>379</v>
      </c>
      <c r="B579" s="6">
        <v>41475</v>
      </c>
      <c r="C579" s="7" t="s">
        <v>236</v>
      </c>
    </row>
    <row r="580" spans="1:3" x14ac:dyDescent="0.2">
      <c r="A580" s="7" t="s">
        <v>370</v>
      </c>
      <c r="B580" s="6">
        <v>41470</v>
      </c>
      <c r="C580" s="7" t="s">
        <v>371</v>
      </c>
    </row>
    <row r="581" spans="1:3" x14ac:dyDescent="0.2">
      <c r="A581" s="7" t="s">
        <v>42</v>
      </c>
      <c r="B581" s="6">
        <v>41458</v>
      </c>
      <c r="C581" s="7" t="s">
        <v>43</v>
      </c>
    </row>
    <row r="582" spans="1:3" x14ac:dyDescent="0.2">
      <c r="A582" s="7" t="s">
        <v>782</v>
      </c>
      <c r="B582" s="6">
        <v>41854</v>
      </c>
      <c r="C582" s="7" t="s">
        <v>783</v>
      </c>
    </row>
    <row r="583" spans="1:3" x14ac:dyDescent="0.2">
      <c r="A583" s="7" t="s">
        <v>706</v>
      </c>
      <c r="B583" s="6">
        <v>41776</v>
      </c>
      <c r="C583" s="7" t="s">
        <v>707</v>
      </c>
    </row>
    <row r="584" spans="1:3" x14ac:dyDescent="0.2">
      <c r="A584" s="7" t="s">
        <v>1521</v>
      </c>
      <c r="B584" s="6">
        <v>42664</v>
      </c>
      <c r="C584" s="7" t="s">
        <v>668</v>
      </c>
    </row>
    <row r="585" spans="1:3" x14ac:dyDescent="0.2">
      <c r="A585" s="7" t="s">
        <v>1178</v>
      </c>
      <c r="B585" s="6">
        <v>42225</v>
      </c>
      <c r="C585" s="7" t="s">
        <v>760</v>
      </c>
    </row>
    <row r="586" spans="1:3" x14ac:dyDescent="0.2">
      <c r="A586" s="7" t="s">
        <v>1259</v>
      </c>
      <c r="B586" s="6">
        <v>42321</v>
      </c>
      <c r="C586" s="7" t="s">
        <v>1260</v>
      </c>
    </row>
    <row r="587" spans="1:3" x14ac:dyDescent="0.2">
      <c r="A587" s="7" t="s">
        <v>1255</v>
      </c>
      <c r="B587" s="6">
        <v>42316</v>
      </c>
      <c r="C587" s="7" t="s">
        <v>523</v>
      </c>
    </row>
    <row r="588" spans="1:3" x14ac:dyDescent="0.2">
      <c r="A588" s="7" t="s">
        <v>1065</v>
      </c>
      <c r="B588" s="6">
        <v>42126</v>
      </c>
      <c r="C588" s="7" t="s">
        <v>1066</v>
      </c>
    </row>
    <row r="589" spans="1:3" x14ac:dyDescent="0.2">
      <c r="A589" s="7" t="s">
        <v>848</v>
      </c>
      <c r="B589" s="6">
        <v>41928</v>
      </c>
      <c r="C589" s="7" t="s">
        <v>68</v>
      </c>
    </row>
    <row r="590" spans="1:3" x14ac:dyDescent="0.2">
      <c r="A590" s="7" t="s">
        <v>1157</v>
      </c>
      <c r="B590" s="6">
        <v>42207</v>
      </c>
      <c r="C590" s="7" t="s">
        <v>1158</v>
      </c>
    </row>
    <row r="591" spans="1:3" x14ac:dyDescent="0.2">
      <c r="A591" s="7" t="s">
        <v>1048</v>
      </c>
      <c r="B591" s="6">
        <v>42115</v>
      </c>
      <c r="C591" s="7" t="s">
        <v>323</v>
      </c>
    </row>
    <row r="592" spans="1:3" x14ac:dyDescent="0.2">
      <c r="A592" s="7" t="s">
        <v>1025</v>
      </c>
      <c r="B592" s="6">
        <v>42086</v>
      </c>
      <c r="C592" s="7" t="s">
        <v>1014</v>
      </c>
    </row>
    <row r="593" spans="1:3" x14ac:dyDescent="0.2">
      <c r="A593" s="7" t="s">
        <v>1350</v>
      </c>
      <c r="B593" s="6">
        <v>42444</v>
      </c>
      <c r="C593" s="7" t="s">
        <v>1351</v>
      </c>
    </row>
    <row r="594" spans="1:3" x14ac:dyDescent="0.2">
      <c r="A594" s="7" t="s">
        <v>398</v>
      </c>
      <c r="B594" s="6">
        <v>41491</v>
      </c>
      <c r="C594" s="7" t="s">
        <v>399</v>
      </c>
    </row>
    <row r="595" spans="1:3" x14ac:dyDescent="0.2">
      <c r="A595" s="7" t="s">
        <v>883</v>
      </c>
      <c r="B595" s="6">
        <v>41963</v>
      </c>
      <c r="C595" s="7" t="s">
        <v>884</v>
      </c>
    </row>
    <row r="596" spans="1:3" x14ac:dyDescent="0.2">
      <c r="A596" s="7" t="s">
        <v>107</v>
      </c>
      <c r="B596" s="6">
        <v>41901</v>
      </c>
      <c r="C596" s="7" t="s">
        <v>106</v>
      </c>
    </row>
    <row r="597" spans="1:3" x14ac:dyDescent="0.2">
      <c r="A597" s="7" t="s">
        <v>433</v>
      </c>
      <c r="B597" s="6">
        <v>41513</v>
      </c>
      <c r="C597" s="7" t="s">
        <v>434</v>
      </c>
    </row>
    <row r="598" spans="1:3" x14ac:dyDescent="0.2">
      <c r="A598" s="7" t="s">
        <v>1199</v>
      </c>
      <c r="B598" s="6">
        <v>42245</v>
      </c>
      <c r="C598" s="7" t="s">
        <v>1200</v>
      </c>
    </row>
    <row r="599" spans="1:3" x14ac:dyDescent="0.2">
      <c r="A599" s="7" t="s">
        <v>1400</v>
      </c>
      <c r="B599" s="6">
        <v>42497</v>
      </c>
      <c r="C599" s="7" t="s">
        <v>488</v>
      </c>
    </row>
    <row r="600" spans="1:3" x14ac:dyDescent="0.2">
      <c r="A600" s="7" t="s">
        <v>299</v>
      </c>
      <c r="B600" s="6">
        <v>41415</v>
      </c>
      <c r="C600" s="7" t="s">
        <v>300</v>
      </c>
    </row>
    <row r="601" spans="1:3" x14ac:dyDescent="0.2">
      <c r="A601" s="7" t="s">
        <v>584</v>
      </c>
      <c r="B601" s="6">
        <v>41651</v>
      </c>
      <c r="C601" s="7" t="s">
        <v>459</v>
      </c>
    </row>
    <row r="602" spans="1:3" x14ac:dyDescent="0.2">
      <c r="A602" s="7" t="s">
        <v>1591</v>
      </c>
      <c r="B602" s="6">
        <v>42724</v>
      </c>
      <c r="C602" s="7" t="s">
        <v>210</v>
      </c>
    </row>
    <row r="603" spans="1:3" x14ac:dyDescent="0.2">
      <c r="A603" s="7" t="s">
        <v>567</v>
      </c>
      <c r="B603" s="6">
        <v>41635</v>
      </c>
      <c r="C603" s="7" t="s">
        <v>51</v>
      </c>
    </row>
    <row r="604" spans="1:3" x14ac:dyDescent="0.2">
      <c r="A604" s="7" t="s">
        <v>812</v>
      </c>
      <c r="B604" s="6">
        <v>41891</v>
      </c>
      <c r="C604" s="7" t="s">
        <v>771</v>
      </c>
    </row>
    <row r="605" spans="1:3" x14ac:dyDescent="0.2">
      <c r="A605" s="7" t="s">
        <v>1543</v>
      </c>
      <c r="B605" s="6">
        <v>42680</v>
      </c>
      <c r="C605" s="7" t="s">
        <v>437</v>
      </c>
    </row>
    <row r="606" spans="1:3" x14ac:dyDescent="0.2">
      <c r="A606" s="7" t="s">
        <v>648</v>
      </c>
      <c r="B606" s="6">
        <v>41709</v>
      </c>
      <c r="C606" s="7" t="s">
        <v>615</v>
      </c>
    </row>
    <row r="607" spans="1:3" x14ac:dyDescent="0.2">
      <c r="A607" s="7" t="s">
        <v>743</v>
      </c>
      <c r="B607" s="6">
        <v>41810</v>
      </c>
      <c r="C607" s="7" t="s">
        <v>744</v>
      </c>
    </row>
    <row r="608" spans="1:3" x14ac:dyDescent="0.2">
      <c r="A608" s="7" t="s">
        <v>735</v>
      </c>
      <c r="B608" s="6">
        <v>41806</v>
      </c>
      <c r="C608" s="7" t="s">
        <v>208</v>
      </c>
    </row>
    <row r="609" spans="1:3" x14ac:dyDescent="0.2">
      <c r="A609" s="7" t="s">
        <v>1411</v>
      </c>
      <c r="B609" s="6">
        <v>42509</v>
      </c>
      <c r="C609" s="7" t="s">
        <v>384</v>
      </c>
    </row>
    <row r="610" spans="1:3" x14ac:dyDescent="0.2">
      <c r="A610" s="7" t="s">
        <v>183</v>
      </c>
      <c r="B610" s="6">
        <v>42637</v>
      </c>
      <c r="C610" s="7" t="s">
        <v>182</v>
      </c>
    </row>
    <row r="611" spans="1:3" x14ac:dyDescent="0.2">
      <c r="A611" s="7" t="s">
        <v>576</v>
      </c>
      <c r="B611" s="6">
        <v>41645</v>
      </c>
      <c r="C611" s="7" t="s">
        <v>577</v>
      </c>
    </row>
    <row r="612" spans="1:3" x14ac:dyDescent="0.2">
      <c r="A612" s="7" t="s">
        <v>992</v>
      </c>
      <c r="B612" s="6">
        <v>42063</v>
      </c>
      <c r="C612" s="7" t="s">
        <v>993</v>
      </c>
    </row>
    <row r="613" spans="1:3" x14ac:dyDescent="0.2">
      <c r="A613" s="7" t="s">
        <v>588</v>
      </c>
      <c r="B613" s="6">
        <v>41654</v>
      </c>
      <c r="C613" s="7" t="s">
        <v>148</v>
      </c>
    </row>
    <row r="614" spans="1:3" x14ac:dyDescent="0.2">
      <c r="A614" s="7" t="s">
        <v>79</v>
      </c>
      <c r="B614" s="6">
        <v>41675</v>
      </c>
      <c r="C614" s="7" t="s">
        <v>80</v>
      </c>
    </row>
    <row r="615" spans="1:3" x14ac:dyDescent="0.2">
      <c r="A615" s="7" t="s">
        <v>123</v>
      </c>
      <c r="B615" s="6">
        <v>42117</v>
      </c>
      <c r="C615" s="7" t="s">
        <v>124</v>
      </c>
    </row>
    <row r="616" spans="1:3" x14ac:dyDescent="0.2">
      <c r="A616" s="7" t="s">
        <v>1458</v>
      </c>
      <c r="B616" s="6">
        <v>42576</v>
      </c>
      <c r="C616" s="7" t="s">
        <v>1129</v>
      </c>
    </row>
    <row r="617" spans="1:3" x14ac:dyDescent="0.2">
      <c r="A617" s="7" t="s">
        <v>958</v>
      </c>
      <c r="B617" s="6">
        <v>42034</v>
      </c>
      <c r="C617" s="7" t="s">
        <v>959</v>
      </c>
    </row>
    <row r="618" spans="1:3" x14ac:dyDescent="0.2">
      <c r="A618" s="7" t="s">
        <v>693</v>
      </c>
      <c r="B618" s="6">
        <v>41760</v>
      </c>
      <c r="C618" s="7" t="s">
        <v>411</v>
      </c>
    </row>
    <row r="619" spans="1:3" x14ac:dyDescent="0.2">
      <c r="A619" s="7" t="s">
        <v>620</v>
      </c>
      <c r="B619" s="6">
        <v>41681</v>
      </c>
      <c r="C619" s="7" t="s">
        <v>334</v>
      </c>
    </row>
    <row r="620" spans="1:3" x14ac:dyDescent="0.2">
      <c r="A620" s="7" t="s">
        <v>572</v>
      </c>
      <c r="B620" s="6">
        <v>41644</v>
      </c>
      <c r="C620" s="7" t="s">
        <v>573</v>
      </c>
    </row>
    <row r="621" spans="1:3" x14ac:dyDescent="0.2">
      <c r="A621" s="7" t="s">
        <v>1276</v>
      </c>
      <c r="B621" s="6">
        <v>42342</v>
      </c>
      <c r="C621" s="7" t="s">
        <v>1277</v>
      </c>
    </row>
    <row r="622" spans="1:3" x14ac:dyDescent="0.2">
      <c r="A622" s="7" t="s">
        <v>718</v>
      </c>
      <c r="B622" s="6">
        <v>41791</v>
      </c>
      <c r="C622" s="7" t="s">
        <v>509</v>
      </c>
    </row>
    <row r="623" spans="1:3" x14ac:dyDescent="0.2">
      <c r="A623" s="7" t="s">
        <v>1610</v>
      </c>
      <c r="B623" s="6">
        <v>42751</v>
      </c>
      <c r="C623" s="7" t="s">
        <v>504</v>
      </c>
    </row>
    <row r="624" spans="1:3" x14ac:dyDescent="0.2">
      <c r="A624" s="7" t="s">
        <v>335</v>
      </c>
      <c r="B624" s="6">
        <v>41438</v>
      </c>
      <c r="C624" s="7" t="s">
        <v>336</v>
      </c>
    </row>
    <row r="625" spans="1:3" x14ac:dyDescent="0.2">
      <c r="A625" s="7" t="s">
        <v>361</v>
      </c>
      <c r="B625" s="6">
        <v>41457</v>
      </c>
      <c r="C625" s="7" t="s">
        <v>362</v>
      </c>
    </row>
    <row r="626" spans="1:3" x14ac:dyDescent="0.2">
      <c r="A626" s="7" t="s">
        <v>1598</v>
      </c>
      <c r="B626" s="6">
        <v>42730</v>
      </c>
      <c r="C626" s="7" t="s">
        <v>1066</v>
      </c>
    </row>
    <row r="627" spans="1:3" x14ac:dyDescent="0.2">
      <c r="A627" s="7" t="s">
        <v>710</v>
      </c>
      <c r="B627" s="6">
        <v>41786</v>
      </c>
      <c r="C627" s="7" t="s">
        <v>711</v>
      </c>
    </row>
    <row r="628" spans="1:3" x14ac:dyDescent="0.2">
      <c r="A628" s="7" t="s">
        <v>1136</v>
      </c>
      <c r="B628" s="6">
        <v>42187</v>
      </c>
      <c r="C628" s="7" t="s">
        <v>1091</v>
      </c>
    </row>
    <row r="629" spans="1:3" x14ac:dyDescent="0.2">
      <c r="A629" s="7" t="s">
        <v>211</v>
      </c>
      <c r="B629" s="6">
        <v>41327</v>
      </c>
      <c r="C629" s="7" t="s">
        <v>65</v>
      </c>
    </row>
    <row r="630" spans="1:3" x14ac:dyDescent="0.2">
      <c r="A630" s="7" t="s">
        <v>639</v>
      </c>
      <c r="B630" s="6">
        <v>41696</v>
      </c>
      <c r="C630" s="7" t="s">
        <v>640</v>
      </c>
    </row>
    <row r="631" spans="1:3" x14ac:dyDescent="0.2">
      <c r="A631" s="7" t="s">
        <v>1405</v>
      </c>
      <c r="B631" s="6">
        <v>42506</v>
      </c>
      <c r="C631" s="7" t="s">
        <v>1406</v>
      </c>
    </row>
    <row r="632" spans="1:3" x14ac:dyDescent="0.2">
      <c r="A632" s="7" t="s">
        <v>1031</v>
      </c>
      <c r="B632" s="6">
        <v>42100</v>
      </c>
      <c r="C632" s="7" t="s">
        <v>1032</v>
      </c>
    </row>
    <row r="633" spans="1:3" x14ac:dyDescent="0.2">
      <c r="A633" s="7" t="s">
        <v>936</v>
      </c>
      <c r="B633" s="6">
        <v>42013</v>
      </c>
      <c r="C633" s="7" t="s">
        <v>937</v>
      </c>
    </row>
    <row r="634" spans="1:3" x14ac:dyDescent="0.2">
      <c r="A634" s="7" t="s">
        <v>1485</v>
      </c>
      <c r="B634" s="6">
        <v>42616</v>
      </c>
      <c r="C634" s="7" t="s">
        <v>506</v>
      </c>
    </row>
    <row r="635" spans="1:3" x14ac:dyDescent="0.2">
      <c r="A635" s="7" t="s">
        <v>627</v>
      </c>
      <c r="B635" s="6">
        <v>41690</v>
      </c>
      <c r="C635" s="7" t="s">
        <v>628</v>
      </c>
    </row>
    <row r="636" spans="1:3" x14ac:dyDescent="0.2">
      <c r="A636" s="7" t="s">
        <v>1103</v>
      </c>
      <c r="B636" s="6">
        <v>42161</v>
      </c>
      <c r="C636" s="7" t="s">
        <v>257</v>
      </c>
    </row>
    <row r="637" spans="1:3" x14ac:dyDescent="0.2">
      <c r="A637" s="7" t="s">
        <v>1483</v>
      </c>
      <c r="B637" s="6">
        <v>42614</v>
      </c>
      <c r="C637" s="7" t="s">
        <v>1484</v>
      </c>
    </row>
    <row r="638" spans="1:3" x14ac:dyDescent="0.2">
      <c r="A638" s="7" t="s">
        <v>1041</v>
      </c>
      <c r="B638" s="6">
        <v>42110</v>
      </c>
      <c r="C638" s="7" t="s">
        <v>771</v>
      </c>
    </row>
    <row r="639" spans="1:3" x14ac:dyDescent="0.2">
      <c r="A639" s="7" t="s">
        <v>1123</v>
      </c>
      <c r="B639" s="6">
        <v>42180</v>
      </c>
      <c r="C639" s="7" t="s">
        <v>1099</v>
      </c>
    </row>
    <row r="640" spans="1:3" x14ac:dyDescent="0.2">
      <c r="A640" s="7" t="s">
        <v>862</v>
      </c>
      <c r="B640" s="6">
        <v>41939</v>
      </c>
      <c r="C640" s="7" t="s">
        <v>863</v>
      </c>
    </row>
    <row r="641" spans="1:3" x14ac:dyDescent="0.2">
      <c r="A641" s="7" t="s">
        <v>1480</v>
      </c>
      <c r="B641" s="6">
        <v>42604</v>
      </c>
      <c r="C641" s="7" t="s">
        <v>1333</v>
      </c>
    </row>
    <row r="642" spans="1:3" x14ac:dyDescent="0.2">
      <c r="A642" s="7" t="s">
        <v>1149</v>
      </c>
      <c r="B642" s="6">
        <v>42201</v>
      </c>
      <c r="C642" s="7" t="s">
        <v>197</v>
      </c>
    </row>
    <row r="643" spans="1:3" x14ac:dyDescent="0.2">
      <c r="A643" s="7" t="s">
        <v>540</v>
      </c>
      <c r="B643" s="6">
        <v>41603</v>
      </c>
      <c r="C643" s="7" t="s">
        <v>541</v>
      </c>
    </row>
    <row r="644" spans="1:3" x14ac:dyDescent="0.2">
      <c r="A644" s="7" t="s">
        <v>157</v>
      </c>
      <c r="B644" s="6">
        <v>42476</v>
      </c>
      <c r="C644" s="7" t="s">
        <v>158</v>
      </c>
    </row>
    <row r="645" spans="1:3" x14ac:dyDescent="0.2">
      <c r="A645" s="7" t="s">
        <v>111</v>
      </c>
      <c r="B645" s="6">
        <v>41998</v>
      </c>
      <c r="C645" s="7" t="s">
        <v>112</v>
      </c>
    </row>
    <row r="646" spans="1:3" x14ac:dyDescent="0.2">
      <c r="A646" s="7" t="s">
        <v>1614</v>
      </c>
      <c r="B646" s="6">
        <v>42752</v>
      </c>
      <c r="C646" s="7" t="s">
        <v>1351</v>
      </c>
    </row>
    <row r="647" spans="1:3" x14ac:dyDescent="0.2">
      <c r="A647" s="7" t="s">
        <v>422</v>
      </c>
      <c r="B647" s="6">
        <v>41506</v>
      </c>
      <c r="C647" s="7" t="s">
        <v>423</v>
      </c>
    </row>
    <row r="648" spans="1:3" x14ac:dyDescent="0.2">
      <c r="A648" s="7" t="s">
        <v>578</v>
      </c>
      <c r="B648" s="6">
        <v>41645</v>
      </c>
      <c r="C648" s="7" t="s">
        <v>219</v>
      </c>
    </row>
    <row r="649" spans="1:3" x14ac:dyDescent="0.2">
      <c r="A649" s="7" t="s">
        <v>1367</v>
      </c>
      <c r="B649" s="6">
        <v>42456</v>
      </c>
      <c r="C649" s="7" t="s">
        <v>1368</v>
      </c>
    </row>
    <row r="650" spans="1:3" x14ac:dyDescent="0.2">
      <c r="A650" s="7" t="s">
        <v>1447</v>
      </c>
      <c r="B650" s="6">
        <v>42551</v>
      </c>
      <c r="C650" s="7" t="s">
        <v>1021</v>
      </c>
    </row>
    <row r="651" spans="1:3" x14ac:dyDescent="0.2">
      <c r="A651" s="7" t="s">
        <v>1441</v>
      </c>
      <c r="B651" s="6">
        <v>42544</v>
      </c>
      <c r="C651" s="7" t="s">
        <v>823</v>
      </c>
    </row>
    <row r="652" spans="1:3" x14ac:dyDescent="0.2">
      <c r="A652" s="7" t="s">
        <v>1299</v>
      </c>
      <c r="B652" s="6">
        <v>42385</v>
      </c>
      <c r="C652" s="7" t="s">
        <v>997</v>
      </c>
    </row>
    <row r="653" spans="1:3" x14ac:dyDescent="0.2">
      <c r="A653" s="7" t="s">
        <v>979</v>
      </c>
      <c r="B653" s="6">
        <v>42047</v>
      </c>
      <c r="C653" s="7" t="s">
        <v>980</v>
      </c>
    </row>
    <row r="654" spans="1:3" x14ac:dyDescent="0.2">
      <c r="A654" s="7" t="s">
        <v>1445</v>
      </c>
      <c r="B654" s="6">
        <v>42549</v>
      </c>
      <c r="C654" s="7" t="s">
        <v>724</v>
      </c>
    </row>
    <row r="655" spans="1:3" x14ac:dyDescent="0.2">
      <c r="A655" s="7" t="s">
        <v>820</v>
      </c>
      <c r="B655" s="6">
        <v>41903</v>
      </c>
      <c r="C655" s="7" t="s">
        <v>821</v>
      </c>
    </row>
    <row r="656" spans="1:3" x14ac:dyDescent="0.2">
      <c r="A656" s="7" t="s">
        <v>518</v>
      </c>
      <c r="B656" s="6">
        <v>41588</v>
      </c>
      <c r="C656" s="7" t="s">
        <v>519</v>
      </c>
    </row>
    <row r="657" spans="1:3" x14ac:dyDescent="0.2">
      <c r="A657" s="7" t="s">
        <v>1070</v>
      </c>
      <c r="B657" s="6">
        <v>42136</v>
      </c>
      <c r="C657" s="7" t="s">
        <v>1071</v>
      </c>
    </row>
    <row r="658" spans="1:3" x14ac:dyDescent="0.2">
      <c r="A658" s="7" t="s">
        <v>1391</v>
      </c>
      <c r="B658" s="6">
        <v>42483</v>
      </c>
      <c r="C658" s="7" t="s">
        <v>1392</v>
      </c>
    </row>
    <row r="659" spans="1:3" x14ac:dyDescent="0.2">
      <c r="A659" s="7" t="s">
        <v>1230</v>
      </c>
      <c r="B659" s="6">
        <v>42274</v>
      </c>
      <c r="C659" s="7" t="s">
        <v>136</v>
      </c>
    </row>
    <row r="660" spans="1:3" x14ac:dyDescent="0.2">
      <c r="A660" s="7" t="s">
        <v>453</v>
      </c>
      <c r="B660" s="6">
        <v>41527</v>
      </c>
      <c r="C660" s="7" t="s">
        <v>454</v>
      </c>
    </row>
    <row r="661" spans="1:3" x14ac:dyDescent="0.2">
      <c r="A661" s="7" t="s">
        <v>796</v>
      </c>
      <c r="B661" s="6">
        <v>41871</v>
      </c>
      <c r="C661" s="7" t="s">
        <v>797</v>
      </c>
    </row>
    <row r="662" spans="1:3" x14ac:dyDescent="0.2">
      <c r="A662" s="7" t="s">
        <v>1347</v>
      </c>
      <c r="B662" s="6">
        <v>42441</v>
      </c>
      <c r="C662" s="7" t="s">
        <v>1348</v>
      </c>
    </row>
    <row r="663" spans="1:3" x14ac:dyDescent="0.2">
      <c r="A663" s="7" t="s">
        <v>410</v>
      </c>
      <c r="B663" s="6">
        <v>41495</v>
      </c>
      <c r="C663" s="7" t="s">
        <v>411</v>
      </c>
    </row>
    <row r="664" spans="1:3" x14ac:dyDescent="0.2">
      <c r="A664" s="7" t="s">
        <v>122</v>
      </c>
      <c r="B664" s="6">
        <v>42051</v>
      </c>
      <c r="C664" s="7" t="s">
        <v>121</v>
      </c>
    </row>
    <row r="665" spans="1:3" x14ac:dyDescent="0.2">
      <c r="A665" s="7" t="s">
        <v>738</v>
      </c>
      <c r="B665" s="6">
        <v>41807</v>
      </c>
      <c r="C665" s="7" t="s">
        <v>739</v>
      </c>
    </row>
    <row r="666" spans="1:3" x14ac:dyDescent="0.2">
      <c r="A666" s="7" t="s">
        <v>1396</v>
      </c>
      <c r="B666" s="6">
        <v>42493</v>
      </c>
      <c r="C666" s="7" t="s">
        <v>1397</v>
      </c>
    </row>
    <row r="667" spans="1:3" x14ac:dyDescent="0.2">
      <c r="A667" s="7" t="s">
        <v>1334</v>
      </c>
      <c r="B667" s="6">
        <v>42424</v>
      </c>
      <c r="C667" s="7" t="s">
        <v>903</v>
      </c>
    </row>
    <row r="668" spans="1:3" x14ac:dyDescent="0.2">
      <c r="A668" s="7" t="s">
        <v>1286</v>
      </c>
      <c r="B668" s="6">
        <v>42360</v>
      </c>
      <c r="C668" s="7" t="s">
        <v>539</v>
      </c>
    </row>
    <row r="669" spans="1:3" x14ac:dyDescent="0.2">
      <c r="A669" s="7" t="s">
        <v>849</v>
      </c>
      <c r="B669" s="6">
        <v>41929</v>
      </c>
      <c r="C669" s="7" t="s">
        <v>850</v>
      </c>
    </row>
    <row r="670" spans="1:3" x14ac:dyDescent="0.2">
      <c r="A670" s="7" t="s">
        <v>751</v>
      </c>
      <c r="B670" s="6">
        <v>41817</v>
      </c>
      <c r="C670" s="7" t="s">
        <v>261</v>
      </c>
    </row>
    <row r="671" spans="1:3" x14ac:dyDescent="0.2">
      <c r="A671" s="7" t="s">
        <v>1078</v>
      </c>
      <c r="B671" s="6">
        <v>42139</v>
      </c>
      <c r="C671" s="7" t="s">
        <v>746</v>
      </c>
    </row>
    <row r="672" spans="1:3" x14ac:dyDescent="0.2">
      <c r="A672" s="7" t="s">
        <v>1283</v>
      </c>
      <c r="B672" s="6">
        <v>42355</v>
      </c>
      <c r="C672" s="7" t="s">
        <v>202</v>
      </c>
    </row>
    <row r="673" spans="1:3" x14ac:dyDescent="0.2">
      <c r="A673" s="7" t="s">
        <v>201</v>
      </c>
      <c r="B673" s="6">
        <v>41320</v>
      </c>
      <c r="C673" s="7" t="s">
        <v>202</v>
      </c>
    </row>
    <row r="674" spans="1:3" x14ac:dyDescent="0.2">
      <c r="A674" s="7" t="s">
        <v>154</v>
      </c>
      <c r="B674" s="6">
        <v>42410</v>
      </c>
      <c r="C674" s="7" t="s">
        <v>155</v>
      </c>
    </row>
    <row r="675" spans="1:3" x14ac:dyDescent="0.2">
      <c r="A675" s="7" t="s">
        <v>1202</v>
      </c>
      <c r="B675" s="6">
        <v>42247</v>
      </c>
      <c r="C675" s="7" t="s">
        <v>488</v>
      </c>
    </row>
    <row r="676" spans="1:3" x14ac:dyDescent="0.2">
      <c r="A676" s="7" t="s">
        <v>369</v>
      </c>
      <c r="B676" s="6">
        <v>41469</v>
      </c>
      <c r="C676" s="7" t="s">
        <v>250</v>
      </c>
    </row>
    <row r="677" spans="1:3" x14ac:dyDescent="0.2">
      <c r="A677" s="7" t="s">
        <v>1013</v>
      </c>
      <c r="B677" s="6">
        <v>42079</v>
      </c>
      <c r="C677" s="7" t="s">
        <v>1014</v>
      </c>
    </row>
    <row r="678" spans="1:3" x14ac:dyDescent="0.2">
      <c r="A678" s="7" t="s">
        <v>826</v>
      </c>
      <c r="B678" s="6">
        <v>41908</v>
      </c>
      <c r="C678" s="7" t="s">
        <v>827</v>
      </c>
    </row>
    <row r="679" spans="1:3" x14ac:dyDescent="0.2">
      <c r="A679" s="7" t="s">
        <v>1427</v>
      </c>
      <c r="B679" s="6">
        <v>42522</v>
      </c>
      <c r="C679" s="7" t="s">
        <v>294</v>
      </c>
    </row>
    <row r="680" spans="1:3" x14ac:dyDescent="0.2">
      <c r="A680" s="7" t="s">
        <v>970</v>
      </c>
      <c r="B680" s="6">
        <v>42037</v>
      </c>
      <c r="C680" s="7" t="s">
        <v>971</v>
      </c>
    </row>
    <row r="681" spans="1:3" x14ac:dyDescent="0.2">
      <c r="A681" s="7" t="s">
        <v>489</v>
      </c>
      <c r="B681" s="6">
        <v>41565</v>
      </c>
      <c r="C681" s="7" t="s">
        <v>490</v>
      </c>
    </row>
    <row r="682" spans="1:3" x14ac:dyDescent="0.2">
      <c r="A682" s="7" t="s">
        <v>528</v>
      </c>
      <c r="B682" s="6">
        <v>41593</v>
      </c>
      <c r="C682" s="7" t="s">
        <v>529</v>
      </c>
    </row>
    <row r="683" spans="1:3" x14ac:dyDescent="0.2">
      <c r="A683" s="7" t="s">
        <v>70</v>
      </c>
      <c r="B683" s="6">
        <v>41617</v>
      </c>
      <c r="C683" s="7" t="s">
        <v>68</v>
      </c>
    </row>
    <row r="684" spans="1:3" x14ac:dyDescent="0.2">
      <c r="A684" s="7" t="s">
        <v>1179</v>
      </c>
      <c r="B684" s="6">
        <v>42225</v>
      </c>
      <c r="C684" s="7" t="s">
        <v>923</v>
      </c>
    </row>
    <row r="685" spans="1:3" x14ac:dyDescent="0.2">
      <c r="A685" s="7" t="s">
        <v>420</v>
      </c>
      <c r="B685" s="6">
        <v>41504</v>
      </c>
      <c r="C685" s="7" t="s">
        <v>421</v>
      </c>
    </row>
    <row r="686" spans="1:3" x14ac:dyDescent="0.2">
      <c r="A686" s="7" t="s">
        <v>131</v>
      </c>
      <c r="B686" s="6">
        <v>42178</v>
      </c>
      <c r="C686" s="7" t="s">
        <v>130</v>
      </c>
    </row>
    <row r="687" spans="1:3" x14ac:dyDescent="0.2">
      <c r="A687" s="7" t="s">
        <v>435</v>
      </c>
      <c r="B687" s="6">
        <v>41514</v>
      </c>
      <c r="C687" s="7" t="s">
        <v>434</v>
      </c>
    </row>
    <row r="688" spans="1:3" x14ac:dyDescent="0.2">
      <c r="A688" s="7" t="s">
        <v>967</v>
      </c>
      <c r="B688" s="6">
        <v>42036</v>
      </c>
      <c r="C688" s="7" t="s">
        <v>968</v>
      </c>
    </row>
    <row r="689" spans="1:3" x14ac:dyDescent="0.2">
      <c r="A689" s="7" t="s">
        <v>318</v>
      </c>
      <c r="B689" s="6">
        <v>41427</v>
      </c>
      <c r="C689" s="7" t="s">
        <v>319</v>
      </c>
    </row>
    <row r="690" spans="1:3" x14ac:dyDescent="0.2">
      <c r="A690" s="7" t="s">
        <v>703</v>
      </c>
      <c r="B690" s="6">
        <v>41774</v>
      </c>
      <c r="C690" s="7" t="s">
        <v>323</v>
      </c>
    </row>
    <row r="691" spans="1:3" x14ac:dyDescent="0.2">
      <c r="A691" s="7" t="s">
        <v>551</v>
      </c>
      <c r="B691" s="6">
        <v>41616</v>
      </c>
      <c r="C691" s="7" t="s">
        <v>384</v>
      </c>
    </row>
    <row r="692" spans="1:3" x14ac:dyDescent="0.2">
      <c r="A692" s="7" t="s">
        <v>1095</v>
      </c>
      <c r="B692" s="6">
        <v>42153</v>
      </c>
      <c r="C692" s="7" t="s">
        <v>1096</v>
      </c>
    </row>
    <row r="693" spans="1:3" x14ac:dyDescent="0.2">
      <c r="A693" s="7" t="s">
        <v>1026</v>
      </c>
      <c r="B693" s="6">
        <v>42091</v>
      </c>
      <c r="C693" s="7" t="s">
        <v>674</v>
      </c>
    </row>
    <row r="694" spans="1:3" x14ac:dyDescent="0.2">
      <c r="A694" s="7" t="s">
        <v>440</v>
      </c>
      <c r="B694" s="6">
        <v>41518</v>
      </c>
      <c r="C694" s="7" t="s">
        <v>250</v>
      </c>
    </row>
    <row r="695" spans="1:3" x14ac:dyDescent="0.2">
      <c r="A695" s="7" t="s">
        <v>1505</v>
      </c>
      <c r="B695" s="6">
        <v>42642</v>
      </c>
      <c r="C695" s="7" t="s">
        <v>1506</v>
      </c>
    </row>
    <row r="696" spans="1:3" x14ac:dyDescent="0.2">
      <c r="A696" s="7" t="s">
        <v>920</v>
      </c>
      <c r="B696" s="6">
        <v>41999</v>
      </c>
      <c r="C696" s="7" t="s">
        <v>921</v>
      </c>
    </row>
    <row r="697" spans="1:3" x14ac:dyDescent="0.2">
      <c r="A697" s="7" t="s">
        <v>1182</v>
      </c>
      <c r="B697" s="6">
        <v>42226</v>
      </c>
      <c r="C697" s="7" t="s">
        <v>273</v>
      </c>
    </row>
    <row r="698" spans="1:3" x14ac:dyDescent="0.2">
      <c r="A698" s="7" t="s">
        <v>1498</v>
      </c>
      <c r="B698" s="6">
        <v>42634</v>
      </c>
      <c r="C698" s="7" t="s">
        <v>1499</v>
      </c>
    </row>
    <row r="699" spans="1:3" x14ac:dyDescent="0.2">
      <c r="A699" s="7" t="s">
        <v>1562</v>
      </c>
      <c r="B699" s="6">
        <v>42698</v>
      </c>
      <c r="C699" s="7" t="s">
        <v>257</v>
      </c>
    </row>
    <row r="700" spans="1:3" x14ac:dyDescent="0.2">
      <c r="A700" s="7" t="s">
        <v>189</v>
      </c>
      <c r="B700" s="6">
        <v>42710</v>
      </c>
      <c r="C700" s="7" t="s">
        <v>187</v>
      </c>
    </row>
    <row r="701" spans="1:3" x14ac:dyDescent="0.2">
      <c r="A701" s="7" t="s">
        <v>1245</v>
      </c>
      <c r="B701" s="6">
        <v>42299</v>
      </c>
      <c r="C701" s="7" t="s">
        <v>1246</v>
      </c>
    </row>
    <row r="702" spans="1:3" x14ac:dyDescent="0.2">
      <c r="A702" s="7" t="s">
        <v>593</v>
      </c>
      <c r="B702" s="6">
        <v>41662</v>
      </c>
      <c r="C702" s="7" t="s">
        <v>594</v>
      </c>
    </row>
    <row r="703" spans="1:3" x14ac:dyDescent="0.2">
      <c r="A703" s="7" t="s">
        <v>418</v>
      </c>
      <c r="B703" s="6">
        <v>41504</v>
      </c>
      <c r="C703" s="7" t="s">
        <v>419</v>
      </c>
    </row>
    <row r="704" spans="1:3" x14ac:dyDescent="0.2">
      <c r="A704" s="7" t="s">
        <v>810</v>
      </c>
      <c r="B704" s="6">
        <v>41884</v>
      </c>
      <c r="C704" s="7" t="s">
        <v>407</v>
      </c>
    </row>
    <row r="705" spans="1:3" x14ac:dyDescent="0.2">
      <c r="A705" s="7" t="s">
        <v>140</v>
      </c>
      <c r="B705" s="6">
        <v>42224</v>
      </c>
      <c r="C705" s="7" t="s">
        <v>139</v>
      </c>
    </row>
    <row r="706" spans="1:3" x14ac:dyDescent="0.2">
      <c r="A706" s="7" t="s">
        <v>658</v>
      </c>
      <c r="B706" s="6">
        <v>41717</v>
      </c>
      <c r="C706" s="7" t="s">
        <v>659</v>
      </c>
    </row>
    <row r="707" spans="1:3" x14ac:dyDescent="0.2">
      <c r="A707" s="7" t="s">
        <v>262</v>
      </c>
      <c r="B707" s="6">
        <v>41394</v>
      </c>
      <c r="C707" s="7" t="s">
        <v>263</v>
      </c>
    </row>
    <row r="708" spans="1:3" x14ac:dyDescent="0.2">
      <c r="A708" s="7" t="s">
        <v>1364</v>
      </c>
      <c r="B708" s="6">
        <v>42454</v>
      </c>
      <c r="C708" s="7" t="s">
        <v>1365</v>
      </c>
    </row>
    <row r="709" spans="1:3" x14ac:dyDescent="0.2">
      <c r="A709" s="7" t="s">
        <v>696</v>
      </c>
      <c r="B709" s="6">
        <v>41765</v>
      </c>
      <c r="C709" s="7" t="s">
        <v>697</v>
      </c>
    </row>
    <row r="710" spans="1:3" x14ac:dyDescent="0.2">
      <c r="A710" s="7" t="s">
        <v>1600</v>
      </c>
      <c r="B710" s="6">
        <v>42736</v>
      </c>
      <c r="C710" s="7" t="s">
        <v>884</v>
      </c>
    </row>
    <row r="711" spans="1:3" x14ac:dyDescent="0.2">
      <c r="A711" s="7" t="s">
        <v>1311</v>
      </c>
      <c r="B711" s="6">
        <v>42396</v>
      </c>
      <c r="C711" s="7" t="s">
        <v>1141</v>
      </c>
    </row>
    <row r="712" spans="1:3" x14ac:dyDescent="0.2">
      <c r="A712" s="7" t="s">
        <v>624</v>
      </c>
      <c r="B712" s="6">
        <v>41684</v>
      </c>
      <c r="C712" s="7" t="s">
        <v>625</v>
      </c>
    </row>
    <row r="713" spans="1:3" x14ac:dyDescent="0.2">
      <c r="A713" s="7" t="s">
        <v>60</v>
      </c>
      <c r="B713" s="6">
        <v>41556</v>
      </c>
      <c r="C713" s="7" t="s">
        <v>61</v>
      </c>
    </row>
    <row r="714" spans="1:3" x14ac:dyDescent="0.2">
      <c r="A714" s="7" t="s">
        <v>894</v>
      </c>
      <c r="B714" s="6">
        <v>41972</v>
      </c>
      <c r="C714" s="7" t="s">
        <v>388</v>
      </c>
    </row>
    <row r="715" spans="1:3" x14ac:dyDescent="0.2">
      <c r="A715" s="7" t="s">
        <v>1177</v>
      </c>
      <c r="B715" s="6">
        <v>42222</v>
      </c>
      <c r="C715" s="7" t="s">
        <v>541</v>
      </c>
    </row>
    <row r="716" spans="1:3" x14ac:dyDescent="0.2">
      <c r="A716" s="7" t="s">
        <v>666</v>
      </c>
      <c r="B716" s="6">
        <v>41729</v>
      </c>
      <c r="C716" s="7" t="s">
        <v>250</v>
      </c>
    </row>
    <row r="717" spans="1:3" x14ac:dyDescent="0.2">
      <c r="A717" s="7" t="s">
        <v>1432</v>
      </c>
      <c r="B717" s="6">
        <v>42533</v>
      </c>
      <c r="C717" s="7" t="s">
        <v>1433</v>
      </c>
    </row>
    <row r="718" spans="1:3" x14ac:dyDescent="0.2">
      <c r="A718" s="7" t="s">
        <v>1227</v>
      </c>
      <c r="B718" s="6">
        <v>42272</v>
      </c>
      <c r="C718" s="7" t="s">
        <v>1023</v>
      </c>
    </row>
    <row r="719" spans="1:3" x14ac:dyDescent="0.2">
      <c r="A719" s="7" t="s">
        <v>601</v>
      </c>
      <c r="B719" s="6">
        <v>41666</v>
      </c>
      <c r="C719" s="7" t="s">
        <v>602</v>
      </c>
    </row>
    <row r="720" spans="1:3" x14ac:dyDescent="0.2">
      <c r="A720" s="7" t="s">
        <v>882</v>
      </c>
      <c r="B720" s="6">
        <v>41962</v>
      </c>
      <c r="C720" s="7" t="s">
        <v>401</v>
      </c>
    </row>
    <row r="721" spans="1:3" x14ac:dyDescent="0.2">
      <c r="A721" s="7" t="s">
        <v>342</v>
      </c>
      <c r="B721" s="6">
        <v>41444</v>
      </c>
      <c r="C721" s="7" t="s">
        <v>343</v>
      </c>
    </row>
    <row r="722" spans="1:3" x14ac:dyDescent="0.2">
      <c r="A722" s="7" t="s">
        <v>1514</v>
      </c>
      <c r="B722" s="6">
        <v>42657</v>
      </c>
      <c r="C722" s="7" t="s">
        <v>807</v>
      </c>
    </row>
    <row r="723" spans="1:3" x14ac:dyDescent="0.2">
      <c r="A723" s="7" t="s">
        <v>1042</v>
      </c>
      <c r="B723" s="6">
        <v>42110</v>
      </c>
      <c r="C723" s="7" t="s">
        <v>717</v>
      </c>
    </row>
    <row r="724" spans="1:3" x14ac:dyDescent="0.2">
      <c r="A724" s="7" t="s">
        <v>772</v>
      </c>
      <c r="B724" s="6">
        <v>41846</v>
      </c>
      <c r="C724" s="7" t="s">
        <v>773</v>
      </c>
    </row>
    <row r="725" spans="1:3" x14ac:dyDescent="0.2">
      <c r="A725" s="7" t="s">
        <v>214</v>
      </c>
      <c r="B725" s="6">
        <v>41328</v>
      </c>
      <c r="C725" s="7" t="s">
        <v>215</v>
      </c>
    </row>
    <row r="726" spans="1:3" x14ac:dyDescent="0.2">
      <c r="A726" s="7" t="s">
        <v>314</v>
      </c>
      <c r="B726" s="6">
        <v>41423</v>
      </c>
      <c r="C726" s="7" t="s">
        <v>315</v>
      </c>
    </row>
    <row r="727" spans="1:3" x14ac:dyDescent="0.2">
      <c r="A727" s="7" t="s">
        <v>432</v>
      </c>
      <c r="B727" s="6">
        <v>41513</v>
      </c>
      <c r="C727" s="7" t="s">
        <v>429</v>
      </c>
    </row>
    <row r="728" spans="1:3" x14ac:dyDescent="0.2">
      <c r="A728" s="7" t="s">
        <v>732</v>
      </c>
      <c r="B728" s="6">
        <v>41804</v>
      </c>
      <c r="C728" s="7" t="s">
        <v>619</v>
      </c>
    </row>
    <row r="729" spans="1:3" x14ac:dyDescent="0.2">
      <c r="A729" s="7" t="s">
        <v>1395</v>
      </c>
      <c r="B729" s="6">
        <v>42490</v>
      </c>
      <c r="C729" s="7" t="s">
        <v>336</v>
      </c>
    </row>
    <row r="730" spans="1:3" x14ac:dyDescent="0.2">
      <c r="A730" s="7" t="s">
        <v>876</v>
      </c>
      <c r="B730" s="6">
        <v>41957</v>
      </c>
      <c r="C730" s="7" t="s">
        <v>90</v>
      </c>
    </row>
    <row r="731" spans="1:3" x14ac:dyDescent="0.2">
      <c r="A731" s="7" t="s">
        <v>324</v>
      </c>
      <c r="B731" s="6">
        <v>41429</v>
      </c>
      <c r="C731" s="7" t="s">
        <v>187</v>
      </c>
    </row>
    <row r="732" spans="1:3" x14ac:dyDescent="0.2">
      <c r="A732" s="7" t="s">
        <v>646</v>
      </c>
      <c r="B732" s="6">
        <v>41707</v>
      </c>
      <c r="C732" s="7" t="s">
        <v>311</v>
      </c>
    </row>
    <row r="733" spans="1:3" x14ac:dyDescent="0.2">
      <c r="A733" s="7" t="s">
        <v>636</v>
      </c>
      <c r="B733" s="6">
        <v>41693</v>
      </c>
      <c r="C733" s="7" t="s">
        <v>637</v>
      </c>
    </row>
    <row r="734" spans="1:3" x14ac:dyDescent="0.2">
      <c r="A734" s="7" t="s">
        <v>629</v>
      </c>
      <c r="B734" s="6">
        <v>41690</v>
      </c>
      <c r="C734" s="7" t="s">
        <v>448</v>
      </c>
    </row>
    <row r="735" spans="1:3" x14ac:dyDescent="0.2">
      <c r="A735" s="7" t="s">
        <v>1084</v>
      </c>
      <c r="B735" s="6">
        <v>42142</v>
      </c>
      <c r="C735" s="7" t="s">
        <v>527</v>
      </c>
    </row>
    <row r="736" spans="1:3" x14ac:dyDescent="0.2">
      <c r="A736" s="7" t="s">
        <v>1162</v>
      </c>
      <c r="B736" s="6">
        <v>42209</v>
      </c>
      <c r="C736" s="7" t="s">
        <v>833</v>
      </c>
    </row>
    <row r="737" spans="1:3" x14ac:dyDescent="0.2">
      <c r="A737" s="7" t="s">
        <v>599</v>
      </c>
      <c r="B737" s="6">
        <v>41664</v>
      </c>
      <c r="C737" s="7" t="s">
        <v>600</v>
      </c>
    </row>
    <row r="738" spans="1:3" x14ac:dyDescent="0.2">
      <c r="A738" s="7" t="s">
        <v>1530</v>
      </c>
      <c r="B738" s="6">
        <v>42672</v>
      </c>
      <c r="C738" s="7" t="s">
        <v>1223</v>
      </c>
    </row>
    <row r="739" spans="1:3" x14ac:dyDescent="0.2">
      <c r="A739" s="7" t="s">
        <v>1324</v>
      </c>
      <c r="B739" s="6">
        <v>42411</v>
      </c>
      <c r="C739" s="7" t="s">
        <v>869</v>
      </c>
    </row>
    <row r="740" spans="1:3" x14ac:dyDescent="0.2">
      <c r="A740" s="7" t="s">
        <v>1619</v>
      </c>
      <c r="B740" s="6">
        <v>42759</v>
      </c>
      <c r="C740" s="7" t="s">
        <v>1009</v>
      </c>
    </row>
    <row r="741" spans="1:3" x14ac:dyDescent="0.2">
      <c r="A741" s="7" t="s">
        <v>1143</v>
      </c>
      <c r="B741" s="6">
        <v>42198</v>
      </c>
      <c r="C741" s="7" t="s">
        <v>1144</v>
      </c>
    </row>
    <row r="742" spans="1:3" x14ac:dyDescent="0.2">
      <c r="A742" s="7" t="s">
        <v>1309</v>
      </c>
      <c r="B742" s="6">
        <v>42395</v>
      </c>
      <c r="C742" s="7" t="s">
        <v>1310</v>
      </c>
    </row>
    <row r="743" spans="1:3" x14ac:dyDescent="0.2">
      <c r="A743" s="7" t="s">
        <v>1248</v>
      </c>
      <c r="B743" s="6">
        <v>42306</v>
      </c>
      <c r="C743" s="7" t="s">
        <v>1249</v>
      </c>
    </row>
    <row r="744" spans="1:3" x14ac:dyDescent="0.2">
      <c r="A744" s="7" t="s">
        <v>1035</v>
      </c>
      <c r="B744" s="6">
        <v>42102</v>
      </c>
      <c r="C744" s="7" t="s">
        <v>968</v>
      </c>
    </row>
    <row r="745" spans="1:3" x14ac:dyDescent="0.2">
      <c r="A745" s="7" t="s">
        <v>1413</v>
      </c>
      <c r="B745" s="6">
        <v>42510</v>
      </c>
      <c r="C745" s="7" t="s">
        <v>230</v>
      </c>
    </row>
    <row r="746" spans="1:3" x14ac:dyDescent="0.2">
      <c r="A746" s="7" t="s">
        <v>790</v>
      </c>
      <c r="B746" s="6">
        <v>41860</v>
      </c>
      <c r="C746" s="7" t="s">
        <v>362</v>
      </c>
    </row>
    <row r="747" spans="1:3" x14ac:dyDescent="0.2">
      <c r="A747" s="7" t="s">
        <v>186</v>
      </c>
      <c r="B747" s="6">
        <v>42710</v>
      </c>
      <c r="C747" s="7" t="s">
        <v>187</v>
      </c>
    </row>
    <row r="748" spans="1:3" x14ac:dyDescent="0.2">
      <c r="A748" s="7" t="s">
        <v>1169</v>
      </c>
      <c r="B748" s="6">
        <v>42213</v>
      </c>
      <c r="C748" s="7" t="s">
        <v>619</v>
      </c>
    </row>
    <row r="749" spans="1:3" x14ac:dyDescent="0.2">
      <c r="A749" s="7" t="s">
        <v>978</v>
      </c>
      <c r="B749" s="6">
        <v>42045</v>
      </c>
      <c r="C749" s="7" t="s">
        <v>797</v>
      </c>
    </row>
    <row r="750" spans="1:3" x14ac:dyDescent="0.2">
      <c r="A750" s="7" t="s">
        <v>605</v>
      </c>
      <c r="B750" s="6">
        <v>41667</v>
      </c>
      <c r="C750" s="7" t="s">
        <v>606</v>
      </c>
    </row>
    <row r="751" spans="1:3" x14ac:dyDescent="0.2">
      <c r="A751" s="7" t="s">
        <v>428</v>
      </c>
      <c r="B751" s="6">
        <v>41509</v>
      </c>
      <c r="C751" s="7" t="s">
        <v>429</v>
      </c>
    </row>
    <row r="752" spans="1:3" x14ac:dyDescent="0.2">
      <c r="A752" s="7" t="s">
        <v>1058</v>
      </c>
      <c r="B752" s="6">
        <v>42121</v>
      </c>
      <c r="C752" s="7" t="s">
        <v>1059</v>
      </c>
    </row>
    <row r="753" spans="1:3" x14ac:dyDescent="0.2">
      <c r="A753" s="7" t="s">
        <v>510</v>
      </c>
      <c r="B753" s="6">
        <v>41581</v>
      </c>
      <c r="C753" s="7" t="s">
        <v>511</v>
      </c>
    </row>
    <row r="754" spans="1:3" x14ac:dyDescent="0.2">
      <c r="A754" s="7" t="s">
        <v>443</v>
      </c>
      <c r="B754" s="6">
        <v>41519</v>
      </c>
      <c r="C754" s="7" t="s">
        <v>444</v>
      </c>
    </row>
    <row r="755" spans="1:3" x14ac:dyDescent="0.2">
      <c r="A755" s="7" t="s">
        <v>532</v>
      </c>
      <c r="B755" s="6">
        <v>41594</v>
      </c>
      <c r="C755" s="7" t="s">
        <v>246</v>
      </c>
    </row>
    <row r="756" spans="1:3" x14ac:dyDescent="0.2">
      <c r="A756" s="7" t="s">
        <v>1173</v>
      </c>
      <c r="B756" s="6">
        <v>42216</v>
      </c>
      <c r="C756" s="7" t="s">
        <v>1174</v>
      </c>
    </row>
    <row r="757" spans="1:3" x14ac:dyDescent="0.2">
      <c r="A757" s="7" t="s">
        <v>412</v>
      </c>
      <c r="B757" s="6">
        <v>41496</v>
      </c>
      <c r="C757" s="7" t="s">
        <v>413</v>
      </c>
    </row>
    <row r="758" spans="1:3" x14ac:dyDescent="0.2">
      <c r="A758" s="7" t="s">
        <v>589</v>
      </c>
      <c r="B758" s="6">
        <v>41660</v>
      </c>
      <c r="C758" s="7" t="s">
        <v>590</v>
      </c>
    </row>
    <row r="759" spans="1:3" x14ac:dyDescent="0.2">
      <c r="A759" s="7" t="s">
        <v>1319</v>
      </c>
      <c r="B759" s="6">
        <v>42409</v>
      </c>
      <c r="C759" s="7" t="s">
        <v>662</v>
      </c>
    </row>
    <row r="760" spans="1:3" x14ac:dyDescent="0.2">
      <c r="A760" s="7" t="s">
        <v>1317</v>
      </c>
      <c r="B760" s="6">
        <v>42407</v>
      </c>
      <c r="C760" s="7" t="s">
        <v>292</v>
      </c>
    </row>
    <row r="761" spans="1:3" x14ac:dyDescent="0.2">
      <c r="A761" s="7" t="s">
        <v>1594</v>
      </c>
      <c r="B761" s="6">
        <v>42727</v>
      </c>
      <c r="C761" s="7" t="s">
        <v>334</v>
      </c>
    </row>
    <row r="762" spans="1:3" x14ac:dyDescent="0.2">
      <c r="A762" s="7" t="s">
        <v>685</v>
      </c>
      <c r="B762" s="6">
        <v>41744</v>
      </c>
      <c r="C762" s="7" t="s">
        <v>686</v>
      </c>
    </row>
    <row r="763" spans="1:3" x14ac:dyDescent="0.2">
      <c r="A763" s="7" t="s">
        <v>1399</v>
      </c>
      <c r="B763" s="6">
        <v>42496</v>
      </c>
      <c r="C763" s="7" t="s">
        <v>1333</v>
      </c>
    </row>
    <row r="764" spans="1:3" x14ac:dyDescent="0.2">
      <c r="A764" s="7" t="s">
        <v>1076</v>
      </c>
      <c r="B764" s="6">
        <v>42139</v>
      </c>
      <c r="C764" s="7" t="s">
        <v>1077</v>
      </c>
    </row>
    <row r="765" spans="1:3" x14ac:dyDescent="0.2">
      <c r="A765" s="7" t="s">
        <v>943</v>
      </c>
      <c r="B765" s="6">
        <v>42015</v>
      </c>
      <c r="C765" s="7" t="s">
        <v>934</v>
      </c>
    </row>
    <row r="766" spans="1:3" x14ac:dyDescent="0.2">
      <c r="A766" s="7" t="s">
        <v>104</v>
      </c>
      <c r="B766" s="6">
        <v>41887</v>
      </c>
      <c r="C766" s="7" t="s">
        <v>103</v>
      </c>
    </row>
    <row r="767" spans="1:3" x14ac:dyDescent="0.2">
      <c r="A767" s="7" t="s">
        <v>1296</v>
      </c>
      <c r="B767" s="6">
        <v>42379</v>
      </c>
      <c r="C767" s="7" t="s">
        <v>928</v>
      </c>
    </row>
    <row r="768" spans="1:3" x14ac:dyDescent="0.2">
      <c r="A768" s="7" t="s">
        <v>297</v>
      </c>
      <c r="B768" s="6">
        <v>41414</v>
      </c>
      <c r="C768" s="7" t="s">
        <v>298</v>
      </c>
    </row>
    <row r="769" spans="1:3" x14ac:dyDescent="0.2">
      <c r="A769" s="7" t="s">
        <v>1165</v>
      </c>
      <c r="B769" s="6">
        <v>42212</v>
      </c>
      <c r="C769" s="7" t="s">
        <v>1166</v>
      </c>
    </row>
    <row r="770" spans="1:3" x14ac:dyDescent="0.2">
      <c r="A770" s="7" t="s">
        <v>673</v>
      </c>
      <c r="B770" s="6">
        <v>41734</v>
      </c>
      <c r="C770" s="7" t="s">
        <v>674</v>
      </c>
    </row>
    <row r="771" spans="1:3" x14ac:dyDescent="0.2">
      <c r="A771" s="7" t="s">
        <v>776</v>
      </c>
      <c r="B771" s="6">
        <v>41848</v>
      </c>
      <c r="C771" s="7" t="s">
        <v>777</v>
      </c>
    </row>
    <row r="772" spans="1:3" x14ac:dyDescent="0.2">
      <c r="A772" s="7" t="s">
        <v>949</v>
      </c>
      <c r="B772" s="6">
        <v>42019</v>
      </c>
      <c r="C772" s="7" t="s">
        <v>950</v>
      </c>
    </row>
    <row r="773" spans="1:3" x14ac:dyDescent="0.2">
      <c r="A773" s="7" t="s">
        <v>1493</v>
      </c>
      <c r="B773" s="6">
        <v>42629</v>
      </c>
      <c r="C773" s="7" t="s">
        <v>429</v>
      </c>
    </row>
    <row r="774" spans="1:3" x14ac:dyDescent="0.2">
      <c r="A774" s="7" t="s">
        <v>1297</v>
      </c>
      <c r="B774" s="6">
        <v>42384</v>
      </c>
      <c r="C774" s="7" t="s">
        <v>1215</v>
      </c>
    </row>
    <row r="775" spans="1:3" x14ac:dyDescent="0.2">
      <c r="A775" s="7" t="s">
        <v>290</v>
      </c>
      <c r="B775" s="6">
        <v>41411</v>
      </c>
      <c r="C775" s="7" t="s">
        <v>263</v>
      </c>
    </row>
    <row r="776" spans="1:3" x14ac:dyDescent="0.2">
      <c r="A776" s="7" t="s">
        <v>1500</v>
      </c>
      <c r="B776" s="6">
        <v>42636</v>
      </c>
      <c r="C776" s="7" t="s">
        <v>417</v>
      </c>
    </row>
    <row r="777" spans="1:3" x14ac:dyDescent="0.2">
      <c r="A777" s="7" t="s">
        <v>344</v>
      </c>
      <c r="B777" s="6">
        <v>41447</v>
      </c>
      <c r="C777" s="7" t="s">
        <v>345</v>
      </c>
    </row>
    <row r="778" spans="1:3" x14ac:dyDescent="0.2">
      <c r="A778" s="7" t="s">
        <v>1211</v>
      </c>
      <c r="B778" s="6">
        <v>42253</v>
      </c>
      <c r="C778" s="7" t="s">
        <v>328</v>
      </c>
    </row>
    <row r="779" spans="1:3" x14ac:dyDescent="0.2">
      <c r="A779" s="7" t="s">
        <v>861</v>
      </c>
      <c r="B779" s="6">
        <v>41938</v>
      </c>
      <c r="C779" s="7" t="s">
        <v>103</v>
      </c>
    </row>
    <row r="780" spans="1:3" x14ac:dyDescent="0.2">
      <c r="A780" s="7" t="s">
        <v>144</v>
      </c>
      <c r="B780" s="6">
        <v>42307</v>
      </c>
      <c r="C780" s="7" t="s">
        <v>145</v>
      </c>
    </row>
    <row r="781" spans="1:3" x14ac:dyDescent="0.2">
      <c r="A781" s="7" t="s">
        <v>462</v>
      </c>
      <c r="B781" s="6">
        <v>41537</v>
      </c>
      <c r="C781" s="7" t="s">
        <v>463</v>
      </c>
    </row>
    <row r="782" spans="1:3" x14ac:dyDescent="0.2">
      <c r="A782" s="7" t="s">
        <v>741</v>
      </c>
      <c r="B782" s="6">
        <v>41810</v>
      </c>
      <c r="C782" s="7" t="s">
        <v>742</v>
      </c>
    </row>
    <row r="783" spans="1:3" x14ac:dyDescent="0.2">
      <c r="A783" s="7" t="s">
        <v>1314</v>
      </c>
      <c r="B783" s="6">
        <v>42401</v>
      </c>
      <c r="C783" s="7" t="s">
        <v>442</v>
      </c>
    </row>
    <row r="784" spans="1:3" x14ac:dyDescent="0.2">
      <c r="A784" s="7" t="s">
        <v>1008</v>
      </c>
      <c r="B784" s="6">
        <v>42077</v>
      </c>
      <c r="C784" s="7" t="s">
        <v>1009</v>
      </c>
    </row>
    <row r="785" spans="1:3" x14ac:dyDescent="0.2">
      <c r="A785" s="7" t="s">
        <v>641</v>
      </c>
      <c r="B785" s="6">
        <v>41698</v>
      </c>
      <c r="C785" s="7" t="s">
        <v>170</v>
      </c>
    </row>
    <row r="786" spans="1:3" x14ac:dyDescent="0.2">
      <c r="A786" s="7" t="s">
        <v>458</v>
      </c>
      <c r="B786" s="6">
        <v>41533</v>
      </c>
      <c r="C786" s="7" t="s">
        <v>459</v>
      </c>
    </row>
    <row r="787" spans="1:3" x14ac:dyDescent="0.2">
      <c r="A787" s="7" t="s">
        <v>1152</v>
      </c>
      <c r="B787" s="6">
        <v>42206</v>
      </c>
      <c r="C787" s="7" t="s">
        <v>1153</v>
      </c>
    </row>
    <row r="788" spans="1:3" x14ac:dyDescent="0.2">
      <c r="A788" s="7" t="s">
        <v>1130</v>
      </c>
      <c r="B788" s="6">
        <v>42185</v>
      </c>
      <c r="C788" s="7" t="s">
        <v>1131</v>
      </c>
    </row>
    <row r="789" spans="1:3" x14ac:dyDescent="0.2">
      <c r="A789" s="7" t="s">
        <v>447</v>
      </c>
      <c r="B789" s="6">
        <v>41525</v>
      </c>
      <c r="C789" s="7" t="s">
        <v>448</v>
      </c>
    </row>
    <row r="790" spans="1:3" x14ac:dyDescent="0.2">
      <c r="A790" s="7" t="s">
        <v>1303</v>
      </c>
      <c r="B790" s="6">
        <v>42386</v>
      </c>
      <c r="C790" s="7" t="s">
        <v>637</v>
      </c>
    </row>
    <row r="791" spans="1:3" x14ac:dyDescent="0.2">
      <c r="A791" s="7" t="s">
        <v>63</v>
      </c>
      <c r="B791" s="6">
        <v>41556</v>
      </c>
      <c r="C791" s="7" t="s">
        <v>61</v>
      </c>
    </row>
    <row r="792" spans="1:3" x14ac:dyDescent="0.2">
      <c r="A792" s="7" t="s">
        <v>1300</v>
      </c>
      <c r="B792" s="6">
        <v>42386</v>
      </c>
      <c r="C792" s="7" t="s">
        <v>490</v>
      </c>
    </row>
    <row r="793" spans="1:3" x14ac:dyDescent="0.2">
      <c r="A793" s="7" t="s">
        <v>355</v>
      </c>
      <c r="B793" s="6">
        <v>41455</v>
      </c>
      <c r="C793" s="7" t="s">
        <v>356</v>
      </c>
    </row>
    <row r="794" spans="1:3" x14ac:dyDescent="0.2">
      <c r="A794" s="7" t="s">
        <v>56</v>
      </c>
      <c r="B794" s="6">
        <v>41484</v>
      </c>
      <c r="C794" s="7" t="s">
        <v>57</v>
      </c>
    </row>
    <row r="795" spans="1:3" x14ac:dyDescent="0.2">
      <c r="A795" s="7" t="s">
        <v>1239</v>
      </c>
      <c r="B795" s="6">
        <v>42295</v>
      </c>
      <c r="C795" s="7" t="s">
        <v>1240</v>
      </c>
    </row>
    <row r="796" spans="1:3" x14ac:dyDescent="0.2">
      <c r="A796" s="7" t="s">
        <v>984</v>
      </c>
      <c r="B796" s="6">
        <v>42056</v>
      </c>
      <c r="C796" s="7" t="s">
        <v>985</v>
      </c>
    </row>
    <row r="797" spans="1:3" x14ac:dyDescent="0.2">
      <c r="A797" s="7" t="s">
        <v>88</v>
      </c>
      <c r="B797" s="6">
        <v>41817</v>
      </c>
      <c r="C797" s="7" t="s">
        <v>86</v>
      </c>
    </row>
    <row r="798" spans="1:3" x14ac:dyDescent="0.2">
      <c r="A798" s="7" t="s">
        <v>512</v>
      </c>
      <c r="B798" s="6">
        <v>41581</v>
      </c>
      <c r="C798" s="7" t="s">
        <v>513</v>
      </c>
    </row>
    <row r="799" spans="1:3" x14ac:dyDescent="0.2">
      <c r="A799" s="7" t="s">
        <v>1349</v>
      </c>
      <c r="B799" s="6">
        <v>42444</v>
      </c>
      <c r="C799" s="7" t="s">
        <v>753</v>
      </c>
    </row>
    <row r="800" spans="1:3" x14ac:dyDescent="0.2">
      <c r="A800" s="7" t="s">
        <v>935</v>
      </c>
      <c r="B800" s="6">
        <v>42012</v>
      </c>
      <c r="C800" s="7" t="s">
        <v>315</v>
      </c>
    </row>
    <row r="801" spans="1:3" x14ac:dyDescent="0.2">
      <c r="A801" s="7" t="s">
        <v>209</v>
      </c>
      <c r="B801" s="6">
        <v>41326</v>
      </c>
      <c r="C801" s="7" t="s">
        <v>210</v>
      </c>
    </row>
    <row r="802" spans="1:3" x14ac:dyDescent="0.2">
      <c r="A802" s="7" t="s">
        <v>1332</v>
      </c>
      <c r="B802" s="6">
        <v>42421</v>
      </c>
      <c r="C802" s="7" t="s">
        <v>1333</v>
      </c>
    </row>
    <row r="803" spans="1:3" x14ac:dyDescent="0.2">
      <c r="A803" s="7" t="s">
        <v>160</v>
      </c>
      <c r="B803" s="6">
        <v>42476</v>
      </c>
      <c r="C803" s="7" t="s">
        <v>158</v>
      </c>
    </row>
    <row r="804" spans="1:3" x14ac:dyDescent="0.2">
      <c r="A804" s="7" t="s">
        <v>1170</v>
      </c>
      <c r="B804" s="6">
        <v>42215</v>
      </c>
      <c r="C804" s="7" t="s">
        <v>382</v>
      </c>
    </row>
    <row r="805" spans="1:3" x14ac:dyDescent="0.2">
      <c r="A805" s="7" t="s">
        <v>918</v>
      </c>
      <c r="B805" s="6">
        <v>41999</v>
      </c>
      <c r="C805" s="7" t="s">
        <v>919</v>
      </c>
    </row>
    <row r="806" spans="1:3" x14ac:dyDescent="0.2">
      <c r="A806" s="7" t="s">
        <v>1087</v>
      </c>
      <c r="B806" s="6">
        <v>42144</v>
      </c>
      <c r="C806" s="7" t="s">
        <v>246</v>
      </c>
    </row>
    <row r="807" spans="1:3" x14ac:dyDescent="0.2">
      <c r="A807" s="7" t="s">
        <v>1335</v>
      </c>
      <c r="B807" s="6">
        <v>42427</v>
      </c>
      <c r="C807" s="7" t="s">
        <v>117</v>
      </c>
    </row>
    <row r="808" spans="1:3" x14ac:dyDescent="0.2">
      <c r="A808" s="7" t="s">
        <v>1235</v>
      </c>
      <c r="B808" s="6">
        <v>42287</v>
      </c>
      <c r="C808" s="7" t="s">
        <v>145</v>
      </c>
    </row>
    <row r="809" spans="1:3" x14ac:dyDescent="0.2">
      <c r="A809" s="7" t="s">
        <v>1471</v>
      </c>
      <c r="B809" s="6">
        <v>42591</v>
      </c>
      <c r="C809" s="7" t="s">
        <v>1243</v>
      </c>
    </row>
    <row r="810" spans="1:3" x14ac:dyDescent="0.2">
      <c r="A810" s="7" t="s">
        <v>942</v>
      </c>
      <c r="B810" s="6">
        <v>42015</v>
      </c>
      <c r="C810" s="7" t="s">
        <v>61</v>
      </c>
    </row>
    <row r="811" spans="1:3" x14ac:dyDescent="0.2">
      <c r="A811" s="7" t="s">
        <v>404</v>
      </c>
      <c r="B811" s="6">
        <v>41493</v>
      </c>
      <c r="C811" s="7" t="s">
        <v>405</v>
      </c>
    </row>
    <row r="812" spans="1:3" x14ac:dyDescent="0.2">
      <c r="A812" s="7" t="s">
        <v>1558</v>
      </c>
      <c r="B812" s="6">
        <v>42694</v>
      </c>
      <c r="C812" s="7" t="s">
        <v>1559</v>
      </c>
    </row>
    <row r="813" spans="1:3" x14ac:dyDescent="0.2">
      <c r="A813" s="7" t="s">
        <v>804</v>
      </c>
      <c r="B813" s="6">
        <v>41877</v>
      </c>
      <c r="C813" s="7" t="s">
        <v>332</v>
      </c>
    </row>
    <row r="814" spans="1:3" x14ac:dyDescent="0.2">
      <c r="A814" s="7" t="s">
        <v>505</v>
      </c>
      <c r="B814" s="6">
        <v>41577</v>
      </c>
      <c r="C814" s="7" t="s">
        <v>506</v>
      </c>
    </row>
    <row r="815" spans="1:3" x14ac:dyDescent="0.2">
      <c r="A815" s="7" t="s">
        <v>1163</v>
      </c>
      <c r="B815" s="6">
        <v>42212</v>
      </c>
      <c r="C815" s="7" t="s">
        <v>1164</v>
      </c>
    </row>
    <row r="816" spans="1:3" x14ac:dyDescent="0.2">
      <c r="A816" s="7" t="s">
        <v>1064</v>
      </c>
      <c r="B816" s="6">
        <v>42125</v>
      </c>
      <c r="C816" s="7" t="s">
        <v>608</v>
      </c>
    </row>
    <row r="817" spans="1:3" x14ac:dyDescent="0.2">
      <c r="A817" s="7" t="s">
        <v>885</v>
      </c>
      <c r="B817" s="6">
        <v>41963</v>
      </c>
      <c r="C817" s="7" t="s">
        <v>554</v>
      </c>
    </row>
    <row r="818" spans="1:3" x14ac:dyDescent="0.2">
      <c r="A818" s="7" t="s">
        <v>1426</v>
      </c>
      <c r="B818" s="6">
        <v>42521</v>
      </c>
      <c r="C818" s="7" t="s">
        <v>332</v>
      </c>
    </row>
    <row r="819" spans="1:3" x14ac:dyDescent="0.2">
      <c r="A819" s="7" t="s">
        <v>229</v>
      </c>
      <c r="B819" s="6">
        <v>41352</v>
      </c>
      <c r="C819" s="7" t="s">
        <v>230</v>
      </c>
    </row>
    <row r="820" spans="1:3" x14ac:dyDescent="0.2">
      <c r="A820" s="7" t="s">
        <v>280</v>
      </c>
      <c r="B820" s="6">
        <v>41406</v>
      </c>
      <c r="C820" s="7" t="s">
        <v>281</v>
      </c>
    </row>
    <row r="821" spans="1:3" x14ac:dyDescent="0.2">
      <c r="A821" s="7" t="s">
        <v>679</v>
      </c>
      <c r="B821" s="6">
        <v>41742</v>
      </c>
      <c r="C821" s="7" t="s">
        <v>680</v>
      </c>
    </row>
    <row r="822" spans="1:3" x14ac:dyDescent="0.2">
      <c r="A822" s="7" t="s">
        <v>839</v>
      </c>
      <c r="B822" s="6">
        <v>41918</v>
      </c>
      <c r="C822" s="7" t="s">
        <v>24</v>
      </c>
    </row>
    <row r="823" spans="1:3" x14ac:dyDescent="0.2">
      <c r="A823" s="7" t="s">
        <v>1341</v>
      </c>
      <c r="B823" s="6">
        <v>42434</v>
      </c>
      <c r="C823" s="7" t="s">
        <v>378</v>
      </c>
    </row>
    <row r="824" spans="1:3" x14ac:dyDescent="0.2">
      <c r="A824" s="7" t="s">
        <v>1003</v>
      </c>
      <c r="B824" s="6">
        <v>42073</v>
      </c>
      <c r="C824" s="7" t="s">
        <v>1004</v>
      </c>
    </row>
    <row r="825" spans="1:3" x14ac:dyDescent="0.2">
      <c r="A825" s="7" t="s">
        <v>1582</v>
      </c>
      <c r="B825" s="6">
        <v>42712</v>
      </c>
      <c r="C825" s="7" t="s">
        <v>289</v>
      </c>
    </row>
    <row r="826" spans="1:3" x14ac:dyDescent="0.2">
      <c r="A826" s="7" t="s">
        <v>1560</v>
      </c>
      <c r="B826" s="6">
        <v>42695</v>
      </c>
      <c r="C826" s="7" t="s">
        <v>1561</v>
      </c>
    </row>
    <row r="827" spans="1:3" x14ac:dyDescent="0.2">
      <c r="A827" s="7" t="s">
        <v>498</v>
      </c>
      <c r="B827" s="6">
        <v>41571</v>
      </c>
      <c r="C827" s="7" t="s">
        <v>499</v>
      </c>
    </row>
    <row r="828" spans="1:3" x14ac:dyDescent="0.2">
      <c r="A828" s="7" t="s">
        <v>1267</v>
      </c>
      <c r="B828" s="6">
        <v>42330</v>
      </c>
      <c r="C828" s="7" t="s">
        <v>558</v>
      </c>
    </row>
    <row r="829" spans="1:3" x14ac:dyDescent="0.2">
      <c r="A829" s="7" t="s">
        <v>1306</v>
      </c>
      <c r="B829" s="6">
        <v>42393</v>
      </c>
      <c r="C829" s="7" t="s">
        <v>347</v>
      </c>
    </row>
    <row r="830" spans="1:3" x14ac:dyDescent="0.2">
      <c r="A830" s="7" t="s">
        <v>1271</v>
      </c>
      <c r="B830" s="6">
        <v>42336</v>
      </c>
      <c r="C830" s="7" t="s">
        <v>486</v>
      </c>
    </row>
    <row r="831" spans="1:3" x14ac:dyDescent="0.2">
      <c r="A831" s="7" t="s">
        <v>533</v>
      </c>
      <c r="B831" s="6">
        <v>41595</v>
      </c>
      <c r="C831" s="7" t="s">
        <v>395</v>
      </c>
    </row>
    <row r="832" spans="1:3" x14ac:dyDescent="0.2">
      <c r="A832" s="7" t="s">
        <v>143</v>
      </c>
      <c r="B832" s="6">
        <v>42290</v>
      </c>
      <c r="C832" s="7" t="s">
        <v>142</v>
      </c>
    </row>
    <row r="833" spans="1:3" x14ac:dyDescent="0.2">
      <c r="A833" s="7" t="s">
        <v>1589</v>
      </c>
      <c r="B833" s="6">
        <v>42723</v>
      </c>
      <c r="C833" s="7" t="s">
        <v>1590</v>
      </c>
    </row>
    <row r="834" spans="1:3" x14ac:dyDescent="0.2">
      <c r="A834" s="7" t="s">
        <v>1242</v>
      </c>
      <c r="B834" s="6">
        <v>42296</v>
      </c>
      <c r="C834" s="7" t="s">
        <v>1243</v>
      </c>
    </row>
    <row r="835" spans="1:3" x14ac:dyDescent="0.2">
      <c r="A835" s="7" t="s">
        <v>868</v>
      </c>
      <c r="B835" s="6">
        <v>41944</v>
      </c>
      <c r="C835" s="7" t="s">
        <v>869</v>
      </c>
    </row>
    <row r="836" spans="1:3" x14ac:dyDescent="0.2">
      <c r="A836" s="7" t="s">
        <v>661</v>
      </c>
      <c r="B836" s="6">
        <v>41725</v>
      </c>
      <c r="C836" s="7" t="s">
        <v>662</v>
      </c>
    </row>
    <row r="837" spans="1:3" x14ac:dyDescent="0.2">
      <c r="A837" s="7" t="s">
        <v>1380</v>
      </c>
      <c r="B837" s="6">
        <v>42469</v>
      </c>
      <c r="C837" s="7" t="s">
        <v>1381</v>
      </c>
    </row>
    <row r="838" spans="1:3" x14ac:dyDescent="0.2">
      <c r="A838" s="7" t="s">
        <v>1580</v>
      </c>
      <c r="B838" s="6">
        <v>42712</v>
      </c>
      <c r="C838" s="7" t="s">
        <v>600</v>
      </c>
    </row>
    <row r="839" spans="1:3" x14ac:dyDescent="0.2">
      <c r="A839" s="7" t="s">
        <v>1492</v>
      </c>
      <c r="B839" s="6">
        <v>42628</v>
      </c>
      <c r="C839" s="7" t="s">
        <v>827</v>
      </c>
    </row>
    <row r="840" spans="1:3" x14ac:dyDescent="0.2">
      <c r="A840" s="7" t="s">
        <v>516</v>
      </c>
      <c r="B840" s="6">
        <v>41585</v>
      </c>
      <c r="C840" s="7" t="s">
        <v>517</v>
      </c>
    </row>
    <row r="841" spans="1:3" x14ac:dyDescent="0.2">
      <c r="A841" s="7" t="s">
        <v>1398</v>
      </c>
      <c r="B841" s="6">
        <v>42496</v>
      </c>
      <c r="C841" s="7" t="s">
        <v>697</v>
      </c>
    </row>
    <row r="842" spans="1:3" x14ac:dyDescent="0.2">
      <c r="A842" s="7" t="s">
        <v>1010</v>
      </c>
      <c r="B842" s="6">
        <v>42078</v>
      </c>
      <c r="C842" s="7" t="s">
        <v>217</v>
      </c>
    </row>
    <row r="843" spans="1:3" x14ac:dyDescent="0.2">
      <c r="A843" s="7" t="s">
        <v>1113</v>
      </c>
      <c r="B843" s="6">
        <v>42173</v>
      </c>
      <c r="C843" s="7" t="s">
        <v>1114</v>
      </c>
    </row>
    <row r="844" spans="1:3" x14ac:dyDescent="0.2">
      <c r="A844" s="7" t="s">
        <v>359</v>
      </c>
      <c r="B844" s="6">
        <v>41456</v>
      </c>
      <c r="C844" s="7" t="s">
        <v>360</v>
      </c>
    </row>
    <row r="845" spans="1:3" x14ac:dyDescent="0.2">
      <c r="A845" s="7" t="s">
        <v>897</v>
      </c>
      <c r="B845" s="6">
        <v>41976</v>
      </c>
      <c r="C845" s="7" t="s">
        <v>326</v>
      </c>
    </row>
    <row r="846" spans="1:3" x14ac:dyDescent="0.2">
      <c r="A846" s="7" t="s">
        <v>83</v>
      </c>
      <c r="B846" s="6">
        <v>41763</v>
      </c>
      <c r="C846" s="7" t="s">
        <v>84</v>
      </c>
    </row>
    <row r="847" spans="1:3" x14ac:dyDescent="0.2">
      <c r="A847" s="7" t="s">
        <v>898</v>
      </c>
      <c r="B847" s="6">
        <v>41977</v>
      </c>
      <c r="C847" s="7" t="s">
        <v>899</v>
      </c>
    </row>
    <row r="848" spans="1:3" x14ac:dyDescent="0.2">
      <c r="A848" s="7" t="s">
        <v>496</v>
      </c>
      <c r="B848" s="6">
        <v>41570</v>
      </c>
      <c r="C848" s="7" t="s">
        <v>497</v>
      </c>
    </row>
    <row r="849" spans="1:3" x14ac:dyDescent="0.2">
      <c r="A849" s="7" t="s">
        <v>784</v>
      </c>
      <c r="B849" s="6">
        <v>41855</v>
      </c>
      <c r="C849" s="7" t="s">
        <v>785</v>
      </c>
    </row>
    <row r="850" spans="1:3" x14ac:dyDescent="0.2">
      <c r="A850" s="7" t="s">
        <v>312</v>
      </c>
      <c r="B850" s="6">
        <v>41423</v>
      </c>
      <c r="C850" s="7" t="s">
        <v>313</v>
      </c>
    </row>
    <row r="851" spans="1:3" x14ac:dyDescent="0.2">
      <c r="A851" s="7" t="s">
        <v>677</v>
      </c>
      <c r="B851" s="6">
        <v>41738</v>
      </c>
      <c r="C851" s="7" t="s">
        <v>678</v>
      </c>
    </row>
    <row r="852" spans="1:3" x14ac:dyDescent="0.2">
      <c r="A852" s="7" t="s">
        <v>291</v>
      </c>
      <c r="B852" s="6">
        <v>41412</v>
      </c>
      <c r="C852" s="7" t="s">
        <v>292</v>
      </c>
    </row>
    <row r="853" spans="1:3" x14ac:dyDescent="0.2">
      <c r="A853" s="7" t="s">
        <v>808</v>
      </c>
      <c r="B853" s="6">
        <v>41883</v>
      </c>
      <c r="C853" s="7" t="s">
        <v>809</v>
      </c>
    </row>
    <row r="854" spans="1:3" x14ac:dyDescent="0.2">
      <c r="A854" s="7" t="s">
        <v>1615</v>
      </c>
      <c r="B854" s="6">
        <v>42753</v>
      </c>
      <c r="C854" s="7" t="s">
        <v>884</v>
      </c>
    </row>
    <row r="855" spans="1:3" x14ac:dyDescent="0.2">
      <c r="A855" s="7" t="s">
        <v>843</v>
      </c>
      <c r="B855" s="6">
        <v>41921</v>
      </c>
      <c r="C855" s="7" t="s">
        <v>844</v>
      </c>
    </row>
    <row r="856" spans="1:3" x14ac:dyDescent="0.2">
      <c r="A856" s="7" t="s">
        <v>733</v>
      </c>
      <c r="B856" s="6">
        <v>41805</v>
      </c>
      <c r="C856" s="7" t="s">
        <v>236</v>
      </c>
    </row>
    <row r="857" spans="1:3" x14ac:dyDescent="0.2">
      <c r="A857" s="7" t="s">
        <v>981</v>
      </c>
      <c r="B857" s="6">
        <v>42050</v>
      </c>
      <c r="C857" s="7" t="s">
        <v>499</v>
      </c>
    </row>
    <row r="858" spans="1:3" x14ac:dyDescent="0.2">
      <c r="A858" s="7" t="s">
        <v>1137</v>
      </c>
      <c r="B858" s="6">
        <v>42188</v>
      </c>
      <c r="C858" s="7" t="s">
        <v>549</v>
      </c>
    </row>
    <row r="859" spans="1:3" x14ac:dyDescent="0.2">
      <c r="A859" s="7" t="s">
        <v>866</v>
      </c>
      <c r="B859" s="6">
        <v>41943</v>
      </c>
      <c r="C859" s="7" t="s">
        <v>867</v>
      </c>
    </row>
    <row r="860" spans="1:3" x14ac:dyDescent="0.2">
      <c r="A860" s="7" t="s">
        <v>1336</v>
      </c>
      <c r="B860" s="6">
        <v>42432</v>
      </c>
      <c r="C860" s="7" t="s">
        <v>1337</v>
      </c>
    </row>
    <row r="861" spans="1:3" x14ac:dyDescent="0.2">
      <c r="A861" s="7" t="s">
        <v>1180</v>
      </c>
      <c r="B861" s="6">
        <v>42225</v>
      </c>
      <c r="C861" s="7" t="s">
        <v>1181</v>
      </c>
    </row>
    <row r="862" spans="1:3" x14ac:dyDescent="0.2">
      <c r="A862" s="7" t="s">
        <v>768</v>
      </c>
      <c r="B862" s="6">
        <v>41842</v>
      </c>
      <c r="C862" s="7" t="s">
        <v>769</v>
      </c>
    </row>
    <row r="863" spans="1:3" x14ac:dyDescent="0.2">
      <c r="A863" s="7" t="s">
        <v>840</v>
      </c>
      <c r="B863" s="6">
        <v>41919</v>
      </c>
      <c r="C863" s="7" t="s">
        <v>841</v>
      </c>
    </row>
    <row r="864" spans="1:3" x14ac:dyDescent="0.2">
      <c r="A864" s="7" t="s">
        <v>239</v>
      </c>
      <c r="B864" s="6">
        <v>41361</v>
      </c>
      <c r="C864" s="7" t="s">
        <v>240</v>
      </c>
    </row>
    <row r="865" spans="1:3" x14ac:dyDescent="0.2">
      <c r="A865" s="7" t="s">
        <v>1627</v>
      </c>
      <c r="B865" s="6">
        <v>42769</v>
      </c>
      <c r="C865" s="7" t="s">
        <v>221</v>
      </c>
    </row>
    <row r="866" spans="1:3" x14ac:dyDescent="0.2">
      <c r="A866" s="7" t="s">
        <v>128</v>
      </c>
      <c r="B866" s="6">
        <v>42133</v>
      </c>
      <c r="C866" s="7" t="s">
        <v>127</v>
      </c>
    </row>
    <row r="867" spans="1:3" x14ac:dyDescent="0.2">
      <c r="A867" s="7" t="s">
        <v>922</v>
      </c>
      <c r="B867" s="6">
        <v>42001</v>
      </c>
      <c r="C867" s="7" t="s">
        <v>923</v>
      </c>
    </row>
    <row r="868" spans="1:3" x14ac:dyDescent="0.2">
      <c r="A868" s="7" t="s">
        <v>32</v>
      </c>
      <c r="B868" s="6">
        <v>41397</v>
      </c>
      <c r="C868" s="7" t="s">
        <v>24</v>
      </c>
    </row>
    <row r="869" spans="1:3" x14ac:dyDescent="0.2">
      <c r="A869" s="7" t="s">
        <v>1342</v>
      </c>
      <c r="B869" s="6">
        <v>42436</v>
      </c>
      <c r="C869" s="7" t="s">
        <v>1343</v>
      </c>
    </row>
    <row r="870" spans="1:3" x14ac:dyDescent="0.2">
      <c r="A870" s="7" t="s">
        <v>1556</v>
      </c>
      <c r="B870" s="6">
        <v>42689</v>
      </c>
      <c r="C870" s="7" t="s">
        <v>72</v>
      </c>
    </row>
    <row r="871" spans="1:3" x14ac:dyDescent="0.2">
      <c r="A871" s="7" t="s">
        <v>1291</v>
      </c>
      <c r="B871" s="6">
        <v>42364</v>
      </c>
      <c r="C871" s="7" t="s">
        <v>711</v>
      </c>
    </row>
    <row r="872" spans="1:3" x14ac:dyDescent="0.2">
      <c r="A872" s="7" t="s">
        <v>243</v>
      </c>
      <c r="B872" s="6">
        <v>41382</v>
      </c>
      <c r="C872" s="7" t="s">
        <v>244</v>
      </c>
    </row>
    <row r="873" spans="1:3" x14ac:dyDescent="0.2">
      <c r="A873" s="7" t="s">
        <v>190</v>
      </c>
      <c r="B873" s="6">
        <v>41314</v>
      </c>
      <c r="C873" s="7" t="s">
        <v>68</v>
      </c>
    </row>
    <row r="874" spans="1:3" x14ac:dyDescent="0.2">
      <c r="A874" s="7" t="s">
        <v>1495</v>
      </c>
      <c r="B874" s="6">
        <v>42631</v>
      </c>
      <c r="C874" s="7" t="s">
        <v>1444</v>
      </c>
    </row>
    <row r="875" spans="1:3" x14ac:dyDescent="0.2">
      <c r="A875" s="7" t="s">
        <v>102</v>
      </c>
      <c r="B875" s="6">
        <v>41887</v>
      </c>
      <c r="C875" s="7" t="s">
        <v>103</v>
      </c>
    </row>
    <row r="876" spans="1:3" x14ac:dyDescent="0.2">
      <c r="A876" s="7" t="s">
        <v>1326</v>
      </c>
      <c r="B876" s="6">
        <v>42414</v>
      </c>
      <c r="C876" s="7" t="s">
        <v>1327</v>
      </c>
    </row>
    <row r="877" spans="1:3" x14ac:dyDescent="0.2">
      <c r="A877" s="7" t="s">
        <v>607</v>
      </c>
      <c r="B877" s="6">
        <v>41670</v>
      </c>
      <c r="C877" s="7" t="s">
        <v>608</v>
      </c>
    </row>
    <row r="878" spans="1:3" x14ac:dyDescent="0.2">
      <c r="A878" s="7" t="s">
        <v>1121</v>
      </c>
      <c r="B878" s="6">
        <v>42180</v>
      </c>
      <c r="C878" s="7" t="s">
        <v>1122</v>
      </c>
    </row>
    <row r="879" spans="1:3" x14ac:dyDescent="0.2">
      <c r="A879" s="7" t="s">
        <v>181</v>
      </c>
      <c r="B879" s="6">
        <v>42637</v>
      </c>
      <c r="C879" s="7" t="s">
        <v>182</v>
      </c>
    </row>
    <row r="880" spans="1:3" x14ac:dyDescent="0.2">
      <c r="A880" s="7" t="s">
        <v>888</v>
      </c>
      <c r="B880" s="6">
        <v>41964</v>
      </c>
      <c r="C880" s="7" t="s">
        <v>343</v>
      </c>
    </row>
    <row r="881" spans="1:3" x14ac:dyDescent="0.2">
      <c r="A881" s="7" t="s">
        <v>1272</v>
      </c>
      <c r="B881" s="6">
        <v>42336</v>
      </c>
      <c r="C881" s="7" t="s">
        <v>1273</v>
      </c>
    </row>
    <row r="882" spans="1:3" x14ac:dyDescent="0.2">
      <c r="A882" s="7" t="s">
        <v>811</v>
      </c>
      <c r="B882" s="6">
        <v>41890</v>
      </c>
      <c r="C882" s="7" t="s">
        <v>511</v>
      </c>
    </row>
    <row r="883" spans="1:3" x14ac:dyDescent="0.2">
      <c r="A883" s="7" t="s">
        <v>824</v>
      </c>
      <c r="B883" s="6">
        <v>41908</v>
      </c>
      <c r="C883" s="7" t="s">
        <v>825</v>
      </c>
    </row>
    <row r="884" spans="1:3" x14ac:dyDescent="0.2">
      <c r="A884" s="7" t="s">
        <v>474</v>
      </c>
      <c r="B884" s="6">
        <v>41548</v>
      </c>
      <c r="C884" s="7" t="s">
        <v>384</v>
      </c>
    </row>
    <row r="885" spans="1:3" x14ac:dyDescent="0.2">
      <c r="A885" s="7" t="s">
        <v>464</v>
      </c>
      <c r="B885" s="6">
        <v>41538</v>
      </c>
      <c r="C885" s="7" t="s">
        <v>465</v>
      </c>
    </row>
    <row r="886" spans="1:3" x14ac:dyDescent="0.2">
      <c r="A886" s="7" t="s">
        <v>1094</v>
      </c>
      <c r="B886" s="6">
        <v>42151</v>
      </c>
      <c r="C886" s="7" t="s">
        <v>1057</v>
      </c>
    </row>
    <row r="887" spans="1:3" x14ac:dyDescent="0.2">
      <c r="A887" s="7" t="s">
        <v>101</v>
      </c>
      <c r="B887" s="6">
        <v>41877</v>
      </c>
      <c r="C887" s="7" t="s">
        <v>97</v>
      </c>
    </row>
    <row r="888" spans="1:3" x14ac:dyDescent="0.2">
      <c r="A888" s="7" t="s">
        <v>1220</v>
      </c>
      <c r="B888" s="6">
        <v>42262</v>
      </c>
      <c r="C888" s="7" t="s">
        <v>1210</v>
      </c>
    </row>
    <row r="889" spans="1:3" x14ac:dyDescent="0.2">
      <c r="A889" s="7" t="s">
        <v>316</v>
      </c>
      <c r="B889" s="6">
        <v>41425</v>
      </c>
      <c r="C889" s="7" t="s">
        <v>317</v>
      </c>
    </row>
    <row r="890" spans="1:3" x14ac:dyDescent="0.2">
      <c r="A890" s="7" t="s">
        <v>1470</v>
      </c>
      <c r="B890" s="6">
        <v>42591</v>
      </c>
      <c r="C890" s="7" t="s">
        <v>1269</v>
      </c>
    </row>
    <row r="891" spans="1:3" x14ac:dyDescent="0.2">
      <c r="A891" s="7" t="s">
        <v>1423</v>
      </c>
      <c r="B891" s="6">
        <v>42518</v>
      </c>
      <c r="C891" s="7" t="s">
        <v>1377</v>
      </c>
    </row>
    <row r="892" spans="1:3" x14ac:dyDescent="0.2">
      <c r="A892" s="7" t="s">
        <v>1090</v>
      </c>
      <c r="B892" s="6">
        <v>42148</v>
      </c>
      <c r="C892" s="7" t="s">
        <v>1091</v>
      </c>
    </row>
    <row r="893" spans="1:3" x14ac:dyDescent="0.2">
      <c r="A893" s="7" t="s">
        <v>50</v>
      </c>
      <c r="B893" s="6">
        <v>41468</v>
      </c>
      <c r="C893" s="7" t="s">
        <v>51</v>
      </c>
    </row>
    <row r="894" spans="1:3" x14ac:dyDescent="0.2">
      <c r="A894" s="7" t="s">
        <v>1516</v>
      </c>
      <c r="B894" s="6">
        <v>42660</v>
      </c>
      <c r="C894" s="7" t="s">
        <v>1059</v>
      </c>
    </row>
    <row r="895" spans="1:3" x14ac:dyDescent="0.2">
      <c r="A895" s="7" t="s">
        <v>977</v>
      </c>
      <c r="B895" s="6">
        <v>42045</v>
      </c>
      <c r="C895" s="7" t="s">
        <v>697</v>
      </c>
    </row>
    <row r="896" spans="1:3" x14ac:dyDescent="0.2">
      <c r="A896" s="7" t="s">
        <v>805</v>
      </c>
      <c r="B896" s="6">
        <v>41882</v>
      </c>
      <c r="C896" s="7" t="s">
        <v>692</v>
      </c>
    </row>
    <row r="897" spans="1:3" x14ac:dyDescent="0.2">
      <c r="A897" s="7" t="s">
        <v>64</v>
      </c>
      <c r="B897" s="6">
        <v>41558</v>
      </c>
      <c r="C897" s="7" t="s">
        <v>65</v>
      </c>
    </row>
    <row r="898" spans="1:3" x14ac:dyDescent="0.2">
      <c r="A898" s="7" t="s">
        <v>948</v>
      </c>
      <c r="B898" s="6">
        <v>42019</v>
      </c>
      <c r="C898" s="7" t="s">
        <v>221</v>
      </c>
    </row>
    <row r="899" spans="1:3" x14ac:dyDescent="0.2">
      <c r="A899" s="7" t="s">
        <v>1466</v>
      </c>
      <c r="B899" s="6">
        <v>42587</v>
      </c>
      <c r="C899" s="7" t="s">
        <v>1467</v>
      </c>
    </row>
    <row r="900" spans="1:3" x14ac:dyDescent="0.2">
      <c r="A900" s="7" t="s">
        <v>1491</v>
      </c>
      <c r="B900" s="6">
        <v>42626</v>
      </c>
      <c r="C900" s="7" t="s">
        <v>606</v>
      </c>
    </row>
    <row r="901" spans="1:3" x14ac:dyDescent="0.2">
      <c r="A901" s="7" t="s">
        <v>1151</v>
      </c>
      <c r="B901" s="6">
        <v>42203</v>
      </c>
      <c r="C901" s="7" t="s">
        <v>431</v>
      </c>
    </row>
    <row r="902" spans="1:3" x14ac:dyDescent="0.2">
      <c r="A902" s="7" t="s">
        <v>634</v>
      </c>
      <c r="B902" s="6">
        <v>41692</v>
      </c>
      <c r="C902" s="7" t="s">
        <v>635</v>
      </c>
    </row>
    <row r="903" spans="1:3" x14ac:dyDescent="0.2">
      <c r="A903" s="7" t="s">
        <v>1373</v>
      </c>
      <c r="B903" s="6">
        <v>42461</v>
      </c>
      <c r="C903" s="7" t="s">
        <v>228</v>
      </c>
    </row>
    <row r="904" spans="1:3" x14ac:dyDescent="0.2">
      <c r="A904" s="7" t="s">
        <v>166</v>
      </c>
      <c r="B904" s="6">
        <v>42490</v>
      </c>
      <c r="C904" s="7" t="s">
        <v>165</v>
      </c>
    </row>
    <row r="905" spans="1:3" x14ac:dyDescent="0.2">
      <c r="A905" s="7" t="s">
        <v>392</v>
      </c>
      <c r="B905" s="6">
        <v>41483</v>
      </c>
      <c r="C905" s="7" t="s">
        <v>393</v>
      </c>
    </row>
    <row r="906" spans="1:3" x14ac:dyDescent="0.2">
      <c r="A906" s="7" t="s">
        <v>1282</v>
      </c>
      <c r="B906" s="6">
        <v>42352</v>
      </c>
      <c r="C906" s="7" t="s">
        <v>919</v>
      </c>
    </row>
    <row r="907" spans="1:3" x14ac:dyDescent="0.2">
      <c r="A907" s="7" t="s">
        <v>179</v>
      </c>
      <c r="B907" s="6">
        <v>42629</v>
      </c>
      <c r="C907" s="7" t="s">
        <v>139</v>
      </c>
    </row>
    <row r="908" spans="1:3" x14ac:dyDescent="0.2">
      <c r="A908" s="7" t="s">
        <v>1046</v>
      </c>
      <c r="B908" s="6">
        <v>42112</v>
      </c>
      <c r="C908" s="7" t="s">
        <v>1047</v>
      </c>
    </row>
    <row r="909" spans="1:3" x14ac:dyDescent="0.2">
      <c r="A909" s="7" t="s">
        <v>638</v>
      </c>
      <c r="B909" s="6">
        <v>41693</v>
      </c>
      <c r="C909" s="7" t="s">
        <v>547</v>
      </c>
    </row>
    <row r="910" spans="1:3" x14ac:dyDescent="0.2">
      <c r="A910" s="7" t="s">
        <v>535</v>
      </c>
      <c r="B910" s="6">
        <v>41596</v>
      </c>
      <c r="C910" s="7" t="s">
        <v>501</v>
      </c>
    </row>
    <row r="911" spans="1:3" x14ac:dyDescent="0.2">
      <c r="A911" s="7" t="s">
        <v>424</v>
      </c>
      <c r="B911" s="6">
        <v>41508</v>
      </c>
      <c r="C911" s="7" t="s">
        <v>425</v>
      </c>
    </row>
    <row r="912" spans="1:3" x14ac:dyDescent="0.2">
      <c r="A912" s="7" t="s">
        <v>1154</v>
      </c>
      <c r="B912" s="6">
        <v>42206</v>
      </c>
      <c r="C912" s="7" t="s">
        <v>1155</v>
      </c>
    </row>
    <row r="913" spans="1:3" x14ac:dyDescent="0.2">
      <c r="A913" s="7" t="s">
        <v>720</v>
      </c>
      <c r="B913" s="6">
        <v>41792</v>
      </c>
      <c r="C913" s="7" t="s">
        <v>482</v>
      </c>
    </row>
    <row r="914" spans="1:3" x14ac:dyDescent="0.2">
      <c r="A914" s="7" t="s">
        <v>1072</v>
      </c>
      <c r="B914" s="6">
        <v>42136</v>
      </c>
      <c r="C914" s="7" t="s">
        <v>1073</v>
      </c>
    </row>
    <row r="915" spans="1:3" x14ac:dyDescent="0.2">
      <c r="A915" s="7" t="s">
        <v>1056</v>
      </c>
      <c r="B915" s="6">
        <v>42120</v>
      </c>
      <c r="C915" s="7" t="s">
        <v>1057</v>
      </c>
    </row>
    <row r="916" spans="1:3" x14ac:dyDescent="0.2">
      <c r="A916" s="7" t="s">
        <v>1437</v>
      </c>
      <c r="B916" s="6">
        <v>42538</v>
      </c>
      <c r="C916" s="7" t="s">
        <v>1438</v>
      </c>
    </row>
    <row r="917" spans="1:3" x14ac:dyDescent="0.2">
      <c r="A917" s="7" t="s">
        <v>1443</v>
      </c>
      <c r="B917" s="6">
        <v>42549</v>
      </c>
      <c r="C917" s="7" t="s">
        <v>1444</v>
      </c>
    </row>
    <row r="918" spans="1:3" x14ac:dyDescent="0.2">
      <c r="A918" s="7" t="s">
        <v>837</v>
      </c>
      <c r="B918" s="6">
        <v>41914</v>
      </c>
      <c r="C918" s="7" t="s">
        <v>148</v>
      </c>
    </row>
    <row r="919" spans="1:3" x14ac:dyDescent="0.2">
      <c r="A919" s="7" t="s">
        <v>1605</v>
      </c>
      <c r="B919" s="6">
        <v>42743</v>
      </c>
      <c r="C919" s="7" t="s">
        <v>928</v>
      </c>
    </row>
    <row r="920" spans="1:3" x14ac:dyDescent="0.2">
      <c r="A920" s="7" t="s">
        <v>466</v>
      </c>
      <c r="B920" s="6">
        <v>41541</v>
      </c>
      <c r="C920" s="7" t="s">
        <v>347</v>
      </c>
    </row>
    <row r="921" spans="1:3" x14ac:dyDescent="0.2">
      <c r="A921" s="7" t="s">
        <v>406</v>
      </c>
      <c r="B921" s="6">
        <v>41493</v>
      </c>
      <c r="C921" s="7" t="s">
        <v>407</v>
      </c>
    </row>
    <row r="922" spans="1:3" x14ac:dyDescent="0.2">
      <c r="A922" s="7" t="s">
        <v>663</v>
      </c>
      <c r="B922" s="6">
        <v>41727</v>
      </c>
      <c r="C922" s="7" t="s">
        <v>664</v>
      </c>
    </row>
    <row r="923" spans="1:3" x14ac:dyDescent="0.2">
      <c r="A923" s="7" t="s">
        <v>1513</v>
      </c>
      <c r="B923" s="6">
        <v>42656</v>
      </c>
      <c r="C923" s="7" t="s">
        <v>850</v>
      </c>
    </row>
    <row r="924" spans="1:3" x14ac:dyDescent="0.2">
      <c r="A924" s="7" t="s">
        <v>1194</v>
      </c>
      <c r="B924" s="6">
        <v>42240</v>
      </c>
      <c r="C924" s="7" t="s">
        <v>255</v>
      </c>
    </row>
    <row r="925" spans="1:3" x14ac:dyDescent="0.2">
      <c r="A925" s="7" t="s">
        <v>1111</v>
      </c>
      <c r="B925" s="6">
        <v>42167</v>
      </c>
      <c r="C925" s="7" t="s">
        <v>1112</v>
      </c>
    </row>
    <row r="926" spans="1:3" x14ac:dyDescent="0.2">
      <c r="A926" s="7" t="s">
        <v>1266</v>
      </c>
      <c r="B926" s="6">
        <v>42328</v>
      </c>
      <c r="C926" s="7" t="s">
        <v>926</v>
      </c>
    </row>
    <row r="927" spans="1:3" x14ac:dyDescent="0.2">
      <c r="A927" s="7" t="s">
        <v>108</v>
      </c>
      <c r="B927" s="6">
        <v>41927</v>
      </c>
      <c r="C927" s="7" t="s">
        <v>109</v>
      </c>
    </row>
    <row r="928" spans="1:3" x14ac:dyDescent="0.2">
      <c r="A928" s="7" t="s">
        <v>1625</v>
      </c>
      <c r="B928" s="6">
        <v>42768</v>
      </c>
      <c r="C928" s="7" t="s">
        <v>1626</v>
      </c>
    </row>
    <row r="929" spans="1:3" x14ac:dyDescent="0.2">
      <c r="A929" s="7" t="s">
        <v>1489</v>
      </c>
      <c r="B929" s="6">
        <v>42625</v>
      </c>
      <c r="C929" s="7" t="s">
        <v>1490</v>
      </c>
    </row>
    <row r="930" spans="1:3" x14ac:dyDescent="0.2">
      <c r="A930" s="7" t="s">
        <v>500</v>
      </c>
      <c r="B930" s="6">
        <v>41573</v>
      </c>
      <c r="C930" s="7" t="s">
        <v>501</v>
      </c>
    </row>
    <row r="931" spans="1:3" x14ac:dyDescent="0.2">
      <c r="A931" s="7" t="s">
        <v>296</v>
      </c>
      <c r="B931" s="6">
        <v>41414</v>
      </c>
      <c r="C931" s="7" t="s">
        <v>230</v>
      </c>
    </row>
    <row r="932" spans="1:3" x14ac:dyDescent="0.2">
      <c r="A932" s="7" t="s">
        <v>1585</v>
      </c>
      <c r="B932" s="6">
        <v>42719</v>
      </c>
      <c r="C932" s="7" t="s">
        <v>1586</v>
      </c>
    </row>
    <row r="933" spans="1:3" x14ac:dyDescent="0.2">
      <c r="A933" s="7" t="s">
        <v>1082</v>
      </c>
      <c r="B933" s="6">
        <v>42141</v>
      </c>
      <c r="C933" s="7" t="s">
        <v>341</v>
      </c>
    </row>
    <row r="934" spans="1:3" x14ac:dyDescent="0.2">
      <c r="A934" s="7" t="s">
        <v>1107</v>
      </c>
      <c r="B934" s="6">
        <v>42164</v>
      </c>
      <c r="C934" s="7" t="s">
        <v>1108</v>
      </c>
    </row>
    <row r="935" spans="1:3" x14ac:dyDescent="0.2">
      <c r="A935" s="7" t="s">
        <v>414</v>
      </c>
      <c r="B935" s="6">
        <v>41498</v>
      </c>
      <c r="C935" s="7" t="s">
        <v>240</v>
      </c>
    </row>
    <row r="936" spans="1:3" x14ac:dyDescent="0.2">
      <c r="A936" s="7" t="s">
        <v>1570</v>
      </c>
      <c r="B936" s="6">
        <v>42703</v>
      </c>
      <c r="C936" s="7" t="s">
        <v>334</v>
      </c>
    </row>
    <row r="937" spans="1:3" x14ac:dyDescent="0.2">
      <c r="A937" s="7" t="s">
        <v>231</v>
      </c>
      <c r="B937" s="6">
        <v>41354</v>
      </c>
      <c r="C937" s="7" t="s">
        <v>232</v>
      </c>
    </row>
    <row r="938" spans="1:3" x14ac:dyDescent="0.2">
      <c r="A938" s="7" t="s">
        <v>712</v>
      </c>
      <c r="B938" s="6">
        <v>41786</v>
      </c>
      <c r="C938" s="7" t="s">
        <v>713</v>
      </c>
    </row>
    <row r="939" spans="1:3" x14ac:dyDescent="0.2">
      <c r="A939" s="7" t="s">
        <v>880</v>
      </c>
      <c r="B939" s="6">
        <v>41959</v>
      </c>
      <c r="C939" s="7" t="s">
        <v>831</v>
      </c>
    </row>
    <row r="940" spans="1:3" x14ac:dyDescent="0.2">
      <c r="A940" s="7" t="s">
        <v>786</v>
      </c>
      <c r="B940" s="6">
        <v>41856</v>
      </c>
      <c r="C940" s="7" t="s">
        <v>787</v>
      </c>
    </row>
    <row r="941" spans="1:3" x14ac:dyDescent="0.2">
      <c r="A941" s="7" t="s">
        <v>1622</v>
      </c>
      <c r="B941" s="6">
        <v>42765</v>
      </c>
      <c r="C941" s="7" t="s">
        <v>1081</v>
      </c>
    </row>
    <row r="942" spans="1:3" x14ac:dyDescent="0.2">
      <c r="A942" s="7" t="s">
        <v>479</v>
      </c>
      <c r="B942" s="6">
        <v>41550</v>
      </c>
      <c r="C942" s="7" t="s">
        <v>321</v>
      </c>
    </row>
    <row r="943" spans="1:3" x14ac:dyDescent="0.2">
      <c r="A943" s="7" t="s">
        <v>1280</v>
      </c>
      <c r="B943" s="6">
        <v>42345</v>
      </c>
      <c r="C943" s="7" t="s">
        <v>168</v>
      </c>
    </row>
    <row r="944" spans="1:3" x14ac:dyDescent="0.2">
      <c r="A944" s="7" t="s">
        <v>164</v>
      </c>
      <c r="B944" s="6">
        <v>42490</v>
      </c>
      <c r="C944" s="7" t="s">
        <v>165</v>
      </c>
    </row>
    <row r="945" spans="1:3" x14ac:dyDescent="0.2">
      <c r="A945" s="7" t="s">
        <v>585</v>
      </c>
      <c r="B945" s="6">
        <v>41652</v>
      </c>
      <c r="C945" s="7" t="s">
        <v>347</v>
      </c>
    </row>
    <row r="946" spans="1:3" x14ac:dyDescent="0.2">
      <c r="A946" s="7" t="s">
        <v>1390</v>
      </c>
      <c r="B946" s="6">
        <v>42483</v>
      </c>
      <c r="C946" s="7" t="s">
        <v>874</v>
      </c>
    </row>
    <row r="947" spans="1:3" x14ac:dyDescent="0.2">
      <c r="A947" s="7" t="s">
        <v>1183</v>
      </c>
      <c r="B947" s="6">
        <v>42228</v>
      </c>
      <c r="C947" s="7" t="s">
        <v>1184</v>
      </c>
    </row>
    <row r="948" spans="1:3" x14ac:dyDescent="0.2">
      <c r="A948" s="7" t="s">
        <v>1579</v>
      </c>
      <c r="B948" s="6">
        <v>42712</v>
      </c>
      <c r="C948" s="7" t="s">
        <v>823</v>
      </c>
    </row>
    <row r="949" spans="1:3" x14ac:dyDescent="0.2">
      <c r="A949" s="7" t="s">
        <v>1518</v>
      </c>
      <c r="B949" s="6">
        <v>42663</v>
      </c>
      <c r="C949" s="7" t="s">
        <v>112</v>
      </c>
    </row>
    <row r="950" spans="1:3" x14ac:dyDescent="0.2">
      <c r="A950" s="7" t="s">
        <v>835</v>
      </c>
      <c r="B950" s="6">
        <v>41913</v>
      </c>
      <c r="C950" s="7" t="s">
        <v>821</v>
      </c>
    </row>
    <row r="951" spans="1:3" x14ac:dyDescent="0.2">
      <c r="A951" s="7" t="s">
        <v>383</v>
      </c>
      <c r="B951" s="6">
        <v>41479</v>
      </c>
      <c r="C951" s="7" t="s">
        <v>384</v>
      </c>
    </row>
    <row r="952" spans="1:3" x14ac:dyDescent="0.2">
      <c r="A952" s="7" t="s">
        <v>670</v>
      </c>
      <c r="B952" s="6">
        <v>41731</v>
      </c>
      <c r="C952" s="7" t="s">
        <v>388</v>
      </c>
    </row>
    <row r="953" spans="1:3" x14ac:dyDescent="0.2">
      <c r="A953" s="7" t="s">
        <v>1213</v>
      </c>
      <c r="B953" s="6">
        <v>42255</v>
      </c>
      <c r="C953" s="7" t="s">
        <v>742</v>
      </c>
    </row>
    <row r="954" spans="1:3" x14ac:dyDescent="0.2">
      <c r="A954" s="7" t="s">
        <v>1520</v>
      </c>
      <c r="B954" s="6">
        <v>42664</v>
      </c>
      <c r="C954" s="7" t="s">
        <v>219</v>
      </c>
    </row>
    <row r="955" spans="1:3" x14ac:dyDescent="0.2">
      <c r="A955" s="7" t="s">
        <v>1228</v>
      </c>
      <c r="B955" s="6">
        <v>42273</v>
      </c>
      <c r="C955" s="7" t="s">
        <v>1229</v>
      </c>
    </row>
    <row r="956" spans="1:3" x14ac:dyDescent="0.2">
      <c r="A956" s="7" t="s">
        <v>1015</v>
      </c>
      <c r="B956" s="6">
        <v>42081</v>
      </c>
      <c r="C956" s="7" t="s">
        <v>1016</v>
      </c>
    </row>
    <row r="957" spans="1:3" x14ac:dyDescent="0.2">
      <c r="A957" s="7" t="s">
        <v>308</v>
      </c>
      <c r="B957" s="6">
        <v>41421</v>
      </c>
      <c r="C957" s="7" t="s">
        <v>309</v>
      </c>
    </row>
    <row r="958" spans="1:3" x14ac:dyDescent="0.2">
      <c r="A958" s="7" t="s">
        <v>1033</v>
      </c>
      <c r="B958" s="6">
        <v>42102</v>
      </c>
      <c r="C958" s="7" t="s">
        <v>1034</v>
      </c>
    </row>
    <row r="959" spans="1:3" x14ac:dyDescent="0.2">
      <c r="A959" s="7" t="s">
        <v>118</v>
      </c>
      <c r="B959" s="6">
        <v>42024</v>
      </c>
      <c r="C959" s="7" t="s">
        <v>117</v>
      </c>
    </row>
    <row r="960" spans="1:3" x14ac:dyDescent="0.2">
      <c r="A960" s="7" t="s">
        <v>603</v>
      </c>
      <c r="B960" s="6">
        <v>41667</v>
      </c>
      <c r="C960" s="7" t="s">
        <v>604</v>
      </c>
    </row>
    <row r="961" spans="1:3" x14ac:dyDescent="0.2">
      <c r="A961" s="7" t="s">
        <v>1061</v>
      </c>
      <c r="B961" s="6">
        <v>42123</v>
      </c>
      <c r="C961" s="7" t="s">
        <v>633</v>
      </c>
    </row>
    <row r="962" spans="1:3" x14ac:dyDescent="0.2">
      <c r="A962" s="7" t="s">
        <v>120</v>
      </c>
      <c r="B962" s="6">
        <v>42051</v>
      </c>
      <c r="C962" s="7" t="s">
        <v>121</v>
      </c>
    </row>
    <row r="963" spans="1:3" x14ac:dyDescent="0.2">
      <c r="A963" s="7" t="s">
        <v>1254</v>
      </c>
      <c r="B963" s="6">
        <v>42313</v>
      </c>
      <c r="C963" s="7" t="s">
        <v>1057</v>
      </c>
    </row>
    <row r="964" spans="1:3" x14ac:dyDescent="0.2">
      <c r="A964" s="7" t="s">
        <v>687</v>
      </c>
      <c r="B964" s="6">
        <v>41759</v>
      </c>
      <c r="C964" s="7" t="s">
        <v>688</v>
      </c>
    </row>
    <row r="965" spans="1:3" x14ac:dyDescent="0.2">
      <c r="A965" s="7" t="s">
        <v>1126</v>
      </c>
      <c r="B965" s="6">
        <v>42181</v>
      </c>
      <c r="C965" s="7" t="s">
        <v>1127</v>
      </c>
    </row>
    <row r="966" spans="1:3" x14ac:dyDescent="0.2">
      <c r="A966" s="7" t="s">
        <v>1383</v>
      </c>
      <c r="B966" s="6">
        <v>42475</v>
      </c>
      <c r="C966" s="7" t="s">
        <v>492</v>
      </c>
    </row>
    <row r="967" spans="1:3" x14ac:dyDescent="0.2">
      <c r="A967" s="7" t="s">
        <v>719</v>
      </c>
      <c r="B967" s="6">
        <v>41791</v>
      </c>
      <c r="C967" s="7" t="s">
        <v>182</v>
      </c>
    </row>
    <row r="968" spans="1:3" x14ac:dyDescent="0.2">
      <c r="A968" s="7" t="s">
        <v>1307</v>
      </c>
      <c r="B968" s="6">
        <v>42395</v>
      </c>
      <c r="C968" s="7" t="s">
        <v>1308</v>
      </c>
    </row>
    <row r="969" spans="1:3" x14ac:dyDescent="0.2">
      <c r="A969" s="7" t="s">
        <v>247</v>
      </c>
      <c r="B969" s="6">
        <v>41389</v>
      </c>
      <c r="C969" s="7" t="s">
        <v>248</v>
      </c>
    </row>
    <row r="970" spans="1:3" x14ac:dyDescent="0.2">
      <c r="A970" s="7" t="s">
        <v>530</v>
      </c>
      <c r="B970" s="6">
        <v>41594</v>
      </c>
      <c r="C970" s="7" t="s">
        <v>531</v>
      </c>
    </row>
    <row r="971" spans="1:3" x14ac:dyDescent="0.2">
      <c r="A971" s="7" t="s">
        <v>1022</v>
      </c>
      <c r="B971" s="6">
        <v>42085</v>
      </c>
      <c r="C971" s="7" t="s">
        <v>1023</v>
      </c>
    </row>
    <row r="972" spans="1:3" x14ac:dyDescent="0.2">
      <c r="A972" s="7" t="s">
        <v>1325</v>
      </c>
      <c r="B972" s="6">
        <v>42414</v>
      </c>
      <c r="C972" s="7" t="s">
        <v>577</v>
      </c>
    </row>
    <row r="973" spans="1:3" x14ac:dyDescent="0.2">
      <c r="A973" s="7" t="s">
        <v>74</v>
      </c>
      <c r="B973" s="6">
        <v>41641</v>
      </c>
      <c r="C973" s="7" t="s">
        <v>72</v>
      </c>
    </row>
    <row r="974" spans="1:3" x14ac:dyDescent="0.2">
      <c r="A974" s="7" t="s">
        <v>1139</v>
      </c>
      <c r="B974" s="6">
        <v>42194</v>
      </c>
      <c r="C974" s="7" t="s">
        <v>917</v>
      </c>
    </row>
    <row r="975" spans="1:3" x14ac:dyDescent="0.2">
      <c r="A975" s="7" t="s">
        <v>1201</v>
      </c>
      <c r="B975" s="6">
        <v>42247</v>
      </c>
      <c r="C975" s="7" t="s">
        <v>827</v>
      </c>
    </row>
    <row r="976" spans="1:3" x14ac:dyDescent="0.2">
      <c r="A976" s="7" t="s">
        <v>1281</v>
      </c>
      <c r="B976" s="6">
        <v>42346</v>
      </c>
      <c r="C976" s="7" t="s">
        <v>962</v>
      </c>
    </row>
    <row r="977" spans="1:3" x14ac:dyDescent="0.2">
      <c r="A977" s="7" t="s">
        <v>1449</v>
      </c>
      <c r="B977" s="6">
        <v>42554</v>
      </c>
      <c r="C977" s="7" t="s">
        <v>130</v>
      </c>
    </row>
    <row r="978" spans="1:3" x14ac:dyDescent="0.2">
      <c r="A978" s="7" t="s">
        <v>1262</v>
      </c>
      <c r="B978" s="6">
        <v>42323</v>
      </c>
      <c r="C978" s="7" t="s">
        <v>1263</v>
      </c>
    </row>
    <row r="979" spans="1:3" x14ac:dyDescent="0.2">
      <c r="A979" s="7" t="s">
        <v>1510</v>
      </c>
      <c r="B979" s="6">
        <v>42653</v>
      </c>
      <c r="C979" s="7" t="s">
        <v>1451</v>
      </c>
    </row>
    <row r="980" spans="1:3" x14ac:dyDescent="0.2">
      <c r="A980" s="7" t="s">
        <v>766</v>
      </c>
      <c r="B980" s="6">
        <v>41840</v>
      </c>
      <c r="C980" s="7" t="s">
        <v>767</v>
      </c>
    </row>
    <row r="981" spans="1:3" x14ac:dyDescent="0.2">
      <c r="A981" s="7" t="s">
        <v>1241</v>
      </c>
      <c r="B981" s="6">
        <v>42296</v>
      </c>
      <c r="C981" s="7" t="s">
        <v>306</v>
      </c>
    </row>
    <row r="982" spans="1:3" x14ac:dyDescent="0.2">
      <c r="A982" s="7" t="s">
        <v>1186</v>
      </c>
      <c r="B982" s="6">
        <v>42235</v>
      </c>
      <c r="C982" s="7" t="s">
        <v>1172</v>
      </c>
    </row>
    <row r="983" spans="1:3" x14ac:dyDescent="0.2">
      <c r="A983" s="7" t="s">
        <v>1439</v>
      </c>
      <c r="B983" s="6">
        <v>42539</v>
      </c>
      <c r="C983" s="7" t="s">
        <v>1440</v>
      </c>
    </row>
    <row r="984" spans="1:3" x14ac:dyDescent="0.2">
      <c r="A984" s="7" t="s">
        <v>348</v>
      </c>
      <c r="B984" s="6">
        <v>41449</v>
      </c>
      <c r="C984" s="7" t="s">
        <v>287</v>
      </c>
    </row>
    <row r="985" spans="1:3" x14ac:dyDescent="0.2">
      <c r="A985" s="7" t="s">
        <v>278</v>
      </c>
      <c r="B985" s="6">
        <v>41402</v>
      </c>
      <c r="C985" s="7" t="s">
        <v>246</v>
      </c>
    </row>
    <row r="986" spans="1:3" x14ac:dyDescent="0.2">
      <c r="A986" s="7" t="s">
        <v>1244</v>
      </c>
      <c r="B986" s="6">
        <v>42299</v>
      </c>
      <c r="C986" s="7" t="s">
        <v>133</v>
      </c>
    </row>
    <row r="987" spans="1:3" x14ac:dyDescent="0.2">
      <c r="A987" s="7" t="s">
        <v>1298</v>
      </c>
      <c r="B987" s="6">
        <v>42384</v>
      </c>
      <c r="C987" s="7" t="s">
        <v>1229</v>
      </c>
    </row>
    <row r="988" spans="1:3" x14ac:dyDescent="0.2">
      <c r="A988" s="7" t="s">
        <v>691</v>
      </c>
      <c r="B988" s="6">
        <v>41759</v>
      </c>
      <c r="C988" s="7" t="s">
        <v>692</v>
      </c>
    </row>
    <row r="989" spans="1:3" x14ac:dyDescent="0.2">
      <c r="A989" s="7" t="s">
        <v>955</v>
      </c>
      <c r="B989" s="6">
        <v>42030</v>
      </c>
      <c r="C989" s="7" t="s">
        <v>531</v>
      </c>
    </row>
    <row r="990" spans="1:3" x14ac:dyDescent="0.2">
      <c r="A990" s="7" t="s">
        <v>1209</v>
      </c>
      <c r="B990" s="6">
        <v>42252</v>
      </c>
      <c r="C990" s="7" t="s">
        <v>1210</v>
      </c>
    </row>
    <row r="991" spans="1:3" x14ac:dyDescent="0.2">
      <c r="A991" s="7" t="s">
        <v>1236</v>
      </c>
      <c r="B991" s="6">
        <v>42288</v>
      </c>
      <c r="C991" s="7" t="s">
        <v>709</v>
      </c>
    </row>
    <row r="992" spans="1:3" x14ac:dyDescent="0.2">
      <c r="A992" s="7" t="s">
        <v>167</v>
      </c>
      <c r="B992" s="6">
        <v>42533</v>
      </c>
      <c r="C992" s="7" t="s">
        <v>168</v>
      </c>
    </row>
    <row r="993" spans="1:3" x14ac:dyDescent="0.2">
      <c r="A993" s="7" t="s">
        <v>1001</v>
      </c>
      <c r="B993" s="6">
        <v>42072</v>
      </c>
      <c r="C993" s="7" t="s">
        <v>1002</v>
      </c>
    </row>
    <row r="994" spans="1:3" x14ac:dyDescent="0.2">
      <c r="A994" s="7" t="s">
        <v>1138</v>
      </c>
      <c r="B994" s="6">
        <v>42192</v>
      </c>
      <c r="C994" s="7" t="s">
        <v>1007</v>
      </c>
    </row>
    <row r="995" spans="1:3" x14ac:dyDescent="0.2">
      <c r="A995" s="7" t="s">
        <v>389</v>
      </c>
      <c r="B995" s="6">
        <v>41481</v>
      </c>
      <c r="C995" s="7" t="s">
        <v>230</v>
      </c>
    </row>
    <row r="996" spans="1:3" x14ac:dyDescent="0.2">
      <c r="A996" s="7" t="s">
        <v>961</v>
      </c>
      <c r="B996" s="6">
        <v>42035</v>
      </c>
      <c r="C996" s="7" t="s">
        <v>962</v>
      </c>
    </row>
    <row r="997" spans="1:3" x14ac:dyDescent="0.2">
      <c r="A997" s="7" t="s">
        <v>477</v>
      </c>
      <c r="B997" s="6">
        <v>41550</v>
      </c>
      <c r="C997" s="7" t="s">
        <v>478</v>
      </c>
    </row>
    <row r="998" spans="1:3" x14ac:dyDescent="0.2">
      <c r="A998" s="7" t="s">
        <v>1159</v>
      </c>
      <c r="B998" s="6">
        <v>42207</v>
      </c>
      <c r="C998" s="7" t="s">
        <v>731</v>
      </c>
    </row>
    <row r="999" spans="1:3" x14ac:dyDescent="0.2">
      <c r="A999" s="7" t="s">
        <v>295</v>
      </c>
      <c r="B999" s="6">
        <v>41413</v>
      </c>
      <c r="C999" s="7" t="s">
        <v>271</v>
      </c>
    </row>
    <row r="1000" spans="1:3" x14ac:dyDescent="0.2">
      <c r="A1000" s="7" t="s">
        <v>235</v>
      </c>
      <c r="B1000" s="6">
        <v>41358</v>
      </c>
      <c r="C1000" s="7" t="s">
        <v>236</v>
      </c>
    </row>
    <row r="1001" spans="1:3" x14ac:dyDescent="0.2">
      <c r="A1001" s="7" t="s">
        <v>1476</v>
      </c>
      <c r="B1001" s="6">
        <v>42600</v>
      </c>
      <c r="C1001" s="7" t="s">
        <v>783</v>
      </c>
    </row>
    <row r="1002" spans="1:3" x14ac:dyDescent="0.2">
      <c r="A1002" s="7" t="s">
        <v>1414</v>
      </c>
      <c r="B1002" s="6">
        <v>42510</v>
      </c>
      <c r="C1002" s="7" t="s">
        <v>1240</v>
      </c>
    </row>
    <row r="1003" spans="1:3" x14ac:dyDescent="0.2">
      <c r="A1003" s="7" t="s">
        <v>642</v>
      </c>
      <c r="B1003" s="6">
        <v>41702</v>
      </c>
      <c r="C1003" s="7" t="s">
        <v>643</v>
      </c>
    </row>
    <row r="1004" spans="1:3" x14ac:dyDescent="0.2">
      <c r="A1004" s="7" t="s">
        <v>1583</v>
      </c>
      <c r="B1004" s="6">
        <v>42716</v>
      </c>
      <c r="C1004" s="7" t="s">
        <v>797</v>
      </c>
    </row>
    <row r="1005" spans="1:3" x14ac:dyDescent="0.2">
      <c r="A1005" s="7" t="s">
        <v>1316</v>
      </c>
      <c r="B1005" s="6">
        <v>42406</v>
      </c>
      <c r="C1005" s="7" t="s">
        <v>896</v>
      </c>
    </row>
    <row r="1006" spans="1:3" x14ac:dyDescent="0.2">
      <c r="A1006" s="7" t="s">
        <v>956</v>
      </c>
      <c r="B1006" s="6">
        <v>42032</v>
      </c>
      <c r="C1006" s="7" t="s">
        <v>393</v>
      </c>
    </row>
    <row r="1007" spans="1:3" x14ac:dyDescent="0.2">
      <c r="A1007" s="7" t="s">
        <v>1511</v>
      </c>
      <c r="B1007" s="6">
        <v>42654</v>
      </c>
      <c r="C1007" s="7" t="s">
        <v>1210</v>
      </c>
    </row>
    <row r="1008" spans="1:3" x14ac:dyDescent="0.2">
      <c r="A1008" s="7" t="s">
        <v>881</v>
      </c>
      <c r="B1008" s="6">
        <v>41960</v>
      </c>
      <c r="C1008" s="7" t="s">
        <v>863</v>
      </c>
    </row>
    <row r="1009" spans="1:3" x14ac:dyDescent="0.2">
      <c r="A1009" s="7" t="s">
        <v>125</v>
      </c>
      <c r="B1009" s="6">
        <v>42117</v>
      </c>
      <c r="C1009" s="7" t="s">
        <v>124</v>
      </c>
    </row>
    <row r="1010" spans="1:3" x14ac:dyDescent="0.2">
      <c r="A1010" s="7" t="s">
        <v>1301</v>
      </c>
      <c r="B1010" s="6">
        <v>42386</v>
      </c>
      <c r="C1010" s="7" t="s">
        <v>1302</v>
      </c>
    </row>
    <row r="1011" spans="1:3" x14ac:dyDescent="0.2">
      <c r="A1011" s="7" t="s">
        <v>1608</v>
      </c>
      <c r="B1011" s="6">
        <v>42750</v>
      </c>
      <c r="C1011" s="7" t="s">
        <v>1609</v>
      </c>
    </row>
    <row r="1012" spans="1:3" x14ac:dyDescent="0.2">
      <c r="A1012" s="7" t="s">
        <v>180</v>
      </c>
      <c r="B1012" s="6">
        <v>42629</v>
      </c>
      <c r="C1012" s="7" t="s">
        <v>139</v>
      </c>
    </row>
    <row r="1013" spans="1:3" x14ac:dyDescent="0.2">
      <c r="A1013" s="7" t="s">
        <v>320</v>
      </c>
      <c r="B1013" s="6">
        <v>41428</v>
      </c>
      <c r="C1013" s="7" t="s">
        <v>321</v>
      </c>
    </row>
    <row r="1014" spans="1:3" x14ac:dyDescent="0.2">
      <c r="A1014" s="7" t="s">
        <v>616</v>
      </c>
      <c r="B1014" s="6">
        <v>41678</v>
      </c>
      <c r="C1014" s="7" t="s">
        <v>617</v>
      </c>
    </row>
    <row r="1015" spans="1:3" x14ac:dyDescent="0.2">
      <c r="A1015" s="7" t="s">
        <v>256</v>
      </c>
      <c r="B1015" s="6">
        <v>41392</v>
      </c>
      <c r="C1015" s="7" t="s">
        <v>257</v>
      </c>
    </row>
    <row r="1016" spans="1:3" x14ac:dyDescent="0.2">
      <c r="A1016" s="7" t="s">
        <v>676</v>
      </c>
      <c r="B1016" s="6">
        <v>41734</v>
      </c>
      <c r="C1016" s="7" t="s">
        <v>174</v>
      </c>
    </row>
    <row r="1017" spans="1:3" x14ac:dyDescent="0.2">
      <c r="A1017" s="7" t="s">
        <v>91</v>
      </c>
      <c r="B1017" s="6">
        <v>41836</v>
      </c>
      <c r="C1017" s="7" t="s">
        <v>90</v>
      </c>
    </row>
    <row r="1018" spans="1:3" x14ac:dyDescent="0.2">
      <c r="A1018" s="7" t="s">
        <v>1473</v>
      </c>
      <c r="B1018" s="6">
        <v>42597</v>
      </c>
      <c r="C1018" s="7" t="s">
        <v>869</v>
      </c>
    </row>
    <row r="1019" spans="1:3" x14ac:dyDescent="0.2">
      <c r="A1019" s="7" t="s">
        <v>147</v>
      </c>
      <c r="B1019" s="6">
        <v>42352</v>
      </c>
      <c r="C1019" s="7" t="s">
        <v>148</v>
      </c>
    </row>
    <row r="1020" spans="1:3" x14ac:dyDescent="0.2">
      <c r="A1020" s="7" t="s">
        <v>1599</v>
      </c>
      <c r="B1020" s="6">
        <v>42733</v>
      </c>
      <c r="C1020" s="7" t="s">
        <v>499</v>
      </c>
    </row>
    <row r="1021" spans="1:3" x14ac:dyDescent="0.2">
      <c r="A1021" s="7" t="s">
        <v>1060</v>
      </c>
      <c r="B1021" s="6">
        <v>42122</v>
      </c>
      <c r="C1021" s="7" t="s">
        <v>371</v>
      </c>
    </row>
    <row r="1022" spans="1:3" x14ac:dyDescent="0.2">
      <c r="A1022" s="7" t="s">
        <v>905</v>
      </c>
      <c r="B1022" s="6">
        <v>41981</v>
      </c>
      <c r="C1022" s="7" t="s">
        <v>906</v>
      </c>
    </row>
    <row r="1023" spans="1:3" x14ac:dyDescent="0.2">
      <c r="A1023" s="7" t="s">
        <v>1450</v>
      </c>
      <c r="B1023" s="6">
        <v>42556</v>
      </c>
      <c r="C1023" s="7" t="s">
        <v>1451</v>
      </c>
    </row>
    <row r="1024" spans="1:3" x14ac:dyDescent="0.2">
      <c r="A1024" s="7" t="s">
        <v>770</v>
      </c>
      <c r="B1024" s="6">
        <v>41843</v>
      </c>
      <c r="C1024" s="7" t="s">
        <v>771</v>
      </c>
    </row>
    <row r="1025" spans="1:3" x14ac:dyDescent="0.2">
      <c r="A1025" s="7" t="s">
        <v>451</v>
      </c>
      <c r="B1025" s="6">
        <v>41527</v>
      </c>
      <c r="C1025" s="7" t="s">
        <v>452</v>
      </c>
    </row>
    <row r="1026" spans="1:3" x14ac:dyDescent="0.2">
      <c r="A1026" s="7" t="s">
        <v>1289</v>
      </c>
      <c r="B1026" s="6">
        <v>42364</v>
      </c>
      <c r="C1026" s="7" t="s">
        <v>1290</v>
      </c>
    </row>
    <row r="1027" spans="1:3" x14ac:dyDescent="0.2">
      <c r="A1027" s="7" t="s">
        <v>1005</v>
      </c>
      <c r="B1027" s="6">
        <v>42076</v>
      </c>
      <c r="C1027" s="7" t="s">
        <v>973</v>
      </c>
    </row>
    <row r="1028" spans="1:3" x14ac:dyDescent="0.2">
      <c r="A1028" s="7" t="s">
        <v>1551</v>
      </c>
      <c r="B1028" s="6">
        <v>42686</v>
      </c>
      <c r="C1028" s="7" t="s">
        <v>1552</v>
      </c>
    </row>
    <row r="1029" spans="1:3" x14ac:dyDescent="0.2">
      <c r="A1029" s="7" t="s">
        <v>1279</v>
      </c>
      <c r="B1029" s="6">
        <v>42345</v>
      </c>
      <c r="C1029" s="7" t="s">
        <v>242</v>
      </c>
    </row>
    <row r="1030" spans="1:3" x14ac:dyDescent="0.2">
      <c r="A1030" s="7" t="s">
        <v>1384</v>
      </c>
      <c r="B1030" s="6">
        <v>42481</v>
      </c>
      <c r="C1030" s="7" t="s">
        <v>823</v>
      </c>
    </row>
    <row r="1031" spans="1:3" x14ac:dyDescent="0.2">
      <c r="A1031" s="7" t="s">
        <v>1616</v>
      </c>
      <c r="B1031" s="6">
        <v>42756</v>
      </c>
      <c r="C1031" s="7" t="s">
        <v>983</v>
      </c>
    </row>
    <row r="1032" spans="1:3" x14ac:dyDescent="0.2">
      <c r="A1032" s="7" t="s">
        <v>415</v>
      </c>
      <c r="B1032" s="6">
        <v>41499</v>
      </c>
      <c r="C1032" s="7" t="s">
        <v>407</v>
      </c>
    </row>
    <row r="1033" spans="1:3" x14ac:dyDescent="0.2">
      <c r="A1033" s="7" t="s">
        <v>704</v>
      </c>
      <c r="B1033" s="6">
        <v>41776</v>
      </c>
      <c r="C1033" s="7" t="s">
        <v>705</v>
      </c>
    </row>
    <row r="1034" spans="1:3" x14ac:dyDescent="0.2">
      <c r="A1034" s="7" t="s">
        <v>854</v>
      </c>
      <c r="B1034" s="6">
        <v>41931</v>
      </c>
      <c r="C1034" s="7" t="s">
        <v>771</v>
      </c>
    </row>
    <row r="1035" spans="1:3" x14ac:dyDescent="0.2">
      <c r="A1035" s="7" t="s">
        <v>1124</v>
      </c>
      <c r="B1035" s="6">
        <v>42181</v>
      </c>
      <c r="C1035" s="7" t="s">
        <v>563</v>
      </c>
    </row>
    <row r="1036" spans="1:3" x14ac:dyDescent="0.2">
      <c r="A1036" s="7" t="s">
        <v>597</v>
      </c>
      <c r="B1036" s="6">
        <v>41663</v>
      </c>
      <c r="C1036" s="7" t="s">
        <v>598</v>
      </c>
    </row>
    <row r="1037" spans="1:3" x14ac:dyDescent="0.2">
      <c r="A1037" s="7" t="s">
        <v>1456</v>
      </c>
      <c r="B1037" s="6">
        <v>42565</v>
      </c>
      <c r="C1037" s="7" t="s">
        <v>468</v>
      </c>
    </row>
    <row r="1038" spans="1:3" x14ac:dyDescent="0.2">
      <c r="A1038" s="7" t="s">
        <v>1508</v>
      </c>
      <c r="B1038" s="6">
        <v>42649</v>
      </c>
      <c r="C1038" s="7" t="s">
        <v>65</v>
      </c>
    </row>
  </sheetData>
  <conditionalFormatting sqref="A1:A1038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437A-2172-FB40-A417-C68E8B779155}">
  <dimension ref="A4:E28"/>
  <sheetViews>
    <sheetView tabSelected="1" workbookViewId="0">
      <selection activeCell="I28" sqref="I28"/>
    </sheetView>
  </sheetViews>
  <sheetFormatPr baseColWidth="10" defaultColWidth="11.1640625" defaultRowHeight="16" x14ac:dyDescent="0.2"/>
  <cols>
    <col min="1" max="1" width="15.6640625" bestFit="1" customWidth="1"/>
    <col min="2" max="2" width="7.6640625" bestFit="1" customWidth="1"/>
    <col min="4" max="4" width="15.6640625" bestFit="1" customWidth="1"/>
    <col min="5" max="5" width="21.83203125" customWidth="1"/>
  </cols>
  <sheetData>
    <row r="4" spans="1:5" x14ac:dyDescent="0.2">
      <c r="A4" s="10" t="s">
        <v>1643</v>
      </c>
      <c r="B4" s="11" t="s">
        <v>1641</v>
      </c>
      <c r="D4" s="10" t="s">
        <v>1643</v>
      </c>
      <c r="E4" s="11" t="s">
        <v>1642</v>
      </c>
    </row>
    <row r="5" spans="1:5" x14ac:dyDescent="0.2">
      <c r="A5" s="1" t="s">
        <v>1631</v>
      </c>
      <c r="B5" s="3">
        <v>0.05</v>
      </c>
      <c r="D5" s="1" t="s">
        <v>1631</v>
      </c>
      <c r="E5" s="3">
        <v>0.02</v>
      </c>
    </row>
    <row r="6" spans="1:5" x14ac:dyDescent="0.2">
      <c r="A6" s="1" t="s">
        <v>1632</v>
      </c>
      <c r="B6" s="3">
        <v>0.1</v>
      </c>
      <c r="D6" s="1" t="s">
        <v>1632</v>
      </c>
      <c r="E6" s="4">
        <f>E5+5%</f>
        <v>7.0000000000000007E-2</v>
      </c>
    </row>
    <row r="7" spans="1:5" x14ac:dyDescent="0.2">
      <c r="A7" s="1" t="s">
        <v>1633</v>
      </c>
      <c r="B7" s="3">
        <v>0.15000000000000002</v>
      </c>
      <c r="D7" s="1" t="s">
        <v>1633</v>
      </c>
      <c r="E7" s="4">
        <f t="shared" ref="E7:E14" si="0">E6+5%</f>
        <v>0.12000000000000001</v>
      </c>
    </row>
    <row r="8" spans="1:5" x14ac:dyDescent="0.2">
      <c r="A8" s="1" t="s">
        <v>1634</v>
      </c>
      <c r="B8" s="3">
        <v>0.2</v>
      </c>
      <c r="D8" s="1" t="s">
        <v>1634</v>
      </c>
      <c r="E8" s="4">
        <f t="shared" si="0"/>
        <v>0.17</v>
      </c>
    </row>
    <row r="9" spans="1:5" x14ac:dyDescent="0.2">
      <c r="A9" s="1" t="s">
        <v>1635</v>
      </c>
      <c r="B9" s="3">
        <v>0.22</v>
      </c>
      <c r="D9" s="1" t="s">
        <v>1635</v>
      </c>
      <c r="E9" s="4">
        <f t="shared" si="0"/>
        <v>0.22000000000000003</v>
      </c>
    </row>
    <row r="10" spans="1:5" x14ac:dyDescent="0.2">
      <c r="A10" s="1" t="s">
        <v>1636</v>
      </c>
      <c r="B10" s="3">
        <v>0.24</v>
      </c>
      <c r="D10" s="1" t="s">
        <v>1636</v>
      </c>
      <c r="E10" s="4">
        <f t="shared" si="0"/>
        <v>0.27</v>
      </c>
    </row>
    <row r="11" spans="1:5" x14ac:dyDescent="0.2">
      <c r="A11" s="1" t="s">
        <v>1637</v>
      </c>
      <c r="B11" s="3">
        <v>0.26</v>
      </c>
      <c r="D11" s="1" t="s">
        <v>1637</v>
      </c>
      <c r="E11" s="4">
        <f t="shared" si="0"/>
        <v>0.32</v>
      </c>
    </row>
    <row r="12" spans="1:5" x14ac:dyDescent="0.2">
      <c r="A12" s="1" t="s">
        <v>1638</v>
      </c>
      <c r="B12" s="3">
        <v>0.28000000000000003</v>
      </c>
      <c r="D12" s="1" t="s">
        <v>1638</v>
      </c>
      <c r="E12" s="4">
        <f t="shared" si="0"/>
        <v>0.37</v>
      </c>
    </row>
    <row r="13" spans="1:5" x14ac:dyDescent="0.2">
      <c r="A13" s="1" t="s">
        <v>1639</v>
      </c>
      <c r="B13" s="3">
        <v>0.30000000000000004</v>
      </c>
      <c r="D13" s="1" t="s">
        <v>1639</v>
      </c>
      <c r="E13" s="4">
        <f t="shared" si="0"/>
        <v>0.42</v>
      </c>
    </row>
    <row r="14" spans="1:5" x14ac:dyDescent="0.2">
      <c r="A14" s="1" t="s">
        <v>1640</v>
      </c>
      <c r="B14" s="3">
        <v>0.32000000000000006</v>
      </c>
      <c r="D14" s="1" t="s">
        <v>1640</v>
      </c>
      <c r="E14" s="4">
        <f t="shared" si="0"/>
        <v>0.47</v>
      </c>
    </row>
    <row r="15" spans="1:5" x14ac:dyDescent="0.2">
      <c r="A15" s="1"/>
    </row>
    <row r="16" spans="1:5" x14ac:dyDescent="0.2">
      <c r="A16" s="1"/>
    </row>
    <row r="17" spans="1:5" x14ac:dyDescent="0.2">
      <c r="A17" s="10" t="s">
        <v>1643</v>
      </c>
      <c r="B17" s="11" t="s">
        <v>1641</v>
      </c>
      <c r="D17" s="10" t="s">
        <v>1643</v>
      </c>
      <c r="E17" s="11" t="s">
        <v>1642</v>
      </c>
    </row>
    <row r="18" spans="1:5" x14ac:dyDescent="0.2">
      <c r="A18" s="1">
        <v>0</v>
      </c>
      <c r="B18" s="3">
        <v>0.05</v>
      </c>
      <c r="D18" s="1">
        <v>0</v>
      </c>
      <c r="E18" s="3">
        <v>0.02</v>
      </c>
    </row>
    <row r="19" spans="1:5" x14ac:dyDescent="0.2">
      <c r="A19" s="1">
        <v>10</v>
      </c>
      <c r="B19" s="3">
        <v>0.1</v>
      </c>
      <c r="D19" s="1">
        <v>10</v>
      </c>
      <c r="E19" s="4">
        <f>E18+5%</f>
        <v>7.0000000000000007E-2</v>
      </c>
    </row>
    <row r="20" spans="1:5" x14ac:dyDescent="0.2">
      <c r="A20" s="1">
        <v>20</v>
      </c>
      <c r="B20" s="3">
        <v>0.15000000000000002</v>
      </c>
      <c r="D20" s="1">
        <v>20</v>
      </c>
      <c r="E20" s="4">
        <f t="shared" ref="E20:E27" si="1">E19+5%</f>
        <v>0.12000000000000001</v>
      </c>
    </row>
    <row r="21" spans="1:5" x14ac:dyDescent="0.2">
      <c r="A21" s="1">
        <v>30</v>
      </c>
      <c r="B21" s="3">
        <v>0.2</v>
      </c>
      <c r="D21" s="1">
        <v>30</v>
      </c>
      <c r="E21" s="4">
        <f t="shared" si="1"/>
        <v>0.17</v>
      </c>
    </row>
    <row r="22" spans="1:5" x14ac:dyDescent="0.2">
      <c r="A22" s="1">
        <v>40</v>
      </c>
      <c r="B22" s="3">
        <v>0.22</v>
      </c>
      <c r="D22" s="1">
        <v>40</v>
      </c>
      <c r="E22" s="4">
        <f t="shared" si="1"/>
        <v>0.22000000000000003</v>
      </c>
    </row>
    <row r="23" spans="1:5" x14ac:dyDescent="0.2">
      <c r="A23" s="1">
        <v>50</v>
      </c>
      <c r="B23" s="3">
        <v>0.24</v>
      </c>
      <c r="D23" s="1">
        <v>50</v>
      </c>
      <c r="E23" s="4">
        <f t="shared" si="1"/>
        <v>0.27</v>
      </c>
    </row>
    <row r="24" spans="1:5" x14ac:dyDescent="0.2">
      <c r="A24" s="1">
        <v>60</v>
      </c>
      <c r="B24" s="3">
        <v>0.26</v>
      </c>
      <c r="D24" s="1">
        <v>60</v>
      </c>
      <c r="E24" s="4">
        <f t="shared" si="1"/>
        <v>0.32</v>
      </c>
    </row>
    <row r="25" spans="1:5" x14ac:dyDescent="0.2">
      <c r="A25" s="1">
        <v>80</v>
      </c>
      <c r="B25" s="3">
        <v>0.28000000000000003</v>
      </c>
      <c r="D25" s="1">
        <v>80</v>
      </c>
      <c r="E25" s="4">
        <f t="shared" si="1"/>
        <v>0.37</v>
      </c>
    </row>
    <row r="26" spans="1:5" x14ac:dyDescent="0.2">
      <c r="A26" s="1">
        <v>90</v>
      </c>
      <c r="B26" s="3">
        <v>0.30000000000000004</v>
      </c>
      <c r="D26" s="1">
        <v>90</v>
      </c>
      <c r="E26" s="4">
        <f t="shared" si="1"/>
        <v>0.42</v>
      </c>
    </row>
    <row r="27" spans="1:5" x14ac:dyDescent="0.2">
      <c r="A27" s="1">
        <v>100</v>
      </c>
      <c r="B27" s="3">
        <v>0.32000000000000006</v>
      </c>
      <c r="D27" s="1">
        <v>100</v>
      </c>
      <c r="E27" s="4">
        <f t="shared" si="1"/>
        <v>0.47</v>
      </c>
    </row>
    <row r="28" spans="1:5" x14ac:dyDescent="0.2">
      <c r="A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Instruction</vt:lpstr>
      <vt:lpstr>Revenue sheet</vt:lpstr>
      <vt:lpstr>Table</vt:lpstr>
      <vt:lpstr>QTY &amp; shipping cost</vt:lpstr>
      <vt:lpstr>State and cust type</vt:lpstr>
      <vt:lpstr>Cost and price details</vt:lpstr>
      <vt:lpstr>Account, order priority and cat</vt:lpstr>
      <vt:lpstr>Order date customer name</vt:lpstr>
      <vt:lpstr>Tax and discount slab</vt:lpstr>
      <vt:lpstr>City</vt:lpstr>
      <vt:lpstr>Date</vt:lpstr>
      <vt:lpstr>Discount</vt:lpstr>
      <vt:lpstr>Final_Price</vt:lpstr>
      <vt:lpstr>Price</vt:lpstr>
      <vt:lpstr>Qty</vt:lpstr>
      <vt:lpstr>total_Revenue__final_price_x_qty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2021-03-16T12:34:04Z</dcterms:created>
  <dcterms:modified xsi:type="dcterms:W3CDTF">2023-08-15T17:11:11Z</dcterms:modified>
</cp:coreProperties>
</file>