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8_{8878BFCF-45EF-4CB6-BF4B-67EFFF95C3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D9" i="3"/>
  <c r="E11" i="3"/>
  <c r="E10" i="3"/>
  <c r="D10" i="3"/>
  <c r="E9" i="3"/>
  <c r="D11" i="3"/>
  <c r="C11" i="3"/>
  <c r="C10" i="3"/>
  <c r="C9" i="3"/>
  <c r="B11" i="3"/>
  <c r="B10" i="3"/>
  <c r="B9" i="3"/>
  <c r="E5" i="3"/>
  <c r="D5" i="3"/>
  <c r="E4" i="3"/>
  <c r="D4" i="3"/>
  <c r="E3" i="3"/>
  <c r="D3" i="3"/>
  <c r="E2" i="3"/>
  <c r="D2" i="3"/>
  <c r="F5" i="3"/>
  <c r="F4" i="3"/>
  <c r="F3" i="3"/>
  <c r="F2" i="3"/>
  <c r="C5" i="3"/>
  <c r="C4" i="3"/>
  <c r="C3" i="3"/>
  <c r="C2" i="3"/>
  <c r="B5" i="3"/>
  <c r="B4" i="3"/>
  <c r="B3" i="3"/>
  <c r="B2" i="3"/>
  <c r="H31" i="1"/>
  <c r="H48" i="1"/>
  <c r="H47" i="1"/>
  <c r="H44" i="1"/>
  <c r="H43" i="1"/>
  <c r="H33" i="1"/>
  <c r="H42" i="1"/>
  <c r="D29" i="1"/>
  <c r="H39" i="1"/>
  <c r="D31" i="1" s="1"/>
  <c r="H38" i="1"/>
  <c r="H37" i="1"/>
  <c r="H36" i="1"/>
  <c r="H32" i="1"/>
  <c r="H30" i="1"/>
  <c r="H29" i="1"/>
</calcChain>
</file>

<file path=xl/sharedStrings.xml><?xml version="1.0" encoding="utf-8"?>
<sst xmlns="http://schemas.openxmlformats.org/spreadsheetml/2006/main" count="831" uniqueCount="77">
  <si>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</si>
  <si>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</si>
  <si>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</si>
  <si>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</si>
  <si>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</si>
  <si>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</si>
  <si>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</si>
  <si>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</si>
  <si>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</si>
  <si>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</si>
  <si>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</si>
  <si>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</si>
  <si>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</si>
  <si>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</si>
  <si>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</si>
  <si>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</si>
  <si>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</si>
  <si>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</si>
  <si>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</si>
  <si>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</si>
  <si>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</si>
  <si>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</si>
  <si>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</si>
  <si>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</si>
  <si>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</si>
  <si>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</si>
  <si>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</si>
  <si>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</si>
  <si>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</si>
  <si>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</si>
  <si>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</si>
  <si>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</si>
  <si>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</si>
  <si>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</si>
  <si>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</si>
  <si>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</si>
  <si>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</si>
  <si>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</si>
  <si>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</si>
  <si>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</si>
  <si>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</si>
  <si>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</si>
  <si>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</si>
  <si>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</si>
  <si>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</si>
  <si>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</si>
  <si>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</si>
  <si>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</si>
  <si>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</si>
  <si>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</si>
  <si>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</si>
  <si>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</si>
  <si>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</si>
  <si>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</si>
  <si>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</si>
  <si>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</si>
  <si>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</si>
  <si>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</si>
  <si>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</si>
  <si>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</si>
  <si>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</si>
  <si>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</si>
  <si>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</si>
  <si>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</si>
  <si>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</si>
  <si>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</si>
  <si>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</si>
  <si>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</si>
  <si>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</si>
  <si>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</si>
  <si>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</si>
  <si>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</si>
  <si>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</si>
  <si>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sum of total items transposted:</t>
  </si>
  <si>
    <t>SUM OF ITEMS BY TRUCK:</t>
  </si>
  <si>
    <t>THIS IS BY PLANE AND THAT BY TRUCKS IS =511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</si>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</sst>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B23" workbookViewId="0">
      <selection activeCell="H52" sqref="H52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B29" s="18" t="s">
        <v>73</v>
      </c>
      <c r="D29">
        <f>SUM(E2:E25)</f>
        <v>551</v>
      </c>
      <c r="E29" s="14" t="s">
        <v>31</v>
      </c>
      <c r="H29">
        <f>SUMIF(G2:G25,"Boston",E2:E25)</f>
        <v>90</v>
      </c>
    </row>
    <row r="30" spans="1:8" ht="15.6" x14ac:dyDescent="0.3">
      <c r="C30" t="s">
        <v>74</v>
      </c>
      <c r="E30" s="14" t="s">
        <v>32</v>
      </c>
      <c r="H30">
        <f>SUMIF(D2:D25,"microwave",E2:E25)</f>
        <v>120</v>
      </c>
    </row>
    <row r="31" spans="1:8" ht="15.6" x14ac:dyDescent="0.3">
      <c r="D31">
        <f>D29-H39</f>
        <v>511</v>
      </c>
      <c r="E31" s="14" t="s">
        <v>33</v>
      </c>
      <c r="H31">
        <f>COUNTIF(F2:F25,F16)</f>
        <v>8</v>
      </c>
    </row>
    <row r="32" spans="1:8" ht="15.6" x14ac:dyDescent="0.3">
      <c r="E32" s="14" t="s">
        <v>34</v>
      </c>
      <c r="H32">
        <f>SUMIF(C2:C25,"Peter White",E2:E25)</f>
        <v>147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SUMIF(D2:D25,"washing machine",E2:E25)</f>
        <v>164</v>
      </c>
    </row>
    <row r="38" spans="5:8" ht="15.6" x14ac:dyDescent="0.3">
      <c r="E38" s="14" t="s">
        <v>30</v>
      </c>
      <c r="H38">
        <f>SUMIF(F2:F25,"truck 4",E2:E25)</f>
        <v>156</v>
      </c>
    </row>
    <row r="39" spans="5:8" ht="15.6" x14ac:dyDescent="0.3">
      <c r="E39" s="14" t="s">
        <v>40</v>
      </c>
      <c r="H39">
        <f>SUMIF(F2:F25,"airplane",E2:E25)</f>
        <v>40</v>
      </c>
    </row>
    <row r="40" spans="5:8" ht="15.6" x14ac:dyDescent="0.3">
      <c r="E40" s="14"/>
      <c r="H40" t="s">
        <v>75</v>
      </c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SUMIFS(E2:E25,D2:D25,D22,G2:G25,G24)</f>
        <v>40</v>
      </c>
    </row>
    <row r="43" spans="5:8" ht="15.6" x14ac:dyDescent="0.3">
      <c r="E43" s="14" t="s">
        <v>36</v>
      </c>
      <c r="H43">
        <f>COUNTIFS(C2:C25,"Peter White",F2:F25,"truck 1")</f>
        <v>2</v>
      </c>
    </row>
    <row r="44" spans="5:8" ht="15.6" x14ac:dyDescent="0.3">
      <c r="E44" s="14" t="s">
        <v>37</v>
      </c>
      <c r="H44">
        <f>COUNTIFS(G2:G25,"Boston",B2:B25,"&gt; 02-03-2013")</f>
        <v>0</v>
      </c>
    </row>
    <row r="45" spans="5:8" ht="15.6" x14ac:dyDescent="0.3">
      <c r="E45" s="14" t="s">
        <v>38</v>
      </c>
      <c r="H45" t="s">
        <v>76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SUMIFS(E2:E25,D2:D25,D18,G2:G25,G23)</f>
        <v>25</v>
      </c>
    </row>
    <row r="48" spans="5:8" ht="15.6" x14ac:dyDescent="0.3">
      <c r="E48" s="14" t="s">
        <v>29</v>
      </c>
      <c r="H48">
        <f>SUMIFS(E2:E25,G2:G25,G17,F2:F25,F7)</f>
        <v>75</v>
      </c>
    </row>
    <row r="49" spans="5:8" ht="15.6" x14ac:dyDescent="0.3">
      <c r="E49" s="14" t="s">
        <v>39</v>
      </c>
      <c r="H49" t="s">
        <v>76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 t="s">
        <v>76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2" workbookViewId="0">
      <selection activeCell="F12" sqref="F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COUNTIF(B16:B241,"Shaving")</f>
        <v>71</v>
      </c>
      <c r="C2" s="1">
        <f>SUMIF(B16:B241,B16,E16:E241)</f>
        <v>717</v>
      </c>
      <c r="D2" s="1">
        <f>COUNTIFS(B16:B241,B16,D16:D241,D16)</f>
        <v>42</v>
      </c>
      <c r="E2" s="1">
        <f>COUNTIFS(B16:B241,B16,D16:D241,D17)</f>
        <v>29</v>
      </c>
      <c r="F2" s="1">
        <f>SUMIFS(E16:E241,B16:B241,B232,D16:D241,D18)</f>
        <v>414</v>
      </c>
    </row>
    <row r="3" spans="1:6" x14ac:dyDescent="0.3">
      <c r="A3" s="6" t="s">
        <v>43</v>
      </c>
      <c r="B3" s="1">
        <f>COUNTIF(B16:B241,"Washing and combing")</f>
        <v>46</v>
      </c>
      <c r="C3" s="1">
        <f>SUMIF(B16:B241,B19,E16:E241)</f>
        <v>1934</v>
      </c>
      <c r="D3" s="1">
        <f>COUNTIFS(B16:B241,B19,D16:D241,D16)</f>
        <v>31</v>
      </c>
      <c r="E3" s="1">
        <f>COUNTIFS(B16:B241,B19,D16:D241,D17)</f>
        <v>15</v>
      </c>
      <c r="F3" s="1">
        <f>SUMIFS(E16:E241,B16:B241,B30,D16:D241,D18)</f>
        <v>1350</v>
      </c>
    </row>
    <row r="4" spans="1:6" x14ac:dyDescent="0.3">
      <c r="A4" s="7" t="s">
        <v>44</v>
      </c>
      <c r="B4" s="1">
        <f>COUNTIF(B16:B241,"Dyeing")</f>
        <v>50</v>
      </c>
      <c r="C4" s="1">
        <f>SUMIF(B16:B241,B20,E16:E241)</f>
        <v>1650</v>
      </c>
      <c r="D4" s="1">
        <f>COUNTIFS(B16:B241,B20,D16:D241,D16)</f>
        <v>35</v>
      </c>
      <c r="E4" s="1">
        <f>COUNTIFS(B16:B241,B20,D16:D241,D17)</f>
        <v>15</v>
      </c>
      <c r="F4" s="1">
        <f>SUMIFS(E16:E241,B16:B241,B20,D16:D241,D16)</f>
        <v>1155</v>
      </c>
    </row>
    <row r="5" spans="1:6" x14ac:dyDescent="0.3">
      <c r="A5" s="1" t="s">
        <v>48</v>
      </c>
      <c r="B5" s="1">
        <f>COUNTIF(B16:B241,"Meeting hairstyles")</f>
        <v>32</v>
      </c>
      <c r="C5" s="1">
        <f>SUMIF(B16:B241,B22,E16:E241)</f>
        <v>1119</v>
      </c>
      <c r="D5" s="1">
        <f>COUNTIFS(B16:B241,B22,D16:D241,D16)</f>
        <v>21</v>
      </c>
      <c r="E5" s="1">
        <f>COUNTIFS(B16:B241,B22,D16:D241,D17)</f>
        <v>11</v>
      </c>
      <c r="F5" s="1">
        <f>SUMIFS(E16:E241,B16:B241,B22,D16:D241,D16)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COUNTIF(C16:C241,C16)</f>
        <v>25</v>
      </c>
      <c r="C9" s="1">
        <f>SUMIF(C16:C241,C16,E16:E241)</f>
        <v>688</v>
      </c>
      <c r="D9" s="1">
        <f>COUNTIFS(C16:C241,C16,B16:B241,B16)</f>
        <v>7</v>
      </c>
      <c r="E9" s="1">
        <f>COUNTIFS(C16:C241,C16,B16:B241,B26)</f>
        <v>1</v>
      </c>
      <c r="F9" s="1">
        <f>SUMIFS(A104:A196,B104:B196,B79,C104:C196,C16)</f>
        <v>124224</v>
      </c>
    </row>
    <row r="10" spans="1:6" x14ac:dyDescent="0.3">
      <c r="A10" s="6" t="s">
        <v>50</v>
      </c>
      <c r="B10" s="1">
        <f>COUNTIF(C16:C241,C17)</f>
        <v>31</v>
      </c>
      <c r="C10" s="1">
        <f>SUMIF(C16:C241,C17,E16:E241)</f>
        <v>965</v>
      </c>
      <c r="D10" s="1">
        <f>COUNTIFS(C16:C241,C17,B16:B241,B16)</f>
        <v>8</v>
      </c>
      <c r="E10" s="1">
        <f>COUNTIFS(C16:C241,C17,B16:B241,B26)</f>
        <v>1</v>
      </c>
      <c r="F10" s="1">
        <f>SUMIFS(A104:A196,B104:B196,B79,C104:C196,C120)</f>
        <v>82812</v>
      </c>
    </row>
    <row r="11" spans="1:6" x14ac:dyDescent="0.3">
      <c r="A11" s="6" t="s">
        <v>52</v>
      </c>
      <c r="B11" s="1">
        <f>COUNTIF(C16:C241,C19)</f>
        <v>23</v>
      </c>
      <c r="C11" s="1">
        <f>SUMIF(C16:C241,C19,E16:E241)</f>
        <v>701</v>
      </c>
      <c r="D11" s="1">
        <f>COUNTIFS(C16:C241,C19,B16:B241,B16)</f>
        <v>5</v>
      </c>
      <c r="E11" s="1">
        <f>COUNTIFS(C16:C241,C19,B16:B241,B26)</f>
        <v>1</v>
      </c>
      <c r="F11" s="1">
        <f>SUMIFS(A104:A196,B104:B196,B79,C104:C196,C122)</f>
        <v>165631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Parth Verma</cp:lastModifiedBy>
  <dcterms:created xsi:type="dcterms:W3CDTF">2013-06-05T17:23:06Z</dcterms:created>
  <dcterms:modified xsi:type="dcterms:W3CDTF">2025-01-04T18:32:51Z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