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C:\Users\Admin\Desktop\"/>
    </mc:Choice>
  </mc:AlternateContent>
  <xr:revisionPtr revIDLastSave="0" documentId="13_ncr:1_{C97996AB-FB98-4A89-97BF-A120003761FC}" xr6:coauthVersionLast="47" xr6:coauthVersionMax="47" xr10:uidLastSave="{00000000-0000-0000-0000-000000000000}"/>
  <bookViews>
    <workbookView xWindow="-108" yWindow="-108" windowWidth="23256" windowHeight="12576" tabRatio="686" firstSheet="6" activeTab="14" xr2:uid="{00000000-000D-0000-FFFF-FFFF00000000}"/>
  </bookViews>
  <sheets>
    <sheet name="Employee Data if" sheetId="1" r:id="rId1"/>
    <sheet name="Sales Data" sheetId="2" r:id="rId2"/>
    <sheet name="Product Data" sheetId="3" r:id="rId3"/>
    <sheet name="questions" sheetId="4" r:id="rId4"/>
    <sheet name="and,or,not" sheetId="5" r:id="rId5"/>
    <sheet name="indexmatch" sheetId="6" r:id="rId6"/>
    <sheet name="vlookup" sheetId="7" r:id="rId7"/>
    <sheet name="dropdownlist" sheetId="14" r:id="rId8"/>
    <sheet name="pivot chart" sheetId="17" r:id="rId9"/>
    <sheet name="advancedoption" sheetId="19" r:id="rId10"/>
    <sheet name="pivottable" sheetId="9" r:id="rId11"/>
    <sheet name="formatting" sheetId="10" r:id="rId12"/>
    <sheet name="date&amp;time" sheetId="11" r:id="rId13"/>
    <sheet name="textfunction" sheetId="12" r:id="rId14"/>
    <sheet name="powerfunction" sheetId="13" r:id="rId15"/>
  </sheets>
  <definedNames>
    <definedName name="_xlnm._FilterDatabase" localSheetId="7" hidden="1">dropdownlist!$A$1:$A$101</definedName>
    <definedName name="_xlnm._FilterDatabase" localSheetId="0" hidden="1">'Employee Data if'!$A$1:$P$368</definedName>
    <definedName name="_xlnm._FilterDatabase" localSheetId="1" hidden="1">'Sales Data'!$A$1:$I$201</definedName>
    <definedName name="data">'Employee Data if'!$A$1:$I$101</definedName>
    <definedName name="Slicer_Department">#N/A</definedName>
    <definedName name="Slicer_Department1">#N/A</definedName>
    <definedName name="Slicer_Hire_Date">#N/A</definedName>
    <definedName name="Slicer_Hire_Date1">#N/A</definedName>
    <definedName name="Slicer_Hire_Date2">#N/A</definedName>
    <definedName name="Slicer_Hire_Date3">#N/A</definedName>
    <definedName name="Slicer_Name">#N/A</definedName>
    <definedName name="Slicer_Performance_Rating">#N/A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5" l="1"/>
  <c r="P3" i="5" a="1"/>
  <c r="P3" i="5"/>
  <c r="P4" i="5" a="1"/>
  <c r="P4" i="5"/>
  <c r="P5" i="5" a="1"/>
  <c r="P5" i="5"/>
  <c r="P6" i="5" a="1"/>
  <c r="P6" i="5"/>
  <c r="P7" i="5" a="1"/>
  <c r="P7" i="5"/>
  <c r="P8" i="5" a="1"/>
  <c r="P8" i="5"/>
  <c r="P9" i="5" a="1"/>
  <c r="P9" i="5"/>
  <c r="P10" i="5" a="1"/>
  <c r="P10" i="5"/>
  <c r="P11" i="5" a="1"/>
  <c r="P11" i="5"/>
  <c r="P12" i="5" a="1"/>
  <c r="P12" i="5"/>
  <c r="P13" i="5" a="1"/>
  <c r="P13" i="5"/>
  <c r="P14" i="5" a="1"/>
  <c r="P14" i="5"/>
  <c r="P15" i="5" a="1"/>
  <c r="P15" i="5"/>
  <c r="P16" i="5" a="1"/>
  <c r="P16" i="5"/>
  <c r="P17" i="5" a="1"/>
  <c r="P17" i="5"/>
  <c r="P18" i="5" a="1"/>
  <c r="P18" i="5"/>
  <c r="P19" i="5" a="1"/>
  <c r="P19" i="5"/>
  <c r="P20" i="5" a="1"/>
  <c r="P20" i="5"/>
  <c r="P21" i="5" a="1"/>
  <c r="P21" i="5"/>
  <c r="P22" i="5" a="1"/>
  <c r="P22" i="5"/>
  <c r="P23" i="5" a="1"/>
  <c r="P23" i="5"/>
  <c r="P24" i="5" a="1"/>
  <c r="P24" i="5"/>
  <c r="P25" i="5" a="1"/>
  <c r="P25" i="5"/>
  <c r="P26" i="5" a="1"/>
  <c r="P26" i="5"/>
  <c r="P27" i="5" a="1"/>
  <c r="P27" i="5"/>
  <c r="P28" i="5" a="1"/>
  <c r="P28" i="5"/>
  <c r="P29" i="5" a="1"/>
  <c r="P29" i="5"/>
  <c r="P30" i="5" a="1"/>
  <c r="P30" i="5"/>
  <c r="P31" i="5" a="1"/>
  <c r="P31" i="5"/>
  <c r="P32" i="5" a="1"/>
  <c r="P32" i="5"/>
  <c r="P33" i="5" a="1"/>
  <c r="P33" i="5"/>
  <c r="P34" i="5" a="1"/>
  <c r="P34" i="5"/>
  <c r="P35" i="5" a="1"/>
  <c r="P35" i="5"/>
  <c r="P36" i="5" a="1"/>
  <c r="P36" i="5"/>
  <c r="P37" i="5" a="1"/>
  <c r="P37" i="5"/>
  <c r="P38" i="5" a="1"/>
  <c r="P38" i="5"/>
  <c r="P39" i="5" a="1"/>
  <c r="P39" i="5"/>
  <c r="P40" i="5" a="1"/>
  <c r="P40" i="5"/>
  <c r="P41" i="5" a="1"/>
  <c r="P41" i="5"/>
  <c r="P42" i="5" a="1"/>
  <c r="P42" i="5"/>
  <c r="P43" i="5" a="1"/>
  <c r="P43" i="5"/>
  <c r="P44" i="5" a="1"/>
  <c r="P44" i="5"/>
  <c r="P45" i="5" a="1"/>
  <c r="P45" i="5"/>
  <c r="P46" i="5" a="1"/>
  <c r="P46" i="5"/>
  <c r="P47" i="5" a="1"/>
  <c r="P47" i="5"/>
  <c r="P48" i="5" a="1"/>
  <c r="P48" i="5"/>
  <c r="P49" i="5" a="1"/>
  <c r="P49" i="5"/>
  <c r="P50" i="5" a="1"/>
  <c r="P50" i="5"/>
  <c r="P51" i="5" a="1"/>
  <c r="P51" i="5"/>
  <c r="P52" i="5" a="1"/>
  <c r="P52" i="5"/>
  <c r="P53" i="5" a="1"/>
  <c r="P53" i="5"/>
  <c r="P54" i="5" a="1"/>
  <c r="P54" i="5"/>
  <c r="P55" i="5" a="1"/>
  <c r="P55" i="5"/>
  <c r="P56" i="5" a="1"/>
  <c r="P56" i="5"/>
  <c r="P57" i="5" a="1"/>
  <c r="P57" i="5"/>
  <c r="P58" i="5" a="1"/>
  <c r="P58" i="5"/>
  <c r="P59" i="5" a="1"/>
  <c r="P59" i="5"/>
  <c r="P60" i="5" a="1"/>
  <c r="P60" i="5"/>
  <c r="P61" i="5" a="1"/>
  <c r="P61" i="5"/>
  <c r="P62" i="5" a="1"/>
  <c r="P62" i="5"/>
  <c r="P63" i="5" a="1"/>
  <c r="P63" i="5"/>
  <c r="P64" i="5" a="1"/>
  <c r="P64" i="5"/>
  <c r="P65" i="5" a="1"/>
  <c r="P65" i="5"/>
  <c r="P66" i="5" a="1"/>
  <c r="P66" i="5"/>
  <c r="P67" i="5" a="1"/>
  <c r="P67" i="5"/>
  <c r="P68" i="5" a="1"/>
  <c r="P68" i="5"/>
  <c r="P69" i="5" a="1"/>
  <c r="P69" i="5"/>
  <c r="P70" i="5" a="1"/>
  <c r="P70" i="5"/>
  <c r="P71" i="5" a="1"/>
  <c r="P71" i="5"/>
  <c r="P72" i="5" a="1"/>
  <c r="P72" i="5"/>
  <c r="P73" i="5" a="1"/>
  <c r="P73" i="5"/>
  <c r="P74" i="5" a="1"/>
  <c r="P74" i="5"/>
  <c r="P75" i="5" a="1"/>
  <c r="P75" i="5"/>
  <c r="P76" i="5" a="1"/>
  <c r="P76" i="5"/>
  <c r="P77" i="5" a="1"/>
  <c r="P77" i="5"/>
  <c r="P78" i="5" a="1"/>
  <c r="P78" i="5"/>
  <c r="P79" i="5" a="1"/>
  <c r="P79" i="5"/>
  <c r="P80" i="5" a="1"/>
  <c r="P80" i="5"/>
  <c r="P81" i="5" a="1"/>
  <c r="P81" i="5"/>
  <c r="P82" i="5" a="1"/>
  <c r="P82" i="5"/>
  <c r="P83" i="5" a="1"/>
  <c r="P83" i="5"/>
  <c r="P84" i="5" a="1"/>
  <c r="P84" i="5"/>
  <c r="P85" i="5" a="1"/>
  <c r="P85" i="5"/>
  <c r="P86" i="5" a="1"/>
  <c r="P86" i="5"/>
  <c r="P87" i="5" a="1"/>
  <c r="P87" i="5"/>
  <c r="P88" i="5" a="1"/>
  <c r="P88" i="5"/>
  <c r="P89" i="5" a="1"/>
  <c r="P89" i="5"/>
  <c r="P90" i="5" a="1"/>
  <c r="P90" i="5"/>
  <c r="P91" i="5" a="1"/>
  <c r="P91" i="5" s="1"/>
  <c r="P92" i="5" a="1"/>
  <c r="P92" i="5"/>
  <c r="P93" i="5" a="1"/>
  <c r="P93" i="5" s="1"/>
  <c r="P94" i="5" a="1"/>
  <c r="P94" i="5" s="1"/>
  <c r="P95" i="5" a="1"/>
  <c r="P95" i="5" s="1"/>
  <c r="P96" i="5" a="1"/>
  <c r="P96" i="5" s="1"/>
  <c r="P97" i="5" a="1"/>
  <c r="P97" i="5" s="1"/>
  <c r="P98" i="5" a="1"/>
  <c r="P98" i="5" s="1"/>
  <c r="P99" i="5" a="1"/>
  <c r="P99" i="5" s="1"/>
  <c r="P100" i="5" a="1"/>
  <c r="P100" i="5" s="1"/>
  <c r="P101" i="5" a="1"/>
  <c r="P101" i="5" s="1"/>
  <c r="P2" i="5" a="1"/>
  <c r="P2" i="5" s="1"/>
  <c r="O3" i="5" a="1"/>
  <c r="O3" i="5"/>
  <c r="O4" i="5" a="1"/>
  <c r="O4" i="5"/>
  <c r="O5" i="5" a="1"/>
  <c r="O5" i="5"/>
  <c r="O6" i="5" a="1"/>
  <c r="O6" i="5"/>
  <c r="O7" i="5" a="1"/>
  <c r="O7" i="5"/>
  <c r="O8" i="5" a="1"/>
  <c r="O8" i="5"/>
  <c r="O9" i="5" a="1"/>
  <c r="O9" i="5"/>
  <c r="O10" i="5" a="1"/>
  <c r="O10" i="5"/>
  <c r="O11" i="5" a="1"/>
  <c r="O11" i="5"/>
  <c r="O12" i="5" a="1"/>
  <c r="O12" i="5"/>
  <c r="O13" i="5" a="1"/>
  <c r="O13" i="5"/>
  <c r="O14" i="5" a="1"/>
  <c r="O14" i="5"/>
  <c r="O15" i="5" a="1"/>
  <c r="O15" i="5"/>
  <c r="O16" i="5" a="1"/>
  <c r="O16" i="5"/>
  <c r="O17" i="5" a="1"/>
  <c r="O17" i="5"/>
  <c r="O18" i="5" a="1"/>
  <c r="O18" i="5"/>
  <c r="O19" i="5" a="1"/>
  <c r="O19" i="5"/>
  <c r="O20" i="5" a="1"/>
  <c r="O20" i="5"/>
  <c r="O21" i="5" a="1"/>
  <c r="O21" i="5"/>
  <c r="O22" i="5" a="1"/>
  <c r="O22" i="5"/>
  <c r="O23" i="5" a="1"/>
  <c r="O23" i="5"/>
  <c r="O24" i="5" a="1"/>
  <c r="O24" i="5"/>
  <c r="O25" i="5" a="1"/>
  <c r="O25" i="5"/>
  <c r="O26" i="5" a="1"/>
  <c r="O26" i="5"/>
  <c r="O27" i="5" a="1"/>
  <c r="O27" i="5"/>
  <c r="O28" i="5" a="1"/>
  <c r="O28" i="5"/>
  <c r="O29" i="5" a="1"/>
  <c r="O29" i="5"/>
  <c r="O30" i="5" a="1"/>
  <c r="O30" i="5"/>
  <c r="O31" i="5" a="1"/>
  <c r="O31" i="5"/>
  <c r="O32" i="5" a="1"/>
  <c r="O32" i="5"/>
  <c r="O33" i="5" a="1"/>
  <c r="O33" i="5"/>
  <c r="O34" i="5" a="1"/>
  <c r="O34" i="5"/>
  <c r="O35" i="5" a="1"/>
  <c r="O35" i="5"/>
  <c r="O36" i="5" a="1"/>
  <c r="O36" i="5"/>
  <c r="O37" i="5" a="1"/>
  <c r="O37" i="5"/>
  <c r="O38" i="5" a="1"/>
  <c r="O38" i="5"/>
  <c r="O39" i="5" a="1"/>
  <c r="O39" i="5"/>
  <c r="O40" i="5" a="1"/>
  <c r="O40" i="5"/>
  <c r="O41" i="5" a="1"/>
  <c r="O41" i="5"/>
  <c r="O42" i="5" a="1"/>
  <c r="O42" i="5"/>
  <c r="O43" i="5" a="1"/>
  <c r="O43" i="5"/>
  <c r="O44" i="5" a="1"/>
  <c r="O44" i="5"/>
  <c r="O45" i="5" a="1"/>
  <c r="O45" i="5"/>
  <c r="O46" i="5" a="1"/>
  <c r="O46" i="5"/>
  <c r="O47" i="5" a="1"/>
  <c r="O47" i="5"/>
  <c r="O48" i="5" a="1"/>
  <c r="O48" i="5"/>
  <c r="O49" i="5" a="1"/>
  <c r="O49" i="5"/>
  <c r="O50" i="5" a="1"/>
  <c r="O50" i="5"/>
  <c r="O51" i="5" a="1"/>
  <c r="O51" i="5"/>
  <c r="O52" i="5" a="1"/>
  <c r="O52" i="5"/>
  <c r="O53" i="5" a="1"/>
  <c r="O53" i="5"/>
  <c r="O54" i="5" a="1"/>
  <c r="O54" i="5"/>
  <c r="O55" i="5" a="1"/>
  <c r="O55" i="5"/>
  <c r="O56" i="5" a="1"/>
  <c r="O56" i="5"/>
  <c r="O57" i="5" a="1"/>
  <c r="O57" i="5"/>
  <c r="O58" i="5" a="1"/>
  <c r="O58" i="5"/>
  <c r="O59" i="5" a="1"/>
  <c r="O59" i="5"/>
  <c r="O60" i="5" a="1"/>
  <c r="O60" i="5"/>
  <c r="O61" i="5" a="1"/>
  <c r="O61" i="5"/>
  <c r="O62" i="5" a="1"/>
  <c r="O62" i="5"/>
  <c r="O63" i="5" a="1"/>
  <c r="O63" i="5"/>
  <c r="O64" i="5" a="1"/>
  <c r="O64" i="5"/>
  <c r="O65" i="5" a="1"/>
  <c r="O65" i="5"/>
  <c r="O66" i="5" a="1"/>
  <c r="O66" i="5"/>
  <c r="O67" i="5" a="1"/>
  <c r="O67" i="5"/>
  <c r="O68" i="5" a="1"/>
  <c r="O68" i="5" s="1"/>
  <c r="O69" i="5" a="1"/>
  <c r="O69" i="5" s="1"/>
  <c r="O70" i="5" a="1"/>
  <c r="O70" i="5" s="1"/>
  <c r="O71" i="5" a="1"/>
  <c r="O71" i="5" s="1"/>
  <c r="O72" i="5" a="1"/>
  <c r="O72" i="5" s="1"/>
  <c r="O73" i="5" a="1"/>
  <c r="O73" i="5" s="1"/>
  <c r="O74" i="5" a="1"/>
  <c r="O74" i="5" s="1"/>
  <c r="O75" i="5" a="1"/>
  <c r="O75" i="5" s="1"/>
  <c r="O76" i="5" a="1"/>
  <c r="O76" i="5" s="1"/>
  <c r="O77" i="5" a="1"/>
  <c r="O77" i="5" s="1"/>
  <c r="O78" i="5" a="1"/>
  <c r="O78" i="5" s="1"/>
  <c r="O79" i="5" a="1"/>
  <c r="O79" i="5" s="1"/>
  <c r="O80" i="5" a="1"/>
  <c r="O80" i="5" s="1"/>
  <c r="O81" i="5" a="1"/>
  <c r="O81" i="5" s="1"/>
  <c r="O82" i="5" a="1"/>
  <c r="O82" i="5" s="1"/>
  <c r="O83" i="5" a="1"/>
  <c r="O83" i="5" s="1"/>
  <c r="O84" i="5" a="1"/>
  <c r="O84" i="5" s="1"/>
  <c r="O85" i="5" a="1"/>
  <c r="O85" i="5" s="1"/>
  <c r="O86" i="5" a="1"/>
  <c r="O86" i="5" s="1"/>
  <c r="O87" i="5" a="1"/>
  <c r="O87" i="5" s="1"/>
  <c r="O88" i="5" a="1"/>
  <c r="O88" i="5" s="1"/>
  <c r="O89" i="5" a="1"/>
  <c r="O89" i="5" s="1"/>
  <c r="O90" i="5" a="1"/>
  <c r="O90" i="5" s="1"/>
  <c r="O91" i="5" a="1"/>
  <c r="O91" i="5" s="1"/>
  <c r="O92" i="5" a="1"/>
  <c r="O92" i="5" s="1"/>
  <c r="O93" i="5" a="1"/>
  <c r="O93" i="5" s="1"/>
  <c r="O94" i="5" a="1"/>
  <c r="O94" i="5" s="1"/>
  <c r="O95" i="5" a="1"/>
  <c r="O95" i="5" s="1"/>
  <c r="O96" i="5" a="1"/>
  <c r="O96" i="5" s="1"/>
  <c r="O97" i="5" a="1"/>
  <c r="O97" i="5" s="1"/>
  <c r="O98" i="5" a="1"/>
  <c r="O98" i="5" s="1"/>
  <c r="O99" i="5" a="1"/>
  <c r="O99" i="5" s="1"/>
  <c r="O100" i="5" a="1"/>
  <c r="O100" i="5" s="1"/>
  <c r="O101" i="5" a="1"/>
  <c r="O101" i="5" s="1"/>
  <c r="O2" i="5" a="1"/>
  <c r="O2" i="5" s="1"/>
  <c r="D11" i="6" a="1"/>
  <c r="D11" i="6"/>
  <c r="L2" i="6"/>
  <c r="I2" i="6"/>
  <c r="C8" i="6"/>
  <c r="G16" i="7"/>
  <c r="K13" i="7"/>
  <c r="G13" i="7"/>
  <c r="K10" i="7"/>
  <c r="G10" i="7"/>
  <c r="F2" i="12"/>
  <c r="E2" i="12"/>
  <c r="E20" i="14"/>
  <c r="E17" i="14"/>
  <c r="E14" i="14"/>
  <c r="E11" i="14"/>
  <c r="E8" i="14"/>
  <c r="J6" i="13"/>
  <c r="J5" i="13"/>
  <c r="O4" i="13"/>
  <c r="M3" i="13"/>
  <c r="M2" i="13"/>
  <c r="K1" i="13"/>
  <c r="D2" i="12"/>
  <c r="B2" i="12"/>
  <c r="P2" i="11"/>
  <c r="O2" i="11"/>
  <c r="I4" i="11"/>
  <c r="I3" i="11"/>
  <c r="N2" i="11"/>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2"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2" i="5"/>
  <c r="M2" i="5"/>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J2" i="5"/>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2" i="1"/>
  <c r="S10" i="1"/>
  <c r="C15" i="7"/>
  <c r="C12" i="7"/>
  <c r="C9" i="7"/>
  <c r="C5" i="7"/>
  <c r="C2" i="7"/>
  <c r="C14" i="6"/>
  <c r="C11" i="6"/>
  <c r="E5" i="6" l="1"/>
  <c r="C2" i="6"/>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2" i="1"/>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<sst xmlns="http://schemas.openxmlformats.org/spreadsheetml/2006/main" count="2930" uniqueCount="1091">
  <si>
    <t>Employee ID</t>
  </si>
  <si>
    <t>Name</t>
  </si>
  <si>
    <t>Department</t>
  </si>
  <si>
    <t>Salary</t>
  </si>
  <si>
    <t>Hire Date</t>
  </si>
  <si>
    <t>Performance Rating</t>
  </si>
  <si>
    <t>Email</t>
  </si>
  <si>
    <t>Phone Number</t>
  </si>
  <si>
    <t>Address</t>
  </si>
  <si>
    <t>Employee 1</t>
  </si>
  <si>
    <t>Employee 2</t>
  </si>
  <si>
    <t>Employee 3</t>
  </si>
  <si>
    <t>Employee 4</t>
  </si>
  <si>
    <t>Employee 5</t>
  </si>
  <si>
    <t>Employee 6</t>
  </si>
  <si>
    <t>Employee 7</t>
  </si>
  <si>
    <t>Employee 8</t>
  </si>
  <si>
    <t>Employee 9</t>
  </si>
  <si>
    <t>Employee 10</t>
  </si>
  <si>
    <t>Employee 11</t>
  </si>
  <si>
    <t>Employee 12</t>
  </si>
  <si>
    <t>Employee 13</t>
  </si>
  <si>
    <t>Employee 14</t>
  </si>
  <si>
    <t>Employee 15</t>
  </si>
  <si>
    <t>Employee 16</t>
  </si>
  <si>
    <t>Employee 17</t>
  </si>
  <si>
    <t>Employee 18</t>
  </si>
  <si>
    <t>Employee 19</t>
  </si>
  <si>
    <t>Employee 20</t>
  </si>
  <si>
    <t>Employee 21</t>
  </si>
  <si>
    <t>Employee 22</t>
  </si>
  <si>
    <t>Employee 23</t>
  </si>
  <si>
    <t>Employee 24</t>
  </si>
  <si>
    <t>Employee 25</t>
  </si>
  <si>
    <t>Employee 26</t>
  </si>
  <si>
    <t>Employee 27</t>
  </si>
  <si>
    <t>Employee 28</t>
  </si>
  <si>
    <t>Employee 29</t>
  </si>
  <si>
    <t>Employee 30</t>
  </si>
  <si>
    <t>Employee 31</t>
  </si>
  <si>
    <t>Employee 32</t>
  </si>
  <si>
    <t>Employee 33</t>
  </si>
  <si>
    <t>Employee 34</t>
  </si>
  <si>
    <t>Employee 35</t>
  </si>
  <si>
    <t>Employee 36</t>
  </si>
  <si>
    <t>Employee 37</t>
  </si>
  <si>
    <t>Employee 38</t>
  </si>
  <si>
    <t>Employee 39</t>
  </si>
  <si>
    <t>Employee 40</t>
  </si>
  <si>
    <t>Employee 41</t>
  </si>
  <si>
    <t>Employee 42</t>
  </si>
  <si>
    <t>Employee 43</t>
  </si>
  <si>
    <t>Employee 44</t>
  </si>
  <si>
    <t>Employee 45</t>
  </si>
  <si>
    <t>Employee 46</t>
  </si>
  <si>
    <t>Employee 47</t>
  </si>
  <si>
    <t>Employee 48</t>
  </si>
  <si>
    <t>Employee 49</t>
  </si>
  <si>
    <t>Employee 50</t>
  </si>
  <si>
    <t>Employee 51</t>
  </si>
  <si>
    <t>Employee 52</t>
  </si>
  <si>
    <t>Employee 53</t>
  </si>
  <si>
    <t>Employee 54</t>
  </si>
  <si>
    <t>Employee 55</t>
  </si>
  <si>
    <t>Employee 56</t>
  </si>
  <si>
    <t>Employee 57</t>
  </si>
  <si>
    <t>Employee 58</t>
  </si>
  <si>
    <t>Employee 59</t>
  </si>
  <si>
    <t>Employee 60</t>
  </si>
  <si>
    <t>Employee 61</t>
  </si>
  <si>
    <t>Employee 62</t>
  </si>
  <si>
    <t>Employee 63</t>
  </si>
  <si>
    <t>Employee 64</t>
  </si>
  <si>
    <t>Employee 65</t>
  </si>
  <si>
    <t>Employee 66</t>
  </si>
  <si>
    <t>Employee 67</t>
  </si>
  <si>
    <t>Employee 68</t>
  </si>
  <si>
    <t>Employee 69</t>
  </si>
  <si>
    <t>Employee 70</t>
  </si>
  <si>
    <t>Employee 71</t>
  </si>
  <si>
    <t>Employee 72</t>
  </si>
  <si>
    <t>Employee 73</t>
  </si>
  <si>
    <t>Employee 74</t>
  </si>
  <si>
    <t>Employee 75</t>
  </si>
  <si>
    <t>Employee 76</t>
  </si>
  <si>
    <t>Employee 77</t>
  </si>
  <si>
    <t>Employee 78</t>
  </si>
  <si>
    <t>Employee 79</t>
  </si>
  <si>
    <t>Employee 80</t>
  </si>
  <si>
    <t>Employee 81</t>
  </si>
  <si>
    <t>Employee 82</t>
  </si>
  <si>
    <t>Employee 83</t>
  </si>
  <si>
    <t>Employee 84</t>
  </si>
  <si>
    <t>Employee 85</t>
  </si>
  <si>
    <t>Employee 86</t>
  </si>
  <si>
    <t>Employee 87</t>
  </si>
  <si>
    <t>Employee 88</t>
  </si>
  <si>
    <t>Employee 89</t>
  </si>
  <si>
    <t>Employee 90</t>
  </si>
  <si>
    <t>Employee 91</t>
  </si>
  <si>
    <t>Employee 92</t>
  </si>
  <si>
    <t>Employee 93</t>
  </si>
  <si>
    <t>Employee 94</t>
  </si>
  <si>
    <t>Employee 95</t>
  </si>
  <si>
    <t>Employee 96</t>
  </si>
  <si>
    <t>Employee 97</t>
  </si>
  <si>
    <t>Employee 98</t>
  </si>
  <si>
    <t>Employee 99</t>
  </si>
  <si>
    <t>Employee 100</t>
  </si>
  <si>
    <t>HR</t>
  </si>
  <si>
    <t>Finance</t>
  </si>
  <si>
    <t>IT</t>
  </si>
  <si>
    <t>Marketing</t>
  </si>
  <si>
    <t>Sales</t>
  </si>
  <si>
    <t>Good</t>
  </si>
  <si>
    <t>Average</t>
  </si>
  <si>
    <t>Below Average</t>
  </si>
  <si>
    <t>Poor</t>
  </si>
  <si>
    <t>Excellent</t>
  </si>
  <si>
    <t>employee1@company.com</t>
  </si>
  <si>
    <t>employee2@company.com</t>
  </si>
  <si>
    <t>employee3@company.com</t>
  </si>
  <si>
    <t>employee4@company.com</t>
  </si>
  <si>
    <t>employee5@company.com</t>
  </si>
  <si>
    <t>employee6@company.com</t>
  </si>
  <si>
    <t>employee7@company.com</t>
  </si>
  <si>
    <t>employee8@company.com</t>
  </si>
  <si>
    <t>employee9@company.com</t>
  </si>
  <si>
    <t>employee10@company.com</t>
  </si>
  <si>
    <t>employee11@company.com</t>
  </si>
  <si>
    <t>employee12@company.com</t>
  </si>
  <si>
    <t>employee13@company.com</t>
  </si>
  <si>
    <t>employee14@company.com</t>
  </si>
  <si>
    <t>employee15@company.com</t>
  </si>
  <si>
    <t>employee16@company.com</t>
  </si>
  <si>
    <t>employee17@company.com</t>
  </si>
  <si>
    <t>employee18@company.com</t>
  </si>
  <si>
    <t>employee19@company.com</t>
  </si>
  <si>
    <t>employee20@company.com</t>
  </si>
  <si>
    <t>employee21@company.com</t>
  </si>
  <si>
    <t>employee22@company.com</t>
  </si>
  <si>
    <t>employee23@company.com</t>
  </si>
  <si>
    <t>employee24@company.com</t>
  </si>
  <si>
    <t>employee25@company.com</t>
  </si>
  <si>
    <t>employee26@company.com</t>
  </si>
  <si>
    <t>employee27@company.com</t>
  </si>
  <si>
    <t>employee28@company.com</t>
  </si>
  <si>
    <t>employee29@company.com</t>
  </si>
  <si>
    <t>employee30@company.com</t>
  </si>
  <si>
    <t>employee31@company.com</t>
  </si>
  <si>
    <t>employee32@company.com</t>
  </si>
  <si>
    <t>employee33@company.com</t>
  </si>
  <si>
    <t>employee34@company.com</t>
  </si>
  <si>
    <t>employee35@company.com</t>
  </si>
  <si>
    <t>employee36@company.com</t>
  </si>
  <si>
    <t>employee37@company.com</t>
  </si>
  <si>
    <t>employee38@company.com</t>
  </si>
  <si>
    <t>employee39@company.com</t>
  </si>
  <si>
    <t>employee40@company.com</t>
  </si>
  <si>
    <t>employee41@company.com</t>
  </si>
  <si>
    <t>employee42@company.com</t>
  </si>
  <si>
    <t>employee43@company.com</t>
  </si>
  <si>
    <t>employee44@company.com</t>
  </si>
  <si>
    <t>employee45@company.com</t>
  </si>
  <si>
    <t>employee46@company.com</t>
  </si>
  <si>
    <t>employee47@company.com</t>
  </si>
  <si>
    <t>employee48@company.com</t>
  </si>
  <si>
    <t>employee49@company.com</t>
  </si>
  <si>
    <t>employee50@company.com</t>
  </si>
  <si>
    <t>employee51@company.com</t>
  </si>
  <si>
    <t>employee52@company.com</t>
  </si>
  <si>
    <t>employee53@company.com</t>
  </si>
  <si>
    <t>employee54@company.com</t>
  </si>
  <si>
    <t>employee55@company.com</t>
  </si>
  <si>
    <t>employee56@company.com</t>
  </si>
  <si>
    <t>employee57@company.com</t>
  </si>
  <si>
    <t>employee58@company.com</t>
  </si>
  <si>
    <t>employee59@company.com</t>
  </si>
  <si>
    <t>employee60@company.com</t>
  </si>
  <si>
    <t>employee61@company.com</t>
  </si>
  <si>
    <t>employee62@company.com</t>
  </si>
  <si>
    <t>employee63@company.com</t>
  </si>
  <si>
    <t>employee64@company.com</t>
  </si>
  <si>
    <t>employee65@company.com</t>
  </si>
  <si>
    <t>employee66@company.com</t>
  </si>
  <si>
    <t>employee67@company.com</t>
  </si>
  <si>
    <t>employee68@company.com</t>
  </si>
  <si>
    <t>employee69@company.com</t>
  </si>
  <si>
    <t>employee70@company.com</t>
  </si>
  <si>
    <t>employee71@company.com</t>
  </si>
  <si>
    <t>employee72@company.com</t>
  </si>
  <si>
    <t>employee73@company.com</t>
  </si>
  <si>
    <t>employee74@company.com</t>
  </si>
  <si>
    <t>employee75@company.com</t>
  </si>
  <si>
    <t>employee76@company.com</t>
  </si>
  <si>
    <t>employee77@company.com</t>
  </si>
  <si>
    <t>employee78@company.com</t>
  </si>
  <si>
    <t>employee79@company.com</t>
  </si>
  <si>
    <t>employee80@company.com</t>
  </si>
  <si>
    <t>employee81@company.com</t>
  </si>
  <si>
    <t>employee82@company.com</t>
  </si>
  <si>
    <t>employee83@company.com</t>
  </si>
  <si>
    <t>employee84@company.com</t>
  </si>
  <si>
    <t>employee85@company.com</t>
  </si>
  <si>
    <t>employee86@company.com</t>
  </si>
  <si>
    <t>employee87@company.com</t>
  </si>
  <si>
    <t>employee88@company.com</t>
  </si>
  <si>
    <t>employee89@company.com</t>
  </si>
  <si>
    <t>employee90@company.com</t>
  </si>
  <si>
    <t>employee91@company.com</t>
  </si>
  <si>
    <t>employee92@company.com</t>
  </si>
  <si>
    <t>employee93@company.com</t>
  </si>
  <si>
    <t>employee94@company.com</t>
  </si>
  <si>
    <t>employee95@company.com</t>
  </si>
  <si>
    <t>employee96@company.com</t>
  </si>
  <si>
    <t>employee97@company.com</t>
  </si>
  <si>
    <t>employee98@company.com</t>
  </si>
  <si>
    <t>employee99@company.com</t>
  </si>
  <si>
    <t>employee100@company.com</t>
  </si>
  <si>
    <t>555-0101</t>
  </si>
  <si>
    <t>555-0102</t>
  </si>
  <si>
    <t>555-0103</t>
  </si>
  <si>
    <t>555-0104</t>
  </si>
  <si>
    <t>555-0105</t>
  </si>
  <si>
    <t>555-0106</t>
  </si>
  <si>
    <t>555-0107</t>
  </si>
  <si>
    <t>555-0108</t>
  </si>
  <si>
    <t>555-0109</t>
  </si>
  <si>
    <t>555-01010</t>
  </si>
  <si>
    <t>555-01011</t>
  </si>
  <si>
    <t>555-01012</t>
  </si>
  <si>
    <t>555-01013</t>
  </si>
  <si>
    <t>555-01014</t>
  </si>
  <si>
    <t>555-01015</t>
  </si>
  <si>
    <t>555-01016</t>
  </si>
  <si>
    <t>555-01017</t>
  </si>
  <si>
    <t>555-01018</t>
  </si>
  <si>
    <t>555-01019</t>
  </si>
  <si>
    <t>555-01020</t>
  </si>
  <si>
    <t>555-01021</t>
  </si>
  <si>
    <t>555-01022</t>
  </si>
  <si>
    <t>555-01023</t>
  </si>
  <si>
    <t>555-01024</t>
  </si>
  <si>
    <t>555-01025</t>
  </si>
  <si>
    <t>555-01026</t>
  </si>
  <si>
    <t>555-01027</t>
  </si>
  <si>
    <t>555-01028</t>
  </si>
  <si>
    <t>555-01029</t>
  </si>
  <si>
    <t>555-01030</t>
  </si>
  <si>
    <t>555-01031</t>
  </si>
  <si>
    <t>555-01032</t>
  </si>
  <si>
    <t>555-01033</t>
  </si>
  <si>
    <t>555-01034</t>
  </si>
  <si>
    <t>555-01035</t>
  </si>
  <si>
    <t>555-01036</t>
  </si>
  <si>
    <t>555-01037</t>
  </si>
  <si>
    <t>555-01038</t>
  </si>
  <si>
    <t>555-01039</t>
  </si>
  <si>
    <t>555-01040</t>
  </si>
  <si>
    <t>555-01041</t>
  </si>
  <si>
    <t>555-01042</t>
  </si>
  <si>
    <t>555-01043</t>
  </si>
  <si>
    <t>555-01044</t>
  </si>
  <si>
    <t>555-01045</t>
  </si>
  <si>
    <t>555-01046</t>
  </si>
  <si>
    <t>555-01047</t>
  </si>
  <si>
    <t>555-01048</t>
  </si>
  <si>
    <t>555-01049</t>
  </si>
  <si>
    <t>555-01050</t>
  </si>
  <si>
    <t>555-01051</t>
  </si>
  <si>
    <t>555-01052</t>
  </si>
  <si>
    <t>555-01053</t>
  </si>
  <si>
    <t>555-01054</t>
  </si>
  <si>
    <t>555-01055</t>
  </si>
  <si>
    <t>555-01056</t>
  </si>
  <si>
    <t>555-01057</t>
  </si>
  <si>
    <t>555-01058</t>
  </si>
  <si>
    <t>555-01059</t>
  </si>
  <si>
    <t>555-01060</t>
  </si>
  <si>
    <t>555-01061</t>
  </si>
  <si>
    <t>555-01062</t>
  </si>
  <si>
    <t>555-01063</t>
  </si>
  <si>
    <t>555-01064</t>
  </si>
  <si>
    <t>555-01065</t>
  </si>
  <si>
    <t>555-01066</t>
  </si>
  <si>
    <t>555-01067</t>
  </si>
  <si>
    <t>555-01068</t>
  </si>
  <si>
    <t>555-01069</t>
  </si>
  <si>
    <t>555-01070</t>
  </si>
  <si>
    <t>555-01071</t>
  </si>
  <si>
    <t>555-01072</t>
  </si>
  <si>
    <t>555-01073</t>
  </si>
  <si>
    <t>555-01074</t>
  </si>
  <si>
    <t>555-01075</t>
  </si>
  <si>
    <t>555-01076</t>
  </si>
  <si>
    <t>555-01077</t>
  </si>
  <si>
    <t>555-01078</t>
  </si>
  <si>
    <t>555-01079</t>
  </si>
  <si>
    <t>555-01080</t>
  </si>
  <si>
    <t>555-01081</t>
  </si>
  <si>
    <t>555-01082</t>
  </si>
  <si>
    <t>555-01083</t>
  </si>
  <si>
    <t>555-01084</t>
  </si>
  <si>
    <t>555-01085</t>
  </si>
  <si>
    <t>555-01086</t>
  </si>
  <si>
    <t>555-01087</t>
  </si>
  <si>
    <t>555-01088</t>
  </si>
  <si>
    <t>555-01089</t>
  </si>
  <si>
    <t>555-01090</t>
  </si>
  <si>
    <t>555-01091</t>
  </si>
  <si>
    <t>555-01092</t>
  </si>
  <si>
    <t>555-01093</t>
  </si>
  <si>
    <t>555-01094</t>
  </si>
  <si>
    <t>555-01095</t>
  </si>
  <si>
    <t>555-01096</t>
  </si>
  <si>
    <t>555-01097</t>
  </si>
  <si>
    <t>555-01098</t>
  </si>
  <si>
    <t>555-01099</t>
  </si>
  <si>
    <t>555-010100</t>
  </si>
  <si>
    <t>1 Main St, City, Country</t>
  </si>
  <si>
    <t>2 Main St, City, Country</t>
  </si>
  <si>
    <t>3 Main St, City, Country</t>
  </si>
  <si>
    <t>4 Main St, City, Country</t>
  </si>
  <si>
    <t>5 Main St, City, Country</t>
  </si>
  <si>
    <t>6 Main St, City, Country</t>
  </si>
  <si>
    <t>7 Main St, City, Country</t>
  </si>
  <si>
    <t>8 Main St, City, Country</t>
  </si>
  <si>
    <t>9 Main St, City, Country</t>
  </si>
  <si>
    <t>10 Main St, City, Country</t>
  </si>
  <si>
    <t>11 Main St, City, Country</t>
  </si>
  <si>
    <t>12 Main St, City, Country</t>
  </si>
  <si>
    <t>13 Main St, City, Country</t>
  </si>
  <si>
    <t>14 Main St, City, Country</t>
  </si>
  <si>
    <t>15 Main St, City, Country</t>
  </si>
  <si>
    <t>16 Main St, City, Country</t>
  </si>
  <si>
    <t>17 Main St, City, Country</t>
  </si>
  <si>
    <t>18 Main St, City, Country</t>
  </si>
  <si>
    <t>19 Main St, City, Country</t>
  </si>
  <si>
    <t>20 Main St, City, Country</t>
  </si>
  <si>
    <t>21 Main St, City, Country</t>
  </si>
  <si>
    <t>22 Main St, City, Country</t>
  </si>
  <si>
    <t>23 Main St, City, Country</t>
  </si>
  <si>
    <t>24 Main St, City, Country</t>
  </si>
  <si>
    <t>25 Main St, City, Country</t>
  </si>
  <si>
    <t>26 Main St, City, Country</t>
  </si>
  <si>
    <t>27 Main St, City, Country</t>
  </si>
  <si>
    <t>28 Main St, City, Country</t>
  </si>
  <si>
    <t>29 Main St, City, Country</t>
  </si>
  <si>
    <t>30 Main St, City, Country</t>
  </si>
  <si>
    <t>31 Main St, City, Country</t>
  </si>
  <si>
    <t>32 Main St, City, Country</t>
  </si>
  <si>
    <t>33 Main St, City, Country</t>
  </si>
  <si>
    <t>34 Main St, City, Country</t>
  </si>
  <si>
    <t>35 Main St, City, Country</t>
  </si>
  <si>
    <t>36 Main St, City, Country</t>
  </si>
  <si>
    <t>37 Main St, City, Country</t>
  </si>
  <si>
    <t>38 Main St, City, Country</t>
  </si>
  <si>
    <t>39 Main St, City, Country</t>
  </si>
  <si>
    <t>40 Main St, City, Country</t>
  </si>
  <si>
    <t>41 Main St, City, Country</t>
  </si>
  <si>
    <t>42 Main St, City, Country</t>
  </si>
  <si>
    <t>43 Main St, City, Country</t>
  </si>
  <si>
    <t>44 Main St, City, Country</t>
  </si>
  <si>
    <t>45 Main St, City, Country</t>
  </si>
  <si>
    <t>46 Main St, City, Country</t>
  </si>
  <si>
    <t>47 Main St, City, Country</t>
  </si>
  <si>
    <t>48 Main St, City, Country</t>
  </si>
  <si>
    <t>49 Main St, City, Country</t>
  </si>
  <si>
    <t>50 Main St, City, Country</t>
  </si>
  <si>
    <t>51 Main St, City, Country</t>
  </si>
  <si>
    <t>52 Main St, City, Country</t>
  </si>
  <si>
    <t>53 Main St, City, Country</t>
  </si>
  <si>
    <t>54 Main St, City, Country</t>
  </si>
  <si>
    <t>55 Main St, City, Country</t>
  </si>
  <si>
    <t>56 Main St, City, Country</t>
  </si>
  <si>
    <t>57 Main St, City, Country</t>
  </si>
  <si>
    <t>58 Main St, City, Country</t>
  </si>
  <si>
    <t>59 Main St, City, Country</t>
  </si>
  <si>
    <t>60 Main St, City, Country</t>
  </si>
  <si>
    <t>61 Main St, City, Country</t>
  </si>
  <si>
    <t>62 Main St, City, Country</t>
  </si>
  <si>
    <t>63 Main St, City, Country</t>
  </si>
  <si>
    <t>64 Main St, City, Country</t>
  </si>
  <si>
    <t>65 Main St, City, Country</t>
  </si>
  <si>
    <t>66 Main St, City, Country</t>
  </si>
  <si>
    <t>67 Main St, City, Country</t>
  </si>
  <si>
    <t>68 Main St, City, Country</t>
  </si>
  <si>
    <t>69 Main St, City, Country</t>
  </si>
  <si>
    <t>70 Main St, City, Country</t>
  </si>
  <si>
    <t>71 Main St, City, Country</t>
  </si>
  <si>
    <t>72 Main St, City, Country</t>
  </si>
  <si>
    <t>73 Main St, City, Country</t>
  </si>
  <si>
    <t>74 Main St, City, Country</t>
  </si>
  <si>
    <t>75 Main St, City, Country</t>
  </si>
  <si>
    <t>76 Main St, City, Country</t>
  </si>
  <si>
    <t>77 Main St, City, Country</t>
  </si>
  <si>
    <t>78 Main St, City, Country</t>
  </si>
  <si>
    <t>79 Main St, City, Country</t>
  </si>
  <si>
    <t>80 Main St, City, Country</t>
  </si>
  <si>
    <t>81 Main St, City, Country</t>
  </si>
  <si>
    <t>82 Main St, City, Country</t>
  </si>
  <si>
    <t>83 Main St, City, Country</t>
  </si>
  <si>
    <t>84 Main St, City, Country</t>
  </si>
  <si>
    <t>85 Main St, City, Country</t>
  </si>
  <si>
    <t>86 Main St, City, Country</t>
  </si>
  <si>
    <t>87 Main St, City, Country</t>
  </si>
  <si>
    <t>88 Main St, City, Country</t>
  </si>
  <si>
    <t>89 Main St, City, Country</t>
  </si>
  <si>
    <t>90 Main St, City, Country</t>
  </si>
  <si>
    <t>91 Main St, City, Country</t>
  </si>
  <si>
    <t>92 Main St, City, Country</t>
  </si>
  <si>
    <t>93 Main St, City, Country</t>
  </si>
  <si>
    <t>94 Main St, City, Country</t>
  </si>
  <si>
    <t>95 Main St, City, Country</t>
  </si>
  <si>
    <t>96 Main St, City, Country</t>
  </si>
  <si>
    <t>97 Main St, City, Country</t>
  </si>
  <si>
    <t>98 Main St, City, Country</t>
  </si>
  <si>
    <t>99 Main St, City, Country</t>
  </si>
  <si>
    <t>100 Main St, City, Country</t>
  </si>
  <si>
    <t>Date</t>
  </si>
  <si>
    <t>Salesperson</t>
  </si>
  <si>
    <t>Region</t>
  </si>
  <si>
    <t>Product</t>
  </si>
  <si>
    <t>Sales Amount</t>
  </si>
  <si>
    <t>Discount</t>
  </si>
  <si>
    <t>Customer Name</t>
  </si>
  <si>
    <t>Customer Email</t>
  </si>
  <si>
    <t>Payment Method</t>
  </si>
  <si>
    <t>North</t>
  </si>
  <si>
    <t>South</t>
  </si>
  <si>
    <t>East</t>
  </si>
  <si>
    <t>West</t>
  </si>
  <si>
    <t>Central</t>
  </si>
  <si>
    <t>Product 1</t>
  </si>
  <si>
    <t>Product 2</t>
  </si>
  <si>
    <t>Product 3</t>
  </si>
  <si>
    <t>Product 4</t>
  </si>
  <si>
    <t>Product 5</t>
  </si>
  <si>
    <t>Product 6</t>
  </si>
  <si>
    <t>Product 7</t>
  </si>
  <si>
    <t>Product 8</t>
  </si>
  <si>
    <t>Product 9</t>
  </si>
  <si>
    <t>Product 10</t>
  </si>
  <si>
    <t>Product 11</t>
  </si>
  <si>
    <t>Product 12</t>
  </si>
  <si>
    <t>Product 13</t>
  </si>
  <si>
    <t>Product 14</t>
  </si>
  <si>
    <t>Product 15</t>
  </si>
  <si>
    <t>Product 16</t>
  </si>
  <si>
    <t>Product 17</t>
  </si>
  <si>
    <t>Product 18</t>
  </si>
  <si>
    <t>Product 19</t>
  </si>
  <si>
    <t>Product 20</t>
  </si>
  <si>
    <t>Product 21</t>
  </si>
  <si>
    <t>Product 22</t>
  </si>
  <si>
    <t>Product 23</t>
  </si>
  <si>
    <t>Product 24</t>
  </si>
  <si>
    <t>Product 25</t>
  </si>
  <si>
    <t>Product 26</t>
  </si>
  <si>
    <t>Product 27</t>
  </si>
  <si>
    <t>Product 28</t>
  </si>
  <si>
    <t>Product 29</t>
  </si>
  <si>
    <t>Product 30</t>
  </si>
  <si>
    <t>Product 31</t>
  </si>
  <si>
    <t>Product 32</t>
  </si>
  <si>
    <t>Product 33</t>
  </si>
  <si>
    <t>Product 34</t>
  </si>
  <si>
    <t>Product 35</t>
  </si>
  <si>
    <t>Product 36</t>
  </si>
  <si>
    <t>Product 37</t>
  </si>
  <si>
    <t>Product 38</t>
  </si>
  <si>
    <t>Product 39</t>
  </si>
  <si>
    <t>Product 40</t>
  </si>
  <si>
    <t>Customer 1</t>
  </si>
  <si>
    <t>Customer 2</t>
  </si>
  <si>
    <t>Customer 3</t>
  </si>
  <si>
    <t>Customer 4</t>
  </si>
  <si>
    <t>Customer 5</t>
  </si>
  <si>
    <t>Customer 6</t>
  </si>
  <si>
    <t>Customer 7</t>
  </si>
  <si>
    <t>Customer 8</t>
  </si>
  <si>
    <t>Customer 9</t>
  </si>
  <si>
    <t>Customer 10</t>
  </si>
  <si>
    <t>Customer 11</t>
  </si>
  <si>
    <t>Customer 12</t>
  </si>
  <si>
    <t>Customer 13</t>
  </si>
  <si>
    <t>Customer 14</t>
  </si>
  <si>
    <t>Customer 15</t>
  </si>
  <si>
    <t>Customer 16</t>
  </si>
  <si>
    <t>Customer 17</t>
  </si>
  <si>
    <t>Customer 18</t>
  </si>
  <si>
    <t>Customer 19</t>
  </si>
  <si>
    <t>Customer 20</t>
  </si>
  <si>
    <t>Customer 21</t>
  </si>
  <si>
    <t>Customer 22</t>
  </si>
  <si>
    <t>Customer 23</t>
  </si>
  <si>
    <t>Customer 24</t>
  </si>
  <si>
    <t>Customer 25</t>
  </si>
  <si>
    <t>Customer 26</t>
  </si>
  <si>
    <t>Customer 27</t>
  </si>
  <si>
    <t>Customer 28</t>
  </si>
  <si>
    <t>Customer 29</t>
  </si>
  <si>
    <t>Customer 30</t>
  </si>
  <si>
    <t>Customer 31</t>
  </si>
  <si>
    <t>Customer 32</t>
  </si>
  <si>
    <t>Customer 33</t>
  </si>
  <si>
    <t>Customer 34</t>
  </si>
  <si>
    <t>Customer 35</t>
  </si>
  <si>
    <t>Customer 36</t>
  </si>
  <si>
    <t>Customer 37</t>
  </si>
  <si>
    <t>Customer 38</t>
  </si>
  <si>
    <t>Customer 39</t>
  </si>
  <si>
    <t>Customer 40</t>
  </si>
  <si>
    <t>Customer 41</t>
  </si>
  <si>
    <t>Customer 42</t>
  </si>
  <si>
    <t>Customer 43</t>
  </si>
  <si>
    <t>Customer 44</t>
  </si>
  <si>
    <t>Customer 45</t>
  </si>
  <si>
    <t>Customer 46</t>
  </si>
  <si>
    <t>Customer 47</t>
  </si>
  <si>
    <t>Customer 48</t>
  </si>
  <si>
    <t>Customer 49</t>
  </si>
  <si>
    <t>Customer 50</t>
  </si>
  <si>
    <t>Customer 51</t>
  </si>
  <si>
    <t>Customer 52</t>
  </si>
  <si>
    <t>Customer 53</t>
  </si>
  <si>
    <t>Customer 54</t>
  </si>
  <si>
    <t>Customer 55</t>
  </si>
  <si>
    <t>Customer 56</t>
  </si>
  <si>
    <t>Customer 57</t>
  </si>
  <si>
    <t>Customer 58</t>
  </si>
  <si>
    <t>Customer 59</t>
  </si>
  <si>
    <t>Customer 60</t>
  </si>
  <si>
    <t>Customer 61</t>
  </si>
  <si>
    <t>Customer 62</t>
  </si>
  <si>
    <t>Customer 63</t>
  </si>
  <si>
    <t>Customer 64</t>
  </si>
  <si>
    <t>Customer 65</t>
  </si>
  <si>
    <t>Customer 66</t>
  </si>
  <si>
    <t>Customer 67</t>
  </si>
  <si>
    <t>Customer 68</t>
  </si>
  <si>
    <t>Customer 69</t>
  </si>
  <si>
    <t>Customer 70</t>
  </si>
  <si>
    <t>Customer 71</t>
  </si>
  <si>
    <t>Customer 72</t>
  </si>
  <si>
    <t>Customer 73</t>
  </si>
  <si>
    <t>Customer 74</t>
  </si>
  <si>
    <t>Customer 75</t>
  </si>
  <si>
    <t>Customer 76</t>
  </si>
  <si>
    <t>Customer 77</t>
  </si>
  <si>
    <t>Customer 78</t>
  </si>
  <si>
    <t>Customer 79</t>
  </si>
  <si>
    <t>Customer 80</t>
  </si>
  <si>
    <t>Customer 81</t>
  </si>
  <si>
    <t>Customer 82</t>
  </si>
  <si>
    <t>Customer 83</t>
  </si>
  <si>
    <t>Customer 84</t>
  </si>
  <si>
    <t>Customer 85</t>
  </si>
  <si>
    <t>Customer 86</t>
  </si>
  <si>
    <t>Customer 87</t>
  </si>
  <si>
    <t>Customer 88</t>
  </si>
  <si>
    <t>Customer 89</t>
  </si>
  <si>
    <t>Customer 90</t>
  </si>
  <si>
    <t>Customer 91</t>
  </si>
  <si>
    <t>Customer 92</t>
  </si>
  <si>
    <t>Customer 93</t>
  </si>
  <si>
    <t>Customer 94</t>
  </si>
  <si>
    <t>Customer 95</t>
  </si>
  <si>
    <t>Customer 96</t>
  </si>
  <si>
    <t>Customer 97</t>
  </si>
  <si>
    <t>Customer 98</t>
  </si>
  <si>
    <t>Customer 99</t>
  </si>
  <si>
    <t>Customer 100</t>
  </si>
  <si>
    <t>Customer 101</t>
  </si>
  <si>
    <t>Customer 102</t>
  </si>
  <si>
    <t>Customer 103</t>
  </si>
  <si>
    <t>Customer 104</t>
  </si>
  <si>
    <t>Customer 105</t>
  </si>
  <si>
    <t>Customer 106</t>
  </si>
  <si>
    <t>Customer 107</t>
  </si>
  <si>
    <t>Customer 108</t>
  </si>
  <si>
    <t>Customer 109</t>
  </si>
  <si>
    <t>Customer 110</t>
  </si>
  <si>
    <t>Customer 111</t>
  </si>
  <si>
    <t>Customer 112</t>
  </si>
  <si>
    <t>Customer 113</t>
  </si>
  <si>
    <t>Customer 114</t>
  </si>
  <si>
    <t>Customer 115</t>
  </si>
  <si>
    <t>Customer 116</t>
  </si>
  <si>
    <t>Customer 117</t>
  </si>
  <si>
    <t>Customer 118</t>
  </si>
  <si>
    <t>Customer 119</t>
  </si>
  <si>
    <t>Customer 120</t>
  </si>
  <si>
    <t>Customer 121</t>
  </si>
  <si>
    <t>Customer 122</t>
  </si>
  <si>
    <t>Customer 123</t>
  </si>
  <si>
    <t>Customer 124</t>
  </si>
  <si>
    <t>Customer 125</t>
  </si>
  <si>
    <t>Customer 126</t>
  </si>
  <si>
    <t>Customer 127</t>
  </si>
  <si>
    <t>Customer 128</t>
  </si>
  <si>
    <t>Customer 129</t>
  </si>
  <si>
    <t>Customer 130</t>
  </si>
  <si>
    <t>Customer 131</t>
  </si>
  <si>
    <t>Customer 132</t>
  </si>
  <si>
    <t>Customer 133</t>
  </si>
  <si>
    <t>Customer 134</t>
  </si>
  <si>
    <t>Customer 135</t>
  </si>
  <si>
    <t>Customer 136</t>
  </si>
  <si>
    <t>Customer 137</t>
  </si>
  <si>
    <t>Customer 138</t>
  </si>
  <si>
    <t>Customer 139</t>
  </si>
  <si>
    <t>Customer 140</t>
  </si>
  <si>
    <t>Customer 141</t>
  </si>
  <si>
    <t>Customer 142</t>
  </si>
  <si>
    <t>Customer 143</t>
  </si>
  <si>
    <t>Customer 144</t>
  </si>
  <si>
    <t>Customer 145</t>
  </si>
  <si>
    <t>Customer 146</t>
  </si>
  <si>
    <t>Customer 147</t>
  </si>
  <si>
    <t>Customer 148</t>
  </si>
  <si>
    <t>Customer 149</t>
  </si>
  <si>
    <t>Customer 150</t>
  </si>
  <si>
    <t>Customer 151</t>
  </si>
  <si>
    <t>Customer 152</t>
  </si>
  <si>
    <t>Customer 153</t>
  </si>
  <si>
    <t>Customer 154</t>
  </si>
  <si>
    <t>Customer 155</t>
  </si>
  <si>
    <t>Customer 156</t>
  </si>
  <si>
    <t>Customer 157</t>
  </si>
  <si>
    <t>Customer 158</t>
  </si>
  <si>
    <t>Customer 159</t>
  </si>
  <si>
    <t>Customer 160</t>
  </si>
  <si>
    <t>Customer 161</t>
  </si>
  <si>
    <t>Customer 162</t>
  </si>
  <si>
    <t>Customer 163</t>
  </si>
  <si>
    <t>Customer 164</t>
  </si>
  <si>
    <t>Customer 165</t>
  </si>
  <si>
    <t>Customer 166</t>
  </si>
  <si>
    <t>Customer 167</t>
  </si>
  <si>
    <t>Customer 168</t>
  </si>
  <si>
    <t>Customer 169</t>
  </si>
  <si>
    <t>Customer 170</t>
  </si>
  <si>
    <t>Customer 171</t>
  </si>
  <si>
    <t>Customer 172</t>
  </si>
  <si>
    <t>Customer 173</t>
  </si>
  <si>
    <t>Customer 174</t>
  </si>
  <si>
    <t>Customer 175</t>
  </si>
  <si>
    <t>Customer 176</t>
  </si>
  <si>
    <t>Customer 177</t>
  </si>
  <si>
    <t>Customer 178</t>
  </si>
  <si>
    <t>Customer 179</t>
  </si>
  <si>
    <t>Customer 180</t>
  </si>
  <si>
    <t>Customer 181</t>
  </si>
  <si>
    <t>Customer 182</t>
  </si>
  <si>
    <t>Customer 183</t>
  </si>
  <si>
    <t>Customer 184</t>
  </si>
  <si>
    <t>Customer 185</t>
  </si>
  <si>
    <t>Customer 186</t>
  </si>
  <si>
    <t>Customer 187</t>
  </si>
  <si>
    <t>Customer 188</t>
  </si>
  <si>
    <t>Customer 189</t>
  </si>
  <si>
    <t>Customer 190</t>
  </si>
  <si>
    <t>Customer 191</t>
  </si>
  <si>
    <t>Customer 192</t>
  </si>
  <si>
    <t>Customer 193</t>
  </si>
  <si>
    <t>Customer 194</t>
  </si>
  <si>
    <t>Customer 195</t>
  </si>
  <si>
    <t>Customer 196</t>
  </si>
  <si>
    <t>Customer 197</t>
  </si>
  <si>
    <t>Customer 198</t>
  </si>
  <si>
    <t>Customer 199</t>
  </si>
  <si>
    <t>Customer 200</t>
  </si>
  <si>
    <t>customer1@domain.com</t>
  </si>
  <si>
    <t>customer2@domain.com</t>
  </si>
  <si>
    <t>customer3@domain.com</t>
  </si>
  <si>
    <t>customer4@domain.com</t>
  </si>
  <si>
    <t>customer5@domain.com</t>
  </si>
  <si>
    <t>customer6@domain.com</t>
  </si>
  <si>
    <t>customer7@domain.com</t>
  </si>
  <si>
    <t>customer8@domain.com</t>
  </si>
  <si>
    <t>customer9@domain.com</t>
  </si>
  <si>
    <t>customer10@domain.com</t>
  </si>
  <si>
    <t>customer11@domain.com</t>
  </si>
  <si>
    <t>customer12@domain.com</t>
  </si>
  <si>
    <t>customer13@domain.com</t>
  </si>
  <si>
    <t>customer14@domain.com</t>
  </si>
  <si>
    <t>customer15@domain.com</t>
  </si>
  <si>
    <t>customer16@domain.com</t>
  </si>
  <si>
    <t>customer17@domain.com</t>
  </si>
  <si>
    <t>customer18@domain.com</t>
  </si>
  <si>
    <t>customer19@domain.com</t>
  </si>
  <si>
    <t>customer20@domain.com</t>
  </si>
  <si>
    <t>customer21@domain.com</t>
  </si>
  <si>
    <t>customer22@domain.com</t>
  </si>
  <si>
    <t>customer23@domain.com</t>
  </si>
  <si>
    <t>customer24@domain.com</t>
  </si>
  <si>
    <t>customer25@domain.com</t>
  </si>
  <si>
    <t>customer26@domain.com</t>
  </si>
  <si>
    <t>customer27@domain.com</t>
  </si>
  <si>
    <t>customer28@domain.com</t>
  </si>
  <si>
    <t>customer29@domain.com</t>
  </si>
  <si>
    <t>customer30@domain.com</t>
  </si>
  <si>
    <t>customer31@domain.com</t>
  </si>
  <si>
    <t>customer32@domain.com</t>
  </si>
  <si>
    <t>customer33@domain.com</t>
  </si>
  <si>
    <t>customer34@domain.com</t>
  </si>
  <si>
    <t>customer35@domain.com</t>
  </si>
  <si>
    <t>customer36@domain.com</t>
  </si>
  <si>
    <t>customer37@domain.com</t>
  </si>
  <si>
    <t>customer38@domain.com</t>
  </si>
  <si>
    <t>customer39@domain.com</t>
  </si>
  <si>
    <t>customer40@domain.com</t>
  </si>
  <si>
    <t>customer41@domain.com</t>
  </si>
  <si>
    <t>customer42@domain.com</t>
  </si>
  <si>
    <t>customer43@domain.com</t>
  </si>
  <si>
    <t>customer44@domain.com</t>
  </si>
  <si>
    <t>customer45@domain.com</t>
  </si>
  <si>
    <t>customer46@domain.com</t>
  </si>
  <si>
    <t>customer47@domain.com</t>
  </si>
  <si>
    <t>customer48@domain.com</t>
  </si>
  <si>
    <t>customer49@domain.com</t>
  </si>
  <si>
    <t>customer50@domain.com</t>
  </si>
  <si>
    <t>customer51@domain.com</t>
  </si>
  <si>
    <t>customer52@domain.com</t>
  </si>
  <si>
    <t>customer53@domain.com</t>
  </si>
  <si>
    <t>customer54@domain.com</t>
  </si>
  <si>
    <t>customer55@domain.com</t>
  </si>
  <si>
    <t>customer56@domain.com</t>
  </si>
  <si>
    <t>customer57@domain.com</t>
  </si>
  <si>
    <t>customer58@domain.com</t>
  </si>
  <si>
    <t>customer59@domain.com</t>
  </si>
  <si>
    <t>customer60@domain.com</t>
  </si>
  <si>
    <t>customer61@domain.com</t>
  </si>
  <si>
    <t>customer62@domain.com</t>
  </si>
  <si>
    <t>customer63@domain.com</t>
  </si>
  <si>
    <t>customer64@domain.com</t>
  </si>
  <si>
    <t>customer65@domain.com</t>
  </si>
  <si>
    <t>customer66@domain.com</t>
  </si>
  <si>
    <t>customer67@domain.com</t>
  </si>
  <si>
    <t>customer68@domain.com</t>
  </si>
  <si>
    <t>customer69@domain.com</t>
  </si>
  <si>
    <t>customer70@domain.com</t>
  </si>
  <si>
    <t>customer71@domain.com</t>
  </si>
  <si>
    <t>customer72@domain.com</t>
  </si>
  <si>
    <t>customer73@domain.com</t>
  </si>
  <si>
    <t>customer74@domain.com</t>
  </si>
  <si>
    <t>customer75@domain.com</t>
  </si>
  <si>
    <t>customer76@domain.com</t>
  </si>
  <si>
    <t>customer77@domain.com</t>
  </si>
  <si>
    <t>customer78@domain.com</t>
  </si>
  <si>
    <t>customer79@domain.com</t>
  </si>
  <si>
    <t>customer80@domain.com</t>
  </si>
  <si>
    <t>customer81@domain.com</t>
  </si>
  <si>
    <t>customer82@domain.com</t>
  </si>
  <si>
    <t>customer83@domain.com</t>
  </si>
  <si>
    <t>customer84@domain.com</t>
  </si>
  <si>
    <t>customer85@domain.com</t>
  </si>
  <si>
    <t>customer86@domain.com</t>
  </si>
  <si>
    <t>customer87@domain.com</t>
  </si>
  <si>
    <t>customer88@domain.com</t>
  </si>
  <si>
    <t>customer89@domain.com</t>
  </si>
  <si>
    <t>customer90@domain.com</t>
  </si>
  <si>
    <t>customer91@domain.com</t>
  </si>
  <si>
    <t>customer92@domain.com</t>
  </si>
  <si>
    <t>customer93@domain.com</t>
  </si>
  <si>
    <t>customer94@domain.com</t>
  </si>
  <si>
    <t>customer95@domain.com</t>
  </si>
  <si>
    <t>customer96@domain.com</t>
  </si>
  <si>
    <t>customer97@domain.com</t>
  </si>
  <si>
    <t>customer98@domain.com</t>
  </si>
  <si>
    <t>customer99@domain.com</t>
  </si>
  <si>
    <t>customer100@domain.com</t>
  </si>
  <si>
    <t>customer101@domain.com</t>
  </si>
  <si>
    <t>customer102@domain.com</t>
  </si>
  <si>
    <t>customer103@domain.com</t>
  </si>
  <si>
    <t>customer104@domain.com</t>
  </si>
  <si>
    <t>customer105@domain.com</t>
  </si>
  <si>
    <t>customer106@domain.com</t>
  </si>
  <si>
    <t>customer107@domain.com</t>
  </si>
  <si>
    <t>customer108@domain.com</t>
  </si>
  <si>
    <t>customer109@domain.com</t>
  </si>
  <si>
    <t>customer110@domain.com</t>
  </si>
  <si>
    <t>customer111@domain.com</t>
  </si>
  <si>
    <t>customer112@domain.com</t>
  </si>
  <si>
    <t>customer113@domain.com</t>
  </si>
  <si>
    <t>customer114@domain.com</t>
  </si>
  <si>
    <t>customer115@domain.com</t>
  </si>
  <si>
    <t>customer116@domain.com</t>
  </si>
  <si>
    <t>customer117@domain.com</t>
  </si>
  <si>
    <t>customer118@domain.com</t>
  </si>
  <si>
    <t>customer119@domain.com</t>
  </si>
  <si>
    <t>customer120@domain.com</t>
  </si>
  <si>
    <t>customer121@domain.com</t>
  </si>
  <si>
    <t>customer122@domain.com</t>
  </si>
  <si>
    <t>customer123@domain.com</t>
  </si>
  <si>
    <t>customer124@domain.com</t>
  </si>
  <si>
    <t>customer125@domain.com</t>
  </si>
  <si>
    <t>customer126@domain.com</t>
  </si>
  <si>
    <t>customer127@domain.com</t>
  </si>
  <si>
    <t>customer128@domain.com</t>
  </si>
  <si>
    <t>customer129@domain.com</t>
  </si>
  <si>
    <t>customer130@domain.com</t>
  </si>
  <si>
    <t>customer131@domain.com</t>
  </si>
  <si>
    <t>customer132@domain.com</t>
  </si>
  <si>
    <t>customer133@domain.com</t>
  </si>
  <si>
    <t>customer134@domain.com</t>
  </si>
  <si>
    <t>customer135@domain.com</t>
  </si>
  <si>
    <t>customer136@domain.com</t>
  </si>
  <si>
    <t>customer137@domain.com</t>
  </si>
  <si>
    <t>customer138@domain.com</t>
  </si>
  <si>
    <t>customer139@domain.com</t>
  </si>
  <si>
    <t>customer140@domain.com</t>
  </si>
  <si>
    <t>customer141@domain.com</t>
  </si>
  <si>
    <t>customer142@domain.com</t>
  </si>
  <si>
    <t>customer143@domain.com</t>
  </si>
  <si>
    <t>customer144@domain.com</t>
  </si>
  <si>
    <t>customer145@domain.com</t>
  </si>
  <si>
    <t>customer146@domain.com</t>
  </si>
  <si>
    <t>customer147@domain.com</t>
  </si>
  <si>
    <t>customer148@domain.com</t>
  </si>
  <si>
    <t>customer149@domain.com</t>
  </si>
  <si>
    <t>customer150@domain.com</t>
  </si>
  <si>
    <t>customer151@domain.com</t>
  </si>
  <si>
    <t>customer152@domain.com</t>
  </si>
  <si>
    <t>customer153@domain.com</t>
  </si>
  <si>
    <t>customer154@domain.com</t>
  </si>
  <si>
    <t>customer155@domain.com</t>
  </si>
  <si>
    <t>customer156@domain.com</t>
  </si>
  <si>
    <t>customer157@domain.com</t>
  </si>
  <si>
    <t>customer158@domain.com</t>
  </si>
  <si>
    <t>customer159@domain.com</t>
  </si>
  <si>
    <t>customer160@domain.com</t>
  </si>
  <si>
    <t>customer161@domain.com</t>
  </si>
  <si>
    <t>customer162@domain.com</t>
  </si>
  <si>
    <t>customer163@domain.com</t>
  </si>
  <si>
    <t>customer164@domain.com</t>
  </si>
  <si>
    <t>customer165@domain.com</t>
  </si>
  <si>
    <t>customer166@domain.com</t>
  </si>
  <si>
    <t>customer167@domain.com</t>
  </si>
  <si>
    <t>customer168@domain.com</t>
  </si>
  <si>
    <t>customer169@domain.com</t>
  </si>
  <si>
    <t>customer170@domain.com</t>
  </si>
  <si>
    <t>customer171@domain.com</t>
  </si>
  <si>
    <t>customer172@domain.com</t>
  </si>
  <si>
    <t>customer173@domain.com</t>
  </si>
  <si>
    <t>customer174@domain.com</t>
  </si>
  <si>
    <t>customer175@domain.com</t>
  </si>
  <si>
    <t>customer176@domain.com</t>
  </si>
  <si>
    <t>customer177@domain.com</t>
  </si>
  <si>
    <t>customer178@domain.com</t>
  </si>
  <si>
    <t>customer179@domain.com</t>
  </si>
  <si>
    <t>customer180@domain.com</t>
  </si>
  <si>
    <t>customer181@domain.com</t>
  </si>
  <si>
    <t>customer182@domain.com</t>
  </si>
  <si>
    <t>customer183@domain.com</t>
  </si>
  <si>
    <t>customer184@domain.com</t>
  </si>
  <si>
    <t>customer185@domain.com</t>
  </si>
  <si>
    <t>customer186@domain.com</t>
  </si>
  <si>
    <t>customer187@domain.com</t>
  </si>
  <si>
    <t>customer188@domain.com</t>
  </si>
  <si>
    <t>customer189@domain.com</t>
  </si>
  <si>
    <t>customer190@domain.com</t>
  </si>
  <si>
    <t>customer191@domain.com</t>
  </si>
  <si>
    <t>customer192@domain.com</t>
  </si>
  <si>
    <t>customer193@domain.com</t>
  </si>
  <si>
    <t>customer194@domain.com</t>
  </si>
  <si>
    <t>customer195@domain.com</t>
  </si>
  <si>
    <t>customer196@domain.com</t>
  </si>
  <si>
    <t>customer197@domain.com</t>
  </si>
  <si>
    <t>customer198@domain.com</t>
  </si>
  <si>
    <t>customer199@domain.com</t>
  </si>
  <si>
    <t>customer200@domain.com</t>
  </si>
  <si>
    <t>Cash</t>
  </si>
  <si>
    <t>Bank Transfer</t>
  </si>
  <si>
    <t>Credit Card</t>
  </si>
  <si>
    <t>Product Name</t>
  </si>
  <si>
    <t>Category</t>
  </si>
  <si>
    <t>Price</t>
  </si>
  <si>
    <t>Quantity Sold</t>
  </si>
  <si>
    <t>Supplier Name</t>
  </si>
  <si>
    <t>Supplier Contact</t>
  </si>
  <si>
    <t>Stock Level</t>
  </si>
  <si>
    <t>Reorder Level</t>
  </si>
  <si>
    <t>Product 41</t>
  </si>
  <si>
    <t>Product 42</t>
  </si>
  <si>
    <t>Product 43</t>
  </si>
  <si>
    <t>Product 44</t>
  </si>
  <si>
    <t>Product 45</t>
  </si>
  <si>
    <t>Product 46</t>
  </si>
  <si>
    <t>Product 47</t>
  </si>
  <si>
    <t>Product 48</t>
  </si>
  <si>
    <t>Product 49</t>
  </si>
  <si>
    <t>Product 50</t>
  </si>
  <si>
    <t>Electronics</t>
  </si>
  <si>
    <t>Furniture</t>
  </si>
  <si>
    <t>Clothing</t>
  </si>
  <si>
    <t>Food</t>
  </si>
  <si>
    <t>Books</t>
  </si>
  <si>
    <t>Supplier 1</t>
  </si>
  <si>
    <t>Supplier 2</t>
  </si>
  <si>
    <t>Supplier 3</t>
  </si>
  <si>
    <t>Supplier 4</t>
  </si>
  <si>
    <t>Supplier 5</t>
  </si>
  <si>
    <t>Supplier 6</t>
  </si>
  <si>
    <t>Supplier 7</t>
  </si>
  <si>
    <t>Supplier 8</t>
  </si>
  <si>
    <t>Supplier 9</t>
  </si>
  <si>
    <t>Supplier 10</t>
  </si>
  <si>
    <t>Supplier 11</t>
  </si>
  <si>
    <t>Supplier 12</t>
  </si>
  <si>
    <t>Supplier 13</t>
  </si>
  <si>
    <t>Supplier 14</t>
  </si>
  <si>
    <t>Supplier 15</t>
  </si>
  <si>
    <t>Supplier 16</t>
  </si>
  <si>
    <t>Supplier 17</t>
  </si>
  <si>
    <t>Supplier 18</t>
  </si>
  <si>
    <t>Supplier 19</t>
  </si>
  <si>
    <t>Supplier 20</t>
  </si>
  <si>
    <t>Supplier 21</t>
  </si>
  <si>
    <t>Supplier 22</t>
  </si>
  <si>
    <t>Supplier 23</t>
  </si>
  <si>
    <t>Supplier 24</t>
  </si>
  <si>
    <t>Supplier 25</t>
  </si>
  <si>
    <t>Supplier 26</t>
  </si>
  <si>
    <t>Supplier 27</t>
  </si>
  <si>
    <t>Supplier 28</t>
  </si>
  <si>
    <t>Supplier 29</t>
  </si>
  <si>
    <t>Supplier 30</t>
  </si>
  <si>
    <t>Supplier 31</t>
  </si>
  <si>
    <t>Supplier 32</t>
  </si>
  <si>
    <t>Supplier 33</t>
  </si>
  <si>
    <t>Supplier 34</t>
  </si>
  <si>
    <t>Supplier 35</t>
  </si>
  <si>
    <t>Supplier 36</t>
  </si>
  <si>
    <t>Supplier 37</t>
  </si>
  <si>
    <t>Supplier 38</t>
  </si>
  <si>
    <t>Supplier 39</t>
  </si>
  <si>
    <t>Supplier 40</t>
  </si>
  <si>
    <t>Supplier 41</t>
  </si>
  <si>
    <t>Supplier 42</t>
  </si>
  <si>
    <t>Supplier 43</t>
  </si>
  <si>
    <t>Supplier 44</t>
  </si>
  <si>
    <t>Supplier 45</t>
  </si>
  <si>
    <t>Supplier 46</t>
  </si>
  <si>
    <t>Supplier 47</t>
  </si>
  <si>
    <t>Supplier 48</t>
  </si>
  <si>
    <t>Supplier 49</t>
  </si>
  <si>
    <t>Supplier 50</t>
  </si>
  <si>
    <t>supplier1@domain.com</t>
  </si>
  <si>
    <t>supplier2@domain.com</t>
  </si>
  <si>
    <t>supplier3@domain.com</t>
  </si>
  <si>
    <t>supplier4@domain.com</t>
  </si>
  <si>
    <t>supplier5@domain.com</t>
  </si>
  <si>
    <t>supplier6@domain.com</t>
  </si>
  <si>
    <t>supplier7@domain.com</t>
  </si>
  <si>
    <t>supplier8@domain.com</t>
  </si>
  <si>
    <t>supplier9@domain.com</t>
  </si>
  <si>
    <t>supplier10@domain.com</t>
  </si>
  <si>
    <t>supplier11@domain.com</t>
  </si>
  <si>
    <t>supplier12@domain.com</t>
  </si>
  <si>
    <t>supplier13@domain.com</t>
  </si>
  <si>
    <t>supplier14@domain.com</t>
  </si>
  <si>
    <t>supplier15@domain.com</t>
  </si>
  <si>
    <t>supplier16@domain.com</t>
  </si>
  <si>
    <t>supplier17@domain.com</t>
  </si>
  <si>
    <t>supplier18@domain.com</t>
  </si>
  <si>
    <t>supplier19@domain.com</t>
  </si>
  <si>
    <t>supplier20@domain.com</t>
  </si>
  <si>
    <t>supplier21@domain.com</t>
  </si>
  <si>
    <t>supplier22@domain.com</t>
  </si>
  <si>
    <t>supplier23@domain.com</t>
  </si>
  <si>
    <t>supplier24@domain.com</t>
  </si>
  <si>
    <t>supplier25@domain.com</t>
  </si>
  <si>
    <t>supplier26@domain.com</t>
  </si>
  <si>
    <t>supplier27@domain.com</t>
  </si>
  <si>
    <t>supplier28@domain.com</t>
  </si>
  <si>
    <t>supplier29@domain.com</t>
  </si>
  <si>
    <t>supplier30@domain.com</t>
  </si>
  <si>
    <t>supplier31@domain.com</t>
  </si>
  <si>
    <t>supplier32@domain.com</t>
  </si>
  <si>
    <t>supplier33@domain.com</t>
  </si>
  <si>
    <t>supplier34@domain.com</t>
  </si>
  <si>
    <t>supplier35@domain.com</t>
  </si>
  <si>
    <t>supplier36@domain.com</t>
  </si>
  <si>
    <t>supplier37@domain.com</t>
  </si>
  <si>
    <t>supplier38@domain.com</t>
  </si>
  <si>
    <t>supplier39@domain.com</t>
  </si>
  <si>
    <t>supplier40@domain.com</t>
  </si>
  <si>
    <t>supplier41@domain.com</t>
  </si>
  <si>
    <t>supplier42@domain.com</t>
  </si>
  <si>
    <t>supplier43@domain.com</t>
  </si>
  <si>
    <t>supplier44@domain.com</t>
  </si>
  <si>
    <t>supplier45@domain.com</t>
  </si>
  <si>
    <t>supplier46@domain.com</t>
  </si>
  <si>
    <t>supplier47@domain.com</t>
  </si>
  <si>
    <t>supplier48@domain.com</t>
  </si>
  <si>
    <t>supplier49@domain.com</t>
  </si>
  <si>
    <t>supplier50@domain.com</t>
  </si>
  <si>
    <t>Write an IF formula to determine if an employee's salary is above 50,000. If it is, return 'High', otherwise return 'Low'.</t>
  </si>
  <si>
    <t>Create an IF formula to check if the performance rating of an employee is 'Good'. If true, return 'Bonus', otherwise return 'No Bonus'.</t>
  </si>
  <si>
    <t>Use an IF formula to determine if the hire date of an employee is before 01/01/2020. If true, return 'Veteran', otherwise return 'New'.</t>
  </si>
  <si>
    <t>Write an IF formula to check if an employee belongs to the 'HR' department. If true, return 'HR Team', otherwise return 'Other Team'.</t>
  </si>
  <si>
    <t>Create an IF formula to determine if an employee's performance rating is 'Excellent'. If true, return 'Promotion', otherwise return 'No Promotion'.</t>
  </si>
  <si>
    <t xml:space="preserve"> before 1/1/2020</t>
  </si>
  <si>
    <t xml:space="preserve">  &gt; 1/1/2020</t>
  </si>
  <si>
    <t>Write a formula using AND to check if an employee's salary is above 50,000 and their performance rating is 'Good'.</t>
  </si>
  <si>
    <t>Use OR to determine if an employee is in the 'Finance' or 'IT' department.</t>
  </si>
  <si>
    <t>Create a formula using NOT to check if an employee's performance rating is not 'Poor'.</t>
  </si>
  <si>
    <t>Combine AND and OR to check if an employee's salary is above 50,000 or their performance rating is 'Excellent'.</t>
  </si>
  <si>
    <t>Use AND to determine if an employee's hire date is before 01/01/2020 and their performance rating is 'Good'.</t>
  </si>
  <si>
    <t>INDEX)</t>
  </si>
  <si>
    <t>Use VLOOKUP to find the salary of an employee with Employee ID 105.</t>
  </si>
  <si>
    <t>Create a formula using HLOOKUP to find the performance rating of an employee in the 'IT' department.</t>
  </si>
  <si>
    <t>Use MATCH to find the position of 'Marketing' in the department column.</t>
  </si>
  <si>
    <t>Write a formula using INDEX to find the email of an employee with Employee ID 110.</t>
  </si>
  <si>
    <t>Combine INDEX and MATCH to find the phone number of an employee in the 'Sales' department.</t>
  </si>
  <si>
    <t>Use VLOOKUP with an exact match to find the hire date of an employee with Employee ID 115.</t>
  </si>
  <si>
    <t>Create a VLOOKUP formula with an approximate match to find the salary range for an employee with Employee ID 120.</t>
  </si>
  <si>
    <t>Use VLOOKUP with an exact match to find the performance rating of an employee with Employee ID 125.</t>
  </si>
  <si>
    <t>Write a VLOOKUP formula with an approximate match to find the department of an employee with Employee ID 130.</t>
  </si>
  <si>
    <t>Use VLOOKUP with an exact match to find the address of an employee with Employee ID 135.</t>
  </si>
  <si>
    <t>Create a nested VLOOKUP formula to find the salary of an employee with Employee ID 190 and check if it is above 70,000.</t>
  </si>
  <si>
    <t>Use nested VLOOKUP to find the performance rating of an employee with Employee ID 195 and determine if it is 'Good'.</t>
  </si>
  <si>
    <t>Write a nested VLOOKUP formula to find the hire date of an employee with Employee ID 200 and check if it is before 01/01/2018.</t>
  </si>
  <si>
    <t>Create a nested VLOOKUP formula to find the department of an employee with Employee ID 205 and determine if it is 'Finance'.</t>
  </si>
  <si>
    <t>Use nested VLOOKUP to find the email of an employee with Employee ID 210 and check if it contains 'company.com'.</t>
  </si>
  <si>
    <t>year</t>
  </si>
  <si>
    <t>Use VLOOKUP with a table to find the salary of an employee with Employee ID 165.</t>
  </si>
  <si>
    <t>Create a VLOOKUP formula with a dynamic range to find the performance rating of an employee with Employee ID 170.</t>
  </si>
  <si>
    <t>Use VLOOKUP with a table to find the hire date of an employee with Employee ID 175.</t>
  </si>
  <si>
    <t>Write a VLOOKUP formula with a dynamic range to find the department of an employee with Employee ID 180.</t>
  </si>
  <si>
    <t>Use VLOOKUP with a table to find the email of an employee with Employee ID 185.</t>
  </si>
  <si>
    <t>Row Labels</t>
  </si>
  <si>
    <t>Grand Total</t>
  </si>
  <si>
    <t>Sum of Salary</t>
  </si>
  <si>
    <t>Create a Pivot table to summarize the total salary by department.</t>
  </si>
  <si>
    <t>Use a Pivot table to show the average performance rating by department.</t>
  </si>
  <si>
    <t>Create a Pivot table to display the total number of employees by hire date.</t>
  </si>
  <si>
    <t>Use a Pivot table to summarize the total salary by performance rating.</t>
  </si>
  <si>
    <t>Create a Pivot table to show the total number of employees by department.</t>
  </si>
  <si>
    <t>Average of Salary</t>
  </si>
  <si>
    <t>Count of Employee ID</t>
  </si>
  <si>
    <t>Formatting and customizing Pivot tables</t>
  </si>
  <si>
    <t>Format a Pivot table to display the total salary by department with currency formatting.</t>
  </si>
  <si>
    <t>Customize a Pivot table to show the average performance rating by department with conditional formatting.</t>
  </si>
  <si>
    <t>Format a Pivot table to display the total number of employees by hire date with date formatting.</t>
  </si>
  <si>
    <t>Customize a Pivot table to show the total salary by performance rating with data bars.</t>
  </si>
  <si>
    <t>Format a Pivot table to display the total number of employees by department with custom number formatting.</t>
  </si>
  <si>
    <t>Write a formula to calculate the number of days between an employee’s hire date and today.</t>
  </si>
  <si>
    <t>Use the DATE function to create a date value for the first day of the current year.</t>
  </si>
  <si>
    <t>Create a formula using the TIME function to add 3 hours to the current time.</t>
  </si>
  <si>
    <t>Write a formula to extract the month from an employee’s hire date.</t>
  </si>
  <si>
    <t>Use the WEEKDAY function to determine the day of the week for an employee’s hire date</t>
  </si>
  <si>
    <t>count</t>
  </si>
  <si>
    <t xml:space="preserve"> 12:59:26 PM</t>
  </si>
  <si>
    <t>month</t>
  </si>
  <si>
    <t>weekdays</t>
  </si>
  <si>
    <t>Use the LEFT function to extract the first three characters of an employee’s email address.</t>
  </si>
  <si>
    <t>Create a formula using the RIGHT function to extract the domain from an employee’s email address.</t>
  </si>
  <si>
    <t>Use the LEN function to determine the length of an employee’s phone number</t>
  </si>
  <si>
    <t>left</t>
  </si>
  <si>
    <t>len.</t>
  </si>
  <si>
    <t>Write a formula using COUNTIF to count the number of employees in the “HR” department.</t>
  </si>
  <si>
    <t>Use COUNTIFS to count the number of employees in the “Finance” department with a performance rating of “Good”.</t>
  </si>
  <si>
    <t>Create a formula using SUMIF to calculate the total salary of employees in the “IT” department.</t>
  </si>
  <si>
    <t>Write a formula using SUMIFS to calculate the total salary of employees in the “Sales” department with a performance rating of “Excellent”.</t>
  </si>
  <si>
    <t>Use COUNTIF to count the number of employees hired before 01/</t>
  </si>
  <si>
    <t>01/01/2020.</t>
  </si>
  <si>
    <t>Pivot charts</t>
  </si>
  <si>
    <t>Create a Pivot chart to visualize the total salary by department.</t>
  </si>
  <si>
    <t>Use a Pivot chart to show the average performance rating by department.</t>
  </si>
  <si>
    <t>Create a Pivot chart to display the total number of employees by hire date.</t>
  </si>
  <si>
    <t>Use a Pivot chart to visualize the total salary by performance rating.</t>
  </si>
  <si>
    <t>Create a Pivot chart to show the total number of employees by department.</t>
  </si>
  <si>
    <t>Sum of Employee ID</t>
  </si>
  <si>
    <t>Using advanced options of Pivot tables</t>
  </si>
  <si>
    <t>Use the advanced options of Pivot tables to filter the total salary by department.</t>
  </si>
  <si>
    <t>Create a Pivot table with advanced options to group the average performance rating by department.</t>
  </si>
  <si>
    <t>Use the advanced options of Pivot tables to sort the total number of employees by hire date.</t>
  </si>
  <si>
    <t>Create a Pivot table with advanced options to filter the total salary by performance rating.</t>
  </si>
  <si>
    <t>Use the advanced options of Pivot tables to group the total number of employees by department.</t>
  </si>
  <si>
    <t>right</t>
  </si>
  <si>
    <t>Using VLookUP to consolidate Data from Multiple Sheets</t>
  </si>
  <si>
    <t>Use VLOOKUP to consolidate the salary data from multiple sheets for an employee with Employee ID 180.</t>
  </si>
  <si>
    <t>Create a VLOOKUP formula to consolidate the performance rating data from multiple sheets for an employee with Employee ID 220.</t>
  </si>
  <si>
    <t>Use VLOOKUP to consolidate the hire date data from multiple sheets for an employee with Employee ID 225.</t>
  </si>
  <si>
    <t>Write a VLOOKUP formula to consolidate the department data from multiple sheets for an employee with Employee ID 230.</t>
  </si>
  <si>
    <t>Use VLOOKUP to consolidate the email data from multiple sheets for an employee with Employee ID 235.</t>
  </si>
  <si>
    <t>position</t>
  </si>
  <si>
    <t>marketing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</si>
</sst>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mm/dd/yy;@"/>
    <numFmt numFmtId="166" formatCode="&quot;$&quot;#,##0.00"/>
    <numFmt numFmtId="167" formatCode="dd/mm/yy"/>
  </numFmts>
  <fonts count="5" x14ac:knownFonts="1">
    <font>
      <sz val="11"/>
      <color theme="1"/>
      <name val="Calibri"/>
      <family val="2"/>
      <scheme val="minor"/>
    </font>
    <font>
      <b/>
      <sz val="11"/>
      <color theme="1"/>
      <name val="Calibri"/>
      <family val="2"/>
      <scheme val="minor"/>
    </font>
    <font>
      <b/>
      <sz val="14"/>
      <color rgb="FF365F91"/>
      <name val="Calibri"/>
      <family val="2"/>
      <scheme val="minor"/>
    </font>
    <font>
      <sz val="11"/>
      <color theme="1"/>
      <name val="Cambria"/>
      <family val="1"/>
    </font>
    <font>
      <sz val="12"/>
      <color theme="1"/>
      <name val="Cambria"/>
      <family val="1"/>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6"/>
        <bgColor indexed="64"/>
      </patternFill>
    </fill>
    <fill>
      <patternFill patternType="solid">
        <fgColor rgb="FF00B050"/>
        <bgColor indexed="64"/>
      </patternFill>
    </fill>
    <fill>
      <patternFill patternType="solid">
        <fgColor rgb="FF9999FF"/>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7">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applyAlignment="1">
      <alignment vertical="center"/>
    </xf>
    <xf numFmtId="0" fontId="3" fillId="0" borderId="0" xfId="0" applyFont="1" applyAlignment="1">
      <alignment vertical="center"/>
    </xf>
    <xf numFmtId="0" fontId="3" fillId="0" borderId="0" xfId="0" applyFont="1"/>
    <xf numFmtId="165" fontId="0" fillId="0" borderId="0" xfId="0" applyNumberFormat="1"/>
    <xf numFmtId="14" fontId="0" fillId="0" borderId="0" xfId="0" applyNumberFormat="1"/>
    <xf numFmtId="0" fontId="0" fillId="2" borderId="0" xfId="0" applyFill="1"/>
    <xf numFmtId="0" fontId="1" fillId="2" borderId="1" xfId="0" applyFont="1" applyFill="1" applyBorder="1" applyAlignment="1">
      <alignment horizontal="center" vertical="top"/>
    </xf>
    <xf numFmtId="0" fontId="0" fillId="3" borderId="0" xfId="0" applyFill="1"/>
    <xf numFmtId="165" fontId="0" fillId="3" borderId="0" xfId="0" applyNumberFormat="1" applyFill="1"/>
    <xf numFmtId="15" fontId="0" fillId="0" borderId="0" xfId="0" applyNumberFormat="1"/>
    <xf numFmtId="0" fontId="1" fillId="4" borderId="1" xfId="0" applyFont="1" applyFill="1" applyBorder="1" applyAlignment="1">
      <alignment horizontal="center" vertical="top"/>
    </xf>
    <xf numFmtId="0" fontId="0" fillId="0" borderId="0" xfId="0" pivotButton="1"/>
    <xf numFmtId="0" fontId="0" fillId="0" borderId="0" xfId="0" applyAlignment="1">
      <alignment horizontal="left"/>
    </xf>
    <xf numFmtId="22" fontId="0" fillId="0" borderId="0" xfId="0" applyNumberFormat="1"/>
    <xf numFmtId="14" fontId="0" fillId="2" borderId="0" xfId="0" applyNumberFormat="1" applyFill="1"/>
    <xf numFmtId="22" fontId="0" fillId="2" borderId="0" xfId="0" applyNumberFormat="1" applyFill="1"/>
    <xf numFmtId="0" fontId="0" fillId="5" borderId="0" xfId="0" applyFill="1"/>
    <xf numFmtId="10" fontId="1" fillId="0" borderId="0" xfId="0" applyNumberFormat="1" applyFont="1"/>
    <xf numFmtId="0" fontId="4" fillId="0" borderId="0" xfId="0" applyFont="1" applyAlignment="1">
      <alignment vertical="center"/>
    </xf>
    <xf numFmtId="165" fontId="0" fillId="0" borderId="0" xfId="0" applyNumberFormat="1"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0" fillId="3" borderId="0" xfId="0" applyFill="1" applyAlignment="1">
      <alignment horizontal="left"/>
    </xf>
    <xf numFmtId="165" fontId="0" fillId="6" borderId="0" xfId="0" applyNumberFormat="1" applyFill="1" applyAlignment="1">
      <alignment horizontal="left"/>
    </xf>
    <xf numFmtId="0" fontId="0" fillId="6" borderId="0" xfId="0" applyFill="1"/>
    <xf numFmtId="167" fontId="0" fillId="0" borderId="0" xfId="0" applyNumberFormat="1"/>
    <xf numFmtId="0" fontId="2" fillId="5" borderId="0" xfId="0" applyFont="1" applyFill="1" applyAlignment="1">
      <alignment vertical="center"/>
    </xf>
    <xf numFmtId="0" fontId="3" fillId="5" borderId="0" xfId="0" applyFont="1" applyFill="1" applyAlignment="1">
      <alignment vertical="center"/>
    </xf>
    <xf numFmtId="166" fontId="0" fillId="5" borderId="0" xfId="0" applyNumberFormat="1" applyFill="1"/>
    <xf numFmtId="165" fontId="0" fillId="5" borderId="0" xfId="0" applyNumberFormat="1" applyFill="1" applyAlignment="1">
      <alignment horizontal="left"/>
    </xf>
    <xf numFmtId="0" fontId="0" fillId="5" borderId="0" xfId="0" applyFill="1" applyAlignment="1">
      <alignment horizontal="left"/>
    </xf>
    <xf numFmtId="0" fontId="3" fillId="7" borderId="0" xfId="0" applyFont="1" applyFill="1" applyAlignment="1">
      <alignment vertical="center"/>
    </xf>
    <xf numFmtId="0" fontId="0" fillId="7" borderId="0" xfId="0" applyFill="1"/>
    <xf numFmtId="0" fontId="0" fillId="7" borderId="0" xfId="0" applyFill="1" applyAlignment="1">
      <alignment horizontal="left"/>
    </xf>
    <xf numFmtId="165" fontId="0" fillId="7" borderId="0" xfId="0" applyNumberFormat="1" applyFill="1" applyAlignment="1">
      <alignment horizontal="left"/>
    </xf>
    <xf numFmtId="0" fontId="0" fillId="8" borderId="0" xfId="0" applyFill="1"/>
    <xf numFmtId="0" fontId="2" fillId="8" borderId="0" xfId="0" applyFont="1" applyFill="1" applyAlignment="1">
      <alignment vertical="center"/>
    </xf>
    <xf numFmtId="0" fontId="3" fillId="8" borderId="0" xfId="0" applyFont="1" applyFill="1" applyAlignment="1">
      <alignment vertical="center"/>
    </xf>
    <xf numFmtId="0" fontId="0" fillId="9" borderId="0" xfId="0" applyFill="1"/>
    <xf numFmtId="0" fontId="1" fillId="0" borderId="0" xfId="0" applyFont="1" applyAlignment="1">
      <alignment horizontal="center" vertical="top"/>
    </xf>
    <xf numFmtId="14" fontId="0" fillId="0" borderId="0" xfId="0" applyNumberFormat="1"/>
    <xf numFmtId="0" fontId="3" fillId="0" borderId="0" xfId="0" applyFont="1" applyAlignment="1">
      <alignment vertical="center"/>
    </xf>
    <xf numFmtId="0" fontId="3" fillId="0" borderId="0" xfId="0" applyFont="1" applyFill="1" applyAlignment="1">
      <alignment vertical="center"/>
    </xf>
    <xf numFmtId="0" fontId="0" fillId="0" borderId="0" xfId="0" applyFill="1"/>
  </cellXfs>
  <cellStyles count="1">
    <cellStyle name="Normal" xfId="0" builtinId="0"/>
  </cellStyles>
  <dxfs count="136">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6" formatCode="&quot;$&quot;#,##0.00"/>
    </dxf>
    <dxf>
      <numFmt numFmtId="166" formatCode="&quot;$&quot;#,##0.00"/>
    </dxf>
    <dxf>
      <font>
        <color rgb="FF9C0006"/>
      </font>
      <fill>
        <patternFill>
          <bgColor rgb="FFFFC7CE"/>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FFFF00"/>
        </patternFill>
      </fill>
    </dxf>
    <dxf>
      <fill>
        <patternFill patternType="solid">
          <bgColor rgb="FFFFC000"/>
        </patternFill>
      </fill>
    </dxf>
    <dxf>
      <fill>
        <patternFill patternType="solid">
          <bgColor rgb="FF9999FF"/>
        </patternFill>
      </fill>
    </dxf>
    <dxf>
      <fill>
        <patternFill patternType="solid">
          <bgColor rgb="FF9999FF"/>
        </patternFill>
      </fill>
    </dxf>
    <dxf>
      <fill>
        <patternFill patternType="solid">
          <bgColor rgb="FF9999FF"/>
        </patternFill>
      </fill>
    </dxf>
    <dxf>
      <fill>
        <patternFill patternType="solid">
          <bgColor rgb="FFFFFF00"/>
        </patternFill>
      </fill>
    </dxf>
    <dxf>
      <fill>
        <patternFill patternType="solid">
          <bgColor rgb="FFFFFF00"/>
        </patternFill>
      </fill>
    </dxf>
    <dxf>
      <fill>
        <patternFill>
          <bgColor rgb="FFFFFF00"/>
        </patternFill>
      </fill>
    </dxf>
    <dxf>
      <fill>
        <patternFill patternType="solid">
          <bgColor rgb="FF9999FF"/>
        </patternFill>
      </fill>
    </dxf>
    <dxf>
      <fill>
        <patternFill patternType="solid">
          <bgColor rgb="FF9999FF"/>
        </patternFill>
      </fill>
    </dxf>
    <dxf>
      <fill>
        <patternFill patternType="solid">
          <bgColor rgb="FF9999FF"/>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theme="6"/>
        </patternFill>
      </fill>
    </dxf>
  </dxfs>
  <tableStyles count="0" defaultTableStyle="TableStyleMedium9" defaultPivotStyle="PivotStyleLight16"/>
  <colors>
    <mruColors>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7.xml"/><Relationship Id="rId28"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Excel_Dataset for Question Set 1.xlsx]pivot chart!PivotTable5</c:name>
    <c:fmtId val="2"/>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chart'!$B$3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281-4C8D-A423-86468B7CEA7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281-4C8D-A423-86468B7CEA7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281-4C8D-A423-86468B7CEA7C}"/>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D281-4C8D-A423-86468B7CEA7C}"/>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D281-4C8D-A423-86468B7CEA7C}"/>
              </c:ext>
            </c:extLst>
          </c:dPt>
          <c:cat>
            <c:strRef>
              <c:f>'pivot chart'!$A$4:$A$9</c:f>
              <c:strCache>
                <c:ptCount val="5"/>
                <c:pt idx="0">
                  <c:v>Finance</c:v>
                </c:pt>
                <c:pt idx="1">
                  <c:v>HR</c:v>
                </c:pt>
                <c:pt idx="2">
                  <c:v>IT</c:v>
                </c:pt>
                <c:pt idx="3">
                  <c:v>Marketing</c:v>
                </c:pt>
                <c:pt idx="4">
                  <c:v>Sales</c:v>
                </c:pt>
              </c:strCache>
            </c:strRef>
          </c:cat>
          <c:val>
            <c:numRef>
              <c:f>'pivot chart'!$B$4:$B$9</c:f>
              <c:numCache>
                <c:formatCode>General</c:formatCode>
                <c:ptCount val="5"/>
                <c:pt idx="0">
                  <c:v>1218612</c:v>
                </c:pt>
                <c:pt idx="1">
                  <c:v>1244148</c:v>
                </c:pt>
                <c:pt idx="2">
                  <c:v>1232925</c:v>
                </c:pt>
                <c:pt idx="3">
                  <c:v>1241651</c:v>
                </c:pt>
                <c:pt idx="4">
                  <c:v>1099376</c:v>
                </c:pt>
              </c:numCache>
            </c:numRef>
          </c:val>
          <c:extLst>
            <c:ext xmlns:c16="http://schemas.microsoft.com/office/drawing/2014/chart" uri="{C3380CC4-5D6E-409C-BE32-E72D297353CC}">
              <c16:uniqueId val="{00000000-D93F-4FD3-A259-B09936B4D330}"/>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Excel_Dataset for Question Set 1.xlsx]pivot chart!PivotTable1</c:name>
    <c:fmtId val="8"/>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solidFill>
          <a:srgbClr val="FFFF00"/>
        </a:solidFill>
        <a:ln>
          <a:noFill/>
        </a:ln>
        <a:effectLst/>
        <a:sp3d/>
      </c:spPr>
    </c:sideWall>
    <c:backWall>
      <c:thickness val="0"/>
      <c:spPr>
        <a:solidFill>
          <a:srgbClr val="FFFF00"/>
        </a:solidFill>
        <a:ln>
          <a:noFill/>
        </a:ln>
        <a:effectLst/>
        <a:sp3d/>
      </c:spPr>
    </c:backWall>
    <c:plotArea>
      <c:layout/>
      <c:bar3DChart>
        <c:barDir val="col"/>
        <c:grouping val="stacked"/>
        <c:varyColors val="0"/>
        <c:ser>
          <c:idx val="0"/>
          <c:order val="0"/>
          <c:tx>
            <c:strRef>
              <c:f>'pivot chart'!$L$9</c:f>
              <c:strCache>
                <c:ptCount val="1"/>
                <c:pt idx="0">
                  <c:v>Total</c:v>
                </c:pt>
              </c:strCache>
            </c:strRef>
          </c:tx>
          <c:spPr>
            <a:solidFill>
              <a:schemeClr val="accent1"/>
            </a:solidFill>
            <a:ln>
              <a:noFill/>
            </a:ln>
            <a:effectLst/>
            <a:sp3d/>
          </c:spPr>
          <c:invertIfNegative val="0"/>
          <c:cat>
            <c:strRef>
              <c:f>'pivot chart'!$K$10:$K$15</c:f>
              <c:strCache>
                <c:ptCount val="5"/>
                <c:pt idx="0">
                  <c:v>Average</c:v>
                </c:pt>
                <c:pt idx="1">
                  <c:v>Below Average</c:v>
                </c:pt>
                <c:pt idx="2">
                  <c:v>Excellent</c:v>
                </c:pt>
                <c:pt idx="3">
                  <c:v>Good</c:v>
                </c:pt>
                <c:pt idx="4">
                  <c:v>Poor</c:v>
                </c:pt>
              </c:strCache>
            </c:strRef>
          </c:cat>
          <c:val>
            <c:numRef>
              <c:f>'pivot chart'!$L$10:$L$15</c:f>
              <c:numCache>
                <c:formatCode>General</c:formatCode>
                <c:ptCount val="5"/>
                <c:pt idx="0">
                  <c:v>1491954</c:v>
                </c:pt>
                <c:pt idx="1">
                  <c:v>1499951</c:v>
                </c:pt>
                <c:pt idx="2">
                  <c:v>572091</c:v>
                </c:pt>
                <c:pt idx="3">
                  <c:v>1011214</c:v>
                </c:pt>
                <c:pt idx="4">
                  <c:v>1461502</c:v>
                </c:pt>
              </c:numCache>
            </c:numRef>
          </c:val>
          <c:extLst>
            <c:ext xmlns:c16="http://schemas.microsoft.com/office/drawing/2014/chart" uri="{C3380CC4-5D6E-409C-BE32-E72D297353CC}">
              <c16:uniqueId val="{00000000-C536-45AB-B60C-CA8A54414B0E}"/>
            </c:ext>
          </c:extLst>
        </c:ser>
        <c:dLbls>
          <c:showLegendKey val="0"/>
          <c:showVal val="0"/>
          <c:showCatName val="0"/>
          <c:showSerName val="0"/>
          <c:showPercent val="0"/>
          <c:showBubbleSize val="0"/>
        </c:dLbls>
        <c:gapWidth val="150"/>
        <c:shape val="box"/>
        <c:axId val="2114279504"/>
        <c:axId val="2114278064"/>
        <c:axId val="0"/>
      </c:bar3DChart>
      <c:catAx>
        <c:axId val="211427950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278064"/>
        <c:crosses val="autoZero"/>
        <c:auto val="1"/>
        <c:lblAlgn val="ctr"/>
        <c:lblOffset val="100"/>
        <c:noMultiLvlLbl val="0"/>
      </c:catAx>
      <c:valAx>
        <c:axId val="21142780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279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00"/>
    </a:solidFill>
    <a:ln w="9525" cap="flat" cmpd="sng" algn="ctr">
      <a:solidFill>
        <a:srgbClr val="FFFF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Excel_Dataset for Question Set 1.xlsx]pivottable!PivotTable3</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pivottable!$Q$20</c:f>
              <c:strCache>
                <c:ptCount val="1"/>
                <c:pt idx="0">
                  <c:v>Total</c:v>
                </c:pt>
              </c:strCache>
            </c:strRef>
          </c:tx>
          <c:spPr>
            <a:solidFill>
              <a:schemeClr val="accent1"/>
            </a:solidFill>
            <a:ln>
              <a:noFill/>
            </a:ln>
            <a:effectLst/>
          </c:spPr>
          <c:invertIfNegative val="0"/>
          <c:cat>
            <c:strRef>
              <c:f>pivottable!$P$21:$P$23</c:f>
              <c:strCache>
                <c:ptCount val="2"/>
                <c:pt idx="0">
                  <c:v>10/18/16</c:v>
                </c:pt>
                <c:pt idx="1">
                  <c:v>10/21/16</c:v>
                </c:pt>
              </c:strCache>
            </c:strRef>
          </c:cat>
          <c:val>
            <c:numRef>
              <c:f>pivottable!$Q$21:$Q$23</c:f>
              <c:numCache>
                <c:formatCode>General</c:formatCode>
                <c:ptCount val="2"/>
                <c:pt idx="0">
                  <c:v>1</c:v>
                </c:pt>
                <c:pt idx="1">
                  <c:v>1</c:v>
                </c:pt>
              </c:numCache>
            </c:numRef>
          </c:val>
          <c:extLst>
            <c:ext xmlns:c16="http://schemas.microsoft.com/office/drawing/2014/chart" uri="{C3380CC4-5D6E-409C-BE32-E72D297353CC}">
              <c16:uniqueId val="{00000000-7180-4C14-9EB8-6038B4DA81AB}"/>
            </c:ext>
          </c:extLst>
        </c:ser>
        <c:dLbls>
          <c:showLegendKey val="0"/>
          <c:showVal val="0"/>
          <c:showCatName val="0"/>
          <c:showSerName val="0"/>
          <c:showPercent val="0"/>
          <c:showBubbleSize val="0"/>
        </c:dLbls>
        <c:gapWidth val="219"/>
        <c:overlap val="-27"/>
        <c:axId val="510064287"/>
        <c:axId val="510062847"/>
      </c:barChart>
      <c:catAx>
        <c:axId val="5100642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062847"/>
        <c:crosses val="autoZero"/>
        <c:auto val="1"/>
        <c:lblAlgn val="ctr"/>
        <c:lblOffset val="100"/>
        <c:noMultiLvlLbl val="0"/>
      </c:catAx>
      <c:valAx>
        <c:axId val="51006284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064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Excel_Dataset for Question Set 1.xlsx]formatting!PivotTable2</c:name>
    <c:fmtId val="0"/>
  </c:pivotSource>
  <c:chart>
    <c:autoTitleDeleted val="1"/>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99190355442858"/>
          <c:y val="9.3240093240093247E-2"/>
          <c:w val="0.83681035633257705"/>
          <c:h val="0.8007093955912854"/>
        </c:manualLayout>
      </c:layout>
      <c:barChart>
        <c:barDir val="col"/>
        <c:grouping val="clustered"/>
        <c:varyColors val="0"/>
        <c:ser>
          <c:idx val="0"/>
          <c:order val="0"/>
          <c:tx>
            <c:strRef>
              <c:f>formatting!$B$14</c:f>
              <c:strCache>
                <c:ptCount val="1"/>
                <c:pt idx="0">
                  <c:v>Total</c:v>
                </c:pt>
              </c:strCache>
            </c:strRef>
          </c:tx>
          <c:spPr>
            <a:solidFill>
              <a:srgbClr val="00B050"/>
            </a:solidFill>
            <a:ln>
              <a:noFill/>
            </a:ln>
            <a:effectLst/>
          </c:spPr>
          <c:invertIfNegative val="0"/>
          <c:cat>
            <c:strRef>
              <c:f>formatting!$A$15:$A$20</c:f>
              <c:strCache>
                <c:ptCount val="5"/>
                <c:pt idx="0">
                  <c:v>Average</c:v>
                </c:pt>
                <c:pt idx="1">
                  <c:v>Below Average</c:v>
                </c:pt>
                <c:pt idx="2">
                  <c:v>Excellent</c:v>
                </c:pt>
                <c:pt idx="3">
                  <c:v>Good</c:v>
                </c:pt>
                <c:pt idx="4">
                  <c:v>Poor</c:v>
                </c:pt>
              </c:strCache>
            </c:strRef>
          </c:cat>
          <c:val>
            <c:numRef>
              <c:f>formatting!$B$15:$B$20</c:f>
              <c:numCache>
                <c:formatCode>General</c:formatCode>
                <c:ptCount val="5"/>
                <c:pt idx="0">
                  <c:v>1491954</c:v>
                </c:pt>
                <c:pt idx="1">
                  <c:v>1499951</c:v>
                </c:pt>
                <c:pt idx="2">
                  <c:v>572091</c:v>
                </c:pt>
                <c:pt idx="3">
                  <c:v>1011214</c:v>
                </c:pt>
                <c:pt idx="4">
                  <c:v>1461502</c:v>
                </c:pt>
              </c:numCache>
            </c:numRef>
          </c:val>
          <c:extLst>
            <c:ext xmlns:c16="http://schemas.microsoft.com/office/drawing/2014/chart" uri="{C3380CC4-5D6E-409C-BE32-E72D297353CC}">
              <c16:uniqueId val="{00000000-3841-4C06-8CAD-EB2191907026}"/>
            </c:ext>
          </c:extLst>
        </c:ser>
        <c:dLbls>
          <c:showLegendKey val="0"/>
          <c:showVal val="0"/>
          <c:showCatName val="0"/>
          <c:showSerName val="0"/>
          <c:showPercent val="0"/>
          <c:showBubbleSize val="0"/>
        </c:dLbls>
        <c:gapWidth val="219"/>
        <c:overlap val="-27"/>
        <c:axId val="447474431"/>
        <c:axId val="447475391"/>
      </c:barChart>
      <c:catAx>
        <c:axId val="4474744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475391"/>
        <c:crosses val="autoZero"/>
        <c:auto val="1"/>
        <c:lblAlgn val="ctr"/>
        <c:lblOffset val="100"/>
        <c:noMultiLvlLbl val="0"/>
      </c:catAx>
      <c:valAx>
        <c:axId val="44747539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474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000"/>
    </a:solidFill>
    <a:ln w="9525" cap="flat" cmpd="sng" algn="ctr">
      <a:solidFill>
        <a:srgbClr val="FFC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15240</xdr:colOff>
      <xdr:row>1</xdr:row>
      <xdr:rowOff>179070</xdr:rowOff>
    </xdr:from>
    <xdr:to>
      <xdr:col>9</xdr:col>
      <xdr:colOff>129540</xdr:colOff>
      <xdr:row>13</xdr:row>
      <xdr:rowOff>0</xdr:rowOff>
    </xdr:to>
    <xdr:graphicFrame macro="">
      <xdr:nvGraphicFramePr>
        <xdr:cNvPr id="3" name="Chart 2">
          <a:extLst>
            <a:ext uri="{FF2B5EF4-FFF2-40B4-BE49-F238E27FC236}">
              <a16:creationId xmlns:a16="http://schemas.microsoft.com/office/drawing/2014/main" id="{F81FFDD4-F04E-6760-0E55-8C931F4CAD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45720</xdr:colOff>
      <xdr:row>0</xdr:row>
      <xdr:rowOff>190501</xdr:rowOff>
    </xdr:from>
    <xdr:to>
      <xdr:col>18</xdr:col>
      <xdr:colOff>342900</xdr:colOff>
      <xdr:row>5</xdr:row>
      <xdr:rowOff>76201</xdr:rowOff>
    </xdr:to>
    <mc:AlternateContent xmlns:mc="http://schemas.openxmlformats.org/markup-compatibility/2006" xmlns:a14="http://schemas.microsoft.com/office/drawing/2010/main">
      <mc:Choice Requires="a14">
        <xdr:graphicFrame macro="">
          <xdr:nvGraphicFramePr>
            <xdr:cNvPr id="4" name="Hire Date 2">
              <a:extLst>
                <a:ext uri="{FF2B5EF4-FFF2-40B4-BE49-F238E27FC236}">
                  <a16:creationId xmlns:a16="http://schemas.microsoft.com/office/drawing/2014/main" id="{5E65FE44-D624-4470-6CAB-5BA098317F4E}"/>
                </a:ext>
              </a:extLst>
            </xdr:cNvPr>
            <xdr:cNvGraphicFramePr/>
          </xdr:nvGraphicFramePr>
          <xdr:xfrm>
            <a:off x="0" y="0"/>
            <a:ext cx="0" cy="0"/>
          </xdr:xfrm>
          <a:graphic>
            <a:graphicData uri="http://schemas.microsoft.com/office/drawing/2010/slicer">
              <sle:slicer xmlns:sle="http://schemas.microsoft.com/office/drawing/2010/slicer" name="Hire Date 2"/>
            </a:graphicData>
          </a:graphic>
        </xdr:graphicFrame>
      </mc:Choice>
      <mc:Fallback xmlns="">
        <xdr:sp macro="" textlink="">
          <xdr:nvSpPr>
            <xdr:cNvPr id="0" name=""/>
            <xdr:cNvSpPr>
              <a:spLocks noTextEdit="1"/>
            </xdr:cNvSpPr>
          </xdr:nvSpPr>
          <xdr:spPr>
            <a:xfrm>
              <a:off x="10294620" y="190501"/>
              <a:ext cx="3345180" cy="8458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22860</xdr:colOff>
      <xdr:row>7</xdr:row>
      <xdr:rowOff>118110</xdr:rowOff>
    </xdr:from>
    <xdr:to>
      <xdr:col>17</xdr:col>
      <xdr:colOff>114300</xdr:colOff>
      <xdr:row>20</xdr:row>
      <xdr:rowOff>106680</xdr:rowOff>
    </xdr:to>
    <xdr:graphicFrame macro="">
      <xdr:nvGraphicFramePr>
        <xdr:cNvPr id="5" name="Chart 4">
          <a:extLst>
            <a:ext uri="{FF2B5EF4-FFF2-40B4-BE49-F238E27FC236}">
              <a16:creationId xmlns:a16="http://schemas.microsoft.com/office/drawing/2014/main" id="{CE62FC17-4C5C-54E3-C064-FF7FAE34DE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144780</xdr:colOff>
      <xdr:row>6</xdr:row>
      <xdr:rowOff>30481</xdr:rowOff>
    </xdr:from>
    <xdr:to>
      <xdr:col>3</xdr:col>
      <xdr:colOff>106680</xdr:colOff>
      <xdr:row>9</xdr:row>
      <xdr:rowOff>99061</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8D38289D-781F-062A-0A1A-A8B657A4487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390874" y="1160034"/>
              <a:ext cx="2068606" cy="6064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13</xdr:row>
      <xdr:rowOff>53340</xdr:rowOff>
    </xdr:from>
    <xdr:to>
      <xdr:col>1</xdr:col>
      <xdr:colOff>685800</xdr:colOff>
      <xdr:row>17</xdr:row>
      <xdr:rowOff>106679</xdr:rowOff>
    </xdr:to>
    <mc:AlternateContent xmlns:mc="http://schemas.openxmlformats.org/markup-compatibility/2006" xmlns:a14="http://schemas.microsoft.com/office/drawing/2010/main">
      <mc:Choice Requires="a14">
        <xdr:graphicFrame macro="">
          <xdr:nvGraphicFramePr>
            <xdr:cNvPr id="5" name="Name">
              <a:extLst>
                <a:ext uri="{FF2B5EF4-FFF2-40B4-BE49-F238E27FC236}">
                  <a16:creationId xmlns:a16="http://schemas.microsoft.com/office/drawing/2014/main" id="{4A0DC1D4-5C12-902C-0250-0B54C314B4D7}"/>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38100" y="2437952"/>
              <a:ext cx="1893794" cy="7705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190500</xdr:colOff>
      <xdr:row>19</xdr:row>
      <xdr:rowOff>80683</xdr:rowOff>
    </xdr:from>
    <xdr:to>
      <xdr:col>3</xdr:col>
      <xdr:colOff>304800</xdr:colOff>
      <xdr:row>22</xdr:row>
      <xdr:rowOff>170329</xdr:rowOff>
    </xdr:to>
    <mc:AlternateContent xmlns:mc="http://schemas.openxmlformats.org/markup-compatibility/2006" xmlns:a14="http://schemas.microsoft.com/office/drawing/2010/main">
      <mc:Choice Requires="a14">
        <xdr:graphicFrame macro="">
          <xdr:nvGraphicFramePr>
            <xdr:cNvPr id="6" name="Hire Date 3">
              <a:extLst>
                <a:ext uri="{FF2B5EF4-FFF2-40B4-BE49-F238E27FC236}">
                  <a16:creationId xmlns:a16="http://schemas.microsoft.com/office/drawing/2014/main" id="{CE9808E3-600B-26A9-17CF-551058D0C95F}"/>
                </a:ext>
              </a:extLst>
            </xdr:cNvPr>
            <xdr:cNvGraphicFramePr/>
          </xdr:nvGraphicFramePr>
          <xdr:xfrm>
            <a:off x="0" y="0"/>
            <a:ext cx="0" cy="0"/>
          </xdr:xfrm>
          <a:graphic>
            <a:graphicData uri="http://schemas.microsoft.com/office/drawing/2010/slicer">
              <sle:slicer xmlns:sle="http://schemas.microsoft.com/office/drawing/2010/slicer" name="Hire Date 3"/>
            </a:graphicData>
          </a:graphic>
        </xdr:graphicFrame>
      </mc:Choice>
      <mc:Fallback xmlns="">
        <xdr:sp macro="" textlink="">
          <xdr:nvSpPr>
            <xdr:cNvPr id="0" name=""/>
            <xdr:cNvSpPr>
              <a:spLocks noTextEdit="1"/>
            </xdr:cNvSpPr>
          </xdr:nvSpPr>
          <xdr:spPr>
            <a:xfrm>
              <a:off x="1436594" y="3541059"/>
              <a:ext cx="2221006" cy="6275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32273</xdr:colOff>
      <xdr:row>1</xdr:row>
      <xdr:rowOff>168088</xdr:rowOff>
    </xdr:from>
    <xdr:to>
      <xdr:col>11</xdr:col>
      <xdr:colOff>268942</xdr:colOff>
      <xdr:row>11</xdr:row>
      <xdr:rowOff>17929</xdr:rowOff>
    </xdr:to>
    <mc:AlternateContent xmlns:mc="http://schemas.openxmlformats.org/markup-compatibility/2006" xmlns:a14="http://schemas.microsoft.com/office/drawing/2010/main">
      <mc:Choice Requires="a14">
        <xdr:graphicFrame macro="">
          <xdr:nvGraphicFramePr>
            <xdr:cNvPr id="7" name="Performance Rating">
              <a:extLst>
                <a:ext uri="{FF2B5EF4-FFF2-40B4-BE49-F238E27FC236}">
                  <a16:creationId xmlns:a16="http://schemas.microsoft.com/office/drawing/2014/main" id="{F38E5ACF-2D70-4AC1-6443-6D0C2C2DD495}"/>
                </a:ext>
              </a:extLst>
            </xdr:cNvPr>
            <xdr:cNvGraphicFramePr/>
          </xdr:nvGraphicFramePr>
          <xdr:xfrm>
            <a:off x="0" y="0"/>
            <a:ext cx="0" cy="0"/>
          </xdr:xfrm>
          <a:graphic>
            <a:graphicData uri="http://schemas.microsoft.com/office/drawing/2010/slicer">
              <sle:slicer xmlns:sle="http://schemas.microsoft.com/office/drawing/2010/slicer" name="Performance Rating"/>
            </a:graphicData>
          </a:graphic>
        </xdr:graphicFrame>
      </mc:Choice>
      <mc:Fallback xmlns="">
        <xdr:sp macro="" textlink="">
          <xdr:nvSpPr>
            <xdr:cNvPr id="0" name=""/>
            <xdr:cNvSpPr>
              <a:spLocks noTextEdit="1"/>
            </xdr:cNvSpPr>
          </xdr:nvSpPr>
          <xdr:spPr>
            <a:xfrm>
              <a:off x="8387379" y="401170"/>
              <a:ext cx="1751704" cy="16427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394446</xdr:colOff>
      <xdr:row>12</xdr:row>
      <xdr:rowOff>150159</xdr:rowOff>
    </xdr:from>
    <xdr:to>
      <xdr:col>10</xdr:col>
      <xdr:colOff>430305</xdr:colOff>
      <xdr:row>21</xdr:row>
      <xdr:rowOff>143436</xdr:rowOff>
    </xdr:to>
    <mc:AlternateContent xmlns:mc="http://schemas.openxmlformats.org/markup-compatibility/2006" xmlns:a14="http://schemas.microsoft.com/office/drawing/2010/main">
      <mc:Choice Requires="a14">
        <xdr:graphicFrame macro="">
          <xdr:nvGraphicFramePr>
            <xdr:cNvPr id="8" name="Department 1">
              <a:extLst>
                <a:ext uri="{FF2B5EF4-FFF2-40B4-BE49-F238E27FC236}">
                  <a16:creationId xmlns:a16="http://schemas.microsoft.com/office/drawing/2014/main" id="{56F4EDEB-5CDA-551A-8A57-6A98E4A38D3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7844117" y="2355477"/>
              <a:ext cx="1846729" cy="16069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12</xdr:col>
      <xdr:colOff>137160</xdr:colOff>
      <xdr:row>15</xdr:row>
      <xdr:rowOff>114300</xdr:rowOff>
    </xdr:from>
    <xdr:ext cx="1828800" cy="2466975"/>
    <mc:AlternateContent xmlns:mc="http://schemas.openxmlformats.org/markup-compatibility/2006" xmlns:a14="http://schemas.microsoft.com/office/drawing/2010/main">
      <mc:Choice Requires="a14">
        <xdr:graphicFrame macro="">
          <xdr:nvGraphicFramePr>
            <xdr:cNvPr id="3" name="Hire Date 1">
              <a:extLst>
                <a:ext uri="{FF2B5EF4-FFF2-40B4-BE49-F238E27FC236}">
                  <a16:creationId xmlns:a16="http://schemas.microsoft.com/office/drawing/2014/main" id="{EC1637D1-326A-4B90-9FE3-0D5EB0570687}"/>
                </a:ext>
              </a:extLst>
            </xdr:cNvPr>
            <xdr:cNvGraphicFramePr/>
          </xdr:nvGraphicFramePr>
          <xdr:xfrm>
            <a:off x="0" y="0"/>
            <a:ext cx="0" cy="0"/>
          </xdr:xfrm>
          <a:graphic>
            <a:graphicData uri="http://schemas.microsoft.com/office/drawing/2010/slicer">
              <sle:slicer xmlns:sle="http://schemas.microsoft.com/office/drawing/2010/slicer" name="Hire Date 1"/>
            </a:graphicData>
          </a:graphic>
        </xdr:graphicFrame>
      </mc:Choice>
      <mc:Fallback xmlns="">
        <xdr:sp macro="" textlink="">
          <xdr:nvSpPr>
            <xdr:cNvPr id="0" name=""/>
            <xdr:cNvSpPr>
              <a:spLocks noTextEdit="1"/>
            </xdr:cNvSpPr>
          </xdr:nvSpPr>
          <xdr:spPr>
            <a:xfrm>
              <a:off x="10248900" y="28575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17</xdr:col>
      <xdr:colOff>68580</xdr:colOff>
      <xdr:row>18</xdr:row>
      <xdr:rowOff>133350</xdr:rowOff>
    </xdr:from>
    <xdr:to>
      <xdr:col>24</xdr:col>
      <xdr:colOff>403860</xdr:colOff>
      <xdr:row>30</xdr:row>
      <xdr:rowOff>83820</xdr:rowOff>
    </xdr:to>
    <xdr:graphicFrame macro="">
      <xdr:nvGraphicFramePr>
        <xdr:cNvPr id="4" name="Chart 3">
          <a:extLst>
            <a:ext uri="{FF2B5EF4-FFF2-40B4-BE49-F238E27FC236}">
              <a16:creationId xmlns:a16="http://schemas.microsoft.com/office/drawing/2014/main" id="{6C55E3E8-DBAE-5AE2-B132-4478E2173C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251460</xdr:colOff>
      <xdr:row>12</xdr:row>
      <xdr:rowOff>137160</xdr:rowOff>
    </xdr:from>
    <xdr:to>
      <xdr:col>9</xdr:col>
      <xdr:colOff>480060</xdr:colOff>
      <xdr:row>24</xdr:row>
      <xdr:rowOff>121920</xdr:rowOff>
    </xdr:to>
    <xdr:graphicFrame macro="">
      <xdr:nvGraphicFramePr>
        <xdr:cNvPr id="2" name="Chart 1">
          <a:extLst>
            <a:ext uri="{FF2B5EF4-FFF2-40B4-BE49-F238E27FC236}">
              <a16:creationId xmlns:a16="http://schemas.microsoft.com/office/drawing/2014/main" id="{7218C5B3-55F0-DDBA-D927-6F58DB8A1D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571500</xdr:colOff>
      <xdr:row>2</xdr:row>
      <xdr:rowOff>22861</xdr:rowOff>
    </xdr:from>
    <xdr:to>
      <xdr:col>20</xdr:col>
      <xdr:colOff>525780</xdr:colOff>
      <xdr:row>5</xdr:row>
      <xdr:rowOff>91440</xdr:rowOff>
    </xdr:to>
    <mc:AlternateContent xmlns:mc="http://schemas.openxmlformats.org/markup-compatibility/2006" xmlns:a14="http://schemas.microsoft.com/office/drawing/2010/main">
      <mc:Choice Requires="a14">
        <xdr:graphicFrame macro="">
          <xdr:nvGraphicFramePr>
            <xdr:cNvPr id="4" name="Hire Date">
              <a:extLst>
                <a:ext uri="{FF2B5EF4-FFF2-40B4-BE49-F238E27FC236}">
                  <a16:creationId xmlns:a16="http://schemas.microsoft.com/office/drawing/2014/main" id="{E08386DA-DF4A-67C2-382B-20943FEB160E}"/>
                </a:ext>
              </a:extLst>
            </xdr:cNvPr>
            <xdr:cNvGraphicFramePr/>
          </xdr:nvGraphicFramePr>
          <xdr:xfrm>
            <a:off x="0" y="0"/>
            <a:ext cx="0" cy="0"/>
          </xdr:xfrm>
          <a:graphic>
            <a:graphicData uri="http://schemas.microsoft.com/office/drawing/2010/slicer">
              <sle:slicer xmlns:sle="http://schemas.microsoft.com/office/drawing/2010/slicer" name="Hire Date"/>
            </a:graphicData>
          </a:graphic>
        </xdr:graphicFrame>
      </mc:Choice>
      <mc:Fallback xmlns="">
        <xdr:sp macro="" textlink="">
          <xdr:nvSpPr>
            <xdr:cNvPr id="0" name=""/>
            <xdr:cNvSpPr>
              <a:spLocks noTextEdit="1"/>
            </xdr:cNvSpPr>
          </xdr:nvSpPr>
          <xdr:spPr>
            <a:xfrm>
              <a:off x="13449300" y="434341"/>
              <a:ext cx="1783080" cy="6172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94.905749652775" createdVersion="8" refreshedVersion="8" minRefreshableVersion="3" recordCount="100" xr:uid="{291276AA-D933-48E4-974F-A3C200118EB4}">
  <cacheSource type="worksheet">
    <worksheetSource name="data"/>
  </cacheSource>
  <cacheFields count="12">
    <cacheField name="Employee ID" numFmtId="0">
      <sharedItems containsSemiMixedTypes="0" containsString="0" containsNumber="1" containsInteger="1" minValue="101" maxValue="200" count="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sharedItems>
    </cacheField>
    <cacheField name="Name" numFmtId="0">
      <sharedItems count="100">
        <s v="Employee 1"/>
        <s v="Employee 2"/>
        <s v="Employee 3"/>
        <s v="Employee 4"/>
        <s v="Employee 5"/>
        <s v="Employee 6"/>
        <s v="Employee 7"/>
        <s v="Employee 8"/>
        <s v="Employee 9"/>
        <s v="Employee 10"/>
        <s v="Employee 11"/>
        <s v="Employee 12"/>
        <s v="Employee 13"/>
        <s v="Employee 14"/>
        <s v="Employee 15"/>
        <s v="Employee 16"/>
        <s v="Employee 17"/>
        <s v="Employee 18"/>
        <s v="Employee 19"/>
        <s v="Employee 20"/>
        <s v="Employee 21"/>
        <s v="Employee 22"/>
        <s v="Employee 23"/>
        <s v="Employee 24"/>
        <s v="Employee 25"/>
        <s v="Employee 26"/>
        <s v="Employee 27"/>
        <s v="Employee 28"/>
        <s v="Employee 29"/>
        <s v="Employee 30"/>
        <s v="Employee 31"/>
        <s v="Employee 32"/>
        <s v="Employee 33"/>
        <s v="Employee 34"/>
        <s v="Employee 35"/>
        <s v="Employee 36"/>
        <s v="Employee 37"/>
        <s v="Employee 38"/>
        <s v="Employee 39"/>
        <s v="Employee 40"/>
        <s v="Employee 41"/>
        <s v="Employee 42"/>
        <s v="Employee 43"/>
        <s v="Employee 44"/>
        <s v="Employee 45"/>
        <s v="Employee 46"/>
        <s v="Employee 47"/>
        <s v="Employee 48"/>
        <s v="Employee 49"/>
        <s v="Employee 50"/>
        <s v="Employee 51"/>
        <s v="Employee 52"/>
        <s v="Employee 53"/>
        <s v="Employee 54"/>
        <s v="Employee 55"/>
        <s v="Employee 56"/>
        <s v="Employee 57"/>
        <s v="Employee 58"/>
        <s v="Employee 59"/>
        <s v="Employee 60"/>
        <s v="Employee 61"/>
        <s v="Employee 62"/>
        <s v="Employee 63"/>
        <s v="Employee 64"/>
        <s v="Employee 65"/>
        <s v="Employee 66"/>
        <s v="Employee 67"/>
        <s v="Employee 68"/>
        <s v="Employee 69"/>
        <s v="Employee 70"/>
        <s v="Employee 71"/>
        <s v="Employee 72"/>
        <s v="Employee 73"/>
        <s v="Employee 74"/>
        <s v="Employee 75"/>
        <s v="Employee 76"/>
        <s v="Employee 77"/>
        <s v="Employee 78"/>
        <s v="Employee 79"/>
        <s v="Employee 80"/>
        <s v="Employee 81"/>
        <s v="Employee 82"/>
        <s v="Employee 83"/>
        <s v="Employee 84"/>
        <s v="Employee 85"/>
        <s v="Employee 86"/>
        <s v="Employee 87"/>
        <s v="Employee 88"/>
        <s v="Employee 89"/>
        <s v="Employee 90"/>
        <s v="Employee 91"/>
        <s v="Employee 92"/>
        <s v="Employee 93"/>
        <s v="Employee 94"/>
        <s v="Employee 95"/>
        <s v="Employee 96"/>
        <s v="Employee 97"/>
        <s v="Employee 98"/>
        <s v="Employee 99"/>
        <s v="Employee 100"/>
      </sharedItems>
    </cacheField>
    <cacheField name="Department" numFmtId="0">
      <sharedItems count="5">
        <s v="HR"/>
        <s v="Finance"/>
        <s v="IT"/>
        <s v="Marketing"/>
        <s v="Sales"/>
      </sharedItems>
    </cacheField>
    <cacheField name="Salary" numFmtId="0">
      <sharedItems containsSemiMixedTypes="0" containsString="0" containsNumber="1" containsInteger="1" minValue="40111" maxValue="78978" count="100">
        <n v="42532"/>
        <n v="77721"/>
        <n v="46046"/>
        <n v="77037"/>
        <n v="54546"/>
        <n v="60809"/>
        <n v="60131"/>
        <n v="40111"/>
        <n v="42357"/>
        <n v="46836"/>
        <n v="51283"/>
        <n v="72540"/>
        <n v="66412"/>
        <n v="69985"/>
        <n v="74464"/>
        <n v="76428"/>
        <n v="66185"/>
        <n v="49145"/>
        <n v="71101"/>
        <n v="47829"/>
        <n v="69165"/>
        <n v="63466"/>
        <n v="56416"/>
        <n v="77088"/>
        <n v="42718"/>
        <n v="46579"/>
        <n v="68239"/>
        <n v="51666"/>
        <n v="68016"/>
        <n v="65740"/>
        <n v="65304"/>
        <n v="65200"/>
        <n v="74234"/>
        <n v="64638"/>
        <n v="68209"/>
        <n v="65974"/>
        <n v="49501"/>
        <n v="78719"/>
        <n v="65301"/>
        <n v="43983"/>
        <n v="59919"/>
        <n v="55408"/>
        <n v="63897"/>
        <n v="51087"/>
        <n v="74233"/>
        <n v="53372"/>
        <n v="75660"/>
        <n v="74470"/>
        <n v="71568"/>
        <n v="50300"/>
        <n v="59065"/>
        <n v="54057"/>
        <n v="49293"/>
        <n v="48318"/>
        <n v="50759"/>
        <n v="69127"/>
        <n v="47596"/>
        <n v="45289"/>
        <n v="51936"/>
        <n v="41795"/>
        <n v="73184"/>
        <n v="48918"/>
        <n v="61896"/>
        <n v="46347"/>
        <n v="61046"/>
        <n v="65076"/>
        <n v="66132"/>
        <n v="44910"/>
        <n v="63066"/>
        <n v="67475"/>
        <n v="76839"/>
        <n v="44535"/>
        <n v="75671"/>
        <n v="52593"/>
        <n v="54157"/>
        <n v="74005"/>
        <n v="57159"/>
        <n v="73784"/>
        <n v="64852"/>
        <n v="44140"/>
        <n v="75853"/>
        <n v="78978"/>
        <n v="59506"/>
        <n v="75756"/>
        <n v="50935"/>
        <n v="44847"/>
        <n v="43697"/>
        <n v="72054"/>
        <n v="59900"/>
        <n v="53121"/>
        <n v="51384"/>
        <n v="69858"/>
        <n v="71646"/>
        <n v="73182"/>
        <n v="63994"/>
        <n v="63403"/>
        <n v="53631"/>
        <n v="77760"/>
        <n v="47523"/>
        <n v="43096"/>
      </sharedItems>
    </cacheField>
    <cacheField name="Hire Date" numFmtId="165">
      <sharedItems containsSemiMixedTypes="0" containsNonDate="0" containsDate="1" containsString="0" minDate="2016-10-18T00:00:00" maxDate="2017-01-26T00:00:00" count="1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sharedItems>
      <fieldGroup par="11"/>
    </cacheField>
    <cacheField name="Performance Rating" numFmtId="0">
      <sharedItems count="5">
        <s v="Good"/>
        <s v="Average"/>
        <s v="Below Average"/>
        <s v="Poor"/>
        <s v="Excellent"/>
      </sharedItems>
    </cacheField>
    <cacheField name="Email" numFmtId="0">
      <sharedItems count="100">
        <s v="employee1@company.com"/>
        <s v="employee2@company.com"/>
        <s v="employee3@company.com"/>
        <s v="employee4@company.com"/>
        <s v="employee5@company.com"/>
        <s v="employee6@company.com"/>
        <s v="employee7@company.com"/>
        <s v="employee8@company.com"/>
        <s v="employee9@company.com"/>
        <s v="employee10@company.com"/>
        <s v="employee11@company.com"/>
        <s v="employee12@company.com"/>
        <s v="employee13@company.com"/>
        <s v="employee14@company.com"/>
        <s v="employee15@company.com"/>
        <s v="employee16@company.com"/>
        <s v="employee17@company.com"/>
        <s v="employee18@company.com"/>
        <s v="employee19@company.com"/>
        <s v="employee20@company.com"/>
        <s v="employee21@company.com"/>
        <s v="employee22@company.com"/>
        <s v="employee23@company.com"/>
        <s v="employee24@company.com"/>
        <s v="employee25@company.com"/>
        <s v="employee26@company.com"/>
        <s v="employee27@company.com"/>
        <s v="employee28@company.com"/>
        <s v="employee29@company.com"/>
        <s v="employee30@company.com"/>
        <s v="employee31@company.com"/>
        <s v="employee32@company.com"/>
        <s v="employee33@company.com"/>
        <s v="employee34@company.com"/>
        <s v="employee35@company.com"/>
        <s v="employee36@company.com"/>
        <s v="employee37@company.com"/>
        <s v="employee38@company.com"/>
        <s v="employee39@company.com"/>
        <s v="employee40@company.com"/>
        <s v="employee41@company.com"/>
        <s v="employee42@company.com"/>
        <s v="employee43@company.com"/>
        <s v="employee44@company.com"/>
        <s v="employee45@company.com"/>
        <s v="employee46@company.com"/>
        <s v="employee47@company.com"/>
        <s v="employee48@company.com"/>
        <s v="employee49@company.com"/>
        <s v="employee50@company.com"/>
        <s v="employee51@company.com"/>
        <s v="employee52@company.com"/>
        <s v="employee53@company.com"/>
        <s v="employee54@company.com"/>
        <s v="employee55@company.com"/>
        <s v="employee56@company.com"/>
        <s v="employee57@company.com"/>
        <s v="employee58@company.com"/>
        <s v="employee59@company.com"/>
        <s v="employee60@company.com"/>
        <s v="employee61@company.com"/>
        <s v="employee62@company.com"/>
        <s v="employee63@company.com"/>
        <s v="employee64@company.com"/>
        <s v="employee65@company.com"/>
        <s v="employee66@company.com"/>
        <s v="employee67@company.com"/>
        <s v="employee68@company.com"/>
        <s v="employee69@company.com"/>
        <s v="employee70@company.com"/>
        <s v="employee71@company.com"/>
        <s v="employee72@company.com"/>
        <s v="employee73@company.com"/>
        <s v="employee74@company.com"/>
        <s v="employee75@company.com"/>
        <s v="employee76@company.com"/>
        <s v="employee77@company.com"/>
        <s v="employee78@company.com"/>
        <s v="employee79@company.com"/>
        <s v="employee80@company.com"/>
        <s v="employee81@company.com"/>
        <s v="employee82@company.com"/>
        <s v="employee83@company.com"/>
        <s v="employee84@company.com"/>
        <s v="employee85@company.com"/>
        <s v="employee86@company.com"/>
        <s v="employee87@company.com"/>
        <s v="employee88@company.com"/>
        <s v="employee89@company.com"/>
        <s v="employee90@company.com"/>
        <s v="employee91@company.com"/>
        <s v="employee92@company.com"/>
        <s v="employee93@company.com"/>
        <s v="employee94@company.com"/>
        <s v="employee95@company.com"/>
        <s v="employee96@company.com"/>
        <s v="employee97@company.com"/>
        <s v="employee98@company.com"/>
        <s v="employee99@company.com"/>
        <s v="employee100@company.com"/>
      </sharedItems>
    </cacheField>
    <cacheField name="Phone Number" numFmtId="0">
      <sharedItems count="100">
        <s v="555-0101"/>
        <s v="555-0102"/>
        <s v="555-0103"/>
        <s v="555-0104"/>
        <s v="555-0105"/>
        <s v="555-0106"/>
        <s v="555-0107"/>
        <s v="555-0108"/>
        <s v="555-0109"/>
        <s v="555-01010"/>
        <s v="555-01011"/>
        <s v="555-01012"/>
        <s v="555-01013"/>
        <s v="555-01014"/>
        <s v="555-01015"/>
        <s v="555-01016"/>
        <s v="555-01017"/>
        <s v="555-01018"/>
        <s v="555-01019"/>
        <s v="555-01020"/>
        <s v="555-01021"/>
        <s v="555-01022"/>
        <s v="555-01023"/>
        <s v="555-01024"/>
        <s v="555-01025"/>
        <s v="555-01026"/>
        <s v="555-01027"/>
        <s v="555-01028"/>
        <s v="555-01029"/>
        <s v="555-01030"/>
        <s v="555-01031"/>
        <s v="555-01032"/>
        <s v="555-01033"/>
        <s v="555-01034"/>
        <s v="555-01035"/>
        <s v="555-01036"/>
        <s v="555-01037"/>
        <s v="555-01038"/>
        <s v="555-01039"/>
        <s v="555-01040"/>
        <s v="555-01041"/>
        <s v="555-01042"/>
        <s v="555-01043"/>
        <s v="555-01044"/>
        <s v="555-01045"/>
        <s v="555-01046"/>
        <s v="555-01047"/>
        <s v="555-01048"/>
        <s v="555-01049"/>
        <s v="555-01050"/>
        <s v="555-01051"/>
        <s v="555-01052"/>
        <s v="555-01053"/>
        <s v="555-01054"/>
        <s v="555-01055"/>
        <s v="555-01056"/>
        <s v="555-01057"/>
        <s v="555-01058"/>
        <s v="555-01059"/>
        <s v="555-01060"/>
        <s v="555-01061"/>
        <s v="555-01062"/>
        <s v="555-01063"/>
        <s v="555-01064"/>
        <s v="555-01065"/>
        <s v="555-01066"/>
        <s v="555-01067"/>
        <s v="555-01068"/>
        <s v="555-01069"/>
        <s v="555-01070"/>
        <s v="555-01071"/>
        <s v="555-01072"/>
        <s v="555-01073"/>
        <s v="555-01074"/>
        <s v="555-01075"/>
        <s v="555-01076"/>
        <s v="555-01077"/>
        <s v="555-01078"/>
        <s v="555-01079"/>
        <s v="555-01080"/>
        <s v="555-01081"/>
        <s v="555-01082"/>
        <s v="555-01083"/>
        <s v="555-01084"/>
        <s v="555-01085"/>
        <s v="555-01086"/>
        <s v="555-01087"/>
        <s v="555-01088"/>
        <s v="555-01089"/>
        <s v="555-01090"/>
        <s v="555-01091"/>
        <s v="555-01092"/>
        <s v="555-01093"/>
        <s v="555-01094"/>
        <s v="555-01095"/>
        <s v="555-01096"/>
        <s v="555-01097"/>
        <s v="555-01098"/>
        <s v="555-01099"/>
        <s v="555-010100"/>
      </sharedItems>
    </cacheField>
    <cacheField name="Address" numFmtId="0">
      <sharedItems count="100">
        <s v="1 Main St, City, Country"/>
        <s v="2 Main St, City, Country"/>
        <s v="3 Main St, City, Country"/>
        <s v="4 Main St, City, Country"/>
        <s v="5 Main St, City, Country"/>
        <s v="6 Main St, City, Country"/>
        <s v="7 Main St, City, Country"/>
        <s v="8 Main St, City, Country"/>
        <s v="9 Main St, City, Country"/>
        <s v="10 Main St, City, Country"/>
        <s v="11 Main St, City, Country"/>
        <s v="12 Main St, City, Country"/>
        <s v="13 Main St, City, Country"/>
        <s v="14 Main St, City, Country"/>
        <s v="15 Main St, City, Country"/>
        <s v="16 Main St, City, Country"/>
        <s v="17 Main St, City, Country"/>
        <s v="18 Main St, City, Country"/>
        <s v="19 Main St, City, Country"/>
        <s v="20 Main St, City, Country"/>
        <s v="21 Main St, City, Country"/>
        <s v="22 Main St, City, Country"/>
        <s v="23 Main St, City, Country"/>
        <s v="24 Main St, City, Country"/>
        <s v="25 Main St, City, Country"/>
        <s v="26 Main St, City, Country"/>
        <s v="27 Main St, City, Country"/>
        <s v="28 Main St, City, Country"/>
        <s v="29 Main St, City, Country"/>
        <s v="30 Main St, City, Country"/>
        <s v="31 Main St, City, Country"/>
        <s v="32 Main St, City, Country"/>
        <s v="33 Main St, City, Country"/>
        <s v="34 Main St, City, Country"/>
        <s v="35 Main St, City, Country"/>
        <s v="36 Main St, City, Country"/>
        <s v="37 Main St, City, Country"/>
        <s v="38 Main St, City, Country"/>
        <s v="39 Main St, City, Country"/>
        <s v="40 Main St, City, Country"/>
        <s v="41 Main St, City, Country"/>
        <s v="42 Main St, City, Country"/>
        <s v="43 Main St, City, Country"/>
        <s v="44 Main St, City, Country"/>
        <s v="45 Main St, City, Country"/>
        <s v="46 Main St, City, Country"/>
        <s v="47 Main St, City, Country"/>
        <s v="48 Main St, City, Country"/>
        <s v="49 Main St, City, Country"/>
        <s v="50 Main St, City, Country"/>
        <s v="51 Main St, City, Country"/>
        <s v="52 Main St, City, Country"/>
        <s v="53 Main St, City, Country"/>
        <s v="54 Main St, City, Country"/>
        <s v="55 Main St, City, Country"/>
        <s v="56 Main St, City, Country"/>
        <s v="57 Main St, City, Country"/>
        <s v="58 Main St, City, Country"/>
        <s v="59 Main St, City, Country"/>
        <s v="60 Main St, City, Country"/>
        <s v="61 Main St, City, Country"/>
        <s v="62 Main St, City, Country"/>
        <s v="63 Main St, City, Country"/>
        <s v="64 Main St, City, Country"/>
        <s v="65 Main St, City, Country"/>
        <s v="66 Main St, City, Country"/>
        <s v="67 Main St, City, Country"/>
        <s v="68 Main St, City, Country"/>
        <s v="69 Main St, City, Country"/>
        <s v="70 Main St, City, Country"/>
        <s v="71 Main St, City, Country"/>
        <s v="72 Main St, City, Country"/>
        <s v="73 Main St, City, Country"/>
        <s v="74 Main St, City, Country"/>
        <s v="75 Main St, City, Country"/>
        <s v="76 Main St, City, Country"/>
        <s v="77 Main St, City, Country"/>
        <s v="78 Main St, City, Country"/>
        <s v="79 Main St, City, Country"/>
        <s v="80 Main St, City, Country"/>
        <s v="81 Main St, City, Country"/>
        <s v="82 Main St, City, Country"/>
        <s v="83 Main St, City, Country"/>
        <s v="84 Main St, City, Country"/>
        <s v="85 Main St, City, Country"/>
        <s v="86 Main St, City, Country"/>
        <s v="87 Main St, City, Country"/>
        <s v="88 Main St, City, Country"/>
        <s v="89 Main St, City, Country"/>
        <s v="90 Main St, City, Country"/>
        <s v="91 Main St, City, Country"/>
        <s v="92 Main St, City, Country"/>
        <s v="93 Main St, City, Country"/>
        <s v="94 Main St, City, Country"/>
        <s v="95 Main St, City, Country"/>
        <s v="96 Main St, City, Country"/>
        <s v="97 Main St, City, Country"/>
        <s v="98 Main St, City, Country"/>
        <s v="99 Main St, City, Country"/>
        <s v="100 Main St, City, Country"/>
      </sharedItems>
    </cacheField>
    <cacheField name="Months (Hire Date)" numFmtId="0" databaseField="0">
      <fieldGroup base="4">
        <rangePr groupBy="months" startDate="2016-10-18T00:00:00" endDate="2017-01-26T00:00:00"/>
        <groupItems count="14">
          <s v="&lt;10/18/2016"/>
          <s v="Jan"/>
          <s v="Feb"/>
          <s v="Mar"/>
          <s v="Apr"/>
          <s v="May"/>
          <s v="Jun"/>
          <s v="Jul"/>
          <s v="Aug"/>
          <s v="Sep"/>
          <s v="Oct"/>
          <s v="Nov"/>
          <s v="Dec"/>
          <s v="&gt;1/26/2017"/>
        </groupItems>
      </fieldGroup>
    </cacheField>
    <cacheField name="Quarters (Hire Date)" numFmtId="0" databaseField="0">
      <fieldGroup base="4">
        <rangePr groupBy="quarters" startDate="2016-10-18T00:00:00" endDate="2017-01-26T00:00:00"/>
        <groupItems count="6">
          <s v="&lt;10/18/2016"/>
          <s v="Qtr1"/>
          <s v="Qtr2"/>
          <s v="Qtr3"/>
          <s v="Qtr4"/>
          <s v="&gt;1/26/2017"/>
        </groupItems>
      </fieldGroup>
    </cacheField>
    <cacheField name="Years (Hire Date)" numFmtId="0" databaseField="0">
      <fieldGroup base="4">
        <rangePr groupBy="years" startDate="2016-10-18T00:00:00" endDate="2017-01-26T00:00:00"/>
        <groupItems count="4">
          <s v="&lt;10/18/2016"/>
          <s v="2016"/>
          <s v="2017"/>
          <s v="&gt;1/26/2017"/>
        </groupItems>
      </fieldGroup>
    </cacheField>
  </cacheFields>
  <extLst>
    <ext xmlns:x14="http://schemas.microsoft.com/office/spreadsheetml/2009/9/main" uri="{725AE2AE-9491-48be-B2B4-4EB974FC3084}">
      <x14:pivotCacheDefinition pivotCacheId="8704537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x v="0"/>
    <x v="0"/>
    <x v="0"/>
    <x v="0"/>
    <x v="0"/>
  </r>
  <r>
    <x v="1"/>
    <x v="1"/>
    <x v="1"/>
    <x v="1"/>
    <x v="1"/>
    <x v="1"/>
    <x v="1"/>
    <x v="1"/>
    <x v="1"/>
  </r>
  <r>
    <x v="2"/>
    <x v="2"/>
    <x v="2"/>
    <x v="2"/>
    <x v="2"/>
    <x v="0"/>
    <x v="2"/>
    <x v="2"/>
    <x v="2"/>
  </r>
  <r>
    <x v="3"/>
    <x v="3"/>
    <x v="3"/>
    <x v="3"/>
    <x v="3"/>
    <x v="2"/>
    <x v="3"/>
    <x v="3"/>
    <x v="3"/>
  </r>
  <r>
    <x v="4"/>
    <x v="4"/>
    <x v="4"/>
    <x v="4"/>
    <x v="4"/>
    <x v="1"/>
    <x v="4"/>
    <x v="4"/>
    <x v="4"/>
  </r>
  <r>
    <x v="5"/>
    <x v="5"/>
    <x v="0"/>
    <x v="5"/>
    <x v="5"/>
    <x v="2"/>
    <x v="5"/>
    <x v="5"/>
    <x v="5"/>
  </r>
  <r>
    <x v="6"/>
    <x v="6"/>
    <x v="1"/>
    <x v="6"/>
    <x v="6"/>
    <x v="3"/>
    <x v="6"/>
    <x v="6"/>
    <x v="6"/>
  </r>
  <r>
    <x v="7"/>
    <x v="7"/>
    <x v="2"/>
    <x v="7"/>
    <x v="7"/>
    <x v="0"/>
    <x v="7"/>
    <x v="7"/>
    <x v="7"/>
  </r>
  <r>
    <x v="8"/>
    <x v="8"/>
    <x v="3"/>
    <x v="8"/>
    <x v="8"/>
    <x v="3"/>
    <x v="8"/>
    <x v="8"/>
    <x v="8"/>
  </r>
  <r>
    <x v="9"/>
    <x v="9"/>
    <x v="4"/>
    <x v="9"/>
    <x v="9"/>
    <x v="3"/>
    <x v="9"/>
    <x v="9"/>
    <x v="9"/>
  </r>
  <r>
    <x v="10"/>
    <x v="10"/>
    <x v="0"/>
    <x v="10"/>
    <x v="10"/>
    <x v="3"/>
    <x v="10"/>
    <x v="10"/>
    <x v="10"/>
  </r>
  <r>
    <x v="11"/>
    <x v="11"/>
    <x v="1"/>
    <x v="11"/>
    <x v="11"/>
    <x v="2"/>
    <x v="11"/>
    <x v="11"/>
    <x v="11"/>
  </r>
  <r>
    <x v="12"/>
    <x v="12"/>
    <x v="2"/>
    <x v="12"/>
    <x v="12"/>
    <x v="0"/>
    <x v="12"/>
    <x v="12"/>
    <x v="12"/>
  </r>
  <r>
    <x v="13"/>
    <x v="13"/>
    <x v="3"/>
    <x v="13"/>
    <x v="13"/>
    <x v="2"/>
    <x v="13"/>
    <x v="13"/>
    <x v="13"/>
  </r>
  <r>
    <x v="14"/>
    <x v="14"/>
    <x v="4"/>
    <x v="14"/>
    <x v="14"/>
    <x v="0"/>
    <x v="14"/>
    <x v="14"/>
    <x v="14"/>
  </r>
  <r>
    <x v="15"/>
    <x v="15"/>
    <x v="0"/>
    <x v="15"/>
    <x v="15"/>
    <x v="2"/>
    <x v="15"/>
    <x v="15"/>
    <x v="15"/>
  </r>
  <r>
    <x v="16"/>
    <x v="16"/>
    <x v="1"/>
    <x v="16"/>
    <x v="16"/>
    <x v="3"/>
    <x v="16"/>
    <x v="16"/>
    <x v="16"/>
  </r>
  <r>
    <x v="17"/>
    <x v="17"/>
    <x v="2"/>
    <x v="17"/>
    <x v="17"/>
    <x v="2"/>
    <x v="17"/>
    <x v="17"/>
    <x v="17"/>
  </r>
  <r>
    <x v="18"/>
    <x v="18"/>
    <x v="3"/>
    <x v="18"/>
    <x v="18"/>
    <x v="1"/>
    <x v="18"/>
    <x v="18"/>
    <x v="18"/>
  </r>
  <r>
    <x v="19"/>
    <x v="19"/>
    <x v="4"/>
    <x v="19"/>
    <x v="19"/>
    <x v="3"/>
    <x v="19"/>
    <x v="19"/>
    <x v="19"/>
  </r>
  <r>
    <x v="20"/>
    <x v="20"/>
    <x v="0"/>
    <x v="20"/>
    <x v="20"/>
    <x v="3"/>
    <x v="20"/>
    <x v="20"/>
    <x v="20"/>
  </r>
  <r>
    <x v="21"/>
    <x v="21"/>
    <x v="1"/>
    <x v="21"/>
    <x v="21"/>
    <x v="4"/>
    <x v="21"/>
    <x v="21"/>
    <x v="21"/>
  </r>
  <r>
    <x v="22"/>
    <x v="22"/>
    <x v="2"/>
    <x v="22"/>
    <x v="22"/>
    <x v="1"/>
    <x v="22"/>
    <x v="22"/>
    <x v="22"/>
  </r>
  <r>
    <x v="23"/>
    <x v="23"/>
    <x v="3"/>
    <x v="23"/>
    <x v="23"/>
    <x v="1"/>
    <x v="23"/>
    <x v="23"/>
    <x v="23"/>
  </r>
  <r>
    <x v="24"/>
    <x v="24"/>
    <x v="4"/>
    <x v="24"/>
    <x v="24"/>
    <x v="0"/>
    <x v="24"/>
    <x v="24"/>
    <x v="24"/>
  </r>
  <r>
    <x v="25"/>
    <x v="25"/>
    <x v="0"/>
    <x v="25"/>
    <x v="25"/>
    <x v="2"/>
    <x v="25"/>
    <x v="25"/>
    <x v="25"/>
  </r>
  <r>
    <x v="26"/>
    <x v="26"/>
    <x v="1"/>
    <x v="26"/>
    <x v="26"/>
    <x v="1"/>
    <x v="26"/>
    <x v="26"/>
    <x v="26"/>
  </r>
  <r>
    <x v="27"/>
    <x v="27"/>
    <x v="2"/>
    <x v="27"/>
    <x v="27"/>
    <x v="1"/>
    <x v="27"/>
    <x v="27"/>
    <x v="27"/>
  </r>
  <r>
    <x v="28"/>
    <x v="28"/>
    <x v="3"/>
    <x v="28"/>
    <x v="28"/>
    <x v="0"/>
    <x v="28"/>
    <x v="28"/>
    <x v="28"/>
  </r>
  <r>
    <x v="29"/>
    <x v="29"/>
    <x v="4"/>
    <x v="29"/>
    <x v="29"/>
    <x v="4"/>
    <x v="29"/>
    <x v="29"/>
    <x v="29"/>
  </r>
  <r>
    <x v="30"/>
    <x v="30"/>
    <x v="0"/>
    <x v="30"/>
    <x v="30"/>
    <x v="2"/>
    <x v="30"/>
    <x v="30"/>
    <x v="30"/>
  </r>
  <r>
    <x v="31"/>
    <x v="31"/>
    <x v="1"/>
    <x v="31"/>
    <x v="31"/>
    <x v="1"/>
    <x v="31"/>
    <x v="31"/>
    <x v="31"/>
  </r>
  <r>
    <x v="32"/>
    <x v="32"/>
    <x v="2"/>
    <x v="32"/>
    <x v="32"/>
    <x v="3"/>
    <x v="32"/>
    <x v="32"/>
    <x v="32"/>
  </r>
  <r>
    <x v="33"/>
    <x v="33"/>
    <x v="3"/>
    <x v="33"/>
    <x v="33"/>
    <x v="0"/>
    <x v="33"/>
    <x v="33"/>
    <x v="33"/>
  </r>
  <r>
    <x v="34"/>
    <x v="34"/>
    <x v="4"/>
    <x v="34"/>
    <x v="34"/>
    <x v="4"/>
    <x v="34"/>
    <x v="34"/>
    <x v="34"/>
  </r>
  <r>
    <x v="35"/>
    <x v="35"/>
    <x v="0"/>
    <x v="35"/>
    <x v="35"/>
    <x v="3"/>
    <x v="35"/>
    <x v="35"/>
    <x v="35"/>
  </r>
  <r>
    <x v="36"/>
    <x v="36"/>
    <x v="1"/>
    <x v="36"/>
    <x v="36"/>
    <x v="1"/>
    <x v="36"/>
    <x v="36"/>
    <x v="36"/>
  </r>
  <r>
    <x v="37"/>
    <x v="37"/>
    <x v="2"/>
    <x v="37"/>
    <x v="37"/>
    <x v="1"/>
    <x v="37"/>
    <x v="37"/>
    <x v="37"/>
  </r>
  <r>
    <x v="38"/>
    <x v="38"/>
    <x v="3"/>
    <x v="38"/>
    <x v="38"/>
    <x v="1"/>
    <x v="38"/>
    <x v="38"/>
    <x v="38"/>
  </r>
  <r>
    <x v="39"/>
    <x v="39"/>
    <x v="4"/>
    <x v="39"/>
    <x v="39"/>
    <x v="2"/>
    <x v="39"/>
    <x v="39"/>
    <x v="39"/>
  </r>
  <r>
    <x v="40"/>
    <x v="40"/>
    <x v="0"/>
    <x v="40"/>
    <x v="40"/>
    <x v="2"/>
    <x v="40"/>
    <x v="40"/>
    <x v="40"/>
  </r>
  <r>
    <x v="41"/>
    <x v="41"/>
    <x v="1"/>
    <x v="41"/>
    <x v="41"/>
    <x v="4"/>
    <x v="41"/>
    <x v="41"/>
    <x v="41"/>
  </r>
  <r>
    <x v="42"/>
    <x v="42"/>
    <x v="2"/>
    <x v="42"/>
    <x v="42"/>
    <x v="0"/>
    <x v="42"/>
    <x v="42"/>
    <x v="42"/>
  </r>
  <r>
    <x v="43"/>
    <x v="43"/>
    <x v="3"/>
    <x v="43"/>
    <x v="43"/>
    <x v="1"/>
    <x v="43"/>
    <x v="43"/>
    <x v="43"/>
  </r>
  <r>
    <x v="44"/>
    <x v="44"/>
    <x v="4"/>
    <x v="44"/>
    <x v="44"/>
    <x v="0"/>
    <x v="44"/>
    <x v="44"/>
    <x v="44"/>
  </r>
  <r>
    <x v="45"/>
    <x v="45"/>
    <x v="0"/>
    <x v="45"/>
    <x v="45"/>
    <x v="2"/>
    <x v="45"/>
    <x v="45"/>
    <x v="45"/>
  </r>
  <r>
    <x v="46"/>
    <x v="46"/>
    <x v="1"/>
    <x v="46"/>
    <x v="46"/>
    <x v="0"/>
    <x v="46"/>
    <x v="46"/>
    <x v="46"/>
  </r>
  <r>
    <x v="47"/>
    <x v="47"/>
    <x v="2"/>
    <x v="47"/>
    <x v="47"/>
    <x v="4"/>
    <x v="47"/>
    <x v="47"/>
    <x v="47"/>
  </r>
  <r>
    <x v="48"/>
    <x v="48"/>
    <x v="3"/>
    <x v="48"/>
    <x v="48"/>
    <x v="4"/>
    <x v="48"/>
    <x v="48"/>
    <x v="48"/>
  </r>
  <r>
    <x v="49"/>
    <x v="49"/>
    <x v="4"/>
    <x v="49"/>
    <x v="49"/>
    <x v="3"/>
    <x v="49"/>
    <x v="49"/>
    <x v="49"/>
  </r>
  <r>
    <x v="50"/>
    <x v="50"/>
    <x v="0"/>
    <x v="50"/>
    <x v="50"/>
    <x v="3"/>
    <x v="50"/>
    <x v="50"/>
    <x v="50"/>
  </r>
  <r>
    <x v="51"/>
    <x v="51"/>
    <x v="1"/>
    <x v="51"/>
    <x v="51"/>
    <x v="2"/>
    <x v="51"/>
    <x v="51"/>
    <x v="51"/>
  </r>
  <r>
    <x v="52"/>
    <x v="52"/>
    <x v="2"/>
    <x v="52"/>
    <x v="52"/>
    <x v="2"/>
    <x v="52"/>
    <x v="52"/>
    <x v="52"/>
  </r>
  <r>
    <x v="53"/>
    <x v="53"/>
    <x v="3"/>
    <x v="53"/>
    <x v="53"/>
    <x v="2"/>
    <x v="53"/>
    <x v="53"/>
    <x v="53"/>
  </r>
  <r>
    <x v="54"/>
    <x v="54"/>
    <x v="4"/>
    <x v="54"/>
    <x v="54"/>
    <x v="0"/>
    <x v="54"/>
    <x v="54"/>
    <x v="54"/>
  </r>
  <r>
    <x v="55"/>
    <x v="55"/>
    <x v="0"/>
    <x v="55"/>
    <x v="55"/>
    <x v="0"/>
    <x v="55"/>
    <x v="55"/>
    <x v="55"/>
  </r>
  <r>
    <x v="56"/>
    <x v="56"/>
    <x v="1"/>
    <x v="56"/>
    <x v="56"/>
    <x v="1"/>
    <x v="56"/>
    <x v="56"/>
    <x v="56"/>
  </r>
  <r>
    <x v="57"/>
    <x v="57"/>
    <x v="2"/>
    <x v="57"/>
    <x v="57"/>
    <x v="1"/>
    <x v="57"/>
    <x v="57"/>
    <x v="57"/>
  </r>
  <r>
    <x v="58"/>
    <x v="58"/>
    <x v="3"/>
    <x v="58"/>
    <x v="58"/>
    <x v="3"/>
    <x v="58"/>
    <x v="58"/>
    <x v="58"/>
  </r>
  <r>
    <x v="59"/>
    <x v="59"/>
    <x v="4"/>
    <x v="59"/>
    <x v="59"/>
    <x v="0"/>
    <x v="59"/>
    <x v="59"/>
    <x v="59"/>
  </r>
  <r>
    <x v="60"/>
    <x v="60"/>
    <x v="0"/>
    <x v="60"/>
    <x v="60"/>
    <x v="3"/>
    <x v="60"/>
    <x v="60"/>
    <x v="60"/>
  </r>
  <r>
    <x v="61"/>
    <x v="61"/>
    <x v="1"/>
    <x v="61"/>
    <x v="61"/>
    <x v="0"/>
    <x v="61"/>
    <x v="61"/>
    <x v="61"/>
  </r>
  <r>
    <x v="62"/>
    <x v="62"/>
    <x v="2"/>
    <x v="62"/>
    <x v="62"/>
    <x v="3"/>
    <x v="62"/>
    <x v="62"/>
    <x v="62"/>
  </r>
  <r>
    <x v="63"/>
    <x v="63"/>
    <x v="3"/>
    <x v="63"/>
    <x v="63"/>
    <x v="2"/>
    <x v="63"/>
    <x v="63"/>
    <x v="63"/>
  </r>
  <r>
    <x v="64"/>
    <x v="64"/>
    <x v="4"/>
    <x v="64"/>
    <x v="64"/>
    <x v="3"/>
    <x v="64"/>
    <x v="64"/>
    <x v="64"/>
  </r>
  <r>
    <x v="65"/>
    <x v="65"/>
    <x v="0"/>
    <x v="65"/>
    <x v="65"/>
    <x v="2"/>
    <x v="65"/>
    <x v="65"/>
    <x v="65"/>
  </r>
  <r>
    <x v="66"/>
    <x v="66"/>
    <x v="1"/>
    <x v="66"/>
    <x v="66"/>
    <x v="0"/>
    <x v="66"/>
    <x v="66"/>
    <x v="66"/>
  </r>
  <r>
    <x v="67"/>
    <x v="67"/>
    <x v="2"/>
    <x v="67"/>
    <x v="67"/>
    <x v="3"/>
    <x v="67"/>
    <x v="67"/>
    <x v="67"/>
  </r>
  <r>
    <x v="68"/>
    <x v="68"/>
    <x v="3"/>
    <x v="68"/>
    <x v="68"/>
    <x v="3"/>
    <x v="68"/>
    <x v="68"/>
    <x v="68"/>
  </r>
  <r>
    <x v="69"/>
    <x v="69"/>
    <x v="4"/>
    <x v="69"/>
    <x v="69"/>
    <x v="3"/>
    <x v="69"/>
    <x v="69"/>
    <x v="69"/>
  </r>
  <r>
    <x v="70"/>
    <x v="70"/>
    <x v="0"/>
    <x v="70"/>
    <x v="70"/>
    <x v="3"/>
    <x v="70"/>
    <x v="70"/>
    <x v="70"/>
  </r>
  <r>
    <x v="71"/>
    <x v="71"/>
    <x v="1"/>
    <x v="71"/>
    <x v="71"/>
    <x v="4"/>
    <x v="71"/>
    <x v="71"/>
    <x v="71"/>
  </r>
  <r>
    <x v="72"/>
    <x v="72"/>
    <x v="2"/>
    <x v="72"/>
    <x v="72"/>
    <x v="1"/>
    <x v="72"/>
    <x v="72"/>
    <x v="72"/>
  </r>
  <r>
    <x v="73"/>
    <x v="73"/>
    <x v="3"/>
    <x v="73"/>
    <x v="73"/>
    <x v="1"/>
    <x v="73"/>
    <x v="73"/>
    <x v="73"/>
  </r>
  <r>
    <x v="74"/>
    <x v="74"/>
    <x v="4"/>
    <x v="74"/>
    <x v="74"/>
    <x v="1"/>
    <x v="74"/>
    <x v="74"/>
    <x v="74"/>
  </r>
  <r>
    <x v="75"/>
    <x v="75"/>
    <x v="0"/>
    <x v="75"/>
    <x v="75"/>
    <x v="3"/>
    <x v="75"/>
    <x v="75"/>
    <x v="75"/>
  </r>
  <r>
    <x v="76"/>
    <x v="76"/>
    <x v="1"/>
    <x v="76"/>
    <x v="76"/>
    <x v="2"/>
    <x v="76"/>
    <x v="76"/>
    <x v="76"/>
  </r>
  <r>
    <x v="77"/>
    <x v="77"/>
    <x v="2"/>
    <x v="77"/>
    <x v="77"/>
    <x v="3"/>
    <x v="77"/>
    <x v="77"/>
    <x v="77"/>
  </r>
  <r>
    <x v="78"/>
    <x v="78"/>
    <x v="3"/>
    <x v="78"/>
    <x v="78"/>
    <x v="3"/>
    <x v="78"/>
    <x v="78"/>
    <x v="78"/>
  </r>
  <r>
    <x v="79"/>
    <x v="79"/>
    <x v="4"/>
    <x v="79"/>
    <x v="79"/>
    <x v="1"/>
    <x v="79"/>
    <x v="79"/>
    <x v="79"/>
  </r>
  <r>
    <x v="80"/>
    <x v="80"/>
    <x v="0"/>
    <x v="80"/>
    <x v="80"/>
    <x v="2"/>
    <x v="80"/>
    <x v="80"/>
    <x v="80"/>
  </r>
  <r>
    <x v="81"/>
    <x v="81"/>
    <x v="1"/>
    <x v="81"/>
    <x v="81"/>
    <x v="2"/>
    <x v="81"/>
    <x v="81"/>
    <x v="81"/>
  </r>
  <r>
    <x v="82"/>
    <x v="82"/>
    <x v="2"/>
    <x v="82"/>
    <x v="82"/>
    <x v="2"/>
    <x v="82"/>
    <x v="82"/>
    <x v="82"/>
  </r>
  <r>
    <x v="83"/>
    <x v="83"/>
    <x v="3"/>
    <x v="83"/>
    <x v="83"/>
    <x v="0"/>
    <x v="83"/>
    <x v="83"/>
    <x v="83"/>
  </r>
  <r>
    <x v="84"/>
    <x v="84"/>
    <x v="4"/>
    <x v="84"/>
    <x v="84"/>
    <x v="4"/>
    <x v="84"/>
    <x v="84"/>
    <x v="84"/>
  </r>
  <r>
    <x v="85"/>
    <x v="85"/>
    <x v="0"/>
    <x v="85"/>
    <x v="85"/>
    <x v="1"/>
    <x v="85"/>
    <x v="85"/>
    <x v="85"/>
  </r>
  <r>
    <x v="86"/>
    <x v="86"/>
    <x v="1"/>
    <x v="86"/>
    <x v="86"/>
    <x v="2"/>
    <x v="86"/>
    <x v="86"/>
    <x v="86"/>
  </r>
  <r>
    <x v="87"/>
    <x v="87"/>
    <x v="2"/>
    <x v="87"/>
    <x v="87"/>
    <x v="3"/>
    <x v="87"/>
    <x v="87"/>
    <x v="87"/>
  </r>
  <r>
    <x v="88"/>
    <x v="88"/>
    <x v="3"/>
    <x v="88"/>
    <x v="88"/>
    <x v="1"/>
    <x v="88"/>
    <x v="88"/>
    <x v="88"/>
  </r>
  <r>
    <x v="89"/>
    <x v="89"/>
    <x v="4"/>
    <x v="89"/>
    <x v="89"/>
    <x v="1"/>
    <x v="89"/>
    <x v="89"/>
    <x v="89"/>
  </r>
  <r>
    <x v="90"/>
    <x v="90"/>
    <x v="0"/>
    <x v="90"/>
    <x v="90"/>
    <x v="1"/>
    <x v="90"/>
    <x v="90"/>
    <x v="90"/>
  </r>
  <r>
    <x v="91"/>
    <x v="91"/>
    <x v="1"/>
    <x v="91"/>
    <x v="91"/>
    <x v="1"/>
    <x v="91"/>
    <x v="91"/>
    <x v="91"/>
  </r>
  <r>
    <x v="92"/>
    <x v="92"/>
    <x v="2"/>
    <x v="92"/>
    <x v="92"/>
    <x v="2"/>
    <x v="92"/>
    <x v="92"/>
    <x v="92"/>
  </r>
  <r>
    <x v="93"/>
    <x v="93"/>
    <x v="3"/>
    <x v="93"/>
    <x v="93"/>
    <x v="1"/>
    <x v="93"/>
    <x v="93"/>
    <x v="93"/>
  </r>
  <r>
    <x v="94"/>
    <x v="94"/>
    <x v="4"/>
    <x v="94"/>
    <x v="94"/>
    <x v="2"/>
    <x v="94"/>
    <x v="94"/>
    <x v="94"/>
  </r>
  <r>
    <x v="95"/>
    <x v="95"/>
    <x v="0"/>
    <x v="95"/>
    <x v="95"/>
    <x v="2"/>
    <x v="95"/>
    <x v="95"/>
    <x v="95"/>
  </r>
  <r>
    <x v="96"/>
    <x v="96"/>
    <x v="1"/>
    <x v="96"/>
    <x v="96"/>
    <x v="1"/>
    <x v="96"/>
    <x v="96"/>
    <x v="96"/>
  </r>
  <r>
    <x v="97"/>
    <x v="97"/>
    <x v="2"/>
    <x v="97"/>
    <x v="97"/>
    <x v="4"/>
    <x v="97"/>
    <x v="97"/>
    <x v="97"/>
  </r>
  <r>
    <x v="98"/>
    <x v="98"/>
    <x v="3"/>
    <x v="98"/>
    <x v="98"/>
    <x v="2"/>
    <x v="98"/>
    <x v="98"/>
    <x v="98"/>
  </r>
  <r>
    <x v="99"/>
    <x v="99"/>
    <x v="4"/>
    <x v="99"/>
    <x v="99"/>
    <x v="3"/>
    <x v="99"/>
    <x v="99"/>
    <x v="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73094F-C222-4646-A79E-0F2F09A1D259}"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15:B20" firstHeaderRow="1" firstDataRow="1" firstDataCol="2"/>
  <pivotFields count="12">
    <pivotField compact="0" outline="0" showAll="0" defaultSubtotal="0"/>
    <pivotField compact="0" outline="0" showAll="0" defaultSubtotal="0"/>
    <pivotField axis="axisRow" compact="0" outline="0" showAll="0" defaultSubtotal="0">
      <items count="5">
        <item x="1"/>
        <item x="0"/>
        <item x="2"/>
        <item x="3"/>
        <item x="4"/>
      </items>
    </pivotField>
    <pivotField compact="0" outline="0" showAll="0" defaultSubtotal="0"/>
    <pivotField compact="0" numFmtId="165" outline="0" showAll="0" defaultSubtota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s>
    </pivotField>
    <pivotField axis="axisRow" compact="0" outline="0" showAll="0" defaultSubtotal="0">
      <items count="5">
        <item x="1"/>
        <item h="1" x="2"/>
        <item h="1" x="4"/>
        <item h="1" x="0"/>
        <item h="1"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0"/>
        <item x="1"/>
        <item x="2"/>
        <item x="3"/>
      </items>
    </pivotField>
  </pivotFields>
  <rowFields count="2">
    <field x="2"/>
    <field x="5"/>
  </rowFields>
  <rowItems count="5">
    <i>
      <x/>
      <x/>
    </i>
    <i>
      <x v="1"/>
      <x/>
    </i>
    <i>
      <x v="2"/>
      <x/>
    </i>
    <i>
      <x v="3"/>
      <x/>
    </i>
    <i>
      <x v="4"/>
      <x/>
    </i>
  </rowItems>
  <colItems count="1">
    <i/>
  </colItems>
  <formats count="1">
    <format dxfId="127">
      <pivotArea dataOnly="0" outline="0" fieldPosition="0">
        <references count="2">
          <reference field="2" count="0"/>
          <reference field="5" count="0" defaultSubtotal="1" sumSubtotal="1" countASubtotal="1" avgSubtotal="1" maxSubtotal="1" minSubtotal="1" productSubtotal="1" countSubtotal="1" stdDevSubtotal="1" stdDevPSubtotal="1" varSubtotal="1" varPSubtotal="1"/>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485991-ADA7-4155-8C71-E94D7868D71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12">
    <pivotField showAll="0"/>
    <pivotField showAll="0"/>
    <pivotField axis="axisRow" showAll="0">
      <items count="6">
        <item x="1"/>
        <item x="0"/>
        <item x="2"/>
        <item x="3"/>
        <item x="4"/>
        <item t="default"/>
      </items>
    </pivotField>
    <pivotField dataField="1" showAll="0"/>
    <pivotField numFmtId="165"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2"/>
  </rowFields>
  <rowItems count="6">
    <i>
      <x/>
    </i>
    <i>
      <x v="1"/>
    </i>
    <i>
      <x v="2"/>
    </i>
    <i>
      <x v="3"/>
    </i>
    <i>
      <x v="4"/>
    </i>
    <i t="grand">
      <x/>
    </i>
  </rowItems>
  <colItems count="1">
    <i/>
  </colItems>
  <dataFields count="1">
    <dataField name="Sum of Salary" fld="3" baseField="0" baseItem="0"/>
  </dataFields>
  <formats count="6">
    <format dxfId="133">
      <pivotArea type="all" dataOnly="0" outline="0" fieldPosition="0"/>
    </format>
    <format dxfId="132">
      <pivotArea outline="0" collapsedLevelsAreSubtotals="1" fieldPosition="0"/>
    </format>
    <format dxfId="131">
      <pivotArea field="2" type="button" dataOnly="0" labelOnly="1" outline="0" axis="axisRow" fieldPosition="0"/>
    </format>
    <format dxfId="130">
      <pivotArea dataOnly="0" labelOnly="1" fieldPosition="0">
        <references count="1">
          <reference field="2" count="0"/>
        </references>
      </pivotArea>
    </format>
    <format dxfId="129">
      <pivotArea dataOnly="0" labelOnly="1" grandRow="1" outline="0" fieldPosition="0"/>
    </format>
    <format dxfId="128">
      <pivotArea dataOnly="0" labelOnly="1" outline="0" axis="axisValues" fieldPosition="0"/>
    </format>
  </format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 count="1" selected="0">
            <x v="0"/>
          </reference>
        </references>
      </pivotArea>
    </chartFormat>
    <chartFormat chart="2" format="2">
      <pivotArea type="data" outline="0" fieldPosition="0">
        <references count="2">
          <reference field="4294967294" count="1" selected="0">
            <x v="0"/>
          </reference>
          <reference field="2" count="1" selected="0">
            <x v="1"/>
          </reference>
        </references>
      </pivotArea>
    </chartFormat>
    <chartFormat chart="2" format="3">
      <pivotArea type="data" outline="0" fieldPosition="0">
        <references count="2">
          <reference field="4294967294" count="1" selected="0">
            <x v="0"/>
          </reference>
          <reference field="2" count="1" selected="0">
            <x v="2"/>
          </reference>
        </references>
      </pivotArea>
    </chartFormat>
    <chartFormat chart="2" format="4">
      <pivotArea type="data" outline="0" fieldPosition="0">
        <references count="2">
          <reference field="4294967294" count="1" selected="0">
            <x v="0"/>
          </reference>
          <reference field="2" count="1" selected="0">
            <x v="3"/>
          </reference>
        </references>
      </pivotArea>
    </chartFormat>
    <chartFormat chart="2" format="5">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08EE2B-2A03-4647-8322-E2760219BEE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K9:L15" firstHeaderRow="1" firstDataRow="1" firstDataCol="1"/>
  <pivotFields count="12">
    <pivotField showAll="0"/>
    <pivotField showAll="0"/>
    <pivotField showAll="0"/>
    <pivotField dataField="1" showAll="0"/>
    <pivotField numFmtId="165"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axis="axisRow" showAll="0">
      <items count="6">
        <item x="1"/>
        <item x="2"/>
        <item x="4"/>
        <item x="0"/>
        <item x="3"/>
        <item t="default"/>
      </items>
    </pivotField>
    <pivotField showAll="0"/>
    <pivotField showAll="0"/>
    <pivotField showAll="0"/>
    <pivotField showAll="0" defaultSubtotal="0"/>
    <pivotField showAll="0" defaultSubtotal="0"/>
    <pivotField showAll="0" defaultSubtotal="0">
      <items count="4">
        <item x="0"/>
        <item x="1"/>
        <item x="2"/>
        <item x="3"/>
      </items>
    </pivotField>
  </pivotFields>
  <rowFields count="1">
    <field x="5"/>
  </rowFields>
  <rowItems count="6">
    <i>
      <x/>
    </i>
    <i>
      <x v="1"/>
    </i>
    <i>
      <x v="2"/>
    </i>
    <i>
      <x v="3"/>
    </i>
    <i>
      <x v="4"/>
    </i>
    <i t="grand">
      <x/>
    </i>
  </rowItems>
  <colItems count="1">
    <i/>
  </colItems>
  <dataFields count="1">
    <dataField name="Sum of Salary" fld="3" baseField="0" baseItem="0"/>
  </dataFields>
  <formats count="1">
    <format dxfId="134">
      <pivotArea dataOnly="0" labelOnly="1" fieldPosition="0">
        <references count="1">
          <reference field="5" count="0"/>
        </references>
      </pivotArea>
    </format>
  </formats>
  <conditionalFormats count="1">
    <conditionalFormat priority="1">
      <pivotAreas count="1">
        <pivotArea type="data" collapsedLevelsAreSubtotals="1" fieldPosition="0">
          <references count="2">
            <reference field="4294967294" count="1" selected="0">
              <x v="0"/>
            </reference>
            <reference field="5" count="5">
              <x v="0"/>
              <x v="1"/>
              <x v="2"/>
              <x v="3"/>
              <x v="4"/>
            </reference>
          </references>
        </pivotArea>
      </pivotAreas>
    </conditionalFormat>
  </conditionalFormats>
  <chartFormats count="1">
    <chartFormat chart="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69DAB8-27CF-415A-90F2-F51641F6DDE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2:M4" firstHeaderRow="1" firstDataRow="1" firstDataCol="1"/>
  <pivotFields count="12">
    <pivotField dataField="1" showAll="0"/>
    <pivotField showAll="0"/>
    <pivotField showAll="0"/>
    <pivotField showAll="0"/>
    <pivotField axis="axisRow" numFmtId="165" showAll="0">
      <items count="101">
        <item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t="default"/>
      </items>
    </pivotField>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4"/>
  </rowFields>
  <rowItems count="2">
    <i>
      <x/>
    </i>
    <i t="grand">
      <x/>
    </i>
  </rowItems>
  <colItems count="1">
    <i/>
  </colItems>
  <dataFields count="1">
    <dataField name="Count of Employee ID" fld="0" subtotal="count" baseField="4" baseItem="0"/>
  </dataFields>
  <formats count="1">
    <format dxfId="135">
      <pivotArea dataOnly="0"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4F7BF8-4F4B-4EE5-B6AA-4395588052DD}"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12:B13" firstHeaderRow="1" firstDataRow="1" firstDataCol="2"/>
  <pivotFields count="12">
    <pivotField compact="0" outline="0" showAll="0" defaultSubtotal="0"/>
    <pivotField compact="0" outline="0" showAll="0" defaultSubtotal="0">
      <items count="100">
        <item h="1" x="0"/>
        <item h="1" x="9"/>
        <item h="1" x="99"/>
        <item h="1" x="10"/>
        <item h="1" x="11"/>
        <item h="1" x="12"/>
        <item h="1" x="13"/>
        <item h="1" x="14"/>
        <item h="1" x="15"/>
        <item h="1" x="16"/>
        <item h="1" x="17"/>
        <item x="18"/>
        <item h="1" x="1"/>
        <item h="1" x="19"/>
        <item h="1" x="20"/>
        <item h="1" x="21"/>
        <item h="1" x="22"/>
        <item h="1" x="23"/>
        <item h="1" x="24"/>
        <item h="1" x="25"/>
        <item h="1" x="26"/>
        <item h="1" x="27"/>
        <item h="1" x="28"/>
        <item h="1" x="2"/>
        <item h="1" x="29"/>
        <item h="1" x="30"/>
        <item h="1" x="31"/>
        <item h="1" x="32"/>
        <item h="1" x="33"/>
        <item h="1" x="34"/>
        <item h="1" x="35"/>
        <item h="1" x="36"/>
        <item h="1" x="37"/>
        <item h="1" x="38"/>
        <item h="1" x="3"/>
        <item h="1" x="39"/>
        <item h="1" x="40"/>
        <item h="1" x="41"/>
        <item h="1" x="42"/>
        <item h="1" x="43"/>
        <item h="1" x="44"/>
        <item h="1" x="45"/>
        <item h="1" x="46"/>
        <item h="1" x="47"/>
        <item h="1" x="48"/>
        <item h="1" x="4"/>
        <item h="1" x="49"/>
        <item h="1" x="50"/>
        <item h="1" x="51"/>
        <item h="1" x="52"/>
        <item h="1" x="53"/>
        <item h="1" x="54"/>
        <item h="1" x="55"/>
        <item h="1" x="56"/>
        <item h="1" x="57"/>
        <item h="1" x="58"/>
        <item h="1" x="5"/>
        <item h="1" x="59"/>
        <item h="1" x="60"/>
        <item h="1" x="61"/>
        <item h="1" x="62"/>
        <item h="1" x="63"/>
        <item h="1" x="64"/>
        <item h="1" x="65"/>
        <item h="1" x="66"/>
        <item h="1" x="67"/>
        <item h="1" x="68"/>
        <item h="1" x="6"/>
        <item h="1" x="69"/>
        <item h="1" x="70"/>
        <item h="1" x="71"/>
        <item h="1" x="72"/>
        <item h="1" x="73"/>
        <item h="1" x="74"/>
        <item h="1" x="75"/>
        <item h="1" x="76"/>
        <item h="1" x="77"/>
        <item h="1" x="78"/>
        <item h="1" x="7"/>
        <item h="1" x="79"/>
        <item h="1" x="80"/>
        <item h="1" x="81"/>
        <item h="1" x="82"/>
        <item h="1" x="83"/>
        <item h="1" x="84"/>
        <item h="1" x="85"/>
        <item h="1" x="86"/>
        <item h="1" x="87"/>
        <item h="1" x="88"/>
        <item h="1" x="8"/>
        <item h="1" x="89"/>
        <item h="1" x="90"/>
        <item h="1" x="91"/>
        <item h="1" x="92"/>
        <item h="1" x="93"/>
        <item h="1" x="94"/>
        <item h="1" x="95"/>
        <item h="1" x="96"/>
        <item h="1" x="97"/>
        <item h="1" x="98"/>
      </items>
    </pivotField>
    <pivotField axis="axisRow" compact="0" outline="0" showAll="0" defaultSubtotal="0">
      <items count="5">
        <item x="1"/>
        <item x="0"/>
        <item x="2"/>
        <item x="3"/>
        <item x="4"/>
      </items>
    </pivotField>
    <pivotField compact="0" outline="0" showAll="0" defaultSubtotal="0"/>
    <pivotField compact="0" numFmtId="165" outline="0" showAll="0" defaultSubtota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s>
    </pivotField>
    <pivotField axis="axisRow" compact="0" outline="0" showAll="0" defaultSubtotal="0">
      <items count="5">
        <item x="1"/>
        <item h="1" x="2"/>
        <item h="1" x="4"/>
        <item h="1" x="0"/>
        <item h="1"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0"/>
        <item x="1"/>
        <item x="2"/>
        <item x="3"/>
      </items>
    </pivotField>
  </pivotFields>
  <rowFields count="2">
    <field x="2"/>
    <field x="5"/>
  </rowFields>
  <rowItems count="1">
    <i>
      <x v="3"/>
      <x/>
    </i>
  </rowItems>
  <colItems count="1">
    <i/>
  </colItems>
  <formats count="2">
    <format dxfId="117">
      <pivotArea dataOnly="0" outline="0" fieldPosition="0">
        <references count="1">
          <reference field="5" count="0"/>
        </references>
      </pivotArea>
    </format>
    <format dxfId="116">
      <pivotArea dataOnly="0" labelOnly="1" outline="0" fieldPosition="0">
        <references count="1">
          <reference field="2"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B79333A-CB19-41AE-B4F8-AB96E1667E6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12">
    <pivotField showAll="0"/>
    <pivotField showAll="0"/>
    <pivotField showAll="0" sortType="ascending">
      <items count="6">
        <item x="1"/>
        <item h="1" x="0"/>
        <item h="1" x="2"/>
        <item h="1" x="3"/>
        <item h="1" x="4"/>
        <item t="default"/>
      </items>
    </pivotField>
    <pivotField dataField="1" showAll="0"/>
    <pivotField numFmtId="165"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pivotField showAll="0"/>
    <pivotField showAll="0"/>
    <pivotField showAll="0"/>
    <pivotField showAll="0" defaultSubtotal="0"/>
    <pivotField showAll="0" defaultSubtotal="0"/>
    <pivotField showAll="0" defaultSubtotal="0">
      <items count="4">
        <item x="0"/>
        <item x="1"/>
        <item x="2"/>
        <item x="3"/>
      </items>
    </pivotField>
  </pivotFields>
  <rowItems count="1">
    <i/>
  </rowItems>
  <colItems count="1">
    <i/>
  </colItems>
  <dataFields count="1">
    <dataField name="Sum of Salary" fld="3" baseField="0" baseItem="0"/>
  </dataFields>
  <formats count="3">
    <format dxfId="120">
      <pivotArea type="all" dataOnly="0" outline="0" fieldPosition="0"/>
    </format>
    <format dxfId="119">
      <pivotArea outline="0" collapsedLevelsAreSubtotals="1" fieldPosition="0"/>
    </format>
    <format dxfId="118">
      <pivotArea dataOnly="0" labelOnly="1" outline="0" axis="axisValues"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B60C0DB-63C6-472F-BBA6-70E475036D74}"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4:H15" firstHeaderRow="1" firstDataRow="1" firstDataCol="0"/>
  <pivotFields count="12">
    <pivotField dataField="1" showAll="0"/>
    <pivotField showAll="0"/>
    <pivotField showAll="0">
      <items count="6">
        <item x="1"/>
        <item x="0"/>
        <item x="2"/>
        <item x="3"/>
        <item x="4"/>
        <item t="default"/>
      </items>
    </pivotField>
    <pivotField showAll="0"/>
    <pivotField numFmtId="165"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pivotField showAll="0"/>
    <pivotField showAll="0"/>
    <pivotField showAll="0"/>
    <pivotField showAll="0" defaultSubtotal="0"/>
    <pivotField showAll="0" defaultSubtotal="0"/>
    <pivotField showAll="0" defaultSubtotal="0">
      <items count="4">
        <item x="0"/>
        <item x="1"/>
        <item x="2"/>
        <item x="3"/>
      </items>
    </pivotField>
  </pivotFields>
  <rowItems count="1">
    <i/>
  </rowItems>
  <colItems count="1">
    <i/>
  </colItems>
  <dataFields count="1">
    <dataField name="Count of Employee ID" fld="0" subtotal="count" baseField="0" baseItem="0"/>
  </dataFields>
  <formats count="1">
    <format dxfId="1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D57FB23-5854-4BEF-BA20-8B0407DCDDC9}"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I4" firstHeaderRow="1" firstDataRow="1" firstDataCol="0"/>
  <pivotFields count="12">
    <pivotField showAll="0"/>
    <pivotField showAll="0"/>
    <pivotField showAll="0"/>
    <pivotField dataField="1" showAll="0"/>
    <pivotField numFmtId="165"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items count="6">
        <item x="1"/>
        <item x="2"/>
        <item x="4"/>
        <item x="0"/>
        <item x="3"/>
        <item t="default"/>
      </items>
    </pivotField>
    <pivotField showAll="0"/>
    <pivotField showAll="0"/>
    <pivotField showAll="0"/>
    <pivotField showAll="0" defaultSubtotal="0"/>
    <pivotField showAll="0" defaultSubtotal="0"/>
    <pivotField showAll="0" defaultSubtotal="0">
      <items count="4">
        <item x="0"/>
        <item x="1"/>
        <item x="2"/>
        <item x="3"/>
      </items>
    </pivotField>
  </pivotFields>
  <rowItems count="1">
    <i/>
  </rowItems>
  <colItems count="1">
    <i/>
  </colItems>
  <dataFields count="1">
    <dataField name="Sum of Salary" fld="3" baseField="0" baseItem="0"/>
  </dataFields>
  <formats count="1">
    <format dxfId="1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3A5D81-2EAF-489A-BE70-1061E9D389E7}"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A21" firstHeaderRow="1" firstDataRow="1" firstDataCol="0"/>
  <pivotFields count="12">
    <pivotField dataField="1" showAll="0"/>
    <pivotField showAll="0"/>
    <pivotField showAll="0"/>
    <pivotField showAll="0"/>
    <pivotField numFmtId="165" showAll="0">
      <items count="101">
        <item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t="default"/>
      </items>
    </pivotField>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s>
  <rowItems count="1">
    <i/>
  </rowItems>
  <colItems count="1">
    <i/>
  </colItems>
  <dataFields count="1">
    <dataField name="Sum of Employee ID" fld="0" baseField="0" baseItem="0"/>
  </dataFields>
  <formats count="4">
    <format dxfId="126">
      <pivotArea type="all" dataOnly="0" outline="0" fieldPosition="0"/>
    </format>
    <format dxfId="125">
      <pivotArea outline="0" collapsedLevelsAreSubtotals="1" fieldPosition="0"/>
    </format>
    <format dxfId="124">
      <pivotArea dataOnly="0" labelOnly="1" outline="0" axis="axisValues" fieldPosition="0"/>
    </format>
    <format dxfId="1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8419D29-9F33-4669-A76E-7FACDE3E6D2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B8" firstHeaderRow="1" firstDataRow="1" firstDataCol="1"/>
  <pivotFields count="12">
    <pivotField showAll="0"/>
    <pivotField showAll="0"/>
    <pivotField axis="axisRow" showAll="0">
      <items count="6">
        <item x="1"/>
        <item x="0"/>
        <item x="2"/>
        <item x="3"/>
        <item x="4"/>
        <item t="default"/>
      </items>
    </pivotField>
    <pivotField dataField="1" showAll="0"/>
    <pivotField numFmtId="165"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6">
    <i>
      <x/>
    </i>
    <i>
      <x v="1"/>
    </i>
    <i>
      <x v="2"/>
    </i>
    <i>
      <x v="3"/>
    </i>
    <i>
      <x v="4"/>
    </i>
    <i t="grand">
      <x/>
    </i>
  </rowItems>
  <colItems count="1">
    <i/>
  </colItems>
  <dataFields count="1">
    <dataField name="Sum of Salary" fld="3" baseField="0" baseItem="0"/>
  </dataFields>
  <formats count="6">
    <format dxfId="86">
      <pivotArea type="all" dataOnly="0" outline="0" fieldPosition="0"/>
    </format>
    <format dxfId="85">
      <pivotArea outline="0" collapsedLevelsAreSubtotals="1" fieldPosition="0"/>
    </format>
    <format dxfId="84">
      <pivotArea field="2" type="button" dataOnly="0" labelOnly="1" outline="0" axis="axisRow" fieldPosition="0"/>
    </format>
    <format dxfId="83">
      <pivotArea dataOnly="0" labelOnly="1" fieldPosition="0">
        <references count="1">
          <reference field="2" count="0"/>
        </references>
      </pivotArea>
    </format>
    <format dxfId="82">
      <pivotArea dataOnly="0" labelOnly="1" grandRow="1" outline="0" fieldPosition="0"/>
    </format>
    <format dxfId="8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42D213F-7E6D-48D2-9677-D3CC0B327DC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B18" firstHeaderRow="1" firstDataRow="1" firstDataCol="1"/>
  <pivotFields count="12">
    <pivotField dataField="1" showAll="0"/>
    <pivotField showAll="0"/>
    <pivotField axis="axisRow" showAll="0">
      <items count="6">
        <item x="1"/>
        <item x="0"/>
        <item x="2"/>
        <item x="3"/>
        <item x="4"/>
        <item t="default"/>
      </items>
    </pivotField>
    <pivotField showAll="0"/>
    <pivotField numFmtId="165"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2"/>
  </rowFields>
  <rowItems count="6">
    <i>
      <x/>
    </i>
    <i>
      <x v="1"/>
    </i>
    <i>
      <x v="2"/>
    </i>
    <i>
      <x v="3"/>
    </i>
    <i>
      <x v="4"/>
    </i>
    <i t="grand">
      <x/>
    </i>
  </rowItems>
  <colItems count="1">
    <i/>
  </colItems>
  <dataFields count="1">
    <dataField name="Count of Employee ID" fld="0" subtotal="count" baseField="2" baseItem="0"/>
  </dataFields>
  <formats count="6">
    <format dxfId="92">
      <pivotArea type="all" dataOnly="0" outline="0" fieldPosition="0"/>
    </format>
    <format dxfId="91">
      <pivotArea outline="0" collapsedLevelsAreSubtotals="1" fieldPosition="0"/>
    </format>
    <format dxfId="90">
      <pivotArea field="2" type="button" dataOnly="0" labelOnly="1" outline="0" axis="axisRow" fieldPosition="0"/>
    </format>
    <format dxfId="89">
      <pivotArea dataOnly="0" labelOnly="1" fieldPosition="0">
        <references count="1">
          <reference field="2" count="0"/>
        </references>
      </pivotArea>
    </format>
    <format dxfId="88">
      <pivotArea dataOnly="0" labelOnly="1" grandRow="1" outline="0" fieldPosition="0"/>
    </format>
    <format dxfId="8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CFEB12B-D8F5-46E1-AF3B-34EF59C39AE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9:N15" firstHeaderRow="1" firstDataRow="1" firstDataCol="1"/>
  <pivotFields count="12">
    <pivotField showAll="0"/>
    <pivotField showAll="0"/>
    <pivotField showAll="0"/>
    <pivotField dataField="1" showAll="0"/>
    <pivotField numFmtId="165"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axis="axisRow" showAll="0">
      <items count="6">
        <item x="1"/>
        <item x="2"/>
        <item x="4"/>
        <item x="0"/>
        <item x="3"/>
        <item t="default"/>
      </items>
    </pivotField>
    <pivotField showAll="0"/>
    <pivotField showAll="0"/>
    <pivotField showAll="0"/>
    <pivotField showAll="0" defaultSubtotal="0"/>
    <pivotField showAll="0" defaultSubtotal="0"/>
    <pivotField showAll="0" defaultSubtotal="0">
      <items count="4">
        <item x="0"/>
        <item x="1"/>
        <item x="2"/>
        <item x="3"/>
      </items>
    </pivotField>
  </pivotFields>
  <rowFields count="1">
    <field x="5"/>
  </rowFields>
  <rowItems count="6">
    <i>
      <x/>
    </i>
    <i>
      <x v="1"/>
    </i>
    <i>
      <x v="2"/>
    </i>
    <i>
      <x v="3"/>
    </i>
    <i>
      <x v="4"/>
    </i>
    <i t="grand">
      <x/>
    </i>
  </rowItems>
  <colItems count="1">
    <i/>
  </colItems>
  <dataFields count="1">
    <dataField name="Sum of Salary" fld="3" baseField="0" baseItem="0"/>
  </dataFields>
  <formats count="6">
    <format dxfId="98">
      <pivotArea type="all" dataOnly="0" outline="0" fieldPosition="0"/>
    </format>
    <format dxfId="97">
      <pivotArea outline="0" collapsedLevelsAreSubtotals="1" fieldPosition="0"/>
    </format>
    <format dxfId="96">
      <pivotArea field="5" type="button" dataOnly="0" labelOnly="1" outline="0" axis="axisRow" fieldPosition="0"/>
    </format>
    <format dxfId="95">
      <pivotArea dataOnly="0" labelOnly="1" fieldPosition="0">
        <references count="1">
          <reference field="5" count="0"/>
        </references>
      </pivotArea>
    </format>
    <format dxfId="94">
      <pivotArea dataOnly="0" labelOnly="1" grandRow="1" outline="0" fieldPosition="0"/>
    </format>
    <format dxfId="9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365496-C409-479D-933F-78440A42B4F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P20:Q23" firstHeaderRow="1" firstDataRow="1" firstDataCol="1"/>
  <pivotFields count="12">
    <pivotField dataField="1" showAll="0"/>
    <pivotField showAll="0"/>
    <pivotField showAll="0"/>
    <pivotField showAll="0"/>
    <pivotField axis="axisRow" numFmtId="165" showAll="0">
      <items count="101">
        <item x="0"/>
        <item h="1" x="1"/>
        <item h="1" x="2"/>
        <item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t="default"/>
      </items>
    </pivotField>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4"/>
  </rowFields>
  <rowItems count="3">
    <i>
      <x/>
    </i>
    <i>
      <x v="3"/>
    </i>
    <i t="grand">
      <x/>
    </i>
  </rowItems>
  <colItems count="1">
    <i/>
  </colItems>
  <dataFields count="1">
    <dataField name="Count of Employee ID" fld="0" subtotal="count" baseField="4" baseItem="0"/>
  </dataFields>
  <formats count="6">
    <format dxfId="104">
      <pivotArea type="all" dataOnly="0" outline="0" fieldPosition="0"/>
    </format>
    <format dxfId="103">
      <pivotArea outline="0" collapsedLevelsAreSubtotals="1" fieldPosition="0"/>
    </format>
    <format dxfId="102">
      <pivotArea field="4" type="button" dataOnly="0" labelOnly="1" outline="0" axis="axisRow" fieldPosition="0"/>
    </format>
    <format dxfId="101">
      <pivotArea dataOnly="0" labelOnly="1" fieldPosition="0">
        <references count="1">
          <reference field="4" count="0"/>
        </references>
      </pivotArea>
    </format>
    <format dxfId="100">
      <pivotArea dataOnly="0" labelOnly="1" grandRow="1" outline="0" fieldPosition="0"/>
    </format>
    <format dxfId="99">
      <pivotArea dataOnly="0" labelOnly="1" outline="0" axis="axisValues" fieldPosition="0"/>
    </format>
  </format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FF3733E-60C8-4B55-924E-AB09C5180EB7}"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H2:J26" firstHeaderRow="1" firstDataRow="1" firstDataCol="2"/>
  <pivotFields count="12">
    <pivotField compact="0" outline="0" showAll="0" defaultSubtotal="0"/>
    <pivotField compact="0" outline="0" showAll="0" defaultSubtotal="0"/>
    <pivotField axis="axisRow" compact="0" outline="0" showAll="0" defaultSubtotal="0">
      <items count="5">
        <item x="1"/>
        <item x="0"/>
        <item x="2"/>
        <item x="3"/>
        <item x="4"/>
      </items>
    </pivotField>
    <pivotField dataField="1" compact="0" outline="0" showAll="0" defaultSubtotal="0"/>
    <pivotField compact="0" numFmtId="165" outline="0" showAll="0" defaultSubtota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s>
    </pivotField>
    <pivotField axis="axisRow" compact="0" outline="0" showAll="0" defaultSubtotal="0">
      <items count="5">
        <item x="1"/>
        <item x="2"/>
        <item x="4"/>
        <item x="0"/>
        <item x="3"/>
      </items>
    </pivotField>
    <pivotField compact="0" outline="0" showAll="0" defaultSubtotal="0"/>
    <pivotField compact="0" outline="0" showAll="0" defaultSubtotal="0"/>
    <pivotField compact="0" outline="0" showAll="0" defaultSubtotal="0"/>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 compact="0" outline="0" subtotalTop="0" showAll="0" defaultSubtotal="0">
      <items count="4">
        <item x="0"/>
        <item x="1"/>
        <item x="2"/>
        <item x="3"/>
      </items>
    </pivotField>
  </pivotFields>
  <rowFields count="2">
    <field x="2"/>
    <field x="5"/>
  </rowFields>
  <rowItems count="24">
    <i>
      <x/>
      <x/>
    </i>
    <i r="1">
      <x v="1"/>
    </i>
    <i r="1">
      <x v="2"/>
    </i>
    <i r="1">
      <x v="3"/>
    </i>
    <i r="1">
      <x v="4"/>
    </i>
    <i>
      <x v="1"/>
      <x/>
    </i>
    <i r="1">
      <x v="1"/>
    </i>
    <i r="1">
      <x v="3"/>
    </i>
    <i r="1">
      <x v="4"/>
    </i>
    <i>
      <x v="2"/>
      <x/>
    </i>
    <i r="1">
      <x v="1"/>
    </i>
    <i r="1">
      <x v="2"/>
    </i>
    <i r="1">
      <x v="3"/>
    </i>
    <i r="1">
      <x v="4"/>
    </i>
    <i>
      <x v="3"/>
      <x/>
    </i>
    <i r="1">
      <x v="1"/>
    </i>
    <i r="1">
      <x v="2"/>
    </i>
    <i r="1">
      <x v="3"/>
    </i>
    <i r="1">
      <x v="4"/>
    </i>
    <i>
      <x v="4"/>
      <x/>
    </i>
    <i r="1">
      <x v="1"/>
    </i>
    <i r="1">
      <x v="2"/>
    </i>
    <i r="1">
      <x v="3"/>
    </i>
    <i r="1">
      <x v="4"/>
    </i>
  </rowItems>
  <colItems count="1">
    <i/>
  </colItems>
  <dataFields count="1">
    <dataField name="Average of Salary" fld="3" subtotal="average" baseField="2" baseItem="0"/>
  </dataFields>
  <formats count="11">
    <format dxfId="115">
      <pivotArea type="all" dataOnly="0" outline="0" fieldPosition="0"/>
    </format>
    <format dxfId="114">
      <pivotArea outline="0" collapsedLevelsAreSubtotals="1" fieldPosition="0"/>
    </format>
    <format dxfId="113">
      <pivotArea field="2" type="button" dataOnly="0" labelOnly="1" outline="0" axis="axisRow" fieldPosition="0"/>
    </format>
    <format dxfId="112">
      <pivotArea field="5" type="button" dataOnly="0" labelOnly="1" outline="0" axis="axisRow" fieldPosition="1"/>
    </format>
    <format dxfId="111">
      <pivotArea dataOnly="0" labelOnly="1" outline="0" fieldPosition="0">
        <references count="1">
          <reference field="2" count="0"/>
        </references>
      </pivotArea>
    </format>
    <format dxfId="110">
      <pivotArea dataOnly="0" labelOnly="1" outline="0" fieldPosition="0">
        <references count="2">
          <reference field="2" count="1" selected="0">
            <x v="0"/>
          </reference>
          <reference field="5" count="0"/>
        </references>
      </pivotArea>
    </format>
    <format dxfId="109">
      <pivotArea dataOnly="0" labelOnly="1" outline="0" fieldPosition="0">
        <references count="2">
          <reference field="2" count="1" selected="0">
            <x v="1"/>
          </reference>
          <reference field="5" count="4">
            <x v="0"/>
            <x v="1"/>
            <x v="3"/>
            <x v="4"/>
          </reference>
        </references>
      </pivotArea>
    </format>
    <format dxfId="108">
      <pivotArea dataOnly="0" labelOnly="1" outline="0" fieldPosition="0">
        <references count="2">
          <reference field="2" count="1" selected="0">
            <x v="2"/>
          </reference>
          <reference field="5" count="0"/>
        </references>
      </pivotArea>
    </format>
    <format dxfId="107">
      <pivotArea dataOnly="0" labelOnly="1" outline="0" fieldPosition="0">
        <references count="2">
          <reference field="2" count="1" selected="0">
            <x v="3"/>
          </reference>
          <reference field="5" count="0"/>
        </references>
      </pivotArea>
    </format>
    <format dxfId="106">
      <pivotArea dataOnly="0" labelOnly="1" outline="0" fieldPosition="0">
        <references count="2">
          <reference field="2" count="1" selected="0">
            <x v="4"/>
          </reference>
          <reference field="5" count="0"/>
        </references>
      </pivotArea>
    </format>
    <format dxfId="10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AB9638E-1C28-4FB4-9BC2-9E3CA54F10A2}"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K2:L7" firstHeaderRow="1" firstDataRow="1" firstDataCol="2"/>
  <pivotFields count="12">
    <pivotField compact="0" outline="0" showAll="0" defaultSubtotal="0"/>
    <pivotField compact="0" outline="0" showAll="0" defaultSubtotal="0"/>
    <pivotField axis="axisRow" compact="0" outline="0" showAll="0" defaultSubtotal="0">
      <items count="5">
        <item x="1"/>
        <item x="0"/>
        <item x="2"/>
        <item x="3"/>
        <item x="4"/>
      </items>
    </pivotField>
    <pivotField compact="0" outline="0" showAll="0" defaultSubtotal="0"/>
    <pivotField compact="0" numFmtId="165" outline="0" showAll="0" defaultSubtota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s>
    </pivotField>
    <pivotField axis="axisRow" compact="0" outline="0" showAll="0" defaultSubtotal="0">
      <items count="5">
        <item x="1"/>
        <item h="1" x="2"/>
        <item h="1" x="4"/>
        <item h="1" x="0"/>
        <item h="1"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0"/>
        <item x="1"/>
        <item x="2"/>
        <item x="3"/>
      </items>
    </pivotField>
  </pivotFields>
  <rowFields count="2">
    <field x="2"/>
    <field x="5"/>
  </rowFields>
  <rowItems count="5">
    <i>
      <x/>
      <x/>
    </i>
    <i>
      <x v="1"/>
      <x/>
    </i>
    <i>
      <x v="2"/>
      <x/>
    </i>
    <i>
      <x v="3"/>
      <x/>
    </i>
    <i>
      <x v="4"/>
      <x/>
    </i>
  </rowItems>
  <colItems count="1">
    <i/>
  </colItems>
  <formats count="18">
    <format dxfId="17">
      <pivotArea type="all" dataOnly="0" outline="0" fieldPosition="0"/>
    </format>
    <format dxfId="16">
      <pivotArea field="2" type="button" dataOnly="0" labelOnly="1" outline="0" axis="axisRow" fieldPosition="0"/>
    </format>
    <format dxfId="15">
      <pivotArea field="5" type="button" dataOnly="0" labelOnly="1" outline="0" axis="axisRow" fieldPosition="1"/>
    </format>
    <format dxfId="14">
      <pivotArea dataOnly="0" labelOnly="1" outline="0" fieldPosition="0">
        <references count="1">
          <reference field="2" count="0"/>
        </references>
      </pivotArea>
    </format>
    <format dxfId="13">
      <pivotArea dataOnly="0" labelOnly="1" outline="0" fieldPosition="0">
        <references count="2">
          <reference field="2" count="1" selected="0">
            <x v="0"/>
          </reference>
          <reference field="5" count="0"/>
        </references>
      </pivotArea>
    </format>
    <format dxfId="12">
      <pivotArea dataOnly="0" labelOnly="1" outline="0" fieldPosition="0">
        <references count="2">
          <reference field="2" count="1" selected="0">
            <x v="1"/>
          </reference>
          <reference field="5" count="0"/>
        </references>
      </pivotArea>
    </format>
    <format dxfId="11">
      <pivotArea dataOnly="0" labelOnly="1" outline="0" fieldPosition="0">
        <references count="2">
          <reference field="2" count="1" selected="0">
            <x v="2"/>
          </reference>
          <reference field="5" count="0"/>
        </references>
      </pivotArea>
    </format>
    <format dxfId="10">
      <pivotArea dataOnly="0" labelOnly="1" outline="0" fieldPosition="0">
        <references count="2">
          <reference field="2" count="1" selected="0">
            <x v="3"/>
          </reference>
          <reference field="5" count="0"/>
        </references>
      </pivotArea>
    </format>
    <format dxfId="9">
      <pivotArea dataOnly="0" labelOnly="1" outline="0" fieldPosition="0">
        <references count="2">
          <reference field="2" count="1" selected="0">
            <x v="4"/>
          </reference>
          <reference field="5" count="0"/>
        </references>
      </pivotArea>
    </format>
    <format dxfId="8">
      <pivotArea type="all" dataOnly="0" outline="0" fieldPosition="0"/>
    </format>
    <format dxfId="7">
      <pivotArea field="2" type="button" dataOnly="0" labelOnly="1" outline="0" axis="axisRow" fieldPosition="0"/>
    </format>
    <format dxfId="6">
      <pivotArea field="5" type="button" dataOnly="0" labelOnly="1" outline="0" axis="axisRow" fieldPosition="1"/>
    </format>
    <format dxfId="5">
      <pivotArea dataOnly="0" labelOnly="1" outline="0" fieldPosition="0">
        <references count="1">
          <reference field="2" count="0"/>
        </references>
      </pivotArea>
    </format>
    <format dxfId="4">
      <pivotArea dataOnly="0" labelOnly="1" outline="0" fieldPosition="0">
        <references count="2">
          <reference field="2" count="1" selected="0">
            <x v="0"/>
          </reference>
          <reference field="5" count="0"/>
        </references>
      </pivotArea>
    </format>
    <format dxfId="3">
      <pivotArea dataOnly="0" labelOnly="1" outline="0" fieldPosition="0">
        <references count="2">
          <reference field="2" count="1" selected="0">
            <x v="1"/>
          </reference>
          <reference field="5" count="0"/>
        </references>
      </pivotArea>
    </format>
    <format dxfId="2">
      <pivotArea dataOnly="0" labelOnly="1" outline="0" fieldPosition="0">
        <references count="2">
          <reference field="2" count="1" selected="0">
            <x v="2"/>
          </reference>
          <reference field="5" count="0"/>
        </references>
      </pivotArea>
    </format>
    <format dxfId="1">
      <pivotArea dataOnly="0" labelOnly="1" outline="0" fieldPosition="0">
        <references count="2">
          <reference field="2" count="1" selected="0">
            <x v="3"/>
          </reference>
          <reference field="5" count="0"/>
        </references>
      </pivotArea>
    </format>
    <format dxfId="0">
      <pivotArea dataOnly="0" labelOnly="1" outline="0" fieldPosition="0">
        <references count="2">
          <reference field="2" count="1" selected="0">
            <x v="4"/>
          </reference>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24E08A6-3F84-47E7-8266-FEA63642350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3:P5" firstHeaderRow="1" firstDataRow="1" firstDataCol="1"/>
  <pivotFields count="12">
    <pivotField dataField="1" showAll="0"/>
    <pivotField showAll="0"/>
    <pivotField showAll="0"/>
    <pivotField showAll="0"/>
    <pivotField axis="axisRow" numFmtId="165" showAll="0">
      <items count="101">
        <item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t="default"/>
      </items>
    </pivotField>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4"/>
  </rowFields>
  <rowItems count="2">
    <i>
      <x/>
    </i>
    <i t="grand">
      <x/>
    </i>
  </rowItems>
  <colItems count="1">
    <i/>
  </colItems>
  <dataFields count="1">
    <dataField name="Count of Employee ID" fld="0" subtotal="count" baseField="4" baseItem="0"/>
  </dataFields>
  <formats count="12">
    <format dxfId="29">
      <pivotArea type="all" dataOnly="0" outline="0" fieldPosition="0"/>
    </format>
    <format dxfId="28">
      <pivotArea outline="0" collapsedLevelsAreSubtotals="1" fieldPosition="0"/>
    </format>
    <format dxfId="27">
      <pivotArea field="4" type="button" dataOnly="0" labelOnly="1" outline="0" axis="axisRow" fieldPosition="0"/>
    </format>
    <format dxfId="26">
      <pivotArea dataOnly="0" labelOnly="1" fieldPosition="0">
        <references count="1">
          <reference field="4" count="0"/>
        </references>
      </pivotArea>
    </format>
    <format dxfId="25">
      <pivotArea dataOnly="0" labelOnly="1" grandRow="1" outline="0" fieldPosition="0"/>
    </format>
    <format dxfId="24">
      <pivotArea dataOnly="0" labelOnly="1" outline="0" axis="axisValues" fieldPosition="0"/>
    </format>
    <format dxfId="23">
      <pivotArea type="all" dataOnly="0" outline="0" fieldPosition="0"/>
    </format>
    <format dxfId="22">
      <pivotArea outline="0" collapsedLevelsAreSubtotals="1" fieldPosition="0"/>
    </format>
    <format dxfId="21">
      <pivotArea field="4" type="button" dataOnly="0" labelOnly="1" outline="0" axis="axisRow" fieldPosition="0"/>
    </format>
    <format dxfId="20">
      <pivotArea dataOnly="0" labelOnly="1" fieldPosition="0">
        <references count="1">
          <reference field="4" count="0"/>
        </references>
      </pivotArea>
    </format>
    <format dxfId="19">
      <pivotArea dataOnly="0" labelOnly="1" grandRow="1" outline="0" fieldPosition="0"/>
    </format>
    <format dxfId="18">
      <pivotArea dataOnly="0" labelOnly="1" outline="0" axis="axisValues" fieldPosition="0"/>
    </format>
  </formats>
  <conditionalFormats count="4">
    <conditionalFormat priority="18">
      <pivotAreas count="1">
        <pivotArea type="data" collapsedLevelsAreSubtotals="1" fieldPosition="0">
          <references count="2">
            <reference field="4294967294" count="1" selected="0">
              <x v="0"/>
            </reference>
            <reference field="4" count="1">
              <x v="0"/>
            </reference>
          </references>
        </pivotArea>
      </pivotAreas>
    </conditionalFormat>
    <conditionalFormat scope="field" priority="9">
      <pivotAreas count="1">
        <pivotArea outline="0" collapsedLevelsAreSubtotals="1" fieldPosition="0">
          <references count="2">
            <reference field="4294967294" count="1" selected="0">
              <x v="0"/>
            </reference>
            <reference field="4" count="0" selected="0"/>
          </references>
        </pivotArea>
      </pivotAreas>
    </conditionalFormat>
    <conditionalFormat priority="8">
      <pivotAreas count="1">
        <pivotArea type="data" collapsedLevelsAreSubtotals="1" fieldPosition="0">
          <references count="2">
            <reference field="4294967294" count="1" selected="0">
              <x v="0"/>
            </reference>
            <reference field="4" count="1">
              <x v="0"/>
            </reference>
          </references>
        </pivotArea>
      </pivotAreas>
    </conditionalFormat>
    <conditionalFormat priority="2">
      <pivotAreas count="1">
        <pivotArea type="data" collapsedLevelsAreSubtotals="1" fieldPosition="0">
          <references count="2">
            <reference field="4294967294" count="1" selected="0">
              <x v="0"/>
            </reference>
            <reference field="4" count="1">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B88C1DF-1B98-43EC-BE3A-B00D029D8D3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20:P26" firstHeaderRow="1" firstDataRow="1" firstDataCol="1"/>
  <pivotFields count="12">
    <pivotField showAll="0"/>
    <pivotField showAll="0"/>
    <pivotField showAll="0"/>
    <pivotField dataField="1" showAll="0"/>
    <pivotField numFmtId="165"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axis="axisRow" showAll="0">
      <items count="6">
        <item x="1"/>
        <item x="2"/>
        <item x="4"/>
        <item x="0"/>
        <item x="3"/>
        <item t="default"/>
      </items>
    </pivotField>
    <pivotField showAll="0"/>
    <pivotField showAll="0"/>
    <pivotField showAll="0"/>
    <pivotField showAll="0" defaultSubtotal="0"/>
    <pivotField showAll="0" defaultSubtotal="0"/>
    <pivotField showAll="0" defaultSubtotal="0">
      <items count="4">
        <item x="0"/>
        <item x="1"/>
        <item x="2"/>
        <item x="3"/>
      </items>
    </pivotField>
  </pivotFields>
  <rowFields count="1">
    <field x="5"/>
  </rowFields>
  <rowItems count="6">
    <i>
      <x/>
    </i>
    <i>
      <x v="1"/>
    </i>
    <i>
      <x v="2"/>
    </i>
    <i>
      <x v="3"/>
    </i>
    <i>
      <x v="4"/>
    </i>
    <i t="grand">
      <x/>
    </i>
  </rowItems>
  <colItems count="1">
    <i/>
  </colItems>
  <dataFields count="1">
    <dataField name="Sum of Salary" fld="3" baseField="0" baseItem="0"/>
  </dataFields>
  <formats count="12">
    <format dxfId="41">
      <pivotArea type="all" dataOnly="0" outline="0" fieldPosition="0"/>
    </format>
    <format dxfId="40">
      <pivotArea outline="0" collapsedLevelsAreSubtotals="1" fieldPosition="0"/>
    </format>
    <format dxfId="39">
      <pivotArea field="5" type="button" dataOnly="0" labelOnly="1" outline="0" axis="axisRow" fieldPosition="0"/>
    </format>
    <format dxfId="38">
      <pivotArea dataOnly="0" labelOnly="1" fieldPosition="0">
        <references count="1">
          <reference field="5" count="0"/>
        </references>
      </pivotArea>
    </format>
    <format dxfId="37">
      <pivotArea dataOnly="0" labelOnly="1" grandRow="1" outline="0" fieldPosition="0"/>
    </format>
    <format dxfId="36">
      <pivotArea dataOnly="0" labelOnly="1" outline="0" axis="axisValues" fieldPosition="0"/>
    </format>
    <format dxfId="35">
      <pivotArea type="all" dataOnly="0" outline="0" fieldPosition="0"/>
    </format>
    <format dxfId="34">
      <pivotArea outline="0" collapsedLevelsAreSubtotals="1" fieldPosition="0"/>
    </format>
    <format dxfId="33">
      <pivotArea field="5" type="button" dataOnly="0" labelOnly="1" outline="0" axis="axisRow" fieldPosition="0"/>
    </format>
    <format dxfId="32">
      <pivotArea dataOnly="0" labelOnly="1" fieldPosition="0">
        <references count="1">
          <reference field="5" count="0"/>
        </references>
      </pivotArea>
    </format>
    <format dxfId="31">
      <pivotArea dataOnly="0" labelOnly="1" grandRow="1" outline="0" fieldPosition="0"/>
    </format>
    <format dxfId="30">
      <pivotArea dataOnly="0" labelOnly="1" outline="0" axis="axisValues" fieldPosition="0"/>
    </format>
  </formats>
  <conditionalFormats count="1">
    <conditionalFormat priority="4">
      <pivotAreas count="1">
        <pivotArea type="data" collapsedLevelsAreSubtotals="1" fieldPosition="0">
          <references count="2">
            <reference field="4294967294" count="1" selected="0">
              <x v="0"/>
            </reference>
            <reference field="5"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5360A8F-D255-4F8F-93F1-2C965A59C20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1:L17" firstHeaderRow="1" firstDataRow="1" firstDataCol="1"/>
  <pivotFields count="12">
    <pivotField dataField="1" showAll="0"/>
    <pivotField showAll="0"/>
    <pivotField axis="axisRow" showAll="0">
      <items count="6">
        <item x="1"/>
        <item x="0"/>
        <item x="2"/>
        <item x="3"/>
        <item x="4"/>
        <item t="default"/>
      </items>
    </pivotField>
    <pivotField showAll="0"/>
    <pivotField numFmtId="165"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2"/>
  </rowFields>
  <rowItems count="6">
    <i>
      <x/>
    </i>
    <i>
      <x v="1"/>
    </i>
    <i>
      <x v="2"/>
    </i>
    <i>
      <x v="3"/>
    </i>
    <i>
      <x v="4"/>
    </i>
    <i t="grand">
      <x/>
    </i>
  </rowItems>
  <colItems count="1">
    <i/>
  </colItems>
  <dataFields count="1">
    <dataField name="Count of Employee ID" fld="0" subtotal="count" baseField="0" baseItem="0"/>
  </dataFields>
  <formats count="12">
    <format dxfId="53">
      <pivotArea type="all" dataOnly="0" outline="0" fieldPosition="0"/>
    </format>
    <format dxfId="52">
      <pivotArea outline="0" collapsedLevelsAreSubtotals="1" fieldPosition="0"/>
    </format>
    <format dxfId="51">
      <pivotArea field="2" type="button" dataOnly="0" labelOnly="1" outline="0" axis="axisRow" fieldPosition="0"/>
    </format>
    <format dxfId="50">
      <pivotArea dataOnly="0" labelOnly="1" fieldPosition="0">
        <references count="1">
          <reference field="2" count="0"/>
        </references>
      </pivotArea>
    </format>
    <format dxfId="49">
      <pivotArea dataOnly="0" labelOnly="1" grandRow="1" outline="0" fieldPosition="0"/>
    </format>
    <format dxfId="48">
      <pivotArea dataOnly="0" labelOnly="1" outline="0" axis="axisValues" fieldPosition="0"/>
    </format>
    <format dxfId="47">
      <pivotArea type="all" dataOnly="0" outline="0" fieldPosition="0"/>
    </format>
    <format dxfId="46">
      <pivotArea outline="0" collapsedLevelsAreSubtotals="1" fieldPosition="0"/>
    </format>
    <format dxfId="45">
      <pivotArea field="2" type="button" dataOnly="0" labelOnly="1" outline="0" axis="axisRow" fieldPosition="0"/>
    </format>
    <format dxfId="44">
      <pivotArea dataOnly="0" labelOnly="1" fieldPosition="0">
        <references count="1">
          <reference field="2" count="0"/>
        </references>
      </pivotArea>
    </format>
    <format dxfId="43">
      <pivotArea dataOnly="0" labelOnly="1" grandRow="1" outline="0" fieldPosition="0"/>
    </format>
    <format dxfId="42">
      <pivotArea dataOnly="0" labelOnly="1" outline="0" axis="axisValues" fieldPosition="0"/>
    </format>
  </formats>
  <conditionalFormats count="1">
    <conditionalFormat priority="5">
      <pivotAreas count="1">
        <pivotArea type="data" collapsedLevelsAreSubtotals="1" fieldPosition="0">
          <references count="2">
            <reference field="4294967294" count="1" selected="0">
              <x v="0"/>
            </reference>
            <reference field="2"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9491249-3155-4791-8F21-94EFF127087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4:B20" firstHeaderRow="1" firstDataRow="1" firstDataCol="1"/>
  <pivotFields count="12">
    <pivotField showAll="0"/>
    <pivotField showAll="0"/>
    <pivotField showAll="0"/>
    <pivotField dataField="1" showAll="0"/>
    <pivotField numFmtId="165"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axis="axisRow" showAll="0">
      <items count="6">
        <item x="1"/>
        <item x="2"/>
        <item x="4"/>
        <item x="0"/>
        <item x="3"/>
        <item t="default"/>
      </items>
    </pivotField>
    <pivotField showAll="0"/>
    <pivotField showAll="0"/>
    <pivotField showAll="0"/>
    <pivotField showAll="0" defaultSubtotal="0"/>
    <pivotField showAll="0" defaultSubtotal="0"/>
    <pivotField showAll="0" defaultSubtotal="0">
      <items count="4">
        <item x="0"/>
        <item x="1"/>
        <item x="2"/>
        <item x="3"/>
      </items>
    </pivotField>
  </pivotFields>
  <rowFields count="1">
    <field x="5"/>
  </rowFields>
  <rowItems count="6">
    <i>
      <x/>
    </i>
    <i>
      <x v="1"/>
    </i>
    <i>
      <x v="2"/>
    </i>
    <i>
      <x v="3"/>
    </i>
    <i>
      <x v="4"/>
    </i>
    <i t="grand">
      <x/>
    </i>
  </rowItems>
  <colItems count="1">
    <i/>
  </colItems>
  <dataFields count="1">
    <dataField name="Sum of Salary" fld="3" baseField="0" baseItem="0"/>
  </dataFields>
  <formats count="12">
    <format dxfId="65">
      <pivotArea type="all" dataOnly="0" outline="0" fieldPosition="0"/>
    </format>
    <format dxfId="64">
      <pivotArea outline="0" collapsedLevelsAreSubtotals="1" fieldPosition="0"/>
    </format>
    <format dxfId="63">
      <pivotArea field="5" type="button" dataOnly="0" labelOnly="1" outline="0" axis="axisRow" fieldPosition="0"/>
    </format>
    <format dxfId="62">
      <pivotArea dataOnly="0" labelOnly="1" fieldPosition="0">
        <references count="1">
          <reference field="5" count="0"/>
        </references>
      </pivotArea>
    </format>
    <format dxfId="61">
      <pivotArea dataOnly="0" labelOnly="1" grandRow="1" outline="0" fieldPosition="0"/>
    </format>
    <format dxfId="60">
      <pivotArea dataOnly="0" labelOnly="1" outline="0" axis="axisValues" fieldPosition="0"/>
    </format>
    <format dxfId="59">
      <pivotArea type="all" dataOnly="0" outline="0" fieldPosition="0"/>
    </format>
    <format dxfId="58">
      <pivotArea outline="0" collapsedLevelsAreSubtotals="1" fieldPosition="0"/>
    </format>
    <format dxfId="57">
      <pivotArea field="5" type="button" dataOnly="0" labelOnly="1" outline="0" axis="axisRow" fieldPosition="0"/>
    </format>
    <format dxfId="56">
      <pivotArea dataOnly="0" labelOnly="1" fieldPosition="0">
        <references count="1">
          <reference field="5" count="0"/>
        </references>
      </pivotArea>
    </format>
    <format dxfId="55">
      <pivotArea dataOnly="0" labelOnly="1" grandRow="1" outline="0" fieldPosition="0"/>
    </format>
    <format dxfId="54">
      <pivotArea dataOnly="0" labelOnly="1" outline="0" axis="axisValues" fieldPosition="0"/>
    </format>
  </formats>
  <conditionalFormats count="2">
    <conditionalFormat priority="19">
      <pivotAreas count="1">
        <pivotArea type="data" collapsedLevelsAreSubtotals="1" fieldPosition="0">
          <references count="2">
            <reference field="4294967294" count="1" selected="0">
              <x v="0"/>
            </reference>
            <reference field="5" count="5">
              <x v="0"/>
              <x v="1"/>
              <x v="2"/>
              <x v="3"/>
              <x v="4"/>
            </reference>
          </references>
        </pivotArea>
      </pivotAreas>
    </conditionalFormat>
    <conditionalFormat priority="6">
      <pivotAreas count="1">
        <pivotArea type="data" collapsedLevelsAreSubtotals="1" fieldPosition="0">
          <references count="2">
            <reference field="4294967294" count="1" selected="0">
              <x v="0"/>
            </reference>
            <reference field="5" count="5">
              <x v="0"/>
              <x v="1"/>
              <x v="2"/>
              <x v="3"/>
              <x v="4"/>
            </reference>
          </references>
        </pivotArea>
      </pivotAreas>
    </conditionalFormat>
  </conditional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884B376-AD5F-4198-85E1-E1EBA86325A5}"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0" firstHeaderRow="1" firstDataRow="1" firstDataCol="1"/>
  <pivotFields count="12">
    <pivotField showAll="0"/>
    <pivotField showAll="0"/>
    <pivotField axis="axisRow" showAll="0">
      <items count="6">
        <item x="1"/>
        <item x="0"/>
        <item x="2"/>
        <item x="3"/>
        <item x="4"/>
        <item t="default"/>
      </items>
    </pivotField>
    <pivotField dataField="1" showAll="0"/>
    <pivotField numFmtId="165"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2"/>
  </rowFields>
  <rowItems count="6">
    <i>
      <x/>
    </i>
    <i>
      <x v="1"/>
    </i>
    <i>
      <x v="2"/>
    </i>
    <i>
      <x v="3"/>
    </i>
    <i>
      <x v="4"/>
    </i>
    <i t="grand">
      <x/>
    </i>
  </rowItems>
  <colItems count="1">
    <i/>
  </colItems>
  <dataFields count="1">
    <dataField name="Sum of Salary" fld="3" baseField="0" baseItem="0"/>
  </dataFields>
  <formats count="14">
    <format dxfId="79">
      <pivotArea field="2" type="button" dataOnly="0" labelOnly="1" outline="0" axis="axisRow" fieldPosition="0"/>
    </format>
    <format dxfId="78">
      <pivotArea collapsedLevelsAreSubtotals="1" fieldPosition="0">
        <references count="1">
          <reference field="2" count="0"/>
        </references>
      </pivotArea>
    </format>
    <format dxfId="77">
      <pivotArea type="all" dataOnly="0" outline="0" fieldPosition="0"/>
    </format>
    <format dxfId="76">
      <pivotArea outline="0" collapsedLevelsAreSubtotals="1" fieldPosition="0"/>
    </format>
    <format dxfId="75">
      <pivotArea field="2" type="button" dataOnly="0" labelOnly="1" outline="0" axis="axisRow" fieldPosition="0"/>
    </format>
    <format dxfId="74">
      <pivotArea dataOnly="0" labelOnly="1" fieldPosition="0">
        <references count="1">
          <reference field="2" count="0"/>
        </references>
      </pivotArea>
    </format>
    <format dxfId="73">
      <pivotArea dataOnly="0" labelOnly="1" grandRow="1" outline="0" fieldPosition="0"/>
    </format>
    <format dxfId="72">
      <pivotArea dataOnly="0" labelOnly="1" outline="0" axis="axisValues" fieldPosition="0"/>
    </format>
    <format dxfId="71">
      <pivotArea type="all" dataOnly="0" outline="0" fieldPosition="0"/>
    </format>
    <format dxfId="70">
      <pivotArea outline="0" collapsedLevelsAreSubtotals="1" fieldPosition="0"/>
    </format>
    <format dxfId="69">
      <pivotArea field="2" type="button" dataOnly="0" labelOnly="1" outline="0" axis="axisRow" fieldPosition="0"/>
    </format>
    <format dxfId="68">
      <pivotArea dataOnly="0" labelOnly="1" fieldPosition="0">
        <references count="1">
          <reference field="2" count="0"/>
        </references>
      </pivotArea>
    </format>
    <format dxfId="67">
      <pivotArea dataOnly="0" labelOnly="1" grandRow="1" outline="0" fieldPosition="0"/>
    </format>
    <format dxfId="66">
      <pivotArea dataOnly="0" labelOnly="1" outline="0" axis="axisValues" fieldPosition="0"/>
    </format>
  </formats>
  <conditionalFormats count="1">
    <conditionalFormat priority="20">
      <pivotAreas count="1">
        <pivotArea type="data" collapsedLevelsAreSubtotals="1" fieldPosition="0">
          <references count="2">
            <reference field="4294967294" count="1" selected="0">
              <x v="0"/>
            </reference>
            <reference field="2"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e_Date1" xr10:uid="{A9B40262-0063-4984-8E4F-E1829BC0233B}" sourceName="Hire Date">
  <pivotTables>
    <pivotTable tabId="9" name="PivotTable3"/>
  </pivotTables>
  <data>
    <tabular pivotCacheId="870453739">
      <items count="100">
        <i x="0" s="1"/>
        <i x="1"/>
        <i x="2"/>
        <i x="3" s="1"/>
        <i x="4"/>
        <i x="5"/>
        <i x="6"/>
        <i x="7"/>
        <i x="8"/>
        <i x="9"/>
        <i x="10"/>
        <i x="11"/>
        <i x="12"/>
        <i x="13"/>
        <i x="14"/>
        <i x="15"/>
        <i x="16"/>
        <i x="17"/>
        <i x="18"/>
        <i x="19"/>
        <i x="20"/>
        <i x="21"/>
        <i x="22"/>
        <i x="23"/>
        <i x="24"/>
        <i x="25"/>
        <i x="26"/>
        <i x="27"/>
        <i x="28"/>
        <i x="29"/>
        <i x="30"/>
        <i x="31"/>
        <i x="32"/>
        <i x="33"/>
        <i x="34"/>
        <i x="35"/>
        <i x="36"/>
        <i x="37"/>
        <i x="38"/>
        <i x="39"/>
        <i x="40"/>
        <i x="41"/>
        <i x="42"/>
        <i x="43"/>
        <i x="44"/>
        <i x="45"/>
        <i x="46"/>
        <i x="47"/>
        <i x="48"/>
        <i x="49"/>
        <i x="50"/>
        <i x="51"/>
        <i x="52"/>
        <i x="53"/>
        <i x="54"/>
        <i x="55"/>
        <i x="56"/>
        <i x="57"/>
        <i x="58"/>
        <i x="59"/>
        <i x="60"/>
        <i x="61"/>
        <i x="62"/>
        <i x="63"/>
        <i x="64"/>
        <i x="65"/>
        <i x="66"/>
        <i x="67"/>
        <i x="68"/>
        <i x="69"/>
        <i x="70"/>
        <i x="71"/>
        <i x="72"/>
        <i x="73"/>
        <i x="74"/>
        <i x="75"/>
        <i x="76"/>
        <i x="77"/>
        <i x="78"/>
        <i x="79"/>
        <i x="80"/>
        <i x="81"/>
        <i x="82"/>
        <i x="83"/>
        <i x="84"/>
        <i x="85"/>
        <i x="86"/>
        <i x="87"/>
        <i x="88"/>
        <i x="89"/>
        <i x="90"/>
        <i x="91"/>
        <i x="92"/>
        <i x="93"/>
        <i x="94"/>
        <i x="95"/>
        <i x="96"/>
        <i x="97"/>
        <i x="98"/>
        <i x="9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e_Date" xr10:uid="{BD7ADDD8-8AC8-4384-99B6-177D2FB5E506}" sourceName="Hire Date">
  <pivotTables>
    <pivotTable tabId="10" name="PivotTable4"/>
  </pivotTables>
  <data>
    <tabular pivotCacheId="870453739">
      <items count="100">
        <i x="0" s="1"/>
        <i x="1"/>
        <i x="2"/>
        <i x="3"/>
        <i x="4"/>
        <i x="5"/>
        <i x="6"/>
        <i x="7"/>
        <i x="8"/>
        <i x="9"/>
        <i x="10"/>
        <i x="11"/>
        <i x="12"/>
        <i x="13"/>
        <i x="14"/>
        <i x="15"/>
        <i x="16"/>
        <i x="17"/>
        <i x="18"/>
        <i x="19"/>
        <i x="20"/>
        <i x="21"/>
        <i x="22"/>
        <i x="23"/>
        <i x="24"/>
        <i x="25"/>
        <i x="26"/>
        <i x="27"/>
        <i x="28"/>
        <i x="29"/>
        <i x="30"/>
        <i x="31"/>
        <i x="32"/>
        <i x="33"/>
        <i x="34"/>
        <i x="35"/>
        <i x="36"/>
        <i x="37"/>
        <i x="38"/>
        <i x="39"/>
        <i x="40"/>
        <i x="41"/>
        <i x="42"/>
        <i x="43"/>
        <i x="44"/>
        <i x="45"/>
        <i x="46"/>
        <i x="47"/>
        <i x="48"/>
        <i x="49"/>
        <i x="50"/>
        <i x="51"/>
        <i x="52"/>
        <i x="53"/>
        <i x="54"/>
        <i x="55"/>
        <i x="56"/>
        <i x="57"/>
        <i x="58"/>
        <i x="59"/>
        <i x="60"/>
        <i x="61"/>
        <i x="62"/>
        <i x="63"/>
        <i x="64"/>
        <i x="65"/>
        <i x="66"/>
        <i x="67"/>
        <i x="68"/>
        <i x="69"/>
        <i x="70"/>
        <i x="71"/>
        <i x="72"/>
        <i x="73"/>
        <i x="74"/>
        <i x="75"/>
        <i x="76"/>
        <i x="77"/>
        <i x="78"/>
        <i x="79"/>
        <i x="80"/>
        <i x="81"/>
        <i x="82"/>
        <i x="83"/>
        <i x="84"/>
        <i x="85"/>
        <i x="86"/>
        <i x="87"/>
        <i x="88"/>
        <i x="89"/>
        <i x="90"/>
        <i x="91"/>
        <i x="92"/>
        <i x="93"/>
        <i x="94"/>
        <i x="95"/>
        <i x="96"/>
        <i x="97"/>
        <i x="98"/>
        <i x="99"/>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e_Date2" xr10:uid="{B6A75466-05D8-484A-B993-AF12E09F7788}" sourceName="Hire Date">
  <pivotTables>
    <pivotTable tabId="17" name="PivotTable7"/>
  </pivotTables>
  <data>
    <tabular pivotCacheId="870453739">
      <items count="100">
        <i x="0" s="1"/>
        <i x="1"/>
        <i x="2"/>
        <i x="3"/>
        <i x="4"/>
        <i x="5"/>
        <i x="6"/>
        <i x="7"/>
        <i x="8"/>
        <i x="9"/>
        <i x="10"/>
        <i x="11"/>
        <i x="12"/>
        <i x="13"/>
        <i x="14"/>
        <i x="15"/>
        <i x="16"/>
        <i x="17"/>
        <i x="18"/>
        <i x="19"/>
        <i x="20"/>
        <i x="21"/>
        <i x="22"/>
        <i x="23"/>
        <i x="24"/>
        <i x="25"/>
        <i x="26"/>
        <i x="27"/>
        <i x="28"/>
        <i x="29"/>
        <i x="30"/>
        <i x="31"/>
        <i x="32"/>
        <i x="33"/>
        <i x="34"/>
        <i x="35"/>
        <i x="36"/>
        <i x="37"/>
        <i x="38"/>
        <i x="39"/>
        <i x="40"/>
        <i x="41"/>
        <i x="42"/>
        <i x="43"/>
        <i x="44"/>
        <i x="45"/>
        <i x="46"/>
        <i x="47"/>
        <i x="48"/>
        <i x="49"/>
        <i x="50"/>
        <i x="51"/>
        <i x="52"/>
        <i x="53"/>
        <i x="54"/>
        <i x="55"/>
        <i x="56"/>
        <i x="57"/>
        <i x="58"/>
        <i x="59"/>
        <i x="60"/>
        <i x="61"/>
        <i x="62"/>
        <i x="63"/>
        <i x="64"/>
        <i x="65"/>
        <i x="66"/>
        <i x="67"/>
        <i x="68"/>
        <i x="69"/>
        <i x="70"/>
        <i x="71"/>
        <i x="72"/>
        <i x="73"/>
        <i x="74"/>
        <i x="75"/>
        <i x="76"/>
        <i x="77"/>
        <i x="78"/>
        <i x="79"/>
        <i x="80"/>
        <i x="81"/>
        <i x="82"/>
        <i x="83"/>
        <i x="84"/>
        <i x="85"/>
        <i x="86"/>
        <i x="87"/>
        <i x="88"/>
        <i x="89"/>
        <i x="90"/>
        <i x="91"/>
        <i x="92"/>
        <i x="93"/>
        <i x="94"/>
        <i x="95"/>
        <i x="96"/>
        <i x="97"/>
        <i x="98"/>
        <i x="99"/>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2DF9219-A50D-4EE3-BE38-4DC95408ED60}" sourceName="Department">
  <pivotTables>
    <pivotTable tabId="19" name="PivotTable8"/>
  </pivotTables>
  <data>
    <tabular pivotCacheId="870453739">
      <items count="5">
        <i x="1" s="1"/>
        <i x="0"/>
        <i x="2"/>
        <i x="3"/>
        <i x="4"/>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023043C1-93F8-4F58-AD1A-9B96255BC181}" sourceName="Name">
  <pivotTables>
    <pivotTable tabId="19" name="PivotTable9"/>
  </pivotTables>
  <data>
    <tabular pivotCacheId="870453739">
      <items count="100">
        <i x="18" s="1"/>
        <i x="1"/>
        <i x="22"/>
        <i x="23"/>
        <i x="26"/>
        <i x="27"/>
        <i x="31"/>
        <i x="36"/>
        <i x="37"/>
        <i x="38"/>
        <i x="43"/>
        <i x="4"/>
        <i x="56"/>
        <i x="57"/>
        <i x="72"/>
        <i x="73"/>
        <i x="74"/>
        <i x="79"/>
        <i x="85"/>
        <i x="88"/>
        <i x="89"/>
        <i x="90"/>
        <i x="91"/>
        <i x="93"/>
        <i x="96"/>
        <i x="0" nd="1"/>
        <i x="9" nd="1"/>
        <i x="99" nd="1"/>
        <i x="10" nd="1"/>
        <i x="11" nd="1"/>
        <i x="12" nd="1"/>
        <i x="13" nd="1"/>
        <i x="14" nd="1"/>
        <i x="15" nd="1"/>
        <i x="16" nd="1"/>
        <i x="17" nd="1"/>
        <i x="19" nd="1"/>
        <i x="20" nd="1"/>
        <i x="21" nd="1"/>
        <i x="24" nd="1"/>
        <i x="25" nd="1"/>
        <i x="28" nd="1"/>
        <i x="2" nd="1"/>
        <i x="29" nd="1"/>
        <i x="30" nd="1"/>
        <i x="32" nd="1"/>
        <i x="33" nd="1"/>
        <i x="34" nd="1"/>
        <i x="35" nd="1"/>
        <i x="3" nd="1"/>
        <i x="39" nd="1"/>
        <i x="40" nd="1"/>
        <i x="41" nd="1"/>
        <i x="42" nd="1"/>
        <i x="44" nd="1"/>
        <i x="45" nd="1"/>
        <i x="46" nd="1"/>
        <i x="47" nd="1"/>
        <i x="48" nd="1"/>
        <i x="49" nd="1"/>
        <i x="50" nd="1"/>
        <i x="51" nd="1"/>
        <i x="52" nd="1"/>
        <i x="53" nd="1"/>
        <i x="54" nd="1"/>
        <i x="55" nd="1"/>
        <i x="58" nd="1"/>
        <i x="5" nd="1"/>
        <i x="59" nd="1"/>
        <i x="60" nd="1"/>
        <i x="61" nd="1"/>
        <i x="62" nd="1"/>
        <i x="63" nd="1"/>
        <i x="64" nd="1"/>
        <i x="65" nd="1"/>
        <i x="66" nd="1"/>
        <i x="67" nd="1"/>
        <i x="68" nd="1"/>
        <i x="6" nd="1"/>
        <i x="69" nd="1"/>
        <i x="70" nd="1"/>
        <i x="71" nd="1"/>
        <i x="75" nd="1"/>
        <i x="76" nd="1"/>
        <i x="77" nd="1"/>
        <i x="78" nd="1"/>
        <i x="7" nd="1"/>
        <i x="80" nd="1"/>
        <i x="81" nd="1"/>
        <i x="82" nd="1"/>
        <i x="83" nd="1"/>
        <i x="84" nd="1"/>
        <i x="86" nd="1"/>
        <i x="87" nd="1"/>
        <i x="8" nd="1"/>
        <i x="92" nd="1"/>
        <i x="94" nd="1"/>
        <i x="95" nd="1"/>
        <i x="97" nd="1"/>
        <i x="98"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e_Date3" xr10:uid="{BE692386-A3FC-41D5-A7FA-3EE419755F44}" sourceName="Hire Date">
  <pivotTables>
    <pivotTable tabId="19" name="PivotTable10"/>
  </pivotTables>
  <data>
    <tabular pivotCacheId="870453739">
      <items count="100">
        <i x="0" s="1"/>
        <i x="1"/>
        <i x="2"/>
        <i x="3"/>
        <i x="4"/>
        <i x="5"/>
        <i x="6"/>
        <i x="7"/>
        <i x="8"/>
        <i x="9"/>
        <i x="10"/>
        <i x="11"/>
        <i x="12"/>
        <i x="13"/>
        <i x="14"/>
        <i x="15"/>
        <i x="16"/>
        <i x="17"/>
        <i x="18"/>
        <i x="19"/>
        <i x="20"/>
        <i x="21"/>
        <i x="22"/>
        <i x="23"/>
        <i x="24"/>
        <i x="25"/>
        <i x="26"/>
        <i x="27"/>
        <i x="28"/>
        <i x="29"/>
        <i x="30"/>
        <i x="31"/>
        <i x="32"/>
        <i x="33"/>
        <i x="34"/>
        <i x="35"/>
        <i x="36"/>
        <i x="37"/>
        <i x="38"/>
        <i x="39"/>
        <i x="40"/>
        <i x="41"/>
        <i x="42"/>
        <i x="43"/>
        <i x="44"/>
        <i x="45"/>
        <i x="46"/>
        <i x="47"/>
        <i x="48"/>
        <i x="49"/>
        <i x="50"/>
        <i x="51"/>
        <i x="52"/>
        <i x="53"/>
        <i x="54"/>
        <i x="55"/>
        <i x="56"/>
        <i x="57"/>
        <i x="58"/>
        <i x="59"/>
        <i x="60"/>
        <i x="61"/>
        <i x="62"/>
        <i x="63"/>
        <i x="64"/>
        <i x="65"/>
        <i x="66"/>
        <i x="67"/>
        <i x="68"/>
        <i x="69"/>
        <i x="70"/>
        <i x="71"/>
        <i x="72"/>
        <i x="73"/>
        <i x="74"/>
        <i x="75"/>
        <i x="76"/>
        <i x="77"/>
        <i x="78"/>
        <i x="79"/>
        <i x="80"/>
        <i x="81"/>
        <i x="82"/>
        <i x="83"/>
        <i x="84"/>
        <i x="85"/>
        <i x="86"/>
        <i x="87"/>
        <i x="88"/>
        <i x="89"/>
        <i x="90"/>
        <i x="91"/>
        <i x="92"/>
        <i x="93"/>
        <i x="94"/>
        <i x="95"/>
        <i x="96"/>
        <i x="97"/>
        <i x="98"/>
        <i x="99"/>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_Rating" xr10:uid="{C12F91AA-6B94-4232-94CD-3F8C62C39E45}" sourceName="Performance Rating">
  <pivotTables>
    <pivotTable tabId="19" name="PivotTable12"/>
  </pivotTables>
  <data>
    <tabular pivotCacheId="870453739">
      <items count="5">
        <i x="1" s="1"/>
        <i x="2" s="1"/>
        <i x="4" s="1"/>
        <i x="0" s="1"/>
        <i x="3"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5B32C6B1-C8D2-4709-B583-214E99DA79DC}" sourceName="Department">
  <pivotTables>
    <pivotTable tabId="19" name="PivotTable13"/>
  </pivotTables>
  <data>
    <tabular pivotCacheId="870453739">
      <items count="5">
        <i x="1" s="1"/>
        <i x="0"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ire Date 2" xr10:uid="{5E6F9F00-0452-4DFA-91AF-6ADEF792E7CC}" cache="Slicer_Hire_Date2" caption="Hire Date" style="SlicerStyleLight3"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7599027-EC9C-4393-9961-37881D13D0C3}" cache="Slicer_Department" caption="Department" rowHeight="234950"/>
  <slicer name="Name" xr10:uid="{608E1414-07B1-47C9-8AE8-6128374843FD}" cache="Slicer_Name" caption="Name" rowHeight="234950"/>
  <slicer name="Hire Date 3" xr10:uid="{E96F125C-C114-44DE-95C4-EDB938601E43}" cache="Slicer_Hire_Date3" caption="Hire Date" rowHeight="234950"/>
  <slicer name="Performance Rating" xr10:uid="{53DD5B43-342A-4596-A977-34CFCFD73E8E}" cache="Slicer_Performance_Rating" caption="Performance Rating" rowHeight="234950"/>
  <slicer name="Department 1" xr10:uid="{D8FF764E-A1B8-4E6F-BA41-2C39AB37B497}" cache="Slicer_Department1" caption="Department"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ire Date 1" xr10:uid="{F70117F0-73C4-4383-991F-4DD2B709A605}" cache="Slicer_Hire_Date1" caption="Hire Date" style="SlicerStyleLight6"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ire Date" xr10:uid="{774E0D6D-84BD-4146-90AF-241ACAB7BED4}" cache="Slicer_Hire_Date" caption="Hire Date"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7.xml"/><Relationship Id="rId7" Type="http://schemas.microsoft.com/office/2007/relationships/slicer" Target="../slicers/slicer2.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drawing" Target="../drawings/drawing2.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2.xml"/><Relationship Id="rId7" Type="http://schemas.microsoft.com/office/2007/relationships/slicer" Target="../slicers/slicer3.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drawing" Target="../drawings/drawing3.xml"/><Relationship Id="rId5" Type="http://schemas.openxmlformats.org/officeDocument/2006/relationships/pivotTable" Target="../pivotTables/pivotTable14.xml"/><Relationship Id="rId4" Type="http://schemas.openxmlformats.org/officeDocument/2006/relationships/pivotTable" Target="../pivotTables/pivotTable13.xml"/></Relationships>
</file>

<file path=xl/worksheets/_rels/sheet12.xml.rels><?xml version="1.0" encoding="UTF-8" standalone="yes"?>
<Relationships xmlns="http://schemas.openxmlformats.org/package/2006/relationships"><Relationship Id="rId8" Type="http://schemas.microsoft.com/office/2007/relationships/slicer" Target="../slicers/slicer4.xml"/><Relationship Id="rId3" Type="http://schemas.openxmlformats.org/officeDocument/2006/relationships/pivotTable" Target="../pivotTables/pivotTable17.xml"/><Relationship Id="rId7" Type="http://schemas.openxmlformats.org/officeDocument/2006/relationships/drawing" Target="../drawings/drawing4.xml"/><Relationship Id="rId2" Type="http://schemas.openxmlformats.org/officeDocument/2006/relationships/pivotTable" Target="../pivotTables/pivotTable16.xml"/><Relationship Id="rId1" Type="http://schemas.openxmlformats.org/officeDocument/2006/relationships/pivotTable" Target="../pivotTables/pivotTable15.xml"/><Relationship Id="rId6" Type="http://schemas.openxmlformats.org/officeDocument/2006/relationships/pivotTable" Target="../pivotTables/pivotTable20.xml"/><Relationship Id="rId5" Type="http://schemas.openxmlformats.org/officeDocument/2006/relationships/pivotTable" Target="../pivotTables/pivotTable19.xml"/><Relationship Id="rId4" Type="http://schemas.openxmlformats.org/officeDocument/2006/relationships/pivotTable" Target="../pivotTables/pivot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8"/>
  <sheetViews>
    <sheetView topLeftCell="C1" workbookViewId="0">
      <selection activeCell="N2" sqref="N2"/>
    </sheetView>
  </sheetViews>
  <sheetFormatPr defaultRowHeight="14.4" x14ac:dyDescent="0.3"/>
  <cols>
    <col min="1" max="1" width="11.21875" bestFit="1" customWidth="1"/>
    <col min="2" max="2" width="12.44140625" bestFit="1" customWidth="1"/>
    <col min="3" max="3" width="11.109375" bestFit="1" customWidth="1"/>
    <col min="4" max="4" width="6.109375" bestFit="1" customWidth="1"/>
    <col min="5" max="5" width="17.77734375" bestFit="1" customWidth="1"/>
    <col min="6" max="6" width="17.5546875" bestFit="1" customWidth="1"/>
    <col min="7" max="7" width="25.88671875" bestFit="1" customWidth="1"/>
    <col min="8" max="8" width="13.5546875" bestFit="1" customWidth="1"/>
    <col min="9" max="9" width="22.33203125" bestFit="1" customWidth="1"/>
    <col min="10" max="10" width="17.77734375" customWidth="1"/>
    <col min="13" max="13" width="10.77734375" bestFit="1" customWidth="1"/>
    <col min="14" max="14" width="10.77734375" customWidth="1"/>
    <col min="15" max="15" width="10.109375" bestFit="1" customWidth="1"/>
    <col min="16" max="16" width="12.21875" bestFit="1" customWidth="1"/>
    <col min="17" max="17" width="8.5546875" bestFit="1" customWidth="1"/>
  </cols>
  <sheetData>
    <row r="1" spans="1:20" x14ac:dyDescent="0.3">
      <c r="A1" s="1" t="s">
        <v>0</v>
      </c>
      <c r="B1" s="1" t="s">
        <v>1</v>
      </c>
      <c r="C1" s="1" t="s">
        <v>2</v>
      </c>
      <c r="D1" s="1" t="s">
        <v>3</v>
      </c>
      <c r="E1" s="1" t="s">
        <v>4</v>
      </c>
      <c r="F1" s="1" t="s">
        <v>5</v>
      </c>
      <c r="G1" s="1" t="s">
        <v>6</v>
      </c>
      <c r="H1" s="1" t="s">
        <v>7</v>
      </c>
      <c r="I1" s="1" t="s">
        <v>8</v>
      </c>
      <c r="J1" s="13" t="s">
        <v>1027</v>
      </c>
      <c r="K1" s="8">
        <v>1</v>
      </c>
      <c r="L1" s="8">
        <v>2</v>
      </c>
      <c r="M1" s="8">
        <v>3</v>
      </c>
      <c r="N1" s="8">
        <v>4</v>
      </c>
      <c r="O1" s="8">
        <v>5</v>
      </c>
      <c r="P1" s="8">
        <v>6</v>
      </c>
    </row>
    <row r="2" spans="1:20" x14ac:dyDescent="0.3">
      <c r="A2">
        <v>101</v>
      </c>
      <c r="B2" t="s">
        <v>9</v>
      </c>
      <c r="C2" t="s">
        <v>109</v>
      </c>
      <c r="D2">
        <v>42532</v>
      </c>
      <c r="E2" s="28">
        <v>42661</v>
      </c>
      <c r="F2" t="s">
        <v>114</v>
      </c>
      <c r="G2" t="s">
        <v>119</v>
      </c>
      <c r="H2" t="s">
        <v>219</v>
      </c>
      <c r="I2" t="s">
        <v>319</v>
      </c>
      <c r="J2" s="6">
        <v>43831</v>
      </c>
      <c r="K2" t="str">
        <f t="shared" ref="K2:K33" si="0">IF(D2&gt;50000,"high","low")</f>
        <v>low</v>
      </c>
      <c r="L2" t="str">
        <f>IF('Employee Data if'!F2="good","bonus","no bonus")</f>
        <v>bonus</v>
      </c>
      <c r="M2" t="str">
        <f t="shared" ref="M2:M33" si="1">IF(E2="&gt;01/01/2020","vetern","new")</f>
        <v>new</v>
      </c>
      <c r="N2" t="str">
        <f>IF(E2&gt;1-1-2020,"Veteran","New")</f>
        <v>Veteran</v>
      </c>
      <c r="O2" t="str">
        <f t="shared" ref="O2:O33" si="2">IF(C2="HR","HR","other team")</f>
        <v>HR</v>
      </c>
      <c r="P2" t="str">
        <f>IF(F2="excellent","promotion","no promotion")</f>
        <v>no promotion</v>
      </c>
      <c r="Q2" s="6">
        <v>43831</v>
      </c>
    </row>
    <row r="3" spans="1:20" x14ac:dyDescent="0.3">
      <c r="A3">
        <v>102</v>
      </c>
      <c r="B3" t="s">
        <v>10</v>
      </c>
      <c r="C3" t="s">
        <v>110</v>
      </c>
      <c r="D3">
        <v>77721</v>
      </c>
      <c r="E3" s="28">
        <v>42662</v>
      </c>
      <c r="F3" t="s">
        <v>115</v>
      </c>
      <c r="G3" t="s">
        <v>120</v>
      </c>
      <c r="H3" t="s">
        <v>220</v>
      </c>
      <c r="I3" t="s">
        <v>320</v>
      </c>
      <c r="J3" s="6">
        <v>43832</v>
      </c>
      <c r="K3" t="str">
        <f t="shared" si="0"/>
        <v>high</v>
      </c>
      <c r="L3" t="str">
        <f>IF('Employee Data if'!F3="good","bonus","no bonus")</f>
        <v>no bonus</v>
      </c>
      <c r="M3" t="str">
        <f t="shared" si="1"/>
        <v>new</v>
      </c>
      <c r="N3" t="str">
        <f t="shared" ref="N3:N66" si="3">IF(E3&gt;1-1-2020,"Veteran","New")</f>
        <v>Veteran</v>
      </c>
      <c r="O3" t="str">
        <f t="shared" si="2"/>
        <v>other team</v>
      </c>
      <c r="P3" t="str">
        <f t="shared" ref="P3:P66" si="4">IF(F3="excellent","promotion","no promotion")</f>
        <v>no promotion</v>
      </c>
      <c r="Q3" s="6">
        <v>43832</v>
      </c>
    </row>
    <row r="4" spans="1:20" x14ac:dyDescent="0.3">
      <c r="A4">
        <v>103</v>
      </c>
      <c r="B4" t="s">
        <v>11</v>
      </c>
      <c r="C4" t="s">
        <v>111</v>
      </c>
      <c r="D4">
        <v>46046</v>
      </c>
      <c r="E4" s="28">
        <v>42663</v>
      </c>
      <c r="F4" t="s">
        <v>114</v>
      </c>
      <c r="G4" t="s">
        <v>121</v>
      </c>
      <c r="H4" t="s">
        <v>221</v>
      </c>
      <c r="I4" t="s">
        <v>321</v>
      </c>
      <c r="J4" s="6">
        <v>43833</v>
      </c>
      <c r="K4" t="str">
        <f t="shared" si="0"/>
        <v>low</v>
      </c>
      <c r="L4" t="str">
        <f>IF('Employee Data if'!F4="good","bonus","no bonus")</f>
        <v>bonus</v>
      </c>
      <c r="M4" t="str">
        <f t="shared" si="1"/>
        <v>new</v>
      </c>
      <c r="N4" t="str">
        <f t="shared" si="3"/>
        <v>Veteran</v>
      </c>
      <c r="O4" t="str">
        <f t="shared" si="2"/>
        <v>other team</v>
      </c>
      <c r="P4" t="str">
        <f t="shared" si="4"/>
        <v>no promotion</v>
      </c>
      <c r="Q4" s="6">
        <v>43833</v>
      </c>
    </row>
    <row r="5" spans="1:20" x14ac:dyDescent="0.3">
      <c r="A5">
        <v>104</v>
      </c>
      <c r="B5" t="s">
        <v>12</v>
      </c>
      <c r="C5" t="s">
        <v>112</v>
      </c>
      <c r="D5">
        <v>77037</v>
      </c>
      <c r="E5" s="28">
        <v>42664</v>
      </c>
      <c r="F5" t="s">
        <v>116</v>
      </c>
      <c r="G5" t="s">
        <v>122</v>
      </c>
      <c r="H5" t="s">
        <v>222</v>
      </c>
      <c r="I5" t="s">
        <v>322</v>
      </c>
      <c r="J5" s="6">
        <v>43834</v>
      </c>
      <c r="K5" t="str">
        <f t="shared" si="0"/>
        <v>high</v>
      </c>
      <c r="L5" t="str">
        <f>IF('Employee Data if'!F5="good","bonus","no bonus")</f>
        <v>no bonus</v>
      </c>
      <c r="M5" t="str">
        <f t="shared" si="1"/>
        <v>new</v>
      </c>
      <c r="N5" t="str">
        <f t="shared" si="3"/>
        <v>Veteran</v>
      </c>
      <c r="O5" t="str">
        <f t="shared" si="2"/>
        <v>other team</v>
      </c>
      <c r="P5" t="str">
        <f t="shared" si="4"/>
        <v>no promotion</v>
      </c>
      <c r="Q5" s="6">
        <v>43834</v>
      </c>
      <c r="S5" s="43" t="s">
        <v>1004</v>
      </c>
      <c r="T5" s="43"/>
    </row>
    <row r="6" spans="1:20" x14ac:dyDescent="0.3">
      <c r="A6">
        <v>105</v>
      </c>
      <c r="B6" t="s">
        <v>13</v>
      </c>
      <c r="C6" t="s">
        <v>113</v>
      </c>
      <c r="D6">
        <v>54546</v>
      </c>
      <c r="E6" s="28">
        <v>42665</v>
      </c>
      <c r="F6" t="s">
        <v>115</v>
      </c>
      <c r="G6" t="s">
        <v>123</v>
      </c>
      <c r="H6" t="s">
        <v>223</v>
      </c>
      <c r="I6" t="s">
        <v>323</v>
      </c>
      <c r="J6" s="6">
        <v>43835</v>
      </c>
      <c r="K6" t="str">
        <f t="shared" si="0"/>
        <v>high</v>
      </c>
      <c r="L6" t="str">
        <f>IF('Employee Data if'!F6="good","bonus","no bonus")</f>
        <v>no bonus</v>
      </c>
      <c r="M6" t="str">
        <f t="shared" si="1"/>
        <v>new</v>
      </c>
      <c r="N6" t="str">
        <f t="shared" si="3"/>
        <v>Veteran</v>
      </c>
      <c r="O6" t="str">
        <f t="shared" si="2"/>
        <v>other team</v>
      </c>
      <c r="P6" t="str">
        <f t="shared" si="4"/>
        <v>no promotion</v>
      </c>
      <c r="Q6" s="6">
        <v>43835</v>
      </c>
    </row>
    <row r="7" spans="1:20" x14ac:dyDescent="0.3">
      <c r="A7">
        <v>106</v>
      </c>
      <c r="B7" t="s">
        <v>14</v>
      </c>
      <c r="C7" t="s">
        <v>109</v>
      </c>
      <c r="D7">
        <v>60809</v>
      </c>
      <c r="E7" s="28">
        <v>42666</v>
      </c>
      <c r="F7" t="s">
        <v>116</v>
      </c>
      <c r="G7" t="s">
        <v>124</v>
      </c>
      <c r="H7" t="s">
        <v>224</v>
      </c>
      <c r="I7" t="s">
        <v>324</v>
      </c>
      <c r="J7" s="6">
        <v>43836</v>
      </c>
      <c r="K7" t="str">
        <f t="shared" si="0"/>
        <v>high</v>
      </c>
      <c r="L7" t="str">
        <f>IF('Employee Data if'!F7="good","bonus","no bonus")</f>
        <v>no bonus</v>
      </c>
      <c r="M7" t="str">
        <f t="shared" si="1"/>
        <v>new</v>
      </c>
      <c r="N7" t="str">
        <f t="shared" si="3"/>
        <v>Veteran</v>
      </c>
      <c r="O7" t="str">
        <f t="shared" si="2"/>
        <v>HR</v>
      </c>
      <c r="P7" t="str">
        <f t="shared" si="4"/>
        <v>no promotion</v>
      </c>
      <c r="Q7" s="6">
        <v>43836</v>
      </c>
      <c r="S7" s="7" t="s">
        <v>1005</v>
      </c>
      <c r="T7" s="7"/>
    </row>
    <row r="8" spans="1:20" x14ac:dyDescent="0.3">
      <c r="A8">
        <v>107</v>
      </c>
      <c r="B8" t="s">
        <v>15</v>
      </c>
      <c r="C8" t="s">
        <v>110</v>
      </c>
      <c r="D8">
        <v>60131</v>
      </c>
      <c r="E8" s="28">
        <v>42667</v>
      </c>
      <c r="F8" t="s">
        <v>117</v>
      </c>
      <c r="G8" t="s">
        <v>125</v>
      </c>
      <c r="H8" t="s">
        <v>225</v>
      </c>
      <c r="I8" t="s">
        <v>325</v>
      </c>
      <c r="J8" s="6">
        <v>43837</v>
      </c>
      <c r="K8" t="str">
        <f t="shared" si="0"/>
        <v>high</v>
      </c>
      <c r="L8" t="str">
        <f>IF('Employee Data if'!F8="good","bonus","no bonus")</f>
        <v>no bonus</v>
      </c>
      <c r="M8" t="str">
        <f t="shared" si="1"/>
        <v>new</v>
      </c>
      <c r="N8" t="str">
        <f t="shared" si="3"/>
        <v>Veteran</v>
      </c>
      <c r="O8" t="str">
        <f t="shared" si="2"/>
        <v>other team</v>
      </c>
      <c r="P8" t="str">
        <f t="shared" si="4"/>
        <v>no promotion</v>
      </c>
      <c r="Q8" s="6">
        <v>43837</v>
      </c>
    </row>
    <row r="9" spans="1:20" x14ac:dyDescent="0.3">
      <c r="A9">
        <v>108</v>
      </c>
      <c r="B9" t="s">
        <v>16</v>
      </c>
      <c r="C9" t="s">
        <v>111</v>
      </c>
      <c r="D9">
        <v>40111</v>
      </c>
      <c r="E9" s="28">
        <v>42668</v>
      </c>
      <c r="F9" t="s">
        <v>114</v>
      </c>
      <c r="G9" t="s">
        <v>126</v>
      </c>
      <c r="H9" t="s">
        <v>226</v>
      </c>
      <c r="I9" t="s">
        <v>326</v>
      </c>
      <c r="J9" s="6">
        <v>43838</v>
      </c>
      <c r="K9" t="str">
        <f t="shared" si="0"/>
        <v>low</v>
      </c>
      <c r="L9" t="str">
        <f>IF('Employee Data if'!F9="good","bonus","no bonus")</f>
        <v>bonus</v>
      </c>
      <c r="M9" t="str">
        <f t="shared" si="1"/>
        <v>new</v>
      </c>
      <c r="N9" t="str">
        <f t="shared" si="3"/>
        <v>Veteran</v>
      </c>
      <c r="O9" t="str">
        <f t="shared" si="2"/>
        <v>other team</v>
      </c>
      <c r="P9" t="str">
        <f t="shared" si="4"/>
        <v>no promotion</v>
      </c>
      <c r="Q9" s="6">
        <v>43838</v>
      </c>
    </row>
    <row r="10" spans="1:20" x14ac:dyDescent="0.3">
      <c r="A10">
        <v>109</v>
      </c>
      <c r="B10" t="s">
        <v>17</v>
      </c>
      <c r="C10" t="s">
        <v>112</v>
      </c>
      <c r="D10">
        <v>42357</v>
      </c>
      <c r="E10" s="28">
        <v>42669</v>
      </c>
      <c r="F10" t="s">
        <v>117</v>
      </c>
      <c r="G10" t="s">
        <v>127</v>
      </c>
      <c r="H10" t="s">
        <v>227</v>
      </c>
      <c r="I10" t="s">
        <v>327</v>
      </c>
      <c r="J10" s="6">
        <v>43839</v>
      </c>
      <c r="K10" t="str">
        <f t="shared" si="0"/>
        <v>low</v>
      </c>
      <c r="L10" t="str">
        <f>IF('Employee Data if'!F10="good","bonus","no bonus")</f>
        <v>no bonus</v>
      </c>
      <c r="M10" t="str">
        <f t="shared" si="1"/>
        <v>new</v>
      </c>
      <c r="N10" t="str">
        <f t="shared" si="3"/>
        <v>Veteran</v>
      </c>
      <c r="O10" t="str">
        <f t="shared" si="2"/>
        <v>other team</v>
      </c>
      <c r="P10" t="str">
        <f t="shared" si="4"/>
        <v>no promotion</v>
      </c>
      <c r="Q10" s="6">
        <v>43839</v>
      </c>
      <c r="S10">
        <f>COUNTIFS(J:J,"&gt;="&amp;S12,J:J,"&lt;="&amp;S13)</f>
        <v>37</v>
      </c>
    </row>
    <row r="11" spans="1:20" x14ac:dyDescent="0.3">
      <c r="A11">
        <v>110</v>
      </c>
      <c r="B11" t="s">
        <v>18</v>
      </c>
      <c r="C11" t="s">
        <v>113</v>
      </c>
      <c r="D11">
        <v>46836</v>
      </c>
      <c r="E11" s="28">
        <v>42670</v>
      </c>
      <c r="F11" t="s">
        <v>117</v>
      </c>
      <c r="G11" t="s">
        <v>128</v>
      </c>
      <c r="H11" t="s">
        <v>228</v>
      </c>
      <c r="I11" t="s">
        <v>328</v>
      </c>
      <c r="J11" s="6">
        <v>43840</v>
      </c>
      <c r="K11" t="str">
        <f t="shared" si="0"/>
        <v>low</v>
      </c>
      <c r="L11" t="str">
        <f>IF('Employee Data if'!F11="good","bonus","no bonus")</f>
        <v>no bonus</v>
      </c>
      <c r="M11" t="str">
        <f t="shared" si="1"/>
        <v>new</v>
      </c>
      <c r="N11" t="str">
        <f t="shared" si="3"/>
        <v>Veteran</v>
      </c>
      <c r="O11" t="str">
        <f t="shared" si="2"/>
        <v>other team</v>
      </c>
      <c r="P11" t="str">
        <f t="shared" si="4"/>
        <v>no promotion</v>
      </c>
      <c r="Q11" s="6">
        <v>43840</v>
      </c>
    </row>
    <row r="12" spans="1:20" x14ac:dyDescent="0.3">
      <c r="A12">
        <v>111</v>
      </c>
      <c r="B12" t="s">
        <v>19</v>
      </c>
      <c r="C12" t="s">
        <v>109</v>
      </c>
      <c r="D12">
        <v>51283</v>
      </c>
      <c r="E12" s="28">
        <v>42671</v>
      </c>
      <c r="F12" t="s">
        <v>117</v>
      </c>
      <c r="G12" t="s">
        <v>129</v>
      </c>
      <c r="H12" t="s">
        <v>229</v>
      </c>
      <c r="I12" t="s">
        <v>329</v>
      </c>
      <c r="J12" s="6">
        <v>43841</v>
      </c>
      <c r="K12" t="str">
        <f t="shared" si="0"/>
        <v>high</v>
      </c>
      <c r="L12" t="str">
        <f>IF('Employee Data if'!F12="good","bonus","no bonus")</f>
        <v>no bonus</v>
      </c>
      <c r="M12" t="str">
        <f t="shared" si="1"/>
        <v>new</v>
      </c>
      <c r="N12" t="str">
        <f t="shared" si="3"/>
        <v>Veteran</v>
      </c>
      <c r="O12" t="str">
        <f t="shared" si="2"/>
        <v>HR</v>
      </c>
      <c r="P12" t="str">
        <f t="shared" si="4"/>
        <v>no promotion</v>
      </c>
      <c r="Q12" s="6">
        <v>43841</v>
      </c>
      <c r="S12" s="6">
        <v>43845</v>
      </c>
    </row>
    <row r="13" spans="1:20" x14ac:dyDescent="0.3">
      <c r="A13">
        <v>112</v>
      </c>
      <c r="B13" t="s">
        <v>20</v>
      </c>
      <c r="C13" t="s">
        <v>110</v>
      </c>
      <c r="D13">
        <v>72540</v>
      </c>
      <c r="E13" s="28">
        <v>42672</v>
      </c>
      <c r="F13" t="s">
        <v>116</v>
      </c>
      <c r="G13" t="s">
        <v>130</v>
      </c>
      <c r="H13" t="s">
        <v>230</v>
      </c>
      <c r="I13" t="s">
        <v>330</v>
      </c>
      <c r="J13" s="6">
        <v>43842</v>
      </c>
      <c r="K13" t="str">
        <f t="shared" si="0"/>
        <v>high</v>
      </c>
      <c r="L13" t="str">
        <f>IF('Employee Data if'!F13="good","bonus","no bonus")</f>
        <v>no bonus</v>
      </c>
      <c r="M13" t="str">
        <f t="shared" si="1"/>
        <v>new</v>
      </c>
      <c r="N13" t="str">
        <f t="shared" si="3"/>
        <v>Veteran</v>
      </c>
      <c r="O13" t="str">
        <f t="shared" si="2"/>
        <v>other team</v>
      </c>
      <c r="P13" t="str">
        <f t="shared" si="4"/>
        <v>no promotion</v>
      </c>
      <c r="Q13" s="6">
        <v>43842</v>
      </c>
      <c r="S13" s="6">
        <v>43881</v>
      </c>
    </row>
    <row r="14" spans="1:20" x14ac:dyDescent="0.3">
      <c r="A14">
        <v>113</v>
      </c>
      <c r="B14" t="s">
        <v>21</v>
      </c>
      <c r="C14" t="s">
        <v>111</v>
      </c>
      <c r="D14">
        <v>66412</v>
      </c>
      <c r="E14" s="28">
        <v>42673</v>
      </c>
      <c r="F14" t="s">
        <v>114</v>
      </c>
      <c r="G14" t="s">
        <v>131</v>
      </c>
      <c r="H14" t="s">
        <v>231</v>
      </c>
      <c r="I14" t="s">
        <v>331</v>
      </c>
      <c r="J14" s="6">
        <v>43843</v>
      </c>
      <c r="K14" t="str">
        <f t="shared" si="0"/>
        <v>high</v>
      </c>
      <c r="L14" t="str">
        <f>IF('Employee Data if'!F14="good","bonus","no bonus")</f>
        <v>bonus</v>
      </c>
      <c r="M14" t="str">
        <f t="shared" si="1"/>
        <v>new</v>
      </c>
      <c r="N14" t="str">
        <f t="shared" si="3"/>
        <v>Veteran</v>
      </c>
      <c r="O14" t="str">
        <f t="shared" si="2"/>
        <v>other team</v>
      </c>
      <c r="P14" t="str">
        <f t="shared" si="4"/>
        <v>no promotion</v>
      </c>
      <c r="Q14" s="6">
        <v>43843</v>
      </c>
    </row>
    <row r="15" spans="1:20" x14ac:dyDescent="0.3">
      <c r="A15">
        <v>114</v>
      </c>
      <c r="B15" t="s">
        <v>22</v>
      </c>
      <c r="C15" t="s">
        <v>112</v>
      </c>
      <c r="D15">
        <v>69985</v>
      </c>
      <c r="E15" s="28">
        <v>42674</v>
      </c>
      <c r="F15" t="s">
        <v>116</v>
      </c>
      <c r="G15" t="s">
        <v>132</v>
      </c>
      <c r="H15" t="s">
        <v>232</v>
      </c>
      <c r="I15" t="s">
        <v>332</v>
      </c>
      <c r="J15" s="6">
        <v>43844</v>
      </c>
      <c r="K15" t="str">
        <f t="shared" si="0"/>
        <v>high</v>
      </c>
      <c r="L15" t="str">
        <f>IF('Employee Data if'!F15="good","bonus","no bonus")</f>
        <v>no bonus</v>
      </c>
      <c r="M15" t="str">
        <f t="shared" si="1"/>
        <v>new</v>
      </c>
      <c r="N15" t="str">
        <f t="shared" si="3"/>
        <v>Veteran</v>
      </c>
      <c r="O15" t="str">
        <f t="shared" si="2"/>
        <v>other team</v>
      </c>
      <c r="P15" t="str">
        <f t="shared" si="4"/>
        <v>no promotion</v>
      </c>
      <c r="Q15" s="6">
        <v>43844</v>
      </c>
    </row>
    <row r="16" spans="1:20" x14ac:dyDescent="0.3">
      <c r="A16">
        <v>115</v>
      </c>
      <c r="B16" t="s">
        <v>23</v>
      </c>
      <c r="C16" t="s">
        <v>113</v>
      </c>
      <c r="D16">
        <v>74464</v>
      </c>
      <c r="E16" s="28">
        <v>42675</v>
      </c>
      <c r="F16" t="s">
        <v>114</v>
      </c>
      <c r="G16" t="s">
        <v>133</v>
      </c>
      <c r="H16" t="s">
        <v>233</v>
      </c>
      <c r="I16" t="s">
        <v>333</v>
      </c>
      <c r="J16" s="6">
        <v>43845</v>
      </c>
      <c r="K16" t="str">
        <f t="shared" si="0"/>
        <v>high</v>
      </c>
      <c r="L16" t="str">
        <f>IF('Employee Data if'!F16="good","bonus","no bonus")</f>
        <v>bonus</v>
      </c>
      <c r="M16" t="str">
        <f t="shared" si="1"/>
        <v>new</v>
      </c>
      <c r="N16" t="str">
        <f t="shared" si="3"/>
        <v>Veteran</v>
      </c>
      <c r="O16" t="str">
        <f t="shared" si="2"/>
        <v>other team</v>
      </c>
      <c r="P16" t="str">
        <f t="shared" si="4"/>
        <v>no promotion</v>
      </c>
      <c r="Q16" s="6">
        <v>43845</v>
      </c>
    </row>
    <row r="17" spans="1:17" x14ac:dyDescent="0.3">
      <c r="A17">
        <v>116</v>
      </c>
      <c r="B17" t="s">
        <v>24</v>
      </c>
      <c r="C17" t="s">
        <v>109</v>
      </c>
      <c r="D17">
        <v>76428</v>
      </c>
      <c r="E17" s="28">
        <v>42676</v>
      </c>
      <c r="F17" t="s">
        <v>116</v>
      </c>
      <c r="G17" t="s">
        <v>134</v>
      </c>
      <c r="H17" t="s">
        <v>234</v>
      </c>
      <c r="I17" t="s">
        <v>334</v>
      </c>
      <c r="J17" s="6">
        <v>43846</v>
      </c>
      <c r="K17" t="str">
        <f t="shared" si="0"/>
        <v>high</v>
      </c>
      <c r="L17" t="str">
        <f>IF('Employee Data if'!F17="good","bonus","no bonus")</f>
        <v>no bonus</v>
      </c>
      <c r="M17" t="str">
        <f t="shared" si="1"/>
        <v>new</v>
      </c>
      <c r="N17" t="str">
        <f t="shared" si="3"/>
        <v>Veteran</v>
      </c>
      <c r="O17" t="str">
        <f t="shared" si="2"/>
        <v>HR</v>
      </c>
      <c r="P17" t="str">
        <f t="shared" si="4"/>
        <v>no promotion</v>
      </c>
      <c r="Q17" s="6">
        <v>43846</v>
      </c>
    </row>
    <row r="18" spans="1:17" x14ac:dyDescent="0.3">
      <c r="A18">
        <v>117</v>
      </c>
      <c r="B18" t="s">
        <v>25</v>
      </c>
      <c r="C18" t="s">
        <v>110</v>
      </c>
      <c r="D18">
        <v>66185</v>
      </c>
      <c r="E18" s="28">
        <v>42677</v>
      </c>
      <c r="F18" t="s">
        <v>117</v>
      </c>
      <c r="G18" t="s">
        <v>135</v>
      </c>
      <c r="H18" t="s">
        <v>235</v>
      </c>
      <c r="I18" t="s">
        <v>335</v>
      </c>
      <c r="J18" s="6">
        <v>43847</v>
      </c>
      <c r="K18" t="str">
        <f t="shared" si="0"/>
        <v>high</v>
      </c>
      <c r="L18" t="str">
        <f>IF('Employee Data if'!F18="good","bonus","no bonus")</f>
        <v>no bonus</v>
      </c>
      <c r="M18" t="str">
        <f t="shared" si="1"/>
        <v>new</v>
      </c>
      <c r="N18" t="str">
        <f t="shared" si="3"/>
        <v>Veteran</v>
      </c>
      <c r="O18" t="str">
        <f t="shared" si="2"/>
        <v>other team</v>
      </c>
      <c r="P18" t="str">
        <f t="shared" si="4"/>
        <v>no promotion</v>
      </c>
      <c r="Q18" s="6">
        <v>43847</v>
      </c>
    </row>
    <row r="19" spans="1:17" x14ac:dyDescent="0.3">
      <c r="A19">
        <v>118</v>
      </c>
      <c r="B19" t="s">
        <v>26</v>
      </c>
      <c r="C19" t="s">
        <v>111</v>
      </c>
      <c r="D19">
        <v>49145</v>
      </c>
      <c r="E19" s="28">
        <v>42678</v>
      </c>
      <c r="F19" t="s">
        <v>116</v>
      </c>
      <c r="G19" t="s">
        <v>136</v>
      </c>
      <c r="H19" t="s">
        <v>236</v>
      </c>
      <c r="I19" t="s">
        <v>336</v>
      </c>
      <c r="J19" s="6">
        <v>43848</v>
      </c>
      <c r="K19" t="str">
        <f t="shared" si="0"/>
        <v>low</v>
      </c>
      <c r="L19" t="str">
        <f>IF('Employee Data if'!F19="good","bonus","no bonus")</f>
        <v>no bonus</v>
      </c>
      <c r="M19" t="str">
        <f t="shared" si="1"/>
        <v>new</v>
      </c>
      <c r="N19" t="str">
        <f t="shared" si="3"/>
        <v>Veteran</v>
      </c>
      <c r="O19" t="str">
        <f t="shared" si="2"/>
        <v>other team</v>
      </c>
      <c r="P19" t="str">
        <f t="shared" si="4"/>
        <v>no promotion</v>
      </c>
      <c r="Q19" s="6">
        <v>43848</v>
      </c>
    </row>
    <row r="20" spans="1:17" x14ac:dyDescent="0.3">
      <c r="A20">
        <v>119</v>
      </c>
      <c r="B20" t="s">
        <v>27</v>
      </c>
      <c r="C20" t="s">
        <v>112</v>
      </c>
      <c r="D20">
        <v>71101</v>
      </c>
      <c r="E20" s="28">
        <v>42679</v>
      </c>
      <c r="F20" t="s">
        <v>115</v>
      </c>
      <c r="G20" t="s">
        <v>137</v>
      </c>
      <c r="H20" t="s">
        <v>237</v>
      </c>
      <c r="I20" t="s">
        <v>337</v>
      </c>
      <c r="J20" s="6">
        <v>43849</v>
      </c>
      <c r="K20" t="str">
        <f t="shared" si="0"/>
        <v>high</v>
      </c>
      <c r="L20" t="str">
        <f>IF('Employee Data if'!F20="good","bonus","no bonus")</f>
        <v>no bonus</v>
      </c>
      <c r="M20" t="str">
        <f t="shared" si="1"/>
        <v>new</v>
      </c>
      <c r="N20" t="str">
        <f t="shared" si="3"/>
        <v>Veteran</v>
      </c>
      <c r="O20" t="str">
        <f t="shared" si="2"/>
        <v>other team</v>
      </c>
      <c r="P20" t="str">
        <f t="shared" si="4"/>
        <v>no promotion</v>
      </c>
      <c r="Q20" s="6">
        <v>43849</v>
      </c>
    </row>
    <row r="21" spans="1:17" x14ac:dyDescent="0.3">
      <c r="A21">
        <v>120</v>
      </c>
      <c r="B21" t="s">
        <v>28</v>
      </c>
      <c r="C21" t="s">
        <v>113</v>
      </c>
      <c r="D21">
        <v>47829</v>
      </c>
      <c r="E21" s="28">
        <v>42680</v>
      </c>
      <c r="F21" t="s">
        <v>117</v>
      </c>
      <c r="G21" t="s">
        <v>138</v>
      </c>
      <c r="H21" t="s">
        <v>238</v>
      </c>
      <c r="I21" t="s">
        <v>338</v>
      </c>
      <c r="J21" s="6">
        <v>43850</v>
      </c>
      <c r="K21" t="str">
        <f t="shared" si="0"/>
        <v>low</v>
      </c>
      <c r="L21" t="str">
        <f>IF('Employee Data if'!F21="good","bonus","no bonus")</f>
        <v>no bonus</v>
      </c>
      <c r="M21" t="str">
        <f t="shared" si="1"/>
        <v>new</v>
      </c>
      <c r="N21" t="str">
        <f t="shared" si="3"/>
        <v>Veteran</v>
      </c>
      <c r="O21" t="str">
        <f t="shared" si="2"/>
        <v>other team</v>
      </c>
      <c r="P21" t="str">
        <f t="shared" si="4"/>
        <v>no promotion</v>
      </c>
      <c r="Q21" s="6">
        <v>43850</v>
      </c>
    </row>
    <row r="22" spans="1:17" x14ac:dyDescent="0.3">
      <c r="A22">
        <v>121</v>
      </c>
      <c r="B22" t="s">
        <v>29</v>
      </c>
      <c r="C22" t="s">
        <v>109</v>
      </c>
      <c r="D22">
        <v>69165</v>
      </c>
      <c r="E22" s="28">
        <v>42681</v>
      </c>
      <c r="F22" t="s">
        <v>117</v>
      </c>
      <c r="G22" t="s">
        <v>139</v>
      </c>
      <c r="H22" t="s">
        <v>239</v>
      </c>
      <c r="I22" t="s">
        <v>339</v>
      </c>
      <c r="J22" s="6">
        <v>43851</v>
      </c>
      <c r="K22" t="str">
        <f t="shared" si="0"/>
        <v>high</v>
      </c>
      <c r="L22" t="str">
        <f>IF('Employee Data if'!F22="good","bonus","no bonus")</f>
        <v>no bonus</v>
      </c>
      <c r="M22" t="str">
        <f t="shared" si="1"/>
        <v>new</v>
      </c>
      <c r="N22" t="str">
        <f t="shared" si="3"/>
        <v>Veteran</v>
      </c>
      <c r="O22" t="str">
        <f t="shared" si="2"/>
        <v>HR</v>
      </c>
      <c r="P22" t="str">
        <f t="shared" si="4"/>
        <v>no promotion</v>
      </c>
      <c r="Q22" s="6">
        <v>43851</v>
      </c>
    </row>
    <row r="23" spans="1:17" x14ac:dyDescent="0.3">
      <c r="A23">
        <v>122</v>
      </c>
      <c r="B23" t="s">
        <v>30</v>
      </c>
      <c r="C23" t="s">
        <v>110</v>
      </c>
      <c r="D23">
        <v>63466</v>
      </c>
      <c r="E23" s="28">
        <v>42682</v>
      </c>
      <c r="F23" t="s">
        <v>118</v>
      </c>
      <c r="G23" t="s">
        <v>140</v>
      </c>
      <c r="H23" t="s">
        <v>240</v>
      </c>
      <c r="I23" t="s">
        <v>340</v>
      </c>
      <c r="J23" s="6">
        <v>43852</v>
      </c>
      <c r="K23" t="str">
        <f t="shared" si="0"/>
        <v>high</v>
      </c>
      <c r="L23" t="str">
        <f>IF('Employee Data if'!F23="good","bonus","no bonus")</f>
        <v>no bonus</v>
      </c>
      <c r="M23" t="str">
        <f t="shared" si="1"/>
        <v>new</v>
      </c>
      <c r="N23" t="str">
        <f t="shared" si="3"/>
        <v>Veteran</v>
      </c>
      <c r="O23" t="str">
        <f t="shared" si="2"/>
        <v>other team</v>
      </c>
      <c r="P23" t="str">
        <f t="shared" si="4"/>
        <v>promotion</v>
      </c>
      <c r="Q23" s="6">
        <v>43852</v>
      </c>
    </row>
    <row r="24" spans="1:17" x14ac:dyDescent="0.3">
      <c r="A24">
        <v>123</v>
      </c>
      <c r="B24" t="s">
        <v>31</v>
      </c>
      <c r="C24" t="s">
        <v>111</v>
      </c>
      <c r="D24">
        <v>56416</v>
      </c>
      <c r="E24" s="28">
        <v>42683</v>
      </c>
      <c r="F24" t="s">
        <v>115</v>
      </c>
      <c r="G24" t="s">
        <v>141</v>
      </c>
      <c r="H24" t="s">
        <v>241</v>
      </c>
      <c r="I24" t="s">
        <v>341</v>
      </c>
      <c r="J24" s="6">
        <v>43853</v>
      </c>
      <c r="K24" t="str">
        <f t="shared" si="0"/>
        <v>high</v>
      </c>
      <c r="L24" t="str">
        <f>IF('Employee Data if'!F24="good","bonus","no bonus")</f>
        <v>no bonus</v>
      </c>
      <c r="M24" t="str">
        <f t="shared" si="1"/>
        <v>new</v>
      </c>
      <c r="N24" t="str">
        <f t="shared" si="3"/>
        <v>Veteran</v>
      </c>
      <c r="O24" t="str">
        <f t="shared" si="2"/>
        <v>other team</v>
      </c>
      <c r="P24" t="str">
        <f t="shared" si="4"/>
        <v>no promotion</v>
      </c>
      <c r="Q24" s="6">
        <v>43853</v>
      </c>
    </row>
    <row r="25" spans="1:17" x14ac:dyDescent="0.3">
      <c r="A25">
        <v>124</v>
      </c>
      <c r="B25" t="s">
        <v>32</v>
      </c>
      <c r="C25" t="s">
        <v>112</v>
      </c>
      <c r="D25">
        <v>77088</v>
      </c>
      <c r="E25" s="28">
        <v>42684</v>
      </c>
      <c r="F25" t="s">
        <v>115</v>
      </c>
      <c r="G25" t="s">
        <v>142</v>
      </c>
      <c r="H25" t="s">
        <v>242</v>
      </c>
      <c r="I25" t="s">
        <v>342</v>
      </c>
      <c r="J25" s="6">
        <v>43854</v>
      </c>
      <c r="K25" t="str">
        <f t="shared" si="0"/>
        <v>high</v>
      </c>
      <c r="L25" t="str">
        <f>IF('Employee Data if'!F25="good","bonus","no bonus")</f>
        <v>no bonus</v>
      </c>
      <c r="M25" t="str">
        <f t="shared" si="1"/>
        <v>new</v>
      </c>
      <c r="N25" t="str">
        <f t="shared" si="3"/>
        <v>Veteran</v>
      </c>
      <c r="O25" t="str">
        <f t="shared" si="2"/>
        <v>other team</v>
      </c>
      <c r="P25" t="str">
        <f t="shared" si="4"/>
        <v>no promotion</v>
      </c>
      <c r="Q25" s="6">
        <v>43854</v>
      </c>
    </row>
    <row r="26" spans="1:17" x14ac:dyDescent="0.3">
      <c r="A26">
        <v>125</v>
      </c>
      <c r="B26" t="s">
        <v>33</v>
      </c>
      <c r="C26" t="s">
        <v>113</v>
      </c>
      <c r="D26">
        <v>42718</v>
      </c>
      <c r="E26" s="28">
        <v>42685</v>
      </c>
      <c r="F26" t="s">
        <v>114</v>
      </c>
      <c r="G26" t="s">
        <v>143</v>
      </c>
      <c r="H26" t="s">
        <v>243</v>
      </c>
      <c r="I26" t="s">
        <v>343</v>
      </c>
      <c r="J26" s="6">
        <v>43855</v>
      </c>
      <c r="K26" t="str">
        <f t="shared" si="0"/>
        <v>low</v>
      </c>
      <c r="L26" t="str">
        <f>IF('Employee Data if'!F26="good","bonus","no bonus")</f>
        <v>bonus</v>
      </c>
      <c r="M26" t="str">
        <f t="shared" si="1"/>
        <v>new</v>
      </c>
      <c r="N26" t="str">
        <f t="shared" si="3"/>
        <v>Veteran</v>
      </c>
      <c r="O26" t="str">
        <f t="shared" si="2"/>
        <v>other team</v>
      </c>
      <c r="P26" t="str">
        <f t="shared" si="4"/>
        <v>no promotion</v>
      </c>
      <c r="Q26" s="6">
        <v>43855</v>
      </c>
    </row>
    <row r="27" spans="1:17" x14ac:dyDescent="0.3">
      <c r="A27">
        <v>126</v>
      </c>
      <c r="B27" t="s">
        <v>34</v>
      </c>
      <c r="C27" t="s">
        <v>109</v>
      </c>
      <c r="D27">
        <v>46579</v>
      </c>
      <c r="E27" s="28">
        <v>42686</v>
      </c>
      <c r="F27" t="s">
        <v>116</v>
      </c>
      <c r="G27" t="s">
        <v>144</v>
      </c>
      <c r="H27" t="s">
        <v>244</v>
      </c>
      <c r="I27" t="s">
        <v>344</v>
      </c>
      <c r="J27" s="6">
        <v>43856</v>
      </c>
      <c r="K27" t="str">
        <f t="shared" si="0"/>
        <v>low</v>
      </c>
      <c r="L27" t="str">
        <f>IF('Employee Data if'!F27="good","bonus","no bonus")</f>
        <v>no bonus</v>
      </c>
      <c r="M27" t="str">
        <f t="shared" si="1"/>
        <v>new</v>
      </c>
      <c r="N27" t="str">
        <f t="shared" si="3"/>
        <v>Veteran</v>
      </c>
      <c r="O27" t="str">
        <f t="shared" si="2"/>
        <v>HR</v>
      </c>
      <c r="P27" t="str">
        <f t="shared" si="4"/>
        <v>no promotion</v>
      </c>
      <c r="Q27" s="6">
        <v>43856</v>
      </c>
    </row>
    <row r="28" spans="1:17" x14ac:dyDescent="0.3">
      <c r="A28">
        <v>127</v>
      </c>
      <c r="B28" t="s">
        <v>35</v>
      </c>
      <c r="C28" t="s">
        <v>110</v>
      </c>
      <c r="D28">
        <v>68239</v>
      </c>
      <c r="E28" s="28">
        <v>42687</v>
      </c>
      <c r="F28" t="s">
        <v>115</v>
      </c>
      <c r="G28" t="s">
        <v>145</v>
      </c>
      <c r="H28" t="s">
        <v>245</v>
      </c>
      <c r="I28" t="s">
        <v>345</v>
      </c>
      <c r="J28" s="6">
        <v>43857</v>
      </c>
      <c r="K28" t="str">
        <f t="shared" si="0"/>
        <v>high</v>
      </c>
      <c r="L28" t="str">
        <f>IF('Employee Data if'!F28="good","bonus","no bonus")</f>
        <v>no bonus</v>
      </c>
      <c r="M28" t="str">
        <f t="shared" si="1"/>
        <v>new</v>
      </c>
      <c r="N28" t="str">
        <f t="shared" si="3"/>
        <v>Veteran</v>
      </c>
      <c r="O28" t="str">
        <f t="shared" si="2"/>
        <v>other team</v>
      </c>
      <c r="P28" t="str">
        <f t="shared" si="4"/>
        <v>no promotion</v>
      </c>
      <c r="Q28" s="6">
        <v>43857</v>
      </c>
    </row>
    <row r="29" spans="1:17" x14ac:dyDescent="0.3">
      <c r="A29">
        <v>128</v>
      </c>
      <c r="B29" t="s">
        <v>36</v>
      </c>
      <c r="C29" t="s">
        <v>111</v>
      </c>
      <c r="D29">
        <v>51666</v>
      </c>
      <c r="E29" s="28">
        <v>42688</v>
      </c>
      <c r="F29" t="s">
        <v>115</v>
      </c>
      <c r="G29" t="s">
        <v>146</v>
      </c>
      <c r="H29" t="s">
        <v>246</v>
      </c>
      <c r="I29" t="s">
        <v>346</v>
      </c>
      <c r="J29" s="6">
        <v>43858</v>
      </c>
      <c r="K29" t="str">
        <f t="shared" si="0"/>
        <v>high</v>
      </c>
      <c r="L29" t="str">
        <f>IF('Employee Data if'!F29="good","bonus","no bonus")</f>
        <v>no bonus</v>
      </c>
      <c r="M29" t="str">
        <f t="shared" si="1"/>
        <v>new</v>
      </c>
      <c r="N29" t="str">
        <f t="shared" si="3"/>
        <v>Veteran</v>
      </c>
      <c r="O29" t="str">
        <f t="shared" si="2"/>
        <v>other team</v>
      </c>
      <c r="P29" t="str">
        <f t="shared" si="4"/>
        <v>no promotion</v>
      </c>
      <c r="Q29" s="6">
        <v>43858</v>
      </c>
    </row>
    <row r="30" spans="1:17" x14ac:dyDescent="0.3">
      <c r="A30">
        <v>129</v>
      </c>
      <c r="B30" t="s">
        <v>37</v>
      </c>
      <c r="C30" t="s">
        <v>112</v>
      </c>
      <c r="D30">
        <v>68016</v>
      </c>
      <c r="E30" s="28">
        <v>42689</v>
      </c>
      <c r="F30" t="s">
        <v>114</v>
      </c>
      <c r="G30" t="s">
        <v>147</v>
      </c>
      <c r="H30" t="s">
        <v>247</v>
      </c>
      <c r="I30" t="s">
        <v>347</v>
      </c>
      <c r="J30" s="6">
        <v>43859</v>
      </c>
      <c r="K30" t="str">
        <f t="shared" si="0"/>
        <v>high</v>
      </c>
      <c r="L30" t="str">
        <f>IF('Employee Data if'!F30="good","bonus","no bonus")</f>
        <v>bonus</v>
      </c>
      <c r="M30" t="str">
        <f t="shared" si="1"/>
        <v>new</v>
      </c>
      <c r="N30" t="str">
        <f t="shared" si="3"/>
        <v>Veteran</v>
      </c>
      <c r="O30" t="str">
        <f t="shared" si="2"/>
        <v>other team</v>
      </c>
      <c r="P30" t="str">
        <f t="shared" si="4"/>
        <v>no promotion</v>
      </c>
      <c r="Q30" s="6">
        <v>43859</v>
      </c>
    </row>
    <row r="31" spans="1:17" x14ac:dyDescent="0.3">
      <c r="A31">
        <v>130</v>
      </c>
      <c r="B31" t="s">
        <v>38</v>
      </c>
      <c r="C31" t="s">
        <v>113</v>
      </c>
      <c r="D31">
        <v>65740</v>
      </c>
      <c r="E31" s="28">
        <v>42690</v>
      </c>
      <c r="F31" t="s">
        <v>118</v>
      </c>
      <c r="G31" t="s">
        <v>148</v>
      </c>
      <c r="H31" t="s">
        <v>248</v>
      </c>
      <c r="I31" t="s">
        <v>348</v>
      </c>
      <c r="J31" s="6">
        <v>43860</v>
      </c>
      <c r="K31" t="str">
        <f t="shared" si="0"/>
        <v>high</v>
      </c>
      <c r="L31" t="str">
        <f>IF('Employee Data if'!F31="good","bonus","no bonus")</f>
        <v>no bonus</v>
      </c>
      <c r="M31" t="str">
        <f t="shared" si="1"/>
        <v>new</v>
      </c>
      <c r="N31" t="str">
        <f t="shared" si="3"/>
        <v>Veteran</v>
      </c>
      <c r="O31" t="str">
        <f t="shared" si="2"/>
        <v>other team</v>
      </c>
      <c r="P31" t="str">
        <f t="shared" si="4"/>
        <v>promotion</v>
      </c>
      <c r="Q31" s="6">
        <v>43860</v>
      </c>
    </row>
    <row r="32" spans="1:17" x14ac:dyDescent="0.3">
      <c r="A32">
        <v>131</v>
      </c>
      <c r="B32" t="s">
        <v>39</v>
      </c>
      <c r="C32" t="s">
        <v>109</v>
      </c>
      <c r="D32">
        <v>65304</v>
      </c>
      <c r="E32" s="28">
        <v>42691</v>
      </c>
      <c r="F32" t="s">
        <v>116</v>
      </c>
      <c r="G32" t="s">
        <v>149</v>
      </c>
      <c r="H32" t="s">
        <v>249</v>
      </c>
      <c r="I32" t="s">
        <v>349</v>
      </c>
      <c r="J32" s="6">
        <v>43861</v>
      </c>
      <c r="K32" t="str">
        <f t="shared" si="0"/>
        <v>high</v>
      </c>
      <c r="L32" t="str">
        <f>IF('Employee Data if'!F32="good","bonus","no bonus")</f>
        <v>no bonus</v>
      </c>
      <c r="M32" t="str">
        <f t="shared" si="1"/>
        <v>new</v>
      </c>
      <c r="N32" t="str">
        <f t="shared" si="3"/>
        <v>Veteran</v>
      </c>
      <c r="O32" t="str">
        <f t="shared" si="2"/>
        <v>HR</v>
      </c>
      <c r="P32" t="str">
        <f t="shared" si="4"/>
        <v>no promotion</v>
      </c>
      <c r="Q32" s="6">
        <v>43861</v>
      </c>
    </row>
    <row r="33" spans="1:17" x14ac:dyDescent="0.3">
      <c r="A33">
        <v>132</v>
      </c>
      <c r="B33" t="s">
        <v>40</v>
      </c>
      <c r="C33" t="s">
        <v>110</v>
      </c>
      <c r="D33">
        <v>65200</v>
      </c>
      <c r="E33" s="28">
        <v>42692</v>
      </c>
      <c r="F33" t="s">
        <v>115</v>
      </c>
      <c r="G33" t="s">
        <v>150</v>
      </c>
      <c r="H33" t="s">
        <v>250</v>
      </c>
      <c r="I33" t="s">
        <v>350</v>
      </c>
      <c r="J33" s="6">
        <v>43862</v>
      </c>
      <c r="K33" t="str">
        <f t="shared" si="0"/>
        <v>high</v>
      </c>
      <c r="L33" t="str">
        <f>IF('Employee Data if'!F33="good","bonus","no bonus")</f>
        <v>no bonus</v>
      </c>
      <c r="M33" t="str">
        <f t="shared" si="1"/>
        <v>new</v>
      </c>
      <c r="N33" t="str">
        <f t="shared" si="3"/>
        <v>Veteran</v>
      </c>
      <c r="O33" t="str">
        <f t="shared" si="2"/>
        <v>other team</v>
      </c>
      <c r="P33" t="str">
        <f t="shared" si="4"/>
        <v>no promotion</v>
      </c>
      <c r="Q33" s="6">
        <v>43862</v>
      </c>
    </row>
    <row r="34" spans="1:17" x14ac:dyDescent="0.3">
      <c r="A34">
        <v>133</v>
      </c>
      <c r="B34" t="s">
        <v>41</v>
      </c>
      <c r="C34" t="s">
        <v>111</v>
      </c>
      <c r="D34">
        <v>74234</v>
      </c>
      <c r="E34" s="28">
        <v>42693</v>
      </c>
      <c r="F34" t="s">
        <v>117</v>
      </c>
      <c r="G34" t="s">
        <v>151</v>
      </c>
      <c r="H34" t="s">
        <v>251</v>
      </c>
      <c r="I34" t="s">
        <v>351</v>
      </c>
      <c r="J34" s="6">
        <v>43863</v>
      </c>
      <c r="K34" t="str">
        <f t="shared" ref="K34:K65" si="5">IF(D34&gt;50000,"high","low")</f>
        <v>high</v>
      </c>
      <c r="L34" t="str">
        <f>IF('Employee Data if'!F34="good","bonus","no bonus")</f>
        <v>no bonus</v>
      </c>
      <c r="M34" t="str">
        <f t="shared" ref="M34:M65" si="6">IF(E34="&gt;01/01/2020","vetern","new")</f>
        <v>new</v>
      </c>
      <c r="N34" t="str">
        <f t="shared" si="3"/>
        <v>Veteran</v>
      </c>
      <c r="O34" t="str">
        <f t="shared" ref="O34:O65" si="7">IF(C34="HR","HR","other team")</f>
        <v>other team</v>
      </c>
      <c r="P34" t="str">
        <f t="shared" si="4"/>
        <v>no promotion</v>
      </c>
      <c r="Q34" s="6">
        <v>43863</v>
      </c>
    </row>
    <row r="35" spans="1:17" x14ac:dyDescent="0.3">
      <c r="A35">
        <v>134</v>
      </c>
      <c r="B35" t="s">
        <v>42</v>
      </c>
      <c r="C35" t="s">
        <v>112</v>
      </c>
      <c r="D35">
        <v>64638</v>
      </c>
      <c r="E35" s="28">
        <v>42694</v>
      </c>
      <c r="F35" t="s">
        <v>114</v>
      </c>
      <c r="G35" t="s">
        <v>152</v>
      </c>
      <c r="H35" t="s">
        <v>252</v>
      </c>
      <c r="I35" t="s">
        <v>352</v>
      </c>
      <c r="J35" s="6">
        <v>43864</v>
      </c>
      <c r="K35" t="str">
        <f t="shared" si="5"/>
        <v>high</v>
      </c>
      <c r="L35" t="str">
        <f>IF('Employee Data if'!F35="good","bonus","no bonus")</f>
        <v>bonus</v>
      </c>
      <c r="M35" t="str">
        <f t="shared" si="6"/>
        <v>new</v>
      </c>
      <c r="N35" t="str">
        <f t="shared" si="3"/>
        <v>Veteran</v>
      </c>
      <c r="O35" t="str">
        <f t="shared" si="7"/>
        <v>other team</v>
      </c>
      <c r="P35" t="str">
        <f t="shared" si="4"/>
        <v>no promotion</v>
      </c>
      <c r="Q35" s="6">
        <v>43864</v>
      </c>
    </row>
    <row r="36" spans="1:17" x14ac:dyDescent="0.3">
      <c r="A36">
        <v>135</v>
      </c>
      <c r="B36" t="s">
        <v>43</v>
      </c>
      <c r="C36" t="s">
        <v>113</v>
      </c>
      <c r="D36">
        <v>68209</v>
      </c>
      <c r="E36" s="28">
        <v>42695</v>
      </c>
      <c r="F36" t="s">
        <v>118</v>
      </c>
      <c r="G36" t="s">
        <v>153</v>
      </c>
      <c r="H36" t="s">
        <v>253</v>
      </c>
      <c r="I36" t="s">
        <v>353</v>
      </c>
      <c r="J36" s="6">
        <v>43865</v>
      </c>
      <c r="K36" t="str">
        <f t="shared" si="5"/>
        <v>high</v>
      </c>
      <c r="L36" t="str">
        <f>IF('Employee Data if'!F36="good","bonus","no bonus")</f>
        <v>no bonus</v>
      </c>
      <c r="M36" t="str">
        <f t="shared" si="6"/>
        <v>new</v>
      </c>
      <c r="N36" t="str">
        <f t="shared" si="3"/>
        <v>Veteran</v>
      </c>
      <c r="O36" t="str">
        <f t="shared" si="7"/>
        <v>other team</v>
      </c>
      <c r="P36" t="str">
        <f t="shared" si="4"/>
        <v>promotion</v>
      </c>
      <c r="Q36" s="6">
        <v>43865</v>
      </c>
    </row>
    <row r="37" spans="1:17" x14ac:dyDescent="0.3">
      <c r="A37">
        <v>136</v>
      </c>
      <c r="B37" t="s">
        <v>44</v>
      </c>
      <c r="C37" t="s">
        <v>109</v>
      </c>
      <c r="D37">
        <v>65974</v>
      </c>
      <c r="E37" s="28">
        <v>42696</v>
      </c>
      <c r="F37" t="s">
        <v>117</v>
      </c>
      <c r="G37" t="s">
        <v>154</v>
      </c>
      <c r="H37" t="s">
        <v>254</v>
      </c>
      <c r="I37" t="s">
        <v>354</v>
      </c>
      <c r="J37" s="6">
        <v>43866</v>
      </c>
      <c r="K37" t="str">
        <f t="shared" si="5"/>
        <v>high</v>
      </c>
      <c r="L37" t="str">
        <f>IF('Employee Data if'!F37="good","bonus","no bonus")</f>
        <v>no bonus</v>
      </c>
      <c r="M37" t="str">
        <f t="shared" si="6"/>
        <v>new</v>
      </c>
      <c r="N37" t="str">
        <f t="shared" si="3"/>
        <v>Veteran</v>
      </c>
      <c r="O37" t="str">
        <f t="shared" si="7"/>
        <v>HR</v>
      </c>
      <c r="P37" t="str">
        <f t="shared" si="4"/>
        <v>no promotion</v>
      </c>
      <c r="Q37" s="6">
        <v>43866</v>
      </c>
    </row>
    <row r="38" spans="1:17" x14ac:dyDescent="0.3">
      <c r="A38">
        <v>137</v>
      </c>
      <c r="B38" t="s">
        <v>45</v>
      </c>
      <c r="C38" t="s">
        <v>110</v>
      </c>
      <c r="D38">
        <v>49501</v>
      </c>
      <c r="E38" s="28">
        <v>42697</v>
      </c>
      <c r="F38" t="s">
        <v>115</v>
      </c>
      <c r="G38" t="s">
        <v>155</v>
      </c>
      <c r="H38" t="s">
        <v>255</v>
      </c>
      <c r="I38" t="s">
        <v>355</v>
      </c>
      <c r="J38" s="6">
        <v>43867</v>
      </c>
      <c r="K38" t="str">
        <f t="shared" si="5"/>
        <v>low</v>
      </c>
      <c r="L38" t="str">
        <f>IF('Employee Data if'!F38="good","bonus","no bonus")</f>
        <v>no bonus</v>
      </c>
      <c r="M38" t="str">
        <f t="shared" si="6"/>
        <v>new</v>
      </c>
      <c r="N38" t="str">
        <f t="shared" si="3"/>
        <v>Veteran</v>
      </c>
      <c r="O38" t="str">
        <f t="shared" si="7"/>
        <v>other team</v>
      </c>
      <c r="P38" t="str">
        <f t="shared" si="4"/>
        <v>no promotion</v>
      </c>
      <c r="Q38" s="6">
        <v>43867</v>
      </c>
    </row>
    <row r="39" spans="1:17" x14ac:dyDescent="0.3">
      <c r="A39">
        <v>138</v>
      </c>
      <c r="B39" t="s">
        <v>46</v>
      </c>
      <c r="C39" t="s">
        <v>111</v>
      </c>
      <c r="D39">
        <v>78719</v>
      </c>
      <c r="E39" s="28">
        <v>42698</v>
      </c>
      <c r="F39" t="s">
        <v>115</v>
      </c>
      <c r="G39" t="s">
        <v>156</v>
      </c>
      <c r="H39" t="s">
        <v>256</v>
      </c>
      <c r="I39" t="s">
        <v>356</v>
      </c>
      <c r="J39" s="6">
        <v>43868</v>
      </c>
      <c r="K39" t="str">
        <f t="shared" si="5"/>
        <v>high</v>
      </c>
      <c r="L39" t="str">
        <f>IF('Employee Data if'!F39="good","bonus","no bonus")</f>
        <v>no bonus</v>
      </c>
      <c r="M39" t="str">
        <f t="shared" si="6"/>
        <v>new</v>
      </c>
      <c r="N39" t="str">
        <f t="shared" si="3"/>
        <v>Veteran</v>
      </c>
      <c r="O39" t="str">
        <f t="shared" si="7"/>
        <v>other team</v>
      </c>
      <c r="P39" t="str">
        <f t="shared" si="4"/>
        <v>no promotion</v>
      </c>
      <c r="Q39" s="6">
        <v>43868</v>
      </c>
    </row>
    <row r="40" spans="1:17" x14ac:dyDescent="0.3">
      <c r="A40">
        <v>139</v>
      </c>
      <c r="B40" t="s">
        <v>47</v>
      </c>
      <c r="C40" t="s">
        <v>112</v>
      </c>
      <c r="D40">
        <v>65301</v>
      </c>
      <c r="E40" s="28">
        <v>42699</v>
      </c>
      <c r="F40" t="s">
        <v>115</v>
      </c>
      <c r="G40" t="s">
        <v>157</v>
      </c>
      <c r="H40" t="s">
        <v>257</v>
      </c>
      <c r="I40" t="s">
        <v>357</v>
      </c>
      <c r="J40" s="6">
        <v>43869</v>
      </c>
      <c r="K40" t="str">
        <f t="shared" si="5"/>
        <v>high</v>
      </c>
      <c r="L40" t="str">
        <f>IF('Employee Data if'!F40="good","bonus","no bonus")</f>
        <v>no bonus</v>
      </c>
      <c r="M40" t="str">
        <f t="shared" si="6"/>
        <v>new</v>
      </c>
      <c r="N40" t="str">
        <f t="shared" si="3"/>
        <v>Veteran</v>
      </c>
      <c r="O40" t="str">
        <f t="shared" si="7"/>
        <v>other team</v>
      </c>
      <c r="P40" t="str">
        <f t="shared" si="4"/>
        <v>no promotion</v>
      </c>
      <c r="Q40" s="6">
        <v>43869</v>
      </c>
    </row>
    <row r="41" spans="1:17" x14ac:dyDescent="0.3">
      <c r="A41">
        <v>140</v>
      </c>
      <c r="B41" t="s">
        <v>48</v>
      </c>
      <c r="C41" t="s">
        <v>113</v>
      </c>
      <c r="D41">
        <v>43983</v>
      </c>
      <c r="E41" s="28">
        <v>42700</v>
      </c>
      <c r="F41" t="s">
        <v>116</v>
      </c>
      <c r="G41" t="s">
        <v>158</v>
      </c>
      <c r="H41" t="s">
        <v>258</v>
      </c>
      <c r="I41" t="s">
        <v>358</v>
      </c>
      <c r="J41" s="6">
        <v>43870</v>
      </c>
      <c r="K41" t="str">
        <f t="shared" si="5"/>
        <v>low</v>
      </c>
      <c r="L41" t="str">
        <f>IF('Employee Data if'!F41="good","bonus","no bonus")</f>
        <v>no bonus</v>
      </c>
      <c r="M41" t="str">
        <f t="shared" si="6"/>
        <v>new</v>
      </c>
      <c r="N41" t="str">
        <f t="shared" si="3"/>
        <v>Veteran</v>
      </c>
      <c r="O41" t="str">
        <f t="shared" si="7"/>
        <v>other team</v>
      </c>
      <c r="P41" t="str">
        <f t="shared" si="4"/>
        <v>no promotion</v>
      </c>
      <c r="Q41" s="6">
        <v>43870</v>
      </c>
    </row>
    <row r="42" spans="1:17" x14ac:dyDescent="0.3">
      <c r="A42">
        <v>141</v>
      </c>
      <c r="B42" t="s">
        <v>49</v>
      </c>
      <c r="C42" t="s">
        <v>109</v>
      </c>
      <c r="D42">
        <v>59919</v>
      </c>
      <c r="E42" s="28">
        <v>42701</v>
      </c>
      <c r="F42" t="s">
        <v>116</v>
      </c>
      <c r="G42" t="s">
        <v>159</v>
      </c>
      <c r="H42" t="s">
        <v>259</v>
      </c>
      <c r="I42" t="s">
        <v>359</v>
      </c>
      <c r="J42" s="6">
        <v>43871</v>
      </c>
      <c r="K42" t="str">
        <f t="shared" si="5"/>
        <v>high</v>
      </c>
      <c r="L42" t="str">
        <f>IF('Employee Data if'!F42="good","bonus","no bonus")</f>
        <v>no bonus</v>
      </c>
      <c r="M42" t="str">
        <f t="shared" si="6"/>
        <v>new</v>
      </c>
      <c r="N42" t="str">
        <f t="shared" si="3"/>
        <v>Veteran</v>
      </c>
      <c r="O42" t="str">
        <f t="shared" si="7"/>
        <v>HR</v>
      </c>
      <c r="P42" t="str">
        <f t="shared" si="4"/>
        <v>no promotion</v>
      </c>
      <c r="Q42" s="6">
        <v>43871</v>
      </c>
    </row>
    <row r="43" spans="1:17" x14ac:dyDescent="0.3">
      <c r="A43">
        <v>142</v>
      </c>
      <c r="B43" t="s">
        <v>50</v>
      </c>
      <c r="C43" t="s">
        <v>110</v>
      </c>
      <c r="D43">
        <v>55408</v>
      </c>
      <c r="E43" s="28">
        <v>42702</v>
      </c>
      <c r="F43" t="s">
        <v>118</v>
      </c>
      <c r="G43" t="s">
        <v>160</v>
      </c>
      <c r="H43" t="s">
        <v>260</v>
      </c>
      <c r="I43" t="s">
        <v>360</v>
      </c>
      <c r="J43" s="6">
        <v>43872</v>
      </c>
      <c r="K43" t="str">
        <f t="shared" si="5"/>
        <v>high</v>
      </c>
      <c r="L43" t="str">
        <f>IF('Employee Data if'!F43="good","bonus","no bonus")</f>
        <v>no bonus</v>
      </c>
      <c r="M43" t="str">
        <f t="shared" si="6"/>
        <v>new</v>
      </c>
      <c r="N43" t="str">
        <f t="shared" si="3"/>
        <v>Veteran</v>
      </c>
      <c r="O43" t="str">
        <f t="shared" si="7"/>
        <v>other team</v>
      </c>
      <c r="P43" t="str">
        <f t="shared" si="4"/>
        <v>promotion</v>
      </c>
      <c r="Q43" s="6">
        <v>43872</v>
      </c>
    </row>
    <row r="44" spans="1:17" x14ac:dyDescent="0.3">
      <c r="A44">
        <v>143</v>
      </c>
      <c r="B44" t="s">
        <v>51</v>
      </c>
      <c r="C44" t="s">
        <v>111</v>
      </c>
      <c r="D44">
        <v>63897</v>
      </c>
      <c r="E44" s="28">
        <v>42703</v>
      </c>
      <c r="F44" t="s">
        <v>114</v>
      </c>
      <c r="G44" t="s">
        <v>161</v>
      </c>
      <c r="H44" t="s">
        <v>261</v>
      </c>
      <c r="I44" t="s">
        <v>361</v>
      </c>
      <c r="J44" s="6">
        <v>43873</v>
      </c>
      <c r="K44" t="str">
        <f t="shared" si="5"/>
        <v>high</v>
      </c>
      <c r="L44" t="str">
        <f>IF('Employee Data if'!F44="good","bonus","no bonus")</f>
        <v>bonus</v>
      </c>
      <c r="M44" t="str">
        <f t="shared" si="6"/>
        <v>new</v>
      </c>
      <c r="N44" t="str">
        <f t="shared" si="3"/>
        <v>Veteran</v>
      </c>
      <c r="O44" t="str">
        <f t="shared" si="7"/>
        <v>other team</v>
      </c>
      <c r="P44" t="str">
        <f t="shared" si="4"/>
        <v>no promotion</v>
      </c>
      <c r="Q44" s="6">
        <v>43873</v>
      </c>
    </row>
    <row r="45" spans="1:17" x14ac:dyDescent="0.3">
      <c r="A45">
        <v>144</v>
      </c>
      <c r="B45" t="s">
        <v>52</v>
      </c>
      <c r="C45" t="s">
        <v>112</v>
      </c>
      <c r="D45">
        <v>51087</v>
      </c>
      <c r="E45" s="28">
        <v>42704</v>
      </c>
      <c r="F45" t="s">
        <v>115</v>
      </c>
      <c r="G45" t="s">
        <v>162</v>
      </c>
      <c r="H45" t="s">
        <v>262</v>
      </c>
      <c r="I45" t="s">
        <v>362</v>
      </c>
      <c r="J45" s="6">
        <v>43874</v>
      </c>
      <c r="K45" t="str">
        <f t="shared" si="5"/>
        <v>high</v>
      </c>
      <c r="L45" t="str">
        <f>IF('Employee Data if'!F45="good","bonus","no bonus")</f>
        <v>no bonus</v>
      </c>
      <c r="M45" t="str">
        <f t="shared" si="6"/>
        <v>new</v>
      </c>
      <c r="N45" t="str">
        <f t="shared" si="3"/>
        <v>Veteran</v>
      </c>
      <c r="O45" t="str">
        <f t="shared" si="7"/>
        <v>other team</v>
      </c>
      <c r="P45" t="str">
        <f t="shared" si="4"/>
        <v>no promotion</v>
      </c>
      <c r="Q45" s="6">
        <v>43874</v>
      </c>
    </row>
    <row r="46" spans="1:17" x14ac:dyDescent="0.3">
      <c r="A46">
        <v>145</v>
      </c>
      <c r="B46" t="s">
        <v>53</v>
      </c>
      <c r="C46" t="s">
        <v>113</v>
      </c>
      <c r="D46">
        <v>74233</v>
      </c>
      <c r="E46" s="28">
        <v>42705</v>
      </c>
      <c r="F46" t="s">
        <v>114</v>
      </c>
      <c r="G46" t="s">
        <v>163</v>
      </c>
      <c r="H46" t="s">
        <v>263</v>
      </c>
      <c r="I46" t="s">
        <v>363</v>
      </c>
      <c r="J46" s="6">
        <v>43875</v>
      </c>
      <c r="K46" t="str">
        <f t="shared" si="5"/>
        <v>high</v>
      </c>
      <c r="L46" t="str">
        <f>IF('Employee Data if'!F46="good","bonus","no bonus")</f>
        <v>bonus</v>
      </c>
      <c r="M46" t="str">
        <f t="shared" si="6"/>
        <v>new</v>
      </c>
      <c r="N46" t="str">
        <f t="shared" si="3"/>
        <v>Veteran</v>
      </c>
      <c r="O46" t="str">
        <f t="shared" si="7"/>
        <v>other team</v>
      </c>
      <c r="P46" t="str">
        <f t="shared" si="4"/>
        <v>no promotion</v>
      </c>
      <c r="Q46" s="6">
        <v>43875</v>
      </c>
    </row>
    <row r="47" spans="1:17" x14ac:dyDescent="0.3">
      <c r="A47">
        <v>146</v>
      </c>
      <c r="B47" t="s">
        <v>54</v>
      </c>
      <c r="C47" t="s">
        <v>109</v>
      </c>
      <c r="D47">
        <v>53372</v>
      </c>
      <c r="E47" s="28">
        <v>42706</v>
      </c>
      <c r="F47" t="s">
        <v>116</v>
      </c>
      <c r="G47" t="s">
        <v>164</v>
      </c>
      <c r="H47" t="s">
        <v>264</v>
      </c>
      <c r="I47" t="s">
        <v>364</v>
      </c>
      <c r="J47" s="6">
        <v>43876</v>
      </c>
      <c r="K47" t="str">
        <f t="shared" si="5"/>
        <v>high</v>
      </c>
      <c r="L47" t="str">
        <f>IF('Employee Data if'!F47="good","bonus","no bonus")</f>
        <v>no bonus</v>
      </c>
      <c r="M47" t="str">
        <f t="shared" si="6"/>
        <v>new</v>
      </c>
      <c r="N47" t="str">
        <f t="shared" si="3"/>
        <v>Veteran</v>
      </c>
      <c r="O47" t="str">
        <f t="shared" si="7"/>
        <v>HR</v>
      </c>
      <c r="P47" t="str">
        <f t="shared" si="4"/>
        <v>no promotion</v>
      </c>
      <c r="Q47" s="6">
        <v>43876</v>
      </c>
    </row>
    <row r="48" spans="1:17" x14ac:dyDescent="0.3">
      <c r="A48">
        <v>147</v>
      </c>
      <c r="B48" t="s">
        <v>55</v>
      </c>
      <c r="C48" t="s">
        <v>110</v>
      </c>
      <c r="D48">
        <v>75660</v>
      </c>
      <c r="E48" s="28">
        <v>42707</v>
      </c>
      <c r="F48" t="s">
        <v>114</v>
      </c>
      <c r="G48" t="s">
        <v>165</v>
      </c>
      <c r="H48" t="s">
        <v>265</v>
      </c>
      <c r="I48" t="s">
        <v>365</v>
      </c>
      <c r="J48" s="6">
        <v>43877</v>
      </c>
      <c r="K48" t="str">
        <f t="shared" si="5"/>
        <v>high</v>
      </c>
      <c r="L48" t="str">
        <f>IF('Employee Data if'!F48="good","bonus","no bonus")</f>
        <v>bonus</v>
      </c>
      <c r="M48" t="str">
        <f t="shared" si="6"/>
        <v>new</v>
      </c>
      <c r="N48" t="str">
        <f t="shared" si="3"/>
        <v>Veteran</v>
      </c>
      <c r="O48" t="str">
        <f t="shared" si="7"/>
        <v>other team</v>
      </c>
      <c r="P48" t="str">
        <f t="shared" si="4"/>
        <v>no promotion</v>
      </c>
      <c r="Q48" s="6">
        <v>43877</v>
      </c>
    </row>
    <row r="49" spans="1:17" x14ac:dyDescent="0.3">
      <c r="A49">
        <v>148</v>
      </c>
      <c r="B49" t="s">
        <v>56</v>
      </c>
      <c r="C49" t="s">
        <v>111</v>
      </c>
      <c r="D49">
        <v>74470</v>
      </c>
      <c r="E49" s="28">
        <v>42708</v>
      </c>
      <c r="F49" t="s">
        <v>118</v>
      </c>
      <c r="G49" t="s">
        <v>166</v>
      </c>
      <c r="H49" t="s">
        <v>266</v>
      </c>
      <c r="I49" t="s">
        <v>366</v>
      </c>
      <c r="J49" s="6">
        <v>43878</v>
      </c>
      <c r="K49" t="str">
        <f t="shared" si="5"/>
        <v>high</v>
      </c>
      <c r="L49" t="str">
        <f>IF('Employee Data if'!F49="good","bonus","no bonus")</f>
        <v>no bonus</v>
      </c>
      <c r="M49" t="str">
        <f t="shared" si="6"/>
        <v>new</v>
      </c>
      <c r="N49" t="str">
        <f t="shared" si="3"/>
        <v>Veteran</v>
      </c>
      <c r="O49" t="str">
        <f t="shared" si="7"/>
        <v>other team</v>
      </c>
      <c r="P49" t="str">
        <f t="shared" si="4"/>
        <v>promotion</v>
      </c>
      <c r="Q49" s="6">
        <v>43878</v>
      </c>
    </row>
    <row r="50" spans="1:17" x14ac:dyDescent="0.3">
      <c r="A50">
        <v>149</v>
      </c>
      <c r="B50" t="s">
        <v>57</v>
      </c>
      <c r="C50" t="s">
        <v>112</v>
      </c>
      <c r="D50">
        <v>71568</v>
      </c>
      <c r="E50" s="28">
        <v>42709</v>
      </c>
      <c r="F50" t="s">
        <v>118</v>
      </c>
      <c r="G50" t="s">
        <v>167</v>
      </c>
      <c r="H50" t="s">
        <v>267</v>
      </c>
      <c r="I50" t="s">
        <v>367</v>
      </c>
      <c r="J50" s="6">
        <v>43879</v>
      </c>
      <c r="K50" t="str">
        <f t="shared" si="5"/>
        <v>high</v>
      </c>
      <c r="L50" t="str">
        <f>IF('Employee Data if'!F50="good","bonus","no bonus")</f>
        <v>no bonus</v>
      </c>
      <c r="M50" t="str">
        <f t="shared" si="6"/>
        <v>new</v>
      </c>
      <c r="N50" t="str">
        <f t="shared" si="3"/>
        <v>Veteran</v>
      </c>
      <c r="O50" t="str">
        <f t="shared" si="7"/>
        <v>other team</v>
      </c>
      <c r="P50" t="str">
        <f t="shared" si="4"/>
        <v>promotion</v>
      </c>
      <c r="Q50" s="6">
        <v>43879</v>
      </c>
    </row>
    <row r="51" spans="1:17" x14ac:dyDescent="0.3">
      <c r="A51">
        <v>150</v>
      </c>
      <c r="B51" t="s">
        <v>58</v>
      </c>
      <c r="C51" t="s">
        <v>113</v>
      </c>
      <c r="D51">
        <v>50300</v>
      </c>
      <c r="E51" s="28">
        <v>42710</v>
      </c>
      <c r="F51" t="s">
        <v>117</v>
      </c>
      <c r="G51" t="s">
        <v>168</v>
      </c>
      <c r="H51" t="s">
        <v>268</v>
      </c>
      <c r="I51" t="s">
        <v>368</v>
      </c>
      <c r="J51" s="6">
        <v>43880</v>
      </c>
      <c r="K51" t="str">
        <f t="shared" si="5"/>
        <v>high</v>
      </c>
      <c r="L51" t="str">
        <f>IF('Employee Data if'!F51="good","bonus","no bonus")</f>
        <v>no bonus</v>
      </c>
      <c r="M51" t="str">
        <f t="shared" si="6"/>
        <v>new</v>
      </c>
      <c r="N51" t="str">
        <f t="shared" si="3"/>
        <v>Veteran</v>
      </c>
      <c r="O51" t="str">
        <f t="shared" si="7"/>
        <v>other team</v>
      </c>
      <c r="P51" t="str">
        <f t="shared" si="4"/>
        <v>no promotion</v>
      </c>
      <c r="Q51" s="6">
        <v>43880</v>
      </c>
    </row>
    <row r="52" spans="1:17" x14ac:dyDescent="0.3">
      <c r="A52">
        <v>151</v>
      </c>
      <c r="B52" t="s">
        <v>59</v>
      </c>
      <c r="C52" t="s">
        <v>109</v>
      </c>
      <c r="D52">
        <v>59065</v>
      </c>
      <c r="E52" s="28">
        <v>42711</v>
      </c>
      <c r="F52" t="s">
        <v>117</v>
      </c>
      <c r="G52" t="s">
        <v>169</v>
      </c>
      <c r="H52" t="s">
        <v>269</v>
      </c>
      <c r="I52" t="s">
        <v>369</v>
      </c>
      <c r="J52" s="6">
        <v>43881</v>
      </c>
      <c r="K52" t="str">
        <f t="shared" si="5"/>
        <v>high</v>
      </c>
      <c r="L52" t="str">
        <f>IF('Employee Data if'!F52="good","bonus","no bonus")</f>
        <v>no bonus</v>
      </c>
      <c r="M52" t="str">
        <f t="shared" si="6"/>
        <v>new</v>
      </c>
      <c r="N52" t="str">
        <f t="shared" si="3"/>
        <v>Veteran</v>
      </c>
      <c r="O52" t="str">
        <f t="shared" si="7"/>
        <v>HR</v>
      </c>
      <c r="P52" t="str">
        <f t="shared" si="4"/>
        <v>no promotion</v>
      </c>
      <c r="Q52" s="6">
        <v>43881</v>
      </c>
    </row>
    <row r="53" spans="1:17" x14ac:dyDescent="0.3">
      <c r="A53">
        <v>152</v>
      </c>
      <c r="B53" t="s">
        <v>60</v>
      </c>
      <c r="C53" t="s">
        <v>110</v>
      </c>
      <c r="D53">
        <v>54057</v>
      </c>
      <c r="E53" s="28">
        <v>42712</v>
      </c>
      <c r="F53" t="s">
        <v>116</v>
      </c>
      <c r="G53" t="s">
        <v>170</v>
      </c>
      <c r="H53" t="s">
        <v>270</v>
      </c>
      <c r="I53" t="s">
        <v>370</v>
      </c>
      <c r="J53" s="6">
        <v>43882</v>
      </c>
      <c r="K53" t="str">
        <f t="shared" si="5"/>
        <v>high</v>
      </c>
      <c r="L53" t="str">
        <f>IF('Employee Data if'!F53="good","bonus","no bonus")</f>
        <v>no bonus</v>
      </c>
      <c r="M53" t="str">
        <f t="shared" si="6"/>
        <v>new</v>
      </c>
      <c r="N53" t="str">
        <f t="shared" si="3"/>
        <v>Veteran</v>
      </c>
      <c r="O53" t="str">
        <f t="shared" si="7"/>
        <v>other team</v>
      </c>
      <c r="P53" t="str">
        <f t="shared" si="4"/>
        <v>no promotion</v>
      </c>
      <c r="Q53" s="6">
        <v>43882</v>
      </c>
    </row>
    <row r="54" spans="1:17" x14ac:dyDescent="0.3">
      <c r="A54">
        <v>153</v>
      </c>
      <c r="B54" t="s">
        <v>61</v>
      </c>
      <c r="C54" t="s">
        <v>111</v>
      </c>
      <c r="D54">
        <v>49293</v>
      </c>
      <c r="E54" s="28">
        <v>42713</v>
      </c>
      <c r="F54" t="s">
        <v>116</v>
      </c>
      <c r="G54" t="s">
        <v>171</v>
      </c>
      <c r="H54" t="s">
        <v>271</v>
      </c>
      <c r="I54" t="s">
        <v>371</v>
      </c>
      <c r="J54" s="6">
        <v>43883</v>
      </c>
      <c r="K54" t="str">
        <f t="shared" si="5"/>
        <v>low</v>
      </c>
      <c r="L54" t="str">
        <f>IF('Employee Data if'!F54="good","bonus","no bonus")</f>
        <v>no bonus</v>
      </c>
      <c r="M54" t="str">
        <f t="shared" si="6"/>
        <v>new</v>
      </c>
      <c r="N54" t="str">
        <f t="shared" si="3"/>
        <v>Veteran</v>
      </c>
      <c r="O54" t="str">
        <f t="shared" si="7"/>
        <v>other team</v>
      </c>
      <c r="P54" t="str">
        <f t="shared" si="4"/>
        <v>no promotion</v>
      </c>
      <c r="Q54" s="6">
        <v>43883</v>
      </c>
    </row>
    <row r="55" spans="1:17" x14ac:dyDescent="0.3">
      <c r="A55">
        <v>154</v>
      </c>
      <c r="B55" t="s">
        <v>62</v>
      </c>
      <c r="C55" t="s">
        <v>112</v>
      </c>
      <c r="D55">
        <v>48318</v>
      </c>
      <c r="E55" s="28">
        <v>42714</v>
      </c>
      <c r="F55" t="s">
        <v>116</v>
      </c>
      <c r="G55" t="s">
        <v>172</v>
      </c>
      <c r="H55" t="s">
        <v>272</v>
      </c>
      <c r="I55" t="s">
        <v>372</v>
      </c>
      <c r="J55" s="6">
        <v>43884</v>
      </c>
      <c r="K55" t="str">
        <f t="shared" si="5"/>
        <v>low</v>
      </c>
      <c r="L55" t="str">
        <f>IF('Employee Data if'!F55="good","bonus","no bonus")</f>
        <v>no bonus</v>
      </c>
      <c r="M55" t="str">
        <f t="shared" si="6"/>
        <v>new</v>
      </c>
      <c r="N55" t="str">
        <f t="shared" si="3"/>
        <v>Veteran</v>
      </c>
      <c r="O55" t="str">
        <f t="shared" si="7"/>
        <v>other team</v>
      </c>
      <c r="P55" t="str">
        <f t="shared" si="4"/>
        <v>no promotion</v>
      </c>
      <c r="Q55" s="6">
        <v>43884</v>
      </c>
    </row>
    <row r="56" spans="1:17" x14ac:dyDescent="0.3">
      <c r="A56">
        <v>155</v>
      </c>
      <c r="B56" t="s">
        <v>63</v>
      </c>
      <c r="C56" t="s">
        <v>113</v>
      </c>
      <c r="D56">
        <v>50759</v>
      </c>
      <c r="E56" s="28">
        <v>42715</v>
      </c>
      <c r="F56" t="s">
        <v>114</v>
      </c>
      <c r="G56" t="s">
        <v>173</v>
      </c>
      <c r="H56" t="s">
        <v>273</v>
      </c>
      <c r="I56" t="s">
        <v>373</v>
      </c>
      <c r="J56" s="6">
        <v>43885</v>
      </c>
      <c r="K56" t="str">
        <f t="shared" si="5"/>
        <v>high</v>
      </c>
      <c r="L56" t="str">
        <f>IF('Employee Data if'!F56="good","bonus","no bonus")</f>
        <v>bonus</v>
      </c>
      <c r="M56" t="str">
        <f t="shared" si="6"/>
        <v>new</v>
      </c>
      <c r="N56" t="str">
        <f t="shared" si="3"/>
        <v>Veteran</v>
      </c>
      <c r="O56" t="str">
        <f t="shared" si="7"/>
        <v>other team</v>
      </c>
      <c r="P56" t="str">
        <f t="shared" si="4"/>
        <v>no promotion</v>
      </c>
      <c r="Q56" s="6">
        <v>43885</v>
      </c>
    </row>
    <row r="57" spans="1:17" x14ac:dyDescent="0.3">
      <c r="A57">
        <v>156</v>
      </c>
      <c r="B57" t="s">
        <v>64</v>
      </c>
      <c r="C57" t="s">
        <v>109</v>
      </c>
      <c r="D57">
        <v>69127</v>
      </c>
      <c r="E57" s="28">
        <v>42716</v>
      </c>
      <c r="F57" t="s">
        <v>114</v>
      </c>
      <c r="G57" t="s">
        <v>174</v>
      </c>
      <c r="H57" t="s">
        <v>274</v>
      </c>
      <c r="I57" t="s">
        <v>374</v>
      </c>
      <c r="J57" s="6">
        <v>43886</v>
      </c>
      <c r="K57" t="str">
        <f t="shared" si="5"/>
        <v>high</v>
      </c>
      <c r="L57" t="str">
        <f>IF('Employee Data if'!F57="good","bonus","no bonus")</f>
        <v>bonus</v>
      </c>
      <c r="M57" t="str">
        <f t="shared" si="6"/>
        <v>new</v>
      </c>
      <c r="N57" t="str">
        <f t="shared" si="3"/>
        <v>Veteran</v>
      </c>
      <c r="O57" t="str">
        <f t="shared" si="7"/>
        <v>HR</v>
      </c>
      <c r="P57" t="str">
        <f t="shared" si="4"/>
        <v>no promotion</v>
      </c>
      <c r="Q57" s="6">
        <v>43886</v>
      </c>
    </row>
    <row r="58" spans="1:17" x14ac:dyDescent="0.3">
      <c r="A58">
        <v>157</v>
      </c>
      <c r="B58" t="s">
        <v>65</v>
      </c>
      <c r="C58" t="s">
        <v>110</v>
      </c>
      <c r="D58">
        <v>47596</v>
      </c>
      <c r="E58" s="28">
        <v>42717</v>
      </c>
      <c r="F58" t="s">
        <v>115</v>
      </c>
      <c r="G58" t="s">
        <v>175</v>
      </c>
      <c r="H58" t="s">
        <v>275</v>
      </c>
      <c r="I58" t="s">
        <v>375</v>
      </c>
      <c r="J58" s="6">
        <v>43887</v>
      </c>
      <c r="K58" t="str">
        <f t="shared" si="5"/>
        <v>low</v>
      </c>
      <c r="L58" t="str">
        <f>IF('Employee Data if'!F58="good","bonus","no bonus")</f>
        <v>no bonus</v>
      </c>
      <c r="M58" t="str">
        <f t="shared" si="6"/>
        <v>new</v>
      </c>
      <c r="N58" t="str">
        <f t="shared" si="3"/>
        <v>Veteran</v>
      </c>
      <c r="O58" t="str">
        <f t="shared" si="7"/>
        <v>other team</v>
      </c>
      <c r="P58" t="str">
        <f t="shared" si="4"/>
        <v>no promotion</v>
      </c>
      <c r="Q58" s="6">
        <v>43887</v>
      </c>
    </row>
    <row r="59" spans="1:17" x14ac:dyDescent="0.3">
      <c r="A59">
        <v>158</v>
      </c>
      <c r="B59" t="s">
        <v>66</v>
      </c>
      <c r="C59" t="s">
        <v>111</v>
      </c>
      <c r="D59">
        <v>45289</v>
      </c>
      <c r="E59" s="28">
        <v>42718</v>
      </c>
      <c r="F59" t="s">
        <v>115</v>
      </c>
      <c r="G59" t="s">
        <v>176</v>
      </c>
      <c r="H59" t="s">
        <v>276</v>
      </c>
      <c r="I59" t="s">
        <v>376</v>
      </c>
      <c r="J59" s="6">
        <v>43888</v>
      </c>
      <c r="K59" t="str">
        <f t="shared" si="5"/>
        <v>low</v>
      </c>
      <c r="L59" t="str">
        <f>IF('Employee Data if'!F59="good","bonus","no bonus")</f>
        <v>no bonus</v>
      </c>
      <c r="M59" t="str">
        <f t="shared" si="6"/>
        <v>new</v>
      </c>
      <c r="N59" t="str">
        <f t="shared" si="3"/>
        <v>Veteran</v>
      </c>
      <c r="O59" t="str">
        <f t="shared" si="7"/>
        <v>other team</v>
      </c>
      <c r="P59" t="str">
        <f t="shared" si="4"/>
        <v>no promotion</v>
      </c>
      <c r="Q59" s="6">
        <v>43888</v>
      </c>
    </row>
    <row r="60" spans="1:17" x14ac:dyDescent="0.3">
      <c r="A60">
        <v>159</v>
      </c>
      <c r="B60" t="s">
        <v>67</v>
      </c>
      <c r="C60" t="s">
        <v>112</v>
      </c>
      <c r="D60">
        <v>51936</v>
      </c>
      <c r="E60" s="28">
        <v>42719</v>
      </c>
      <c r="F60" t="s">
        <v>117</v>
      </c>
      <c r="G60" t="s">
        <v>177</v>
      </c>
      <c r="H60" t="s">
        <v>277</v>
      </c>
      <c r="I60" t="s">
        <v>377</v>
      </c>
      <c r="J60" s="6">
        <v>43889</v>
      </c>
      <c r="K60" t="str">
        <f t="shared" si="5"/>
        <v>high</v>
      </c>
      <c r="L60" t="str">
        <f>IF('Employee Data if'!F60="good","bonus","no bonus")</f>
        <v>no bonus</v>
      </c>
      <c r="M60" t="str">
        <f t="shared" si="6"/>
        <v>new</v>
      </c>
      <c r="N60" t="str">
        <f t="shared" si="3"/>
        <v>Veteran</v>
      </c>
      <c r="O60" t="str">
        <f t="shared" si="7"/>
        <v>other team</v>
      </c>
      <c r="P60" t="str">
        <f t="shared" si="4"/>
        <v>no promotion</v>
      </c>
      <c r="Q60" s="6">
        <v>43889</v>
      </c>
    </row>
    <row r="61" spans="1:17" x14ac:dyDescent="0.3">
      <c r="A61">
        <v>160</v>
      </c>
      <c r="B61" t="s">
        <v>68</v>
      </c>
      <c r="C61" t="s">
        <v>113</v>
      </c>
      <c r="D61">
        <v>41795</v>
      </c>
      <c r="E61" s="28">
        <v>42720</v>
      </c>
      <c r="F61" t="s">
        <v>114</v>
      </c>
      <c r="G61" t="s">
        <v>178</v>
      </c>
      <c r="H61" t="s">
        <v>278</v>
      </c>
      <c r="I61" t="s">
        <v>378</v>
      </c>
      <c r="J61" s="6">
        <v>43890</v>
      </c>
      <c r="K61" t="str">
        <f t="shared" si="5"/>
        <v>low</v>
      </c>
      <c r="L61" t="str">
        <f>IF('Employee Data if'!F61="good","bonus","no bonus")</f>
        <v>bonus</v>
      </c>
      <c r="M61" t="str">
        <f t="shared" si="6"/>
        <v>new</v>
      </c>
      <c r="N61" t="str">
        <f t="shared" si="3"/>
        <v>Veteran</v>
      </c>
      <c r="O61" t="str">
        <f t="shared" si="7"/>
        <v>other team</v>
      </c>
      <c r="P61" t="str">
        <f t="shared" si="4"/>
        <v>no promotion</v>
      </c>
      <c r="Q61" s="6">
        <v>43890</v>
      </c>
    </row>
    <row r="62" spans="1:17" x14ac:dyDescent="0.3">
      <c r="A62">
        <v>161</v>
      </c>
      <c r="B62" t="s">
        <v>69</v>
      </c>
      <c r="C62" t="s">
        <v>109</v>
      </c>
      <c r="D62">
        <v>73184</v>
      </c>
      <c r="E62" s="28">
        <v>42721</v>
      </c>
      <c r="F62" t="s">
        <v>117</v>
      </c>
      <c r="G62" t="s">
        <v>179</v>
      </c>
      <c r="H62" t="s">
        <v>279</v>
      </c>
      <c r="I62" t="s">
        <v>379</v>
      </c>
      <c r="J62" s="6">
        <v>43891</v>
      </c>
      <c r="K62" t="str">
        <f t="shared" si="5"/>
        <v>high</v>
      </c>
      <c r="L62" t="str">
        <f>IF('Employee Data if'!F62="good","bonus","no bonus")</f>
        <v>no bonus</v>
      </c>
      <c r="M62" t="str">
        <f t="shared" si="6"/>
        <v>new</v>
      </c>
      <c r="N62" t="str">
        <f t="shared" si="3"/>
        <v>Veteran</v>
      </c>
      <c r="O62" t="str">
        <f t="shared" si="7"/>
        <v>HR</v>
      </c>
      <c r="P62" t="str">
        <f t="shared" si="4"/>
        <v>no promotion</v>
      </c>
      <c r="Q62" s="6">
        <v>43891</v>
      </c>
    </row>
    <row r="63" spans="1:17" x14ac:dyDescent="0.3">
      <c r="A63">
        <v>162</v>
      </c>
      <c r="B63" t="s">
        <v>70</v>
      </c>
      <c r="C63" t="s">
        <v>110</v>
      </c>
      <c r="D63">
        <v>48918</v>
      </c>
      <c r="E63" s="28">
        <v>42722</v>
      </c>
      <c r="F63" t="s">
        <v>114</v>
      </c>
      <c r="G63" t="s">
        <v>180</v>
      </c>
      <c r="H63" t="s">
        <v>280</v>
      </c>
      <c r="I63" t="s">
        <v>380</v>
      </c>
      <c r="J63" s="6">
        <v>43892</v>
      </c>
      <c r="K63" t="str">
        <f t="shared" si="5"/>
        <v>low</v>
      </c>
      <c r="L63" t="str">
        <f>IF('Employee Data if'!F63="good","bonus","no bonus")</f>
        <v>bonus</v>
      </c>
      <c r="M63" t="str">
        <f t="shared" si="6"/>
        <v>new</v>
      </c>
      <c r="N63" t="str">
        <f t="shared" si="3"/>
        <v>Veteran</v>
      </c>
      <c r="O63" t="str">
        <f t="shared" si="7"/>
        <v>other team</v>
      </c>
      <c r="P63" t="str">
        <f t="shared" si="4"/>
        <v>no promotion</v>
      </c>
      <c r="Q63" s="6">
        <v>43892</v>
      </c>
    </row>
    <row r="64" spans="1:17" x14ac:dyDescent="0.3">
      <c r="A64">
        <v>163</v>
      </c>
      <c r="B64" t="s">
        <v>71</v>
      </c>
      <c r="C64" t="s">
        <v>111</v>
      </c>
      <c r="D64">
        <v>61896</v>
      </c>
      <c r="E64" s="28">
        <v>42723</v>
      </c>
      <c r="F64" t="s">
        <v>117</v>
      </c>
      <c r="G64" t="s">
        <v>181</v>
      </c>
      <c r="H64" t="s">
        <v>281</v>
      </c>
      <c r="I64" t="s">
        <v>381</v>
      </c>
      <c r="J64" s="6">
        <v>43893</v>
      </c>
      <c r="K64" t="str">
        <f t="shared" si="5"/>
        <v>high</v>
      </c>
      <c r="L64" t="str">
        <f>IF('Employee Data if'!F64="good","bonus","no bonus")</f>
        <v>no bonus</v>
      </c>
      <c r="M64" t="str">
        <f t="shared" si="6"/>
        <v>new</v>
      </c>
      <c r="N64" t="str">
        <f t="shared" si="3"/>
        <v>Veteran</v>
      </c>
      <c r="O64" t="str">
        <f t="shared" si="7"/>
        <v>other team</v>
      </c>
      <c r="P64" t="str">
        <f t="shared" si="4"/>
        <v>no promotion</v>
      </c>
      <c r="Q64" s="6">
        <v>43893</v>
      </c>
    </row>
    <row r="65" spans="1:17" x14ac:dyDescent="0.3">
      <c r="A65">
        <v>164</v>
      </c>
      <c r="B65" t="s">
        <v>72</v>
      </c>
      <c r="C65" t="s">
        <v>112</v>
      </c>
      <c r="D65">
        <v>46347</v>
      </c>
      <c r="E65" s="28">
        <v>42724</v>
      </c>
      <c r="F65" t="s">
        <v>116</v>
      </c>
      <c r="G65" t="s">
        <v>182</v>
      </c>
      <c r="H65" t="s">
        <v>282</v>
      </c>
      <c r="I65" t="s">
        <v>382</v>
      </c>
      <c r="J65" s="6">
        <v>43894</v>
      </c>
      <c r="K65" t="str">
        <f t="shared" si="5"/>
        <v>low</v>
      </c>
      <c r="L65" t="str">
        <f>IF('Employee Data if'!F65="good","bonus","no bonus")</f>
        <v>no bonus</v>
      </c>
      <c r="M65" t="str">
        <f t="shared" si="6"/>
        <v>new</v>
      </c>
      <c r="N65" t="str">
        <f t="shared" si="3"/>
        <v>Veteran</v>
      </c>
      <c r="O65" t="str">
        <f t="shared" si="7"/>
        <v>other team</v>
      </c>
      <c r="P65" t="str">
        <f t="shared" si="4"/>
        <v>no promotion</v>
      </c>
      <c r="Q65" s="6">
        <v>43894</v>
      </c>
    </row>
    <row r="66" spans="1:17" x14ac:dyDescent="0.3">
      <c r="A66">
        <v>165</v>
      </c>
      <c r="B66" t="s">
        <v>73</v>
      </c>
      <c r="C66" t="s">
        <v>113</v>
      </c>
      <c r="D66">
        <v>61046</v>
      </c>
      <c r="E66" s="28">
        <v>42725</v>
      </c>
      <c r="F66" t="s">
        <v>117</v>
      </c>
      <c r="G66" t="s">
        <v>183</v>
      </c>
      <c r="H66" t="s">
        <v>283</v>
      </c>
      <c r="I66" t="s">
        <v>383</v>
      </c>
      <c r="J66" s="6">
        <v>43895</v>
      </c>
      <c r="K66" t="str">
        <f t="shared" ref="K66:K101" si="8">IF(D66&gt;50000,"high","low")</f>
        <v>high</v>
      </c>
      <c r="L66" t="str">
        <f>IF('Employee Data if'!F66="good","bonus","no bonus")</f>
        <v>no bonus</v>
      </c>
      <c r="M66" t="str">
        <f t="shared" ref="M66:M101" si="9">IF(E66="&gt;01/01/2020","vetern","new")</f>
        <v>new</v>
      </c>
      <c r="N66" t="str">
        <f t="shared" si="3"/>
        <v>Veteran</v>
      </c>
      <c r="O66" t="str">
        <f t="shared" ref="O66:O101" si="10">IF(C66="HR","HR","other team")</f>
        <v>other team</v>
      </c>
      <c r="P66" t="str">
        <f t="shared" si="4"/>
        <v>no promotion</v>
      </c>
      <c r="Q66" s="6">
        <v>43895</v>
      </c>
    </row>
    <row r="67" spans="1:17" x14ac:dyDescent="0.3">
      <c r="A67">
        <v>166</v>
      </c>
      <c r="B67" t="s">
        <v>74</v>
      </c>
      <c r="C67" t="s">
        <v>109</v>
      </c>
      <c r="D67">
        <v>65076</v>
      </c>
      <c r="E67" s="28">
        <v>42726</v>
      </c>
      <c r="F67" t="s">
        <v>116</v>
      </c>
      <c r="G67" t="s">
        <v>184</v>
      </c>
      <c r="H67" t="s">
        <v>284</v>
      </c>
      <c r="I67" t="s">
        <v>384</v>
      </c>
      <c r="J67" s="6">
        <v>43896</v>
      </c>
      <c r="K67" t="str">
        <f t="shared" si="8"/>
        <v>high</v>
      </c>
      <c r="L67" t="str">
        <f>IF('Employee Data if'!F67="good","bonus","no bonus")</f>
        <v>no bonus</v>
      </c>
      <c r="M67" t="str">
        <f t="shared" si="9"/>
        <v>new</v>
      </c>
      <c r="N67" t="str">
        <f t="shared" ref="N67:N130" si="11">IF(E67&gt;1-1-2020,"Veteran","New")</f>
        <v>Veteran</v>
      </c>
      <c r="O67" t="str">
        <f t="shared" si="10"/>
        <v>HR</v>
      </c>
      <c r="P67" t="str">
        <f t="shared" ref="P67:P101" si="12">IF(F67="excellent","promotion","no promotion")</f>
        <v>no promotion</v>
      </c>
      <c r="Q67" s="6">
        <v>43896</v>
      </c>
    </row>
    <row r="68" spans="1:17" x14ac:dyDescent="0.3">
      <c r="A68">
        <v>167</v>
      </c>
      <c r="B68" t="s">
        <v>75</v>
      </c>
      <c r="C68" t="s">
        <v>110</v>
      </c>
      <c r="D68">
        <v>66132</v>
      </c>
      <c r="E68" s="28">
        <v>42727</v>
      </c>
      <c r="F68" t="s">
        <v>114</v>
      </c>
      <c r="G68" t="s">
        <v>185</v>
      </c>
      <c r="H68" t="s">
        <v>285</v>
      </c>
      <c r="I68" t="s">
        <v>385</v>
      </c>
      <c r="J68" s="6">
        <v>43897</v>
      </c>
      <c r="K68" t="str">
        <f t="shared" si="8"/>
        <v>high</v>
      </c>
      <c r="L68" t="str">
        <f>IF('Employee Data if'!F68="good","bonus","no bonus")</f>
        <v>bonus</v>
      </c>
      <c r="M68" t="str">
        <f t="shared" si="9"/>
        <v>new</v>
      </c>
      <c r="N68" t="str">
        <f t="shared" si="11"/>
        <v>Veteran</v>
      </c>
      <c r="O68" t="str">
        <f t="shared" si="10"/>
        <v>other team</v>
      </c>
      <c r="P68" t="str">
        <f t="shared" si="12"/>
        <v>no promotion</v>
      </c>
      <c r="Q68" s="6">
        <v>43897</v>
      </c>
    </row>
    <row r="69" spans="1:17" x14ac:dyDescent="0.3">
      <c r="A69">
        <v>168</v>
      </c>
      <c r="B69" t="s">
        <v>76</v>
      </c>
      <c r="C69" t="s">
        <v>111</v>
      </c>
      <c r="D69">
        <v>44910</v>
      </c>
      <c r="E69" s="28">
        <v>42728</v>
      </c>
      <c r="F69" t="s">
        <v>117</v>
      </c>
      <c r="G69" t="s">
        <v>186</v>
      </c>
      <c r="H69" t="s">
        <v>286</v>
      </c>
      <c r="I69" t="s">
        <v>386</v>
      </c>
      <c r="J69" s="6">
        <v>43898</v>
      </c>
      <c r="K69" t="str">
        <f t="shared" si="8"/>
        <v>low</v>
      </c>
      <c r="L69" t="str">
        <f>IF('Employee Data if'!F69="good","bonus","no bonus")</f>
        <v>no bonus</v>
      </c>
      <c r="M69" t="str">
        <f t="shared" si="9"/>
        <v>new</v>
      </c>
      <c r="N69" t="str">
        <f t="shared" si="11"/>
        <v>Veteran</v>
      </c>
      <c r="O69" t="str">
        <f t="shared" si="10"/>
        <v>other team</v>
      </c>
      <c r="P69" t="str">
        <f t="shared" si="12"/>
        <v>no promotion</v>
      </c>
      <c r="Q69" s="6">
        <v>43898</v>
      </c>
    </row>
    <row r="70" spans="1:17" x14ac:dyDescent="0.3">
      <c r="A70">
        <v>169</v>
      </c>
      <c r="B70" t="s">
        <v>77</v>
      </c>
      <c r="C70" t="s">
        <v>112</v>
      </c>
      <c r="D70">
        <v>63066</v>
      </c>
      <c r="E70" s="28">
        <v>42729</v>
      </c>
      <c r="F70" t="s">
        <v>117</v>
      </c>
      <c r="G70" t="s">
        <v>187</v>
      </c>
      <c r="H70" t="s">
        <v>287</v>
      </c>
      <c r="I70" t="s">
        <v>387</v>
      </c>
      <c r="J70" s="6">
        <v>43899</v>
      </c>
      <c r="K70" t="str">
        <f t="shared" si="8"/>
        <v>high</v>
      </c>
      <c r="L70" t="str">
        <f>IF('Employee Data if'!F70="good","bonus","no bonus")</f>
        <v>no bonus</v>
      </c>
      <c r="M70" t="str">
        <f t="shared" si="9"/>
        <v>new</v>
      </c>
      <c r="N70" t="str">
        <f t="shared" si="11"/>
        <v>Veteran</v>
      </c>
      <c r="O70" t="str">
        <f t="shared" si="10"/>
        <v>other team</v>
      </c>
      <c r="P70" t="str">
        <f t="shared" si="12"/>
        <v>no promotion</v>
      </c>
      <c r="Q70" s="6">
        <v>43899</v>
      </c>
    </row>
    <row r="71" spans="1:17" x14ac:dyDescent="0.3">
      <c r="A71">
        <v>170</v>
      </c>
      <c r="B71" t="s">
        <v>78</v>
      </c>
      <c r="C71" t="s">
        <v>113</v>
      </c>
      <c r="D71">
        <v>67475</v>
      </c>
      <c r="E71" s="28">
        <v>42730</v>
      </c>
      <c r="F71" t="s">
        <v>117</v>
      </c>
      <c r="G71" t="s">
        <v>188</v>
      </c>
      <c r="H71" t="s">
        <v>288</v>
      </c>
      <c r="I71" t="s">
        <v>388</v>
      </c>
      <c r="J71" s="6">
        <v>43900</v>
      </c>
      <c r="K71" t="str">
        <f t="shared" si="8"/>
        <v>high</v>
      </c>
      <c r="L71" t="str">
        <f>IF('Employee Data if'!F71="good","bonus","no bonus")</f>
        <v>no bonus</v>
      </c>
      <c r="M71" t="str">
        <f t="shared" si="9"/>
        <v>new</v>
      </c>
      <c r="N71" t="str">
        <f t="shared" si="11"/>
        <v>Veteran</v>
      </c>
      <c r="O71" t="str">
        <f t="shared" si="10"/>
        <v>other team</v>
      </c>
      <c r="P71" t="str">
        <f t="shared" si="12"/>
        <v>no promotion</v>
      </c>
      <c r="Q71" s="6">
        <v>43900</v>
      </c>
    </row>
    <row r="72" spans="1:17" x14ac:dyDescent="0.3">
      <c r="A72">
        <v>171</v>
      </c>
      <c r="B72" t="s">
        <v>79</v>
      </c>
      <c r="C72" t="s">
        <v>109</v>
      </c>
      <c r="D72">
        <v>76839</v>
      </c>
      <c r="E72" s="28">
        <v>42731</v>
      </c>
      <c r="F72" t="s">
        <v>117</v>
      </c>
      <c r="G72" t="s">
        <v>189</v>
      </c>
      <c r="H72" t="s">
        <v>289</v>
      </c>
      <c r="I72" t="s">
        <v>389</v>
      </c>
      <c r="J72" s="6">
        <v>43901</v>
      </c>
      <c r="K72" t="str">
        <f t="shared" si="8"/>
        <v>high</v>
      </c>
      <c r="L72" t="str">
        <f>IF('Employee Data if'!F72="good","bonus","no bonus")</f>
        <v>no bonus</v>
      </c>
      <c r="M72" t="str">
        <f t="shared" si="9"/>
        <v>new</v>
      </c>
      <c r="N72" t="str">
        <f t="shared" si="11"/>
        <v>Veteran</v>
      </c>
      <c r="O72" t="str">
        <f t="shared" si="10"/>
        <v>HR</v>
      </c>
      <c r="P72" t="str">
        <f t="shared" si="12"/>
        <v>no promotion</v>
      </c>
      <c r="Q72" s="6">
        <v>43901</v>
      </c>
    </row>
    <row r="73" spans="1:17" x14ac:dyDescent="0.3">
      <c r="A73">
        <v>172</v>
      </c>
      <c r="B73" t="s">
        <v>80</v>
      </c>
      <c r="C73" t="s">
        <v>110</v>
      </c>
      <c r="D73">
        <v>44535</v>
      </c>
      <c r="E73" s="28">
        <v>42732</v>
      </c>
      <c r="F73" t="s">
        <v>118</v>
      </c>
      <c r="G73" t="s">
        <v>190</v>
      </c>
      <c r="H73" t="s">
        <v>290</v>
      </c>
      <c r="I73" t="s">
        <v>390</v>
      </c>
      <c r="J73" s="6">
        <v>43902</v>
      </c>
      <c r="K73" t="str">
        <f t="shared" si="8"/>
        <v>low</v>
      </c>
      <c r="L73" t="str">
        <f>IF('Employee Data if'!F73="good","bonus","no bonus")</f>
        <v>no bonus</v>
      </c>
      <c r="M73" t="str">
        <f t="shared" si="9"/>
        <v>new</v>
      </c>
      <c r="N73" t="str">
        <f t="shared" si="11"/>
        <v>Veteran</v>
      </c>
      <c r="O73" t="str">
        <f t="shared" si="10"/>
        <v>other team</v>
      </c>
      <c r="P73" t="str">
        <f t="shared" si="12"/>
        <v>promotion</v>
      </c>
      <c r="Q73" s="6">
        <v>43902</v>
      </c>
    </row>
    <row r="74" spans="1:17" x14ac:dyDescent="0.3">
      <c r="A74">
        <v>173</v>
      </c>
      <c r="B74" t="s">
        <v>81</v>
      </c>
      <c r="C74" t="s">
        <v>111</v>
      </c>
      <c r="D74">
        <v>75671</v>
      </c>
      <c r="E74" s="28">
        <v>42733</v>
      </c>
      <c r="F74" t="s">
        <v>115</v>
      </c>
      <c r="G74" t="s">
        <v>191</v>
      </c>
      <c r="H74" t="s">
        <v>291</v>
      </c>
      <c r="I74" t="s">
        <v>391</v>
      </c>
      <c r="J74" s="6">
        <v>43903</v>
      </c>
      <c r="K74" t="str">
        <f t="shared" si="8"/>
        <v>high</v>
      </c>
      <c r="L74" t="str">
        <f>IF('Employee Data if'!F74="good","bonus","no bonus")</f>
        <v>no bonus</v>
      </c>
      <c r="M74" t="str">
        <f t="shared" si="9"/>
        <v>new</v>
      </c>
      <c r="N74" t="str">
        <f t="shared" si="11"/>
        <v>Veteran</v>
      </c>
      <c r="O74" t="str">
        <f t="shared" si="10"/>
        <v>other team</v>
      </c>
      <c r="P74" t="str">
        <f t="shared" si="12"/>
        <v>no promotion</v>
      </c>
      <c r="Q74" s="6">
        <v>43903</v>
      </c>
    </row>
    <row r="75" spans="1:17" x14ac:dyDescent="0.3">
      <c r="A75">
        <v>174</v>
      </c>
      <c r="B75" t="s">
        <v>82</v>
      </c>
      <c r="C75" t="s">
        <v>112</v>
      </c>
      <c r="D75">
        <v>52593</v>
      </c>
      <c r="E75" s="28">
        <v>42734</v>
      </c>
      <c r="F75" t="s">
        <v>115</v>
      </c>
      <c r="G75" t="s">
        <v>192</v>
      </c>
      <c r="H75" t="s">
        <v>292</v>
      </c>
      <c r="I75" t="s">
        <v>392</v>
      </c>
      <c r="J75" s="6">
        <v>43904</v>
      </c>
      <c r="K75" t="str">
        <f t="shared" si="8"/>
        <v>high</v>
      </c>
      <c r="L75" t="str">
        <f>IF('Employee Data if'!F75="good","bonus","no bonus")</f>
        <v>no bonus</v>
      </c>
      <c r="M75" t="str">
        <f t="shared" si="9"/>
        <v>new</v>
      </c>
      <c r="N75" t="str">
        <f t="shared" si="11"/>
        <v>Veteran</v>
      </c>
      <c r="O75" t="str">
        <f t="shared" si="10"/>
        <v>other team</v>
      </c>
      <c r="P75" t="str">
        <f t="shared" si="12"/>
        <v>no promotion</v>
      </c>
      <c r="Q75" s="6">
        <v>43904</v>
      </c>
    </row>
    <row r="76" spans="1:17" x14ac:dyDescent="0.3">
      <c r="A76">
        <v>175</v>
      </c>
      <c r="B76" t="s">
        <v>83</v>
      </c>
      <c r="C76" t="s">
        <v>113</v>
      </c>
      <c r="D76">
        <v>54157</v>
      </c>
      <c r="E76" s="28">
        <v>42735</v>
      </c>
      <c r="F76" t="s">
        <v>115</v>
      </c>
      <c r="G76" t="s">
        <v>193</v>
      </c>
      <c r="H76" t="s">
        <v>293</v>
      </c>
      <c r="I76" t="s">
        <v>393</v>
      </c>
      <c r="J76" s="6">
        <v>43905</v>
      </c>
      <c r="K76" t="str">
        <f t="shared" si="8"/>
        <v>high</v>
      </c>
      <c r="L76" t="str">
        <f>IF('Employee Data if'!F76="good","bonus","no bonus")</f>
        <v>no bonus</v>
      </c>
      <c r="M76" t="str">
        <f t="shared" si="9"/>
        <v>new</v>
      </c>
      <c r="N76" t="str">
        <f t="shared" si="11"/>
        <v>Veteran</v>
      </c>
      <c r="O76" t="str">
        <f t="shared" si="10"/>
        <v>other team</v>
      </c>
      <c r="P76" t="str">
        <f t="shared" si="12"/>
        <v>no promotion</v>
      </c>
      <c r="Q76" s="6">
        <v>43905</v>
      </c>
    </row>
    <row r="77" spans="1:17" x14ac:dyDescent="0.3">
      <c r="A77">
        <v>176</v>
      </c>
      <c r="B77" t="s">
        <v>84</v>
      </c>
      <c r="C77" t="s">
        <v>109</v>
      </c>
      <c r="D77">
        <v>74005</v>
      </c>
      <c r="E77" s="28">
        <v>42736</v>
      </c>
      <c r="F77" t="s">
        <v>117</v>
      </c>
      <c r="G77" t="s">
        <v>194</v>
      </c>
      <c r="H77" t="s">
        <v>294</v>
      </c>
      <c r="I77" t="s">
        <v>394</v>
      </c>
      <c r="J77" s="6">
        <v>43906</v>
      </c>
      <c r="K77" t="str">
        <f t="shared" si="8"/>
        <v>high</v>
      </c>
      <c r="L77" t="str">
        <f>IF('Employee Data if'!F77="good","bonus","no bonus")</f>
        <v>no bonus</v>
      </c>
      <c r="M77" t="str">
        <f t="shared" si="9"/>
        <v>new</v>
      </c>
      <c r="N77" t="str">
        <f t="shared" si="11"/>
        <v>Veteran</v>
      </c>
      <c r="O77" t="str">
        <f t="shared" si="10"/>
        <v>HR</v>
      </c>
      <c r="P77" t="str">
        <f t="shared" si="12"/>
        <v>no promotion</v>
      </c>
      <c r="Q77" s="6">
        <v>43906</v>
      </c>
    </row>
    <row r="78" spans="1:17" x14ac:dyDescent="0.3">
      <c r="A78">
        <v>177</v>
      </c>
      <c r="B78" t="s">
        <v>85</v>
      </c>
      <c r="C78" t="s">
        <v>110</v>
      </c>
      <c r="D78">
        <v>57159</v>
      </c>
      <c r="E78" s="28">
        <v>42737</v>
      </c>
      <c r="F78" t="s">
        <v>116</v>
      </c>
      <c r="G78" t="s">
        <v>195</v>
      </c>
      <c r="H78" t="s">
        <v>295</v>
      </c>
      <c r="I78" t="s">
        <v>395</v>
      </c>
      <c r="J78" s="6">
        <v>43907</v>
      </c>
      <c r="K78" t="str">
        <f t="shared" si="8"/>
        <v>high</v>
      </c>
      <c r="L78" t="str">
        <f>IF('Employee Data if'!F78="good","bonus","no bonus")</f>
        <v>no bonus</v>
      </c>
      <c r="M78" t="str">
        <f t="shared" si="9"/>
        <v>new</v>
      </c>
      <c r="N78" t="str">
        <f t="shared" si="11"/>
        <v>Veteran</v>
      </c>
      <c r="O78" t="str">
        <f t="shared" si="10"/>
        <v>other team</v>
      </c>
      <c r="P78" t="str">
        <f t="shared" si="12"/>
        <v>no promotion</v>
      </c>
      <c r="Q78" s="6">
        <v>43907</v>
      </c>
    </row>
    <row r="79" spans="1:17" x14ac:dyDescent="0.3">
      <c r="A79">
        <v>178</v>
      </c>
      <c r="B79" t="s">
        <v>86</v>
      </c>
      <c r="C79" t="s">
        <v>111</v>
      </c>
      <c r="D79">
        <v>73784</v>
      </c>
      <c r="E79" s="28">
        <v>42738</v>
      </c>
      <c r="F79" t="s">
        <v>117</v>
      </c>
      <c r="G79" t="s">
        <v>196</v>
      </c>
      <c r="H79" t="s">
        <v>296</v>
      </c>
      <c r="I79" t="s">
        <v>396</v>
      </c>
      <c r="J79" s="6">
        <v>43908</v>
      </c>
      <c r="K79" t="str">
        <f t="shared" si="8"/>
        <v>high</v>
      </c>
      <c r="L79" t="str">
        <f>IF('Employee Data if'!F79="good","bonus","no bonus")</f>
        <v>no bonus</v>
      </c>
      <c r="M79" t="str">
        <f t="shared" si="9"/>
        <v>new</v>
      </c>
      <c r="N79" t="str">
        <f t="shared" si="11"/>
        <v>Veteran</v>
      </c>
      <c r="O79" t="str">
        <f t="shared" si="10"/>
        <v>other team</v>
      </c>
      <c r="P79" t="str">
        <f t="shared" si="12"/>
        <v>no promotion</v>
      </c>
      <c r="Q79" s="6">
        <v>43908</v>
      </c>
    </row>
    <row r="80" spans="1:17" x14ac:dyDescent="0.3">
      <c r="A80">
        <v>179</v>
      </c>
      <c r="B80" t="s">
        <v>87</v>
      </c>
      <c r="C80" t="s">
        <v>112</v>
      </c>
      <c r="D80">
        <v>64852</v>
      </c>
      <c r="E80" s="28">
        <v>42739</v>
      </c>
      <c r="F80" t="s">
        <v>117</v>
      </c>
      <c r="G80" t="s">
        <v>197</v>
      </c>
      <c r="H80" t="s">
        <v>297</v>
      </c>
      <c r="I80" t="s">
        <v>397</v>
      </c>
      <c r="J80" s="6">
        <v>43909</v>
      </c>
      <c r="K80" t="str">
        <f t="shared" si="8"/>
        <v>high</v>
      </c>
      <c r="L80" t="str">
        <f>IF('Employee Data if'!F80="good","bonus","no bonus")</f>
        <v>no bonus</v>
      </c>
      <c r="M80" t="str">
        <f t="shared" si="9"/>
        <v>new</v>
      </c>
      <c r="N80" t="str">
        <f t="shared" si="11"/>
        <v>Veteran</v>
      </c>
      <c r="O80" t="str">
        <f t="shared" si="10"/>
        <v>other team</v>
      </c>
      <c r="P80" t="str">
        <f t="shared" si="12"/>
        <v>no promotion</v>
      </c>
      <c r="Q80" s="6">
        <v>43909</v>
      </c>
    </row>
    <row r="81" spans="1:17" x14ac:dyDescent="0.3">
      <c r="A81">
        <v>180</v>
      </c>
      <c r="B81" t="s">
        <v>88</v>
      </c>
      <c r="C81" t="s">
        <v>113</v>
      </c>
      <c r="D81">
        <v>44140</v>
      </c>
      <c r="E81" s="28">
        <v>42740</v>
      </c>
      <c r="F81" t="s">
        <v>115</v>
      </c>
      <c r="G81" t="s">
        <v>198</v>
      </c>
      <c r="H81" t="s">
        <v>298</v>
      </c>
      <c r="I81" t="s">
        <v>398</v>
      </c>
      <c r="J81" s="6">
        <v>43910</v>
      </c>
      <c r="K81" t="str">
        <f t="shared" si="8"/>
        <v>low</v>
      </c>
      <c r="L81" t="str">
        <f>IF('Employee Data if'!F81="good","bonus","no bonus")</f>
        <v>no bonus</v>
      </c>
      <c r="M81" t="str">
        <f t="shared" si="9"/>
        <v>new</v>
      </c>
      <c r="N81" t="str">
        <f t="shared" si="11"/>
        <v>Veteran</v>
      </c>
      <c r="O81" t="str">
        <f t="shared" si="10"/>
        <v>other team</v>
      </c>
      <c r="P81" t="str">
        <f t="shared" si="12"/>
        <v>no promotion</v>
      </c>
      <c r="Q81" s="6">
        <v>43910</v>
      </c>
    </row>
    <row r="82" spans="1:17" x14ac:dyDescent="0.3">
      <c r="A82">
        <v>181</v>
      </c>
      <c r="B82" t="s">
        <v>89</v>
      </c>
      <c r="C82" t="s">
        <v>109</v>
      </c>
      <c r="D82">
        <v>75853</v>
      </c>
      <c r="E82" s="28">
        <v>42741</v>
      </c>
      <c r="F82" t="s">
        <v>116</v>
      </c>
      <c r="G82" t="s">
        <v>199</v>
      </c>
      <c r="H82" t="s">
        <v>299</v>
      </c>
      <c r="I82" t="s">
        <v>399</v>
      </c>
      <c r="J82" s="6">
        <v>43911</v>
      </c>
      <c r="K82" t="str">
        <f t="shared" si="8"/>
        <v>high</v>
      </c>
      <c r="L82" t="str">
        <f>IF('Employee Data if'!F82="good","bonus","no bonus")</f>
        <v>no bonus</v>
      </c>
      <c r="M82" t="str">
        <f t="shared" si="9"/>
        <v>new</v>
      </c>
      <c r="N82" t="str">
        <f t="shared" si="11"/>
        <v>Veteran</v>
      </c>
      <c r="O82" t="str">
        <f t="shared" si="10"/>
        <v>HR</v>
      </c>
      <c r="P82" t="str">
        <f t="shared" si="12"/>
        <v>no promotion</v>
      </c>
      <c r="Q82" s="6">
        <v>43911</v>
      </c>
    </row>
    <row r="83" spans="1:17" x14ac:dyDescent="0.3">
      <c r="A83">
        <v>182</v>
      </c>
      <c r="B83" t="s">
        <v>90</v>
      </c>
      <c r="C83" t="s">
        <v>110</v>
      </c>
      <c r="D83">
        <v>78978</v>
      </c>
      <c r="E83" s="28">
        <v>42742</v>
      </c>
      <c r="F83" t="s">
        <v>116</v>
      </c>
      <c r="G83" t="s">
        <v>200</v>
      </c>
      <c r="H83" t="s">
        <v>300</v>
      </c>
      <c r="I83" t="s">
        <v>400</v>
      </c>
      <c r="J83" s="6">
        <v>43912</v>
      </c>
      <c r="K83" t="str">
        <f t="shared" si="8"/>
        <v>high</v>
      </c>
      <c r="L83" t="str">
        <f>IF('Employee Data if'!F83="good","bonus","no bonus")</f>
        <v>no bonus</v>
      </c>
      <c r="M83" t="str">
        <f t="shared" si="9"/>
        <v>new</v>
      </c>
      <c r="N83" t="str">
        <f t="shared" si="11"/>
        <v>Veteran</v>
      </c>
      <c r="O83" t="str">
        <f t="shared" si="10"/>
        <v>other team</v>
      </c>
      <c r="P83" t="str">
        <f t="shared" si="12"/>
        <v>no promotion</v>
      </c>
      <c r="Q83" s="6">
        <v>43912</v>
      </c>
    </row>
    <row r="84" spans="1:17" x14ac:dyDescent="0.3">
      <c r="A84">
        <v>183</v>
      </c>
      <c r="B84" t="s">
        <v>91</v>
      </c>
      <c r="C84" t="s">
        <v>111</v>
      </c>
      <c r="D84">
        <v>59506</v>
      </c>
      <c r="E84" s="28">
        <v>42743</v>
      </c>
      <c r="F84" t="s">
        <v>116</v>
      </c>
      <c r="G84" t="s">
        <v>201</v>
      </c>
      <c r="H84" t="s">
        <v>301</v>
      </c>
      <c r="I84" t="s">
        <v>401</v>
      </c>
      <c r="J84" s="6">
        <v>43913</v>
      </c>
      <c r="K84" t="str">
        <f t="shared" si="8"/>
        <v>high</v>
      </c>
      <c r="L84" t="str">
        <f>IF('Employee Data if'!F84="good","bonus","no bonus")</f>
        <v>no bonus</v>
      </c>
      <c r="M84" t="str">
        <f t="shared" si="9"/>
        <v>new</v>
      </c>
      <c r="N84" t="str">
        <f t="shared" si="11"/>
        <v>Veteran</v>
      </c>
      <c r="O84" t="str">
        <f t="shared" si="10"/>
        <v>other team</v>
      </c>
      <c r="P84" t="str">
        <f t="shared" si="12"/>
        <v>no promotion</v>
      </c>
      <c r="Q84" s="6">
        <v>43913</v>
      </c>
    </row>
    <row r="85" spans="1:17" x14ac:dyDescent="0.3">
      <c r="A85">
        <v>184</v>
      </c>
      <c r="B85" t="s">
        <v>92</v>
      </c>
      <c r="C85" t="s">
        <v>112</v>
      </c>
      <c r="D85">
        <v>75756</v>
      </c>
      <c r="E85" s="28">
        <v>42744</v>
      </c>
      <c r="F85" t="s">
        <v>114</v>
      </c>
      <c r="G85" t="s">
        <v>202</v>
      </c>
      <c r="H85" t="s">
        <v>302</v>
      </c>
      <c r="I85" t="s">
        <v>402</v>
      </c>
      <c r="J85" s="6">
        <v>43914</v>
      </c>
      <c r="K85" t="str">
        <f t="shared" si="8"/>
        <v>high</v>
      </c>
      <c r="L85" t="str">
        <f>IF('Employee Data if'!F85="good","bonus","no bonus")</f>
        <v>bonus</v>
      </c>
      <c r="M85" t="str">
        <f t="shared" si="9"/>
        <v>new</v>
      </c>
      <c r="N85" t="str">
        <f t="shared" si="11"/>
        <v>Veteran</v>
      </c>
      <c r="O85" t="str">
        <f t="shared" si="10"/>
        <v>other team</v>
      </c>
      <c r="P85" t="str">
        <f t="shared" si="12"/>
        <v>no promotion</v>
      </c>
      <c r="Q85" s="6">
        <v>43914</v>
      </c>
    </row>
    <row r="86" spans="1:17" x14ac:dyDescent="0.3">
      <c r="A86">
        <v>185</v>
      </c>
      <c r="B86" t="s">
        <v>93</v>
      </c>
      <c r="C86" t="s">
        <v>113</v>
      </c>
      <c r="D86">
        <v>50935</v>
      </c>
      <c r="E86" s="28">
        <v>42745</v>
      </c>
      <c r="F86" t="s">
        <v>118</v>
      </c>
      <c r="G86" t="s">
        <v>203</v>
      </c>
      <c r="H86" t="s">
        <v>303</v>
      </c>
      <c r="I86" t="s">
        <v>403</v>
      </c>
      <c r="J86" s="6">
        <v>43915</v>
      </c>
      <c r="K86" t="str">
        <f t="shared" si="8"/>
        <v>high</v>
      </c>
      <c r="L86" t="str">
        <f>IF('Employee Data if'!F86="good","bonus","no bonus")</f>
        <v>no bonus</v>
      </c>
      <c r="M86" t="str">
        <f t="shared" si="9"/>
        <v>new</v>
      </c>
      <c r="N86" t="str">
        <f t="shared" si="11"/>
        <v>Veteran</v>
      </c>
      <c r="O86" t="str">
        <f t="shared" si="10"/>
        <v>other team</v>
      </c>
      <c r="P86" t="str">
        <f t="shared" si="12"/>
        <v>promotion</v>
      </c>
      <c r="Q86" s="6">
        <v>43915</v>
      </c>
    </row>
    <row r="87" spans="1:17" x14ac:dyDescent="0.3">
      <c r="A87">
        <v>186</v>
      </c>
      <c r="B87" t="s">
        <v>94</v>
      </c>
      <c r="C87" t="s">
        <v>109</v>
      </c>
      <c r="D87">
        <v>44847</v>
      </c>
      <c r="E87" s="28">
        <v>42746</v>
      </c>
      <c r="F87" t="s">
        <v>115</v>
      </c>
      <c r="G87" t="s">
        <v>204</v>
      </c>
      <c r="H87" t="s">
        <v>304</v>
      </c>
      <c r="I87" t="s">
        <v>404</v>
      </c>
      <c r="J87" s="6">
        <v>43916</v>
      </c>
      <c r="K87" t="str">
        <f t="shared" si="8"/>
        <v>low</v>
      </c>
      <c r="L87" t="str">
        <f>IF('Employee Data if'!F87="good","bonus","no bonus")</f>
        <v>no bonus</v>
      </c>
      <c r="M87" t="str">
        <f t="shared" si="9"/>
        <v>new</v>
      </c>
      <c r="N87" t="str">
        <f t="shared" si="11"/>
        <v>Veteran</v>
      </c>
      <c r="O87" t="str">
        <f t="shared" si="10"/>
        <v>HR</v>
      </c>
      <c r="P87" t="str">
        <f t="shared" si="12"/>
        <v>no promotion</v>
      </c>
      <c r="Q87" s="6">
        <v>43916</v>
      </c>
    </row>
    <row r="88" spans="1:17" x14ac:dyDescent="0.3">
      <c r="A88">
        <v>187</v>
      </c>
      <c r="B88" t="s">
        <v>95</v>
      </c>
      <c r="C88" t="s">
        <v>110</v>
      </c>
      <c r="D88">
        <v>43697</v>
      </c>
      <c r="E88" s="28">
        <v>42747</v>
      </c>
      <c r="F88" t="s">
        <v>116</v>
      </c>
      <c r="G88" t="s">
        <v>205</v>
      </c>
      <c r="H88" t="s">
        <v>305</v>
      </c>
      <c r="I88" t="s">
        <v>405</v>
      </c>
      <c r="J88" s="6">
        <v>43917</v>
      </c>
      <c r="K88" t="str">
        <f t="shared" si="8"/>
        <v>low</v>
      </c>
      <c r="L88" t="str">
        <f>IF('Employee Data if'!F88="good","bonus","no bonus")</f>
        <v>no bonus</v>
      </c>
      <c r="M88" t="str">
        <f t="shared" si="9"/>
        <v>new</v>
      </c>
      <c r="N88" t="str">
        <f t="shared" si="11"/>
        <v>Veteran</v>
      </c>
      <c r="O88" t="str">
        <f t="shared" si="10"/>
        <v>other team</v>
      </c>
      <c r="P88" t="str">
        <f t="shared" si="12"/>
        <v>no promotion</v>
      </c>
      <c r="Q88" s="6">
        <v>43917</v>
      </c>
    </row>
    <row r="89" spans="1:17" x14ac:dyDescent="0.3">
      <c r="A89">
        <v>188</v>
      </c>
      <c r="B89" t="s">
        <v>96</v>
      </c>
      <c r="C89" t="s">
        <v>111</v>
      </c>
      <c r="D89">
        <v>72054</v>
      </c>
      <c r="E89" s="28">
        <v>42748</v>
      </c>
      <c r="F89" t="s">
        <v>117</v>
      </c>
      <c r="G89" t="s">
        <v>206</v>
      </c>
      <c r="H89" t="s">
        <v>306</v>
      </c>
      <c r="I89" t="s">
        <v>406</v>
      </c>
      <c r="J89" s="6">
        <v>43918</v>
      </c>
      <c r="K89" t="str">
        <f t="shared" si="8"/>
        <v>high</v>
      </c>
      <c r="L89" t="str">
        <f>IF('Employee Data if'!F89="good","bonus","no bonus")</f>
        <v>no bonus</v>
      </c>
      <c r="M89" t="str">
        <f t="shared" si="9"/>
        <v>new</v>
      </c>
      <c r="N89" t="str">
        <f t="shared" si="11"/>
        <v>Veteran</v>
      </c>
      <c r="O89" t="str">
        <f t="shared" si="10"/>
        <v>other team</v>
      </c>
      <c r="P89" t="str">
        <f t="shared" si="12"/>
        <v>no promotion</v>
      </c>
      <c r="Q89" s="6">
        <v>43918</v>
      </c>
    </row>
    <row r="90" spans="1:17" x14ac:dyDescent="0.3">
      <c r="A90">
        <v>189</v>
      </c>
      <c r="B90" t="s">
        <v>97</v>
      </c>
      <c r="C90" t="s">
        <v>112</v>
      </c>
      <c r="D90">
        <v>59900</v>
      </c>
      <c r="E90" s="28">
        <v>42749</v>
      </c>
      <c r="F90" t="s">
        <v>115</v>
      </c>
      <c r="G90" t="s">
        <v>207</v>
      </c>
      <c r="H90" t="s">
        <v>307</v>
      </c>
      <c r="I90" t="s">
        <v>407</v>
      </c>
      <c r="J90" s="6">
        <v>43919</v>
      </c>
      <c r="K90" t="str">
        <f t="shared" si="8"/>
        <v>high</v>
      </c>
      <c r="L90" t="str">
        <f>IF('Employee Data if'!F90="good","bonus","no bonus")</f>
        <v>no bonus</v>
      </c>
      <c r="M90" t="str">
        <f t="shared" si="9"/>
        <v>new</v>
      </c>
      <c r="N90" t="str">
        <f t="shared" si="11"/>
        <v>Veteran</v>
      </c>
      <c r="O90" t="str">
        <f t="shared" si="10"/>
        <v>other team</v>
      </c>
      <c r="P90" t="str">
        <f t="shared" si="12"/>
        <v>no promotion</v>
      </c>
      <c r="Q90" s="6">
        <v>43919</v>
      </c>
    </row>
    <row r="91" spans="1:17" x14ac:dyDescent="0.3">
      <c r="A91">
        <v>190</v>
      </c>
      <c r="B91" t="s">
        <v>98</v>
      </c>
      <c r="C91" t="s">
        <v>113</v>
      </c>
      <c r="D91">
        <v>53121</v>
      </c>
      <c r="E91" s="28">
        <v>42750</v>
      </c>
      <c r="F91" t="s">
        <v>115</v>
      </c>
      <c r="G91" t="s">
        <v>208</v>
      </c>
      <c r="H91" t="s">
        <v>308</v>
      </c>
      <c r="I91" t="s">
        <v>408</v>
      </c>
      <c r="J91" s="6">
        <v>43920</v>
      </c>
      <c r="K91" t="str">
        <f t="shared" si="8"/>
        <v>high</v>
      </c>
      <c r="L91" t="str">
        <f>IF('Employee Data if'!F91="good","bonus","no bonus")</f>
        <v>no bonus</v>
      </c>
      <c r="M91" t="str">
        <f t="shared" si="9"/>
        <v>new</v>
      </c>
      <c r="N91" t="str">
        <f t="shared" si="11"/>
        <v>Veteran</v>
      </c>
      <c r="O91" t="str">
        <f t="shared" si="10"/>
        <v>other team</v>
      </c>
      <c r="P91" t="str">
        <f t="shared" si="12"/>
        <v>no promotion</v>
      </c>
      <c r="Q91" s="6">
        <v>43920</v>
      </c>
    </row>
    <row r="92" spans="1:17" x14ac:dyDescent="0.3">
      <c r="A92">
        <v>191</v>
      </c>
      <c r="B92" t="s">
        <v>99</v>
      </c>
      <c r="C92" t="s">
        <v>109</v>
      </c>
      <c r="D92">
        <v>51384</v>
      </c>
      <c r="E92" s="28">
        <v>42751</v>
      </c>
      <c r="F92" t="s">
        <v>115</v>
      </c>
      <c r="G92" t="s">
        <v>209</v>
      </c>
      <c r="H92" t="s">
        <v>309</v>
      </c>
      <c r="I92" t="s">
        <v>409</v>
      </c>
      <c r="J92" s="6">
        <v>43921</v>
      </c>
      <c r="K92" t="str">
        <f t="shared" si="8"/>
        <v>high</v>
      </c>
      <c r="L92" t="str">
        <f>IF('Employee Data if'!F92="good","bonus","no bonus")</f>
        <v>no bonus</v>
      </c>
      <c r="M92" t="str">
        <f t="shared" si="9"/>
        <v>new</v>
      </c>
      <c r="N92" t="str">
        <f t="shared" si="11"/>
        <v>Veteran</v>
      </c>
      <c r="O92" t="str">
        <f t="shared" si="10"/>
        <v>HR</v>
      </c>
      <c r="P92" t="str">
        <f t="shared" si="12"/>
        <v>no promotion</v>
      </c>
      <c r="Q92" s="6">
        <v>43921</v>
      </c>
    </row>
    <row r="93" spans="1:17" x14ac:dyDescent="0.3">
      <c r="A93">
        <v>192</v>
      </c>
      <c r="B93" t="s">
        <v>100</v>
      </c>
      <c r="C93" t="s">
        <v>110</v>
      </c>
      <c r="D93">
        <v>69858</v>
      </c>
      <c r="E93" s="28">
        <v>42752</v>
      </c>
      <c r="F93" t="s">
        <v>115</v>
      </c>
      <c r="G93" t="s">
        <v>210</v>
      </c>
      <c r="H93" t="s">
        <v>310</v>
      </c>
      <c r="I93" t="s">
        <v>410</v>
      </c>
      <c r="J93" s="6">
        <v>43922</v>
      </c>
      <c r="K93" t="str">
        <f t="shared" si="8"/>
        <v>high</v>
      </c>
      <c r="L93" t="str">
        <f>IF('Employee Data if'!F93="good","bonus","no bonus")</f>
        <v>no bonus</v>
      </c>
      <c r="M93" t="str">
        <f t="shared" si="9"/>
        <v>new</v>
      </c>
      <c r="N93" t="str">
        <f t="shared" si="11"/>
        <v>Veteran</v>
      </c>
      <c r="O93" t="str">
        <f t="shared" si="10"/>
        <v>other team</v>
      </c>
      <c r="P93" t="str">
        <f t="shared" si="12"/>
        <v>no promotion</v>
      </c>
      <c r="Q93" s="6">
        <v>43922</v>
      </c>
    </row>
    <row r="94" spans="1:17" x14ac:dyDescent="0.3">
      <c r="A94">
        <v>193</v>
      </c>
      <c r="B94" t="s">
        <v>101</v>
      </c>
      <c r="C94" t="s">
        <v>111</v>
      </c>
      <c r="D94">
        <v>71646</v>
      </c>
      <c r="E94" s="28">
        <v>42753</v>
      </c>
      <c r="F94" t="s">
        <v>116</v>
      </c>
      <c r="G94" t="s">
        <v>211</v>
      </c>
      <c r="H94" t="s">
        <v>311</v>
      </c>
      <c r="I94" t="s">
        <v>411</v>
      </c>
      <c r="J94" s="6">
        <v>43923</v>
      </c>
      <c r="K94" t="str">
        <f t="shared" si="8"/>
        <v>high</v>
      </c>
      <c r="L94" t="str">
        <f>IF('Employee Data if'!F94="good","bonus","no bonus")</f>
        <v>no bonus</v>
      </c>
      <c r="M94" t="str">
        <f t="shared" si="9"/>
        <v>new</v>
      </c>
      <c r="N94" t="str">
        <f t="shared" si="11"/>
        <v>Veteran</v>
      </c>
      <c r="O94" t="str">
        <f t="shared" si="10"/>
        <v>other team</v>
      </c>
      <c r="P94" t="str">
        <f t="shared" si="12"/>
        <v>no promotion</v>
      </c>
      <c r="Q94" s="6">
        <v>43923</v>
      </c>
    </row>
    <row r="95" spans="1:17" x14ac:dyDescent="0.3">
      <c r="A95">
        <v>194</v>
      </c>
      <c r="B95" t="s">
        <v>102</v>
      </c>
      <c r="C95" t="s">
        <v>112</v>
      </c>
      <c r="D95">
        <v>73182</v>
      </c>
      <c r="E95" s="28">
        <v>42754</v>
      </c>
      <c r="F95" t="s">
        <v>115</v>
      </c>
      <c r="G95" t="s">
        <v>212</v>
      </c>
      <c r="H95" t="s">
        <v>312</v>
      </c>
      <c r="I95" t="s">
        <v>412</v>
      </c>
      <c r="J95" s="6">
        <v>43924</v>
      </c>
      <c r="K95" t="str">
        <f t="shared" si="8"/>
        <v>high</v>
      </c>
      <c r="L95" t="str">
        <f>IF('Employee Data if'!F95="good","bonus","no bonus")</f>
        <v>no bonus</v>
      </c>
      <c r="M95" t="str">
        <f t="shared" si="9"/>
        <v>new</v>
      </c>
      <c r="N95" t="str">
        <f t="shared" si="11"/>
        <v>Veteran</v>
      </c>
      <c r="O95" t="str">
        <f t="shared" si="10"/>
        <v>other team</v>
      </c>
      <c r="P95" t="str">
        <f t="shared" si="12"/>
        <v>no promotion</v>
      </c>
      <c r="Q95" s="6">
        <v>43924</v>
      </c>
    </row>
    <row r="96" spans="1:17" x14ac:dyDescent="0.3">
      <c r="A96">
        <v>195</v>
      </c>
      <c r="B96" t="s">
        <v>103</v>
      </c>
      <c r="C96" t="s">
        <v>113</v>
      </c>
      <c r="D96">
        <v>63994</v>
      </c>
      <c r="E96" s="28">
        <v>42755</v>
      </c>
      <c r="F96" t="s">
        <v>116</v>
      </c>
      <c r="G96" t="s">
        <v>213</v>
      </c>
      <c r="H96" t="s">
        <v>313</v>
      </c>
      <c r="I96" t="s">
        <v>413</v>
      </c>
      <c r="J96" s="6">
        <v>43925</v>
      </c>
      <c r="K96" t="str">
        <f t="shared" si="8"/>
        <v>high</v>
      </c>
      <c r="L96" t="str">
        <f>IF('Employee Data if'!F96="good","bonus","no bonus")</f>
        <v>no bonus</v>
      </c>
      <c r="M96" t="str">
        <f t="shared" si="9"/>
        <v>new</v>
      </c>
      <c r="N96" t="str">
        <f t="shared" si="11"/>
        <v>Veteran</v>
      </c>
      <c r="O96" t="str">
        <f t="shared" si="10"/>
        <v>other team</v>
      </c>
      <c r="P96" t="str">
        <f t="shared" si="12"/>
        <v>no promotion</v>
      </c>
      <c r="Q96" s="6">
        <v>43925</v>
      </c>
    </row>
    <row r="97" spans="1:17" x14ac:dyDescent="0.3">
      <c r="A97">
        <v>196</v>
      </c>
      <c r="B97" t="s">
        <v>104</v>
      </c>
      <c r="C97" t="s">
        <v>109</v>
      </c>
      <c r="D97">
        <v>63403</v>
      </c>
      <c r="E97" s="28">
        <v>42756</v>
      </c>
      <c r="F97" t="s">
        <v>116</v>
      </c>
      <c r="G97" t="s">
        <v>214</v>
      </c>
      <c r="H97" t="s">
        <v>314</v>
      </c>
      <c r="I97" t="s">
        <v>414</v>
      </c>
      <c r="J97" s="6">
        <v>43926</v>
      </c>
      <c r="K97" t="str">
        <f t="shared" si="8"/>
        <v>high</v>
      </c>
      <c r="L97" t="str">
        <f>IF('Employee Data if'!F97="good","bonus","no bonus")</f>
        <v>no bonus</v>
      </c>
      <c r="M97" t="str">
        <f t="shared" si="9"/>
        <v>new</v>
      </c>
      <c r="N97" t="str">
        <f t="shared" si="11"/>
        <v>Veteran</v>
      </c>
      <c r="O97" t="str">
        <f t="shared" si="10"/>
        <v>HR</v>
      </c>
      <c r="P97" t="str">
        <f t="shared" si="12"/>
        <v>no promotion</v>
      </c>
      <c r="Q97" s="6">
        <v>43926</v>
      </c>
    </row>
    <row r="98" spans="1:17" x14ac:dyDescent="0.3">
      <c r="A98">
        <v>197</v>
      </c>
      <c r="B98" t="s">
        <v>105</v>
      </c>
      <c r="C98" t="s">
        <v>110</v>
      </c>
      <c r="D98">
        <v>53631</v>
      </c>
      <c r="E98" s="28">
        <v>42757</v>
      </c>
      <c r="F98" t="s">
        <v>115</v>
      </c>
      <c r="G98" t="s">
        <v>215</v>
      </c>
      <c r="H98" t="s">
        <v>315</v>
      </c>
      <c r="I98" t="s">
        <v>415</v>
      </c>
      <c r="J98" s="6">
        <v>43927</v>
      </c>
      <c r="K98" t="str">
        <f t="shared" si="8"/>
        <v>high</v>
      </c>
      <c r="L98" t="str">
        <f>IF('Employee Data if'!F98="good","bonus","no bonus")</f>
        <v>no bonus</v>
      </c>
      <c r="M98" t="str">
        <f t="shared" si="9"/>
        <v>new</v>
      </c>
      <c r="N98" t="str">
        <f t="shared" si="11"/>
        <v>Veteran</v>
      </c>
      <c r="O98" t="str">
        <f t="shared" si="10"/>
        <v>other team</v>
      </c>
      <c r="P98" t="str">
        <f t="shared" si="12"/>
        <v>no promotion</v>
      </c>
      <c r="Q98" s="6">
        <v>43927</v>
      </c>
    </row>
    <row r="99" spans="1:17" x14ac:dyDescent="0.3">
      <c r="A99">
        <v>198</v>
      </c>
      <c r="B99" t="s">
        <v>106</v>
      </c>
      <c r="C99" t="s">
        <v>111</v>
      </c>
      <c r="D99">
        <v>77760</v>
      </c>
      <c r="E99" s="28">
        <v>42758</v>
      </c>
      <c r="F99" t="s">
        <v>118</v>
      </c>
      <c r="G99" t="s">
        <v>216</v>
      </c>
      <c r="H99" t="s">
        <v>316</v>
      </c>
      <c r="I99" t="s">
        <v>416</v>
      </c>
      <c r="J99" s="6">
        <v>43928</v>
      </c>
      <c r="K99" t="str">
        <f t="shared" si="8"/>
        <v>high</v>
      </c>
      <c r="L99" t="str">
        <f>IF('Employee Data if'!F99="good","bonus","no bonus")</f>
        <v>no bonus</v>
      </c>
      <c r="M99" t="str">
        <f t="shared" si="9"/>
        <v>new</v>
      </c>
      <c r="N99" t="str">
        <f t="shared" si="11"/>
        <v>Veteran</v>
      </c>
      <c r="O99" t="str">
        <f t="shared" si="10"/>
        <v>other team</v>
      </c>
      <c r="P99" t="str">
        <f t="shared" si="12"/>
        <v>promotion</v>
      </c>
      <c r="Q99" s="6">
        <v>43928</v>
      </c>
    </row>
    <row r="100" spans="1:17" x14ac:dyDescent="0.3">
      <c r="A100">
        <v>199</v>
      </c>
      <c r="B100" t="s">
        <v>107</v>
      </c>
      <c r="C100" t="s">
        <v>112</v>
      </c>
      <c r="D100">
        <v>47523</v>
      </c>
      <c r="E100" s="28">
        <v>42759</v>
      </c>
      <c r="F100" t="s">
        <v>116</v>
      </c>
      <c r="G100" t="s">
        <v>217</v>
      </c>
      <c r="H100" t="s">
        <v>317</v>
      </c>
      <c r="I100" t="s">
        <v>417</v>
      </c>
      <c r="J100" s="6">
        <v>43929</v>
      </c>
      <c r="K100" t="str">
        <f t="shared" si="8"/>
        <v>low</v>
      </c>
      <c r="L100" t="str">
        <f>IF('Employee Data if'!F100="good","bonus","no bonus")</f>
        <v>no bonus</v>
      </c>
      <c r="M100" t="str">
        <f t="shared" si="9"/>
        <v>new</v>
      </c>
      <c r="N100" t="str">
        <f t="shared" si="11"/>
        <v>Veteran</v>
      </c>
      <c r="O100" t="str">
        <f t="shared" si="10"/>
        <v>other team</v>
      </c>
      <c r="P100" t="str">
        <f t="shared" si="12"/>
        <v>no promotion</v>
      </c>
      <c r="Q100" s="6">
        <v>43929</v>
      </c>
    </row>
    <row r="101" spans="1:17" x14ac:dyDescent="0.3">
      <c r="A101">
        <v>200</v>
      </c>
      <c r="B101" t="s">
        <v>108</v>
      </c>
      <c r="C101" t="s">
        <v>113</v>
      </c>
      <c r="D101">
        <v>43096</v>
      </c>
      <c r="E101" s="28">
        <v>42760</v>
      </c>
      <c r="F101" t="s">
        <v>117</v>
      </c>
      <c r="G101" t="s">
        <v>218</v>
      </c>
      <c r="H101" t="s">
        <v>318</v>
      </c>
      <c r="I101" t="s">
        <v>418</v>
      </c>
      <c r="J101" s="6">
        <v>43930</v>
      </c>
      <c r="K101" t="str">
        <f t="shared" si="8"/>
        <v>low</v>
      </c>
      <c r="L101" t="str">
        <f>IF('Employee Data if'!F101="good","bonus","no bonus")</f>
        <v>no bonus</v>
      </c>
      <c r="M101" t="str">
        <f t="shared" si="9"/>
        <v>new</v>
      </c>
      <c r="N101" t="str">
        <f t="shared" si="11"/>
        <v>Veteran</v>
      </c>
      <c r="O101" t="str">
        <f t="shared" si="10"/>
        <v>other team</v>
      </c>
      <c r="P101" t="str">
        <f t="shared" si="12"/>
        <v>no promotion</v>
      </c>
      <c r="Q101" s="6">
        <v>43930</v>
      </c>
    </row>
    <row r="102" spans="1:17" x14ac:dyDescent="0.3">
      <c r="J102" s="6">
        <v>43931</v>
      </c>
      <c r="N102" t="str">
        <f t="shared" si="11"/>
        <v>Veteran</v>
      </c>
      <c r="Q102" s="7"/>
    </row>
    <row r="103" spans="1:17" x14ac:dyDescent="0.3">
      <c r="J103" s="6">
        <v>43932</v>
      </c>
      <c r="N103" t="str">
        <f t="shared" si="11"/>
        <v>Veteran</v>
      </c>
      <c r="Q103" s="7"/>
    </row>
    <row r="104" spans="1:17" x14ac:dyDescent="0.3">
      <c r="J104" s="6">
        <v>43933</v>
      </c>
      <c r="N104" t="str">
        <f t="shared" si="11"/>
        <v>Veteran</v>
      </c>
      <c r="Q104" s="7"/>
    </row>
    <row r="105" spans="1:17" x14ac:dyDescent="0.3">
      <c r="J105" s="6">
        <v>43934</v>
      </c>
      <c r="N105" t="str">
        <f t="shared" si="11"/>
        <v>Veteran</v>
      </c>
      <c r="Q105" s="7"/>
    </row>
    <row r="106" spans="1:17" x14ac:dyDescent="0.3">
      <c r="A106" s="1" t="s">
        <v>0</v>
      </c>
      <c r="B106" s="1" t="s">
        <v>3</v>
      </c>
      <c r="J106" s="6">
        <v>43935</v>
      </c>
      <c r="N106" t="str">
        <f t="shared" si="11"/>
        <v>Veteran</v>
      </c>
      <c r="Q106" s="7"/>
    </row>
    <row r="107" spans="1:17" x14ac:dyDescent="0.3">
      <c r="A107">
        <v>165</v>
      </c>
      <c r="J107" s="6">
        <v>43936</v>
      </c>
      <c r="N107" t="str">
        <f t="shared" si="11"/>
        <v>Veteran</v>
      </c>
      <c r="Q107" s="7"/>
    </row>
    <row r="108" spans="1:17" x14ac:dyDescent="0.3">
      <c r="J108" s="6">
        <v>43937</v>
      </c>
      <c r="N108" t="str">
        <f t="shared" si="11"/>
        <v>Veteran</v>
      </c>
      <c r="Q108" s="7"/>
    </row>
    <row r="109" spans="1:17" x14ac:dyDescent="0.3">
      <c r="J109" s="6">
        <v>43938</v>
      </c>
      <c r="N109" t="str">
        <f t="shared" si="11"/>
        <v>Veteran</v>
      </c>
      <c r="Q109" s="7"/>
    </row>
    <row r="110" spans="1:17" x14ac:dyDescent="0.3">
      <c r="J110" s="6">
        <v>43939</v>
      </c>
      <c r="N110" t="str">
        <f t="shared" si="11"/>
        <v>Veteran</v>
      </c>
      <c r="Q110" s="7"/>
    </row>
    <row r="111" spans="1:17" x14ac:dyDescent="0.3">
      <c r="J111" s="6">
        <v>43940</v>
      </c>
      <c r="N111" t="str">
        <f t="shared" si="11"/>
        <v>Veteran</v>
      </c>
      <c r="Q111" s="7"/>
    </row>
    <row r="112" spans="1:17" x14ac:dyDescent="0.3">
      <c r="J112" s="6">
        <v>43941</v>
      </c>
      <c r="N112" t="str">
        <f t="shared" si="11"/>
        <v>Veteran</v>
      </c>
      <c r="Q112" s="7"/>
    </row>
    <row r="113" spans="10:17" x14ac:dyDescent="0.3">
      <c r="J113" s="6">
        <v>43942</v>
      </c>
      <c r="N113" t="str">
        <f t="shared" si="11"/>
        <v>Veteran</v>
      </c>
      <c r="Q113" s="7"/>
    </row>
    <row r="114" spans="10:17" x14ac:dyDescent="0.3">
      <c r="J114" s="6">
        <v>43943</v>
      </c>
      <c r="N114" t="str">
        <f t="shared" si="11"/>
        <v>Veteran</v>
      </c>
      <c r="Q114" s="7"/>
    </row>
    <row r="115" spans="10:17" x14ac:dyDescent="0.3">
      <c r="J115" s="6">
        <v>43944</v>
      </c>
      <c r="N115" t="str">
        <f t="shared" si="11"/>
        <v>Veteran</v>
      </c>
      <c r="Q115" s="7"/>
    </row>
    <row r="116" spans="10:17" x14ac:dyDescent="0.3">
      <c r="J116" s="6">
        <v>43945</v>
      </c>
      <c r="N116" t="str">
        <f t="shared" si="11"/>
        <v>Veteran</v>
      </c>
      <c r="Q116" s="7"/>
    </row>
    <row r="117" spans="10:17" x14ac:dyDescent="0.3">
      <c r="J117" s="6">
        <v>43946</v>
      </c>
      <c r="N117" t="str">
        <f t="shared" si="11"/>
        <v>Veteran</v>
      </c>
      <c r="Q117" s="7"/>
    </row>
    <row r="118" spans="10:17" x14ac:dyDescent="0.3">
      <c r="J118" s="6">
        <v>43947</v>
      </c>
      <c r="N118" t="str">
        <f t="shared" si="11"/>
        <v>Veteran</v>
      </c>
      <c r="Q118" s="7"/>
    </row>
    <row r="119" spans="10:17" x14ac:dyDescent="0.3">
      <c r="J119" s="6">
        <v>43948</v>
      </c>
      <c r="N119" t="str">
        <f t="shared" si="11"/>
        <v>Veteran</v>
      </c>
      <c r="Q119" s="7"/>
    </row>
    <row r="120" spans="10:17" x14ac:dyDescent="0.3">
      <c r="J120" s="6">
        <v>43949</v>
      </c>
      <c r="N120" t="str">
        <f t="shared" si="11"/>
        <v>Veteran</v>
      </c>
      <c r="Q120" s="7"/>
    </row>
    <row r="121" spans="10:17" x14ac:dyDescent="0.3">
      <c r="J121" s="6">
        <v>43950</v>
      </c>
      <c r="N121" t="str">
        <f t="shared" si="11"/>
        <v>Veteran</v>
      </c>
      <c r="Q121" s="7"/>
    </row>
    <row r="122" spans="10:17" x14ac:dyDescent="0.3">
      <c r="J122" s="6">
        <v>43951</v>
      </c>
      <c r="N122" t="str">
        <f t="shared" si="11"/>
        <v>Veteran</v>
      </c>
      <c r="Q122" s="7"/>
    </row>
    <row r="123" spans="10:17" x14ac:dyDescent="0.3">
      <c r="J123" s="6">
        <v>43952</v>
      </c>
      <c r="N123" t="str">
        <f t="shared" si="11"/>
        <v>Veteran</v>
      </c>
      <c r="Q123" s="7"/>
    </row>
    <row r="124" spans="10:17" x14ac:dyDescent="0.3">
      <c r="J124" s="6">
        <v>43953</v>
      </c>
      <c r="N124" t="str">
        <f t="shared" si="11"/>
        <v>Veteran</v>
      </c>
      <c r="Q124" s="7"/>
    </row>
    <row r="125" spans="10:17" x14ac:dyDescent="0.3">
      <c r="J125" s="6">
        <v>43954</v>
      </c>
      <c r="N125" t="str">
        <f t="shared" si="11"/>
        <v>Veteran</v>
      </c>
      <c r="Q125" s="7"/>
    </row>
    <row r="126" spans="10:17" x14ac:dyDescent="0.3">
      <c r="J126" s="6">
        <v>43955</v>
      </c>
      <c r="N126" t="str">
        <f t="shared" si="11"/>
        <v>Veteran</v>
      </c>
      <c r="Q126" s="7"/>
    </row>
    <row r="127" spans="10:17" x14ac:dyDescent="0.3">
      <c r="J127" s="6">
        <v>43956</v>
      </c>
      <c r="N127" t="str">
        <f t="shared" si="11"/>
        <v>Veteran</v>
      </c>
      <c r="Q127" s="7"/>
    </row>
    <row r="128" spans="10:17" x14ac:dyDescent="0.3">
      <c r="J128" s="6">
        <v>43957</v>
      </c>
      <c r="N128" t="str">
        <f t="shared" si="11"/>
        <v>Veteran</v>
      </c>
      <c r="Q128" s="7"/>
    </row>
    <row r="129" spans="10:17" x14ac:dyDescent="0.3">
      <c r="J129" s="6">
        <v>43958</v>
      </c>
      <c r="N129" t="str">
        <f t="shared" si="11"/>
        <v>Veteran</v>
      </c>
      <c r="Q129" s="7"/>
    </row>
    <row r="130" spans="10:17" x14ac:dyDescent="0.3">
      <c r="J130" s="6">
        <v>43959</v>
      </c>
      <c r="N130" t="str">
        <f t="shared" si="11"/>
        <v>Veteran</v>
      </c>
      <c r="Q130" s="7"/>
    </row>
    <row r="131" spans="10:17" x14ac:dyDescent="0.3">
      <c r="J131" s="6">
        <v>43960</v>
      </c>
      <c r="N131" t="str">
        <f t="shared" ref="N131:N194" si="13">IF(E131&gt;1-1-2020,"Veteran","New")</f>
        <v>Veteran</v>
      </c>
      <c r="Q131" s="7"/>
    </row>
    <row r="132" spans="10:17" x14ac:dyDescent="0.3">
      <c r="J132" s="6">
        <v>43961</v>
      </c>
      <c r="N132" t="str">
        <f t="shared" si="13"/>
        <v>Veteran</v>
      </c>
      <c r="Q132" s="7"/>
    </row>
    <row r="133" spans="10:17" x14ac:dyDescent="0.3">
      <c r="J133" s="6">
        <v>43962</v>
      </c>
      <c r="N133" t="str">
        <f t="shared" si="13"/>
        <v>Veteran</v>
      </c>
      <c r="Q133" s="7"/>
    </row>
    <row r="134" spans="10:17" x14ac:dyDescent="0.3">
      <c r="J134" s="6">
        <v>43963</v>
      </c>
      <c r="N134" t="str">
        <f t="shared" si="13"/>
        <v>Veteran</v>
      </c>
      <c r="Q134" s="7"/>
    </row>
    <row r="135" spans="10:17" x14ac:dyDescent="0.3">
      <c r="J135" s="6">
        <v>43964</v>
      </c>
      <c r="N135" t="str">
        <f t="shared" si="13"/>
        <v>Veteran</v>
      </c>
      <c r="Q135" s="7"/>
    </row>
    <row r="136" spans="10:17" x14ac:dyDescent="0.3">
      <c r="J136" s="6">
        <v>43965</v>
      </c>
      <c r="N136" t="str">
        <f t="shared" si="13"/>
        <v>Veteran</v>
      </c>
      <c r="Q136" s="7"/>
    </row>
    <row r="137" spans="10:17" x14ac:dyDescent="0.3">
      <c r="J137" s="6">
        <v>43966</v>
      </c>
      <c r="N137" t="str">
        <f t="shared" si="13"/>
        <v>Veteran</v>
      </c>
      <c r="Q137" s="7"/>
    </row>
    <row r="138" spans="10:17" x14ac:dyDescent="0.3">
      <c r="J138" s="6">
        <v>43967</v>
      </c>
      <c r="N138" t="str">
        <f t="shared" si="13"/>
        <v>Veteran</v>
      </c>
      <c r="Q138" s="7"/>
    </row>
    <row r="139" spans="10:17" x14ac:dyDescent="0.3">
      <c r="J139" s="6">
        <v>43968</v>
      </c>
      <c r="N139" t="str">
        <f t="shared" si="13"/>
        <v>Veteran</v>
      </c>
      <c r="Q139" s="7"/>
    </row>
    <row r="140" spans="10:17" x14ac:dyDescent="0.3">
      <c r="J140" s="6">
        <v>43969</v>
      </c>
      <c r="N140" t="str">
        <f t="shared" si="13"/>
        <v>Veteran</v>
      </c>
      <c r="Q140" s="7"/>
    </row>
    <row r="141" spans="10:17" x14ac:dyDescent="0.3">
      <c r="J141" s="6">
        <v>43970</v>
      </c>
      <c r="N141" t="str">
        <f t="shared" si="13"/>
        <v>Veteran</v>
      </c>
      <c r="Q141" s="7"/>
    </row>
    <row r="142" spans="10:17" x14ac:dyDescent="0.3">
      <c r="J142" s="6">
        <v>43971</v>
      </c>
      <c r="N142" t="str">
        <f t="shared" si="13"/>
        <v>Veteran</v>
      </c>
      <c r="Q142" s="7"/>
    </row>
    <row r="143" spans="10:17" x14ac:dyDescent="0.3">
      <c r="J143" s="6">
        <v>43972</v>
      </c>
      <c r="N143" t="str">
        <f t="shared" si="13"/>
        <v>Veteran</v>
      </c>
      <c r="Q143" s="7"/>
    </row>
    <row r="144" spans="10:17" x14ac:dyDescent="0.3">
      <c r="J144" s="6">
        <v>43973</v>
      </c>
      <c r="N144" t="str">
        <f t="shared" si="13"/>
        <v>Veteran</v>
      </c>
      <c r="Q144" s="7"/>
    </row>
    <row r="145" spans="10:17" x14ac:dyDescent="0.3">
      <c r="J145" s="6">
        <v>43974</v>
      </c>
      <c r="N145" t="str">
        <f t="shared" si="13"/>
        <v>Veteran</v>
      </c>
      <c r="Q145" s="7"/>
    </row>
    <row r="146" spans="10:17" x14ac:dyDescent="0.3">
      <c r="J146" s="6">
        <v>43975</v>
      </c>
      <c r="N146" t="str">
        <f t="shared" si="13"/>
        <v>Veteran</v>
      </c>
      <c r="Q146" s="7"/>
    </row>
    <row r="147" spans="10:17" x14ac:dyDescent="0.3">
      <c r="J147" s="6">
        <v>43976</v>
      </c>
      <c r="N147" t="str">
        <f t="shared" si="13"/>
        <v>Veteran</v>
      </c>
      <c r="Q147" s="7"/>
    </row>
    <row r="148" spans="10:17" x14ac:dyDescent="0.3">
      <c r="J148" s="6">
        <v>43977</v>
      </c>
      <c r="N148" t="str">
        <f t="shared" si="13"/>
        <v>Veteran</v>
      </c>
      <c r="Q148" s="7"/>
    </row>
    <row r="149" spans="10:17" x14ac:dyDescent="0.3">
      <c r="J149" s="6">
        <v>43978</v>
      </c>
      <c r="N149" t="str">
        <f t="shared" si="13"/>
        <v>Veteran</v>
      </c>
      <c r="Q149" s="7"/>
    </row>
    <row r="150" spans="10:17" x14ac:dyDescent="0.3">
      <c r="J150" s="6">
        <v>43979</v>
      </c>
      <c r="N150" t="str">
        <f t="shared" si="13"/>
        <v>Veteran</v>
      </c>
      <c r="Q150" s="7"/>
    </row>
    <row r="151" spans="10:17" x14ac:dyDescent="0.3">
      <c r="J151" s="6">
        <v>43980</v>
      </c>
      <c r="N151" t="str">
        <f t="shared" si="13"/>
        <v>Veteran</v>
      </c>
      <c r="Q151" s="7"/>
    </row>
    <row r="152" spans="10:17" x14ac:dyDescent="0.3">
      <c r="J152" s="6">
        <v>43981</v>
      </c>
      <c r="N152" t="str">
        <f t="shared" si="13"/>
        <v>Veteran</v>
      </c>
      <c r="Q152" s="7"/>
    </row>
    <row r="153" spans="10:17" x14ac:dyDescent="0.3">
      <c r="J153" s="6">
        <v>43982</v>
      </c>
      <c r="N153" t="str">
        <f t="shared" si="13"/>
        <v>Veteran</v>
      </c>
      <c r="Q153" s="7"/>
    </row>
    <row r="154" spans="10:17" x14ac:dyDescent="0.3">
      <c r="J154" s="6">
        <v>43983</v>
      </c>
      <c r="N154" t="str">
        <f t="shared" si="13"/>
        <v>Veteran</v>
      </c>
      <c r="Q154" s="7"/>
    </row>
    <row r="155" spans="10:17" x14ac:dyDescent="0.3">
      <c r="J155" s="6">
        <v>43984</v>
      </c>
      <c r="N155" t="str">
        <f t="shared" si="13"/>
        <v>Veteran</v>
      </c>
      <c r="Q155" s="7"/>
    </row>
    <row r="156" spans="10:17" x14ac:dyDescent="0.3">
      <c r="J156" s="6">
        <v>43985</v>
      </c>
      <c r="N156" t="str">
        <f t="shared" si="13"/>
        <v>Veteran</v>
      </c>
      <c r="Q156" s="7"/>
    </row>
    <row r="157" spans="10:17" x14ac:dyDescent="0.3">
      <c r="J157" s="6">
        <v>43986</v>
      </c>
      <c r="N157" t="str">
        <f t="shared" si="13"/>
        <v>Veteran</v>
      </c>
      <c r="Q157" s="7"/>
    </row>
    <row r="158" spans="10:17" x14ac:dyDescent="0.3">
      <c r="J158" s="6">
        <v>43987</v>
      </c>
      <c r="N158" t="str">
        <f t="shared" si="13"/>
        <v>Veteran</v>
      </c>
      <c r="Q158" s="7"/>
    </row>
    <row r="159" spans="10:17" x14ac:dyDescent="0.3">
      <c r="J159" s="6">
        <v>43988</v>
      </c>
      <c r="N159" t="str">
        <f t="shared" si="13"/>
        <v>Veteran</v>
      </c>
      <c r="Q159" s="7"/>
    </row>
    <row r="160" spans="10:17" x14ac:dyDescent="0.3">
      <c r="J160" s="6">
        <v>43989</v>
      </c>
      <c r="N160" t="str">
        <f t="shared" si="13"/>
        <v>Veteran</v>
      </c>
      <c r="Q160" s="7"/>
    </row>
    <row r="161" spans="10:17" x14ac:dyDescent="0.3">
      <c r="J161" s="6">
        <v>43990</v>
      </c>
      <c r="N161" t="str">
        <f t="shared" si="13"/>
        <v>Veteran</v>
      </c>
      <c r="Q161" s="7"/>
    </row>
    <row r="162" spans="10:17" x14ac:dyDescent="0.3">
      <c r="J162" s="6">
        <v>43991</v>
      </c>
      <c r="N162" t="str">
        <f t="shared" si="13"/>
        <v>Veteran</v>
      </c>
      <c r="Q162" s="7"/>
    </row>
    <row r="163" spans="10:17" x14ac:dyDescent="0.3">
      <c r="J163" s="6">
        <v>43992</v>
      </c>
      <c r="N163" t="str">
        <f t="shared" si="13"/>
        <v>Veteran</v>
      </c>
      <c r="Q163" s="7"/>
    </row>
    <row r="164" spans="10:17" x14ac:dyDescent="0.3">
      <c r="J164" s="6">
        <v>43993</v>
      </c>
      <c r="N164" t="str">
        <f t="shared" si="13"/>
        <v>Veteran</v>
      </c>
      <c r="Q164" s="7"/>
    </row>
    <row r="165" spans="10:17" x14ac:dyDescent="0.3">
      <c r="J165" s="6">
        <v>43994</v>
      </c>
      <c r="N165" t="str">
        <f t="shared" si="13"/>
        <v>Veteran</v>
      </c>
      <c r="Q165" s="7"/>
    </row>
    <row r="166" spans="10:17" x14ac:dyDescent="0.3">
      <c r="J166" s="6">
        <v>43995</v>
      </c>
      <c r="N166" t="str">
        <f t="shared" si="13"/>
        <v>Veteran</v>
      </c>
      <c r="Q166" s="7"/>
    </row>
    <row r="167" spans="10:17" x14ac:dyDescent="0.3">
      <c r="J167" s="6">
        <v>43996</v>
      </c>
      <c r="N167" t="str">
        <f t="shared" si="13"/>
        <v>Veteran</v>
      </c>
      <c r="Q167" s="7"/>
    </row>
    <row r="168" spans="10:17" x14ac:dyDescent="0.3">
      <c r="J168" s="6">
        <v>43997</v>
      </c>
      <c r="N168" t="str">
        <f t="shared" si="13"/>
        <v>Veteran</v>
      </c>
      <c r="Q168" s="7"/>
    </row>
    <row r="169" spans="10:17" x14ac:dyDescent="0.3">
      <c r="J169" s="6">
        <v>43998</v>
      </c>
      <c r="N169" t="str">
        <f t="shared" si="13"/>
        <v>Veteran</v>
      </c>
      <c r="Q169" s="7"/>
    </row>
    <row r="170" spans="10:17" x14ac:dyDescent="0.3">
      <c r="J170" s="6">
        <v>43999</v>
      </c>
      <c r="N170" t="str">
        <f t="shared" si="13"/>
        <v>Veteran</v>
      </c>
      <c r="Q170" s="7"/>
    </row>
    <row r="171" spans="10:17" x14ac:dyDescent="0.3">
      <c r="J171" s="6">
        <v>44000</v>
      </c>
      <c r="N171" t="str">
        <f t="shared" si="13"/>
        <v>Veteran</v>
      </c>
      <c r="Q171" s="7"/>
    </row>
    <row r="172" spans="10:17" x14ac:dyDescent="0.3">
      <c r="J172" s="6">
        <v>44001</v>
      </c>
      <c r="N172" t="str">
        <f t="shared" si="13"/>
        <v>Veteran</v>
      </c>
      <c r="Q172" s="7"/>
    </row>
    <row r="173" spans="10:17" x14ac:dyDescent="0.3">
      <c r="J173" s="6">
        <v>44002</v>
      </c>
      <c r="N173" t="str">
        <f t="shared" si="13"/>
        <v>Veteran</v>
      </c>
      <c r="Q173" s="7"/>
    </row>
    <row r="174" spans="10:17" x14ac:dyDescent="0.3">
      <c r="J174" s="6">
        <v>44003</v>
      </c>
      <c r="N174" t="str">
        <f t="shared" si="13"/>
        <v>Veteran</v>
      </c>
      <c r="Q174" s="7"/>
    </row>
    <row r="175" spans="10:17" x14ac:dyDescent="0.3">
      <c r="J175" s="6">
        <v>44004</v>
      </c>
      <c r="N175" t="str">
        <f t="shared" si="13"/>
        <v>Veteran</v>
      </c>
      <c r="Q175" s="7"/>
    </row>
    <row r="176" spans="10:17" x14ac:dyDescent="0.3">
      <c r="J176" s="6">
        <v>44005</v>
      </c>
      <c r="N176" t="str">
        <f t="shared" si="13"/>
        <v>Veteran</v>
      </c>
      <c r="Q176" s="7"/>
    </row>
    <row r="177" spans="10:17" x14ac:dyDescent="0.3">
      <c r="J177" s="6">
        <v>44006</v>
      </c>
      <c r="N177" t="str">
        <f t="shared" si="13"/>
        <v>Veteran</v>
      </c>
      <c r="Q177" s="7"/>
    </row>
    <row r="178" spans="10:17" x14ac:dyDescent="0.3">
      <c r="J178" s="6">
        <v>44007</v>
      </c>
      <c r="N178" t="str">
        <f t="shared" si="13"/>
        <v>Veteran</v>
      </c>
      <c r="Q178" s="7"/>
    </row>
    <row r="179" spans="10:17" x14ac:dyDescent="0.3">
      <c r="J179" s="6">
        <v>44008</v>
      </c>
      <c r="N179" t="str">
        <f t="shared" si="13"/>
        <v>Veteran</v>
      </c>
      <c r="Q179" s="7"/>
    </row>
    <row r="180" spans="10:17" x14ac:dyDescent="0.3">
      <c r="J180" s="6">
        <v>44009</v>
      </c>
      <c r="N180" t="str">
        <f t="shared" si="13"/>
        <v>Veteran</v>
      </c>
      <c r="Q180" s="7"/>
    </row>
    <row r="181" spans="10:17" x14ac:dyDescent="0.3">
      <c r="J181" s="6">
        <v>44010</v>
      </c>
      <c r="N181" t="str">
        <f t="shared" si="13"/>
        <v>Veteran</v>
      </c>
      <c r="Q181" s="7"/>
    </row>
    <row r="182" spans="10:17" x14ac:dyDescent="0.3">
      <c r="J182" s="6">
        <v>44011</v>
      </c>
      <c r="N182" t="str">
        <f t="shared" si="13"/>
        <v>Veteran</v>
      </c>
      <c r="Q182" s="7"/>
    </row>
    <row r="183" spans="10:17" x14ac:dyDescent="0.3">
      <c r="J183" s="6">
        <v>44012</v>
      </c>
      <c r="N183" t="str">
        <f t="shared" si="13"/>
        <v>Veteran</v>
      </c>
      <c r="Q183" s="7"/>
    </row>
    <row r="184" spans="10:17" x14ac:dyDescent="0.3">
      <c r="J184" s="6">
        <v>44013</v>
      </c>
      <c r="N184" t="str">
        <f t="shared" si="13"/>
        <v>Veteran</v>
      </c>
      <c r="Q184" s="7"/>
    </row>
    <row r="185" spans="10:17" x14ac:dyDescent="0.3">
      <c r="J185" s="6">
        <v>44014</v>
      </c>
      <c r="N185" t="str">
        <f t="shared" si="13"/>
        <v>Veteran</v>
      </c>
      <c r="Q185" s="7"/>
    </row>
    <row r="186" spans="10:17" x14ac:dyDescent="0.3">
      <c r="J186" s="6">
        <v>44015</v>
      </c>
      <c r="N186" t="str">
        <f t="shared" si="13"/>
        <v>Veteran</v>
      </c>
      <c r="Q186" s="7"/>
    </row>
    <row r="187" spans="10:17" x14ac:dyDescent="0.3">
      <c r="J187" s="6">
        <v>44016</v>
      </c>
      <c r="N187" t="str">
        <f t="shared" si="13"/>
        <v>Veteran</v>
      </c>
      <c r="Q187" s="7"/>
    </row>
    <row r="188" spans="10:17" x14ac:dyDescent="0.3">
      <c r="J188" s="6">
        <v>44017</v>
      </c>
      <c r="N188" t="str">
        <f t="shared" si="13"/>
        <v>Veteran</v>
      </c>
      <c r="Q188" s="7"/>
    </row>
    <row r="189" spans="10:17" x14ac:dyDescent="0.3">
      <c r="J189" s="6">
        <v>44018</v>
      </c>
      <c r="N189" t="str">
        <f t="shared" si="13"/>
        <v>Veteran</v>
      </c>
      <c r="Q189" s="7"/>
    </row>
    <row r="190" spans="10:17" x14ac:dyDescent="0.3">
      <c r="J190" s="6">
        <v>44019</v>
      </c>
      <c r="N190" t="str">
        <f t="shared" si="13"/>
        <v>Veteran</v>
      </c>
      <c r="Q190" s="7"/>
    </row>
    <row r="191" spans="10:17" x14ac:dyDescent="0.3">
      <c r="J191" s="6">
        <v>44020</v>
      </c>
      <c r="N191" t="str">
        <f t="shared" si="13"/>
        <v>Veteran</v>
      </c>
      <c r="Q191" s="7"/>
    </row>
    <row r="192" spans="10:17" x14ac:dyDescent="0.3">
      <c r="J192" s="6">
        <v>44021</v>
      </c>
      <c r="N192" t="str">
        <f t="shared" si="13"/>
        <v>Veteran</v>
      </c>
      <c r="Q192" s="7"/>
    </row>
    <row r="193" spans="10:17" x14ac:dyDescent="0.3">
      <c r="J193" s="6">
        <v>44022</v>
      </c>
      <c r="N193" t="str">
        <f t="shared" si="13"/>
        <v>Veteran</v>
      </c>
      <c r="Q193" s="7"/>
    </row>
    <row r="194" spans="10:17" x14ac:dyDescent="0.3">
      <c r="J194" s="6">
        <v>44023</v>
      </c>
      <c r="N194" t="str">
        <f t="shared" si="13"/>
        <v>Veteran</v>
      </c>
      <c r="Q194" s="7"/>
    </row>
    <row r="195" spans="10:17" x14ac:dyDescent="0.3">
      <c r="J195" s="6">
        <v>44024</v>
      </c>
      <c r="N195" t="str">
        <f t="shared" ref="N195:N258" si="14">IF(E195&gt;1-1-2020,"Veteran","New")</f>
        <v>Veteran</v>
      </c>
      <c r="Q195" s="7"/>
    </row>
    <row r="196" spans="10:17" x14ac:dyDescent="0.3">
      <c r="J196" s="6">
        <v>44025</v>
      </c>
      <c r="N196" t="str">
        <f t="shared" si="14"/>
        <v>Veteran</v>
      </c>
      <c r="Q196" s="7"/>
    </row>
    <row r="197" spans="10:17" x14ac:dyDescent="0.3">
      <c r="J197" s="6">
        <v>44026</v>
      </c>
      <c r="N197" t="str">
        <f t="shared" si="14"/>
        <v>Veteran</v>
      </c>
      <c r="Q197" s="7"/>
    </row>
    <row r="198" spans="10:17" x14ac:dyDescent="0.3">
      <c r="J198" s="6">
        <v>44027</v>
      </c>
      <c r="N198" t="str">
        <f t="shared" si="14"/>
        <v>Veteran</v>
      </c>
      <c r="Q198" s="7"/>
    </row>
    <row r="199" spans="10:17" x14ac:dyDescent="0.3">
      <c r="J199" s="6">
        <v>44028</v>
      </c>
      <c r="N199" t="str">
        <f t="shared" si="14"/>
        <v>Veteran</v>
      </c>
      <c r="Q199" s="7"/>
    </row>
    <row r="200" spans="10:17" x14ac:dyDescent="0.3">
      <c r="J200" s="6">
        <v>44029</v>
      </c>
      <c r="N200" t="str">
        <f t="shared" si="14"/>
        <v>Veteran</v>
      </c>
      <c r="Q200" s="7"/>
    </row>
    <row r="201" spans="10:17" x14ac:dyDescent="0.3">
      <c r="J201" s="6">
        <v>44030</v>
      </c>
      <c r="N201" t="str">
        <f t="shared" si="14"/>
        <v>Veteran</v>
      </c>
      <c r="Q201" s="7"/>
    </row>
    <row r="202" spans="10:17" x14ac:dyDescent="0.3">
      <c r="J202" s="6">
        <v>44031</v>
      </c>
      <c r="N202" t="str">
        <f t="shared" si="14"/>
        <v>Veteran</v>
      </c>
      <c r="Q202" s="7"/>
    </row>
    <row r="203" spans="10:17" x14ac:dyDescent="0.3">
      <c r="J203" s="6">
        <v>44032</v>
      </c>
      <c r="N203" t="str">
        <f t="shared" si="14"/>
        <v>Veteran</v>
      </c>
      <c r="Q203" s="7"/>
    </row>
    <row r="204" spans="10:17" x14ac:dyDescent="0.3">
      <c r="J204" s="6">
        <v>44033</v>
      </c>
      <c r="N204" t="str">
        <f t="shared" si="14"/>
        <v>Veteran</v>
      </c>
      <c r="Q204" s="7"/>
    </row>
    <row r="205" spans="10:17" x14ac:dyDescent="0.3">
      <c r="J205" s="6">
        <v>44034</v>
      </c>
      <c r="N205" t="str">
        <f t="shared" si="14"/>
        <v>Veteran</v>
      </c>
      <c r="Q205" s="7"/>
    </row>
    <row r="206" spans="10:17" x14ac:dyDescent="0.3">
      <c r="J206" s="6">
        <v>44035</v>
      </c>
      <c r="N206" t="str">
        <f t="shared" si="14"/>
        <v>Veteran</v>
      </c>
      <c r="Q206" s="7"/>
    </row>
    <row r="207" spans="10:17" x14ac:dyDescent="0.3">
      <c r="J207" s="6">
        <v>44036</v>
      </c>
      <c r="N207" t="str">
        <f t="shared" si="14"/>
        <v>Veteran</v>
      </c>
      <c r="Q207" s="7"/>
    </row>
    <row r="208" spans="10:17" x14ac:dyDescent="0.3">
      <c r="J208" s="6">
        <v>44037</v>
      </c>
      <c r="N208" t="str">
        <f t="shared" si="14"/>
        <v>Veteran</v>
      </c>
      <c r="Q208" s="7"/>
    </row>
    <row r="209" spans="10:17" x14ac:dyDescent="0.3">
      <c r="J209" s="6">
        <v>44038</v>
      </c>
      <c r="N209" t="str">
        <f t="shared" si="14"/>
        <v>Veteran</v>
      </c>
      <c r="Q209" s="7"/>
    </row>
    <row r="210" spans="10:17" x14ac:dyDescent="0.3">
      <c r="J210" s="6">
        <v>44039</v>
      </c>
      <c r="N210" t="str">
        <f t="shared" si="14"/>
        <v>Veteran</v>
      </c>
      <c r="Q210" s="7"/>
    </row>
    <row r="211" spans="10:17" x14ac:dyDescent="0.3">
      <c r="J211" s="6">
        <v>44040</v>
      </c>
      <c r="N211" t="str">
        <f t="shared" si="14"/>
        <v>Veteran</v>
      </c>
      <c r="Q211" s="7"/>
    </row>
    <row r="212" spans="10:17" x14ac:dyDescent="0.3">
      <c r="J212" s="6">
        <v>44041</v>
      </c>
      <c r="N212" t="str">
        <f t="shared" si="14"/>
        <v>Veteran</v>
      </c>
      <c r="Q212" s="7"/>
    </row>
    <row r="213" spans="10:17" x14ac:dyDescent="0.3">
      <c r="J213" s="6">
        <v>44042</v>
      </c>
      <c r="N213" t="str">
        <f t="shared" si="14"/>
        <v>Veteran</v>
      </c>
      <c r="Q213" s="7"/>
    </row>
    <row r="214" spans="10:17" x14ac:dyDescent="0.3">
      <c r="J214" s="6">
        <v>44043</v>
      </c>
      <c r="N214" t="str">
        <f t="shared" si="14"/>
        <v>Veteran</v>
      </c>
      <c r="Q214" s="7"/>
    </row>
    <row r="215" spans="10:17" x14ac:dyDescent="0.3">
      <c r="J215" s="6">
        <v>44044</v>
      </c>
      <c r="N215" t="str">
        <f t="shared" si="14"/>
        <v>Veteran</v>
      </c>
      <c r="Q215" s="7"/>
    </row>
    <row r="216" spans="10:17" x14ac:dyDescent="0.3">
      <c r="J216" s="6">
        <v>44045</v>
      </c>
      <c r="N216" t="str">
        <f t="shared" si="14"/>
        <v>Veteran</v>
      </c>
      <c r="Q216" s="7"/>
    </row>
    <row r="217" spans="10:17" x14ac:dyDescent="0.3">
      <c r="J217" s="6">
        <v>44046</v>
      </c>
      <c r="N217" t="str">
        <f t="shared" si="14"/>
        <v>Veteran</v>
      </c>
      <c r="Q217" s="7"/>
    </row>
    <row r="218" spans="10:17" x14ac:dyDescent="0.3">
      <c r="J218" s="6">
        <v>44047</v>
      </c>
      <c r="N218" t="str">
        <f t="shared" si="14"/>
        <v>Veteran</v>
      </c>
      <c r="Q218" s="7"/>
    </row>
    <row r="219" spans="10:17" x14ac:dyDescent="0.3">
      <c r="J219" s="6">
        <v>44048</v>
      </c>
      <c r="N219" t="str">
        <f t="shared" si="14"/>
        <v>Veteran</v>
      </c>
      <c r="Q219" s="7"/>
    </row>
    <row r="220" spans="10:17" x14ac:dyDescent="0.3">
      <c r="J220" s="6">
        <v>44049</v>
      </c>
      <c r="N220" t="str">
        <f t="shared" si="14"/>
        <v>Veteran</v>
      </c>
      <c r="Q220" s="7"/>
    </row>
    <row r="221" spans="10:17" x14ac:dyDescent="0.3">
      <c r="J221" s="6">
        <v>44050</v>
      </c>
      <c r="N221" t="str">
        <f t="shared" si="14"/>
        <v>Veteran</v>
      </c>
      <c r="Q221" s="7"/>
    </row>
    <row r="222" spans="10:17" x14ac:dyDescent="0.3">
      <c r="J222" s="6">
        <v>44051</v>
      </c>
      <c r="N222" t="str">
        <f t="shared" si="14"/>
        <v>Veteran</v>
      </c>
      <c r="Q222" s="7"/>
    </row>
    <row r="223" spans="10:17" x14ac:dyDescent="0.3">
      <c r="J223" s="6">
        <v>44052</v>
      </c>
      <c r="N223" t="str">
        <f t="shared" si="14"/>
        <v>Veteran</v>
      </c>
      <c r="Q223" s="7"/>
    </row>
    <row r="224" spans="10:17" x14ac:dyDescent="0.3">
      <c r="J224" s="6">
        <v>44053</v>
      </c>
      <c r="N224" t="str">
        <f t="shared" si="14"/>
        <v>Veteran</v>
      </c>
      <c r="Q224" s="7"/>
    </row>
    <row r="225" spans="10:17" x14ac:dyDescent="0.3">
      <c r="J225" s="6">
        <v>44054</v>
      </c>
      <c r="N225" t="str">
        <f t="shared" si="14"/>
        <v>Veteran</v>
      </c>
      <c r="Q225" s="7"/>
    </row>
    <row r="226" spans="10:17" x14ac:dyDescent="0.3">
      <c r="J226" s="6">
        <v>44055</v>
      </c>
      <c r="N226" t="str">
        <f t="shared" si="14"/>
        <v>Veteran</v>
      </c>
      <c r="Q226" s="7"/>
    </row>
    <row r="227" spans="10:17" x14ac:dyDescent="0.3">
      <c r="J227" s="6">
        <v>44056</v>
      </c>
      <c r="N227" t="str">
        <f t="shared" si="14"/>
        <v>Veteran</v>
      </c>
      <c r="Q227" s="7"/>
    </row>
    <row r="228" spans="10:17" x14ac:dyDescent="0.3">
      <c r="J228" s="6">
        <v>44057</v>
      </c>
      <c r="N228" t="str">
        <f t="shared" si="14"/>
        <v>Veteran</v>
      </c>
      <c r="Q228" s="7"/>
    </row>
    <row r="229" spans="10:17" x14ac:dyDescent="0.3">
      <c r="J229" s="6">
        <v>44058</v>
      </c>
      <c r="N229" t="str">
        <f t="shared" si="14"/>
        <v>Veteran</v>
      </c>
      <c r="Q229" s="7"/>
    </row>
    <row r="230" spans="10:17" x14ac:dyDescent="0.3">
      <c r="J230" s="6">
        <v>44059</v>
      </c>
      <c r="N230" t="str">
        <f t="shared" si="14"/>
        <v>Veteran</v>
      </c>
      <c r="Q230" s="7"/>
    </row>
    <row r="231" spans="10:17" x14ac:dyDescent="0.3">
      <c r="J231" s="6">
        <v>44060</v>
      </c>
      <c r="N231" t="str">
        <f t="shared" si="14"/>
        <v>Veteran</v>
      </c>
      <c r="Q231" s="7"/>
    </row>
    <row r="232" spans="10:17" x14ac:dyDescent="0.3">
      <c r="J232" s="6">
        <v>44061</v>
      </c>
      <c r="N232" t="str">
        <f t="shared" si="14"/>
        <v>Veteran</v>
      </c>
      <c r="Q232" s="7"/>
    </row>
    <row r="233" spans="10:17" x14ac:dyDescent="0.3">
      <c r="J233" s="6">
        <v>44062</v>
      </c>
      <c r="N233" t="str">
        <f t="shared" si="14"/>
        <v>Veteran</v>
      </c>
      <c r="Q233" s="7"/>
    </row>
    <row r="234" spans="10:17" x14ac:dyDescent="0.3">
      <c r="J234" s="6">
        <v>44063</v>
      </c>
      <c r="N234" t="str">
        <f t="shared" si="14"/>
        <v>Veteran</v>
      </c>
      <c r="Q234" s="7"/>
    </row>
    <row r="235" spans="10:17" x14ac:dyDescent="0.3">
      <c r="J235" s="6">
        <v>44064</v>
      </c>
      <c r="N235" t="str">
        <f t="shared" si="14"/>
        <v>Veteran</v>
      </c>
      <c r="Q235" s="7"/>
    </row>
    <row r="236" spans="10:17" x14ac:dyDescent="0.3">
      <c r="J236" s="6">
        <v>44065</v>
      </c>
      <c r="N236" t="str">
        <f t="shared" si="14"/>
        <v>Veteran</v>
      </c>
      <c r="Q236" s="7"/>
    </row>
    <row r="237" spans="10:17" x14ac:dyDescent="0.3">
      <c r="J237" s="6">
        <v>44066</v>
      </c>
      <c r="N237" t="str">
        <f t="shared" si="14"/>
        <v>Veteran</v>
      </c>
      <c r="Q237" s="7"/>
    </row>
    <row r="238" spans="10:17" x14ac:dyDescent="0.3">
      <c r="J238" s="6">
        <v>44067</v>
      </c>
      <c r="N238" t="str">
        <f t="shared" si="14"/>
        <v>Veteran</v>
      </c>
      <c r="Q238" s="7"/>
    </row>
    <row r="239" spans="10:17" x14ac:dyDescent="0.3">
      <c r="J239" s="6">
        <v>44068</v>
      </c>
      <c r="N239" t="str">
        <f t="shared" si="14"/>
        <v>Veteran</v>
      </c>
      <c r="Q239" s="7"/>
    </row>
    <row r="240" spans="10:17" x14ac:dyDescent="0.3">
      <c r="J240" s="6">
        <v>44069</v>
      </c>
      <c r="N240" t="str">
        <f t="shared" si="14"/>
        <v>Veteran</v>
      </c>
      <c r="Q240" s="7"/>
    </row>
    <row r="241" spans="10:17" x14ac:dyDescent="0.3">
      <c r="J241" s="6">
        <v>44070</v>
      </c>
      <c r="N241" t="str">
        <f t="shared" si="14"/>
        <v>Veteran</v>
      </c>
      <c r="Q241" s="7"/>
    </row>
    <row r="242" spans="10:17" x14ac:dyDescent="0.3">
      <c r="J242" s="6">
        <v>44071</v>
      </c>
      <c r="N242" t="str">
        <f t="shared" si="14"/>
        <v>Veteran</v>
      </c>
      <c r="Q242" s="7"/>
    </row>
    <row r="243" spans="10:17" x14ac:dyDescent="0.3">
      <c r="J243" s="6">
        <v>44072</v>
      </c>
      <c r="N243" t="str">
        <f t="shared" si="14"/>
        <v>Veteran</v>
      </c>
      <c r="Q243" s="7"/>
    </row>
    <row r="244" spans="10:17" x14ac:dyDescent="0.3">
      <c r="J244" s="6">
        <v>44073</v>
      </c>
      <c r="N244" t="str">
        <f t="shared" si="14"/>
        <v>Veteran</v>
      </c>
      <c r="Q244" s="7"/>
    </row>
    <row r="245" spans="10:17" x14ac:dyDescent="0.3">
      <c r="J245" s="6">
        <v>44074</v>
      </c>
      <c r="N245" t="str">
        <f t="shared" si="14"/>
        <v>Veteran</v>
      </c>
      <c r="Q245" s="7"/>
    </row>
    <row r="246" spans="10:17" x14ac:dyDescent="0.3">
      <c r="J246" s="6">
        <v>44075</v>
      </c>
      <c r="N246" t="str">
        <f t="shared" si="14"/>
        <v>Veteran</v>
      </c>
      <c r="Q246" s="7"/>
    </row>
    <row r="247" spans="10:17" x14ac:dyDescent="0.3">
      <c r="J247" s="6">
        <v>44076</v>
      </c>
      <c r="N247" t="str">
        <f t="shared" si="14"/>
        <v>Veteran</v>
      </c>
      <c r="Q247" s="7"/>
    </row>
    <row r="248" spans="10:17" x14ac:dyDescent="0.3">
      <c r="J248" s="6">
        <v>44077</v>
      </c>
      <c r="N248" t="str">
        <f t="shared" si="14"/>
        <v>Veteran</v>
      </c>
      <c r="Q248" s="7"/>
    </row>
    <row r="249" spans="10:17" x14ac:dyDescent="0.3">
      <c r="J249" s="6">
        <v>44078</v>
      </c>
      <c r="N249" t="str">
        <f t="shared" si="14"/>
        <v>Veteran</v>
      </c>
      <c r="Q249" s="7"/>
    </row>
    <row r="250" spans="10:17" x14ac:dyDescent="0.3">
      <c r="J250" s="6">
        <v>44079</v>
      </c>
      <c r="N250" t="str">
        <f t="shared" si="14"/>
        <v>Veteran</v>
      </c>
      <c r="Q250" s="7"/>
    </row>
    <row r="251" spans="10:17" x14ac:dyDescent="0.3">
      <c r="J251" s="6">
        <v>44080</v>
      </c>
      <c r="N251" t="str">
        <f t="shared" si="14"/>
        <v>Veteran</v>
      </c>
      <c r="Q251" s="7"/>
    </row>
    <row r="252" spans="10:17" x14ac:dyDescent="0.3">
      <c r="J252" s="6">
        <v>44081</v>
      </c>
      <c r="N252" t="str">
        <f t="shared" si="14"/>
        <v>Veteran</v>
      </c>
      <c r="Q252" s="7"/>
    </row>
    <row r="253" spans="10:17" x14ac:dyDescent="0.3">
      <c r="J253" s="6">
        <v>44082</v>
      </c>
      <c r="N253" t="str">
        <f t="shared" si="14"/>
        <v>Veteran</v>
      </c>
      <c r="Q253" s="7"/>
    </row>
    <row r="254" spans="10:17" x14ac:dyDescent="0.3">
      <c r="J254" s="6">
        <v>44083</v>
      </c>
      <c r="N254" t="str">
        <f t="shared" si="14"/>
        <v>Veteran</v>
      </c>
      <c r="Q254" s="7"/>
    </row>
    <row r="255" spans="10:17" x14ac:dyDescent="0.3">
      <c r="J255" s="6">
        <v>44084</v>
      </c>
      <c r="N255" t="str">
        <f t="shared" si="14"/>
        <v>Veteran</v>
      </c>
      <c r="Q255" s="7"/>
    </row>
    <row r="256" spans="10:17" x14ac:dyDescent="0.3">
      <c r="J256" s="6">
        <v>44085</v>
      </c>
      <c r="N256" t="str">
        <f t="shared" si="14"/>
        <v>Veteran</v>
      </c>
      <c r="Q256" s="7"/>
    </row>
    <row r="257" spans="10:17" x14ac:dyDescent="0.3">
      <c r="J257" s="6">
        <v>44086</v>
      </c>
      <c r="N257" t="str">
        <f t="shared" si="14"/>
        <v>Veteran</v>
      </c>
      <c r="Q257" s="7"/>
    </row>
    <row r="258" spans="10:17" x14ac:dyDescent="0.3">
      <c r="J258" s="6">
        <v>44087</v>
      </c>
      <c r="N258" t="str">
        <f t="shared" si="14"/>
        <v>Veteran</v>
      </c>
      <c r="Q258" s="7"/>
    </row>
    <row r="259" spans="10:17" x14ac:dyDescent="0.3">
      <c r="J259" s="6">
        <v>44088</v>
      </c>
      <c r="N259" t="str">
        <f t="shared" ref="N259:N322" si="15">IF(E259&gt;1-1-2020,"Veteran","New")</f>
        <v>Veteran</v>
      </c>
      <c r="Q259" s="7"/>
    </row>
    <row r="260" spans="10:17" x14ac:dyDescent="0.3">
      <c r="J260" s="6">
        <v>44089</v>
      </c>
      <c r="N260" t="str">
        <f t="shared" si="15"/>
        <v>Veteran</v>
      </c>
      <c r="Q260" s="7"/>
    </row>
    <row r="261" spans="10:17" x14ac:dyDescent="0.3">
      <c r="J261" s="6">
        <v>44090</v>
      </c>
      <c r="N261" t="str">
        <f t="shared" si="15"/>
        <v>Veteran</v>
      </c>
      <c r="Q261" s="7"/>
    </row>
    <row r="262" spans="10:17" x14ac:dyDescent="0.3">
      <c r="J262" s="6">
        <v>44091</v>
      </c>
      <c r="N262" t="str">
        <f t="shared" si="15"/>
        <v>Veteran</v>
      </c>
      <c r="Q262" s="7"/>
    </row>
    <row r="263" spans="10:17" x14ac:dyDescent="0.3">
      <c r="J263" s="6">
        <v>44092</v>
      </c>
      <c r="N263" t="str">
        <f t="shared" si="15"/>
        <v>Veteran</v>
      </c>
      <c r="Q263" s="7"/>
    </row>
    <row r="264" spans="10:17" x14ac:dyDescent="0.3">
      <c r="J264" s="6">
        <v>44093</v>
      </c>
      <c r="N264" t="str">
        <f t="shared" si="15"/>
        <v>Veteran</v>
      </c>
      <c r="Q264" s="7"/>
    </row>
    <row r="265" spans="10:17" x14ac:dyDescent="0.3">
      <c r="J265" s="6">
        <v>44094</v>
      </c>
      <c r="N265" t="str">
        <f t="shared" si="15"/>
        <v>Veteran</v>
      </c>
      <c r="Q265" s="7"/>
    </row>
    <row r="266" spans="10:17" x14ac:dyDescent="0.3">
      <c r="J266" s="6">
        <v>44095</v>
      </c>
      <c r="N266" t="str">
        <f t="shared" si="15"/>
        <v>Veteran</v>
      </c>
      <c r="Q266" s="7"/>
    </row>
    <row r="267" spans="10:17" x14ac:dyDescent="0.3">
      <c r="J267" s="6">
        <v>44096</v>
      </c>
      <c r="N267" t="str">
        <f t="shared" si="15"/>
        <v>Veteran</v>
      </c>
      <c r="Q267" s="7"/>
    </row>
    <row r="268" spans="10:17" x14ac:dyDescent="0.3">
      <c r="J268" s="6">
        <v>44097</v>
      </c>
      <c r="N268" t="str">
        <f t="shared" si="15"/>
        <v>Veteran</v>
      </c>
      <c r="Q268" s="7"/>
    </row>
    <row r="269" spans="10:17" x14ac:dyDescent="0.3">
      <c r="J269" s="6">
        <v>44098</v>
      </c>
      <c r="N269" t="str">
        <f t="shared" si="15"/>
        <v>Veteran</v>
      </c>
      <c r="Q269" s="7"/>
    </row>
    <row r="270" spans="10:17" x14ac:dyDescent="0.3">
      <c r="J270" s="6">
        <v>44099</v>
      </c>
      <c r="N270" t="str">
        <f t="shared" si="15"/>
        <v>Veteran</v>
      </c>
      <c r="Q270" s="7"/>
    </row>
    <row r="271" spans="10:17" x14ac:dyDescent="0.3">
      <c r="J271" s="6">
        <v>44100</v>
      </c>
      <c r="N271" t="str">
        <f t="shared" si="15"/>
        <v>Veteran</v>
      </c>
      <c r="Q271" s="7"/>
    </row>
    <row r="272" spans="10:17" x14ac:dyDescent="0.3">
      <c r="J272" s="6">
        <v>44101</v>
      </c>
      <c r="N272" t="str">
        <f t="shared" si="15"/>
        <v>Veteran</v>
      </c>
      <c r="Q272" s="7"/>
    </row>
    <row r="273" spans="10:17" x14ac:dyDescent="0.3">
      <c r="J273" s="6">
        <v>44102</v>
      </c>
      <c r="N273" t="str">
        <f t="shared" si="15"/>
        <v>Veteran</v>
      </c>
      <c r="Q273" s="7"/>
    </row>
    <row r="274" spans="10:17" x14ac:dyDescent="0.3">
      <c r="J274" s="6">
        <v>44103</v>
      </c>
      <c r="N274" t="str">
        <f t="shared" si="15"/>
        <v>Veteran</v>
      </c>
      <c r="Q274" s="7"/>
    </row>
    <row r="275" spans="10:17" x14ac:dyDescent="0.3">
      <c r="J275" s="6">
        <v>44104</v>
      </c>
      <c r="N275" t="str">
        <f t="shared" si="15"/>
        <v>Veteran</v>
      </c>
      <c r="Q275" s="7"/>
    </row>
    <row r="276" spans="10:17" x14ac:dyDescent="0.3">
      <c r="J276" s="6">
        <v>44105</v>
      </c>
      <c r="N276" t="str">
        <f t="shared" si="15"/>
        <v>Veteran</v>
      </c>
      <c r="Q276" s="7"/>
    </row>
    <row r="277" spans="10:17" x14ac:dyDescent="0.3">
      <c r="J277" s="6">
        <v>44106</v>
      </c>
      <c r="N277" t="str">
        <f t="shared" si="15"/>
        <v>Veteran</v>
      </c>
      <c r="Q277" s="7"/>
    </row>
    <row r="278" spans="10:17" x14ac:dyDescent="0.3">
      <c r="J278" s="6">
        <v>44107</v>
      </c>
      <c r="N278" t="str">
        <f t="shared" si="15"/>
        <v>Veteran</v>
      </c>
      <c r="Q278" s="7"/>
    </row>
    <row r="279" spans="10:17" x14ac:dyDescent="0.3">
      <c r="J279" s="6">
        <v>44108</v>
      </c>
      <c r="N279" t="str">
        <f t="shared" si="15"/>
        <v>Veteran</v>
      </c>
      <c r="Q279" s="7"/>
    </row>
    <row r="280" spans="10:17" x14ac:dyDescent="0.3">
      <c r="J280" s="6">
        <v>44109</v>
      </c>
      <c r="N280" t="str">
        <f t="shared" si="15"/>
        <v>Veteran</v>
      </c>
      <c r="Q280" s="7"/>
    </row>
    <row r="281" spans="10:17" x14ac:dyDescent="0.3">
      <c r="J281" s="6">
        <v>44110</v>
      </c>
      <c r="N281" t="str">
        <f t="shared" si="15"/>
        <v>Veteran</v>
      </c>
      <c r="Q281" s="7"/>
    </row>
    <row r="282" spans="10:17" x14ac:dyDescent="0.3">
      <c r="J282" s="6">
        <v>44111</v>
      </c>
      <c r="N282" t="str">
        <f t="shared" si="15"/>
        <v>Veteran</v>
      </c>
      <c r="Q282" s="7"/>
    </row>
    <row r="283" spans="10:17" x14ac:dyDescent="0.3">
      <c r="J283" s="6">
        <v>44112</v>
      </c>
      <c r="N283" t="str">
        <f t="shared" si="15"/>
        <v>Veteran</v>
      </c>
      <c r="Q283" s="7"/>
    </row>
    <row r="284" spans="10:17" x14ac:dyDescent="0.3">
      <c r="J284" s="6">
        <v>44113</v>
      </c>
      <c r="N284" t="str">
        <f t="shared" si="15"/>
        <v>Veteran</v>
      </c>
      <c r="Q284" s="7"/>
    </row>
    <row r="285" spans="10:17" x14ac:dyDescent="0.3">
      <c r="J285" s="6">
        <v>44114</v>
      </c>
      <c r="N285" t="str">
        <f t="shared" si="15"/>
        <v>Veteran</v>
      </c>
      <c r="Q285" s="7"/>
    </row>
    <row r="286" spans="10:17" x14ac:dyDescent="0.3">
      <c r="J286" s="6">
        <v>44115</v>
      </c>
      <c r="N286" t="str">
        <f t="shared" si="15"/>
        <v>Veteran</v>
      </c>
      <c r="Q286" s="7"/>
    </row>
    <row r="287" spans="10:17" x14ac:dyDescent="0.3">
      <c r="J287" s="6">
        <v>44116</v>
      </c>
      <c r="N287" t="str">
        <f t="shared" si="15"/>
        <v>Veteran</v>
      </c>
      <c r="Q287" s="7"/>
    </row>
    <row r="288" spans="10:17" x14ac:dyDescent="0.3">
      <c r="J288" s="6">
        <v>44117</v>
      </c>
      <c r="N288" t="str">
        <f t="shared" si="15"/>
        <v>Veteran</v>
      </c>
      <c r="Q288" s="7"/>
    </row>
    <row r="289" spans="10:17" x14ac:dyDescent="0.3">
      <c r="J289" s="6">
        <v>44118</v>
      </c>
      <c r="N289" t="str">
        <f t="shared" si="15"/>
        <v>Veteran</v>
      </c>
      <c r="Q289" s="7"/>
    </row>
    <row r="290" spans="10:17" x14ac:dyDescent="0.3">
      <c r="J290" s="6">
        <v>44119</v>
      </c>
      <c r="N290" t="str">
        <f t="shared" si="15"/>
        <v>Veteran</v>
      </c>
      <c r="Q290" s="7"/>
    </row>
    <row r="291" spans="10:17" x14ac:dyDescent="0.3">
      <c r="J291" s="6">
        <v>44120</v>
      </c>
      <c r="N291" t="str">
        <f t="shared" si="15"/>
        <v>Veteran</v>
      </c>
      <c r="Q291" s="7"/>
    </row>
    <row r="292" spans="10:17" x14ac:dyDescent="0.3">
      <c r="J292" s="6">
        <v>44121</v>
      </c>
      <c r="N292" t="str">
        <f t="shared" si="15"/>
        <v>Veteran</v>
      </c>
      <c r="Q292" s="7"/>
    </row>
    <row r="293" spans="10:17" x14ac:dyDescent="0.3">
      <c r="J293" s="6">
        <v>44122</v>
      </c>
      <c r="N293" t="str">
        <f t="shared" si="15"/>
        <v>Veteran</v>
      </c>
      <c r="Q293" s="7"/>
    </row>
    <row r="294" spans="10:17" x14ac:dyDescent="0.3">
      <c r="J294" s="6">
        <v>44123</v>
      </c>
      <c r="N294" t="str">
        <f t="shared" si="15"/>
        <v>Veteran</v>
      </c>
      <c r="Q294" s="7"/>
    </row>
    <row r="295" spans="10:17" x14ac:dyDescent="0.3">
      <c r="J295" s="6">
        <v>44124</v>
      </c>
      <c r="N295" t="str">
        <f t="shared" si="15"/>
        <v>Veteran</v>
      </c>
      <c r="Q295" s="7"/>
    </row>
    <row r="296" spans="10:17" x14ac:dyDescent="0.3">
      <c r="J296" s="6">
        <v>44125</v>
      </c>
      <c r="N296" t="str">
        <f t="shared" si="15"/>
        <v>Veteran</v>
      </c>
      <c r="Q296" s="7"/>
    </row>
    <row r="297" spans="10:17" x14ac:dyDescent="0.3">
      <c r="J297" s="6">
        <v>44126</v>
      </c>
      <c r="N297" t="str">
        <f t="shared" si="15"/>
        <v>Veteran</v>
      </c>
      <c r="Q297" s="7"/>
    </row>
    <row r="298" spans="10:17" x14ac:dyDescent="0.3">
      <c r="J298" s="6">
        <v>44127</v>
      </c>
      <c r="N298" t="str">
        <f t="shared" si="15"/>
        <v>Veteran</v>
      </c>
      <c r="Q298" s="7"/>
    </row>
    <row r="299" spans="10:17" x14ac:dyDescent="0.3">
      <c r="J299" s="6">
        <v>44128</v>
      </c>
      <c r="N299" t="str">
        <f t="shared" si="15"/>
        <v>Veteran</v>
      </c>
      <c r="Q299" s="7"/>
    </row>
    <row r="300" spans="10:17" x14ac:dyDescent="0.3">
      <c r="J300" s="6">
        <v>44129</v>
      </c>
      <c r="N300" t="str">
        <f t="shared" si="15"/>
        <v>Veteran</v>
      </c>
      <c r="Q300" s="7"/>
    </row>
    <row r="301" spans="10:17" x14ac:dyDescent="0.3">
      <c r="J301" s="6">
        <v>44130</v>
      </c>
      <c r="N301" t="str">
        <f t="shared" si="15"/>
        <v>Veteran</v>
      </c>
      <c r="Q301" s="7"/>
    </row>
    <row r="302" spans="10:17" x14ac:dyDescent="0.3">
      <c r="J302" s="6">
        <v>44131</v>
      </c>
      <c r="N302" t="str">
        <f t="shared" si="15"/>
        <v>Veteran</v>
      </c>
      <c r="Q302" s="7"/>
    </row>
    <row r="303" spans="10:17" x14ac:dyDescent="0.3">
      <c r="J303" s="6">
        <v>44132</v>
      </c>
      <c r="N303" t="str">
        <f t="shared" si="15"/>
        <v>Veteran</v>
      </c>
      <c r="Q303" s="7"/>
    </row>
    <row r="304" spans="10:17" x14ac:dyDescent="0.3">
      <c r="J304" s="6">
        <v>44133</v>
      </c>
      <c r="N304" t="str">
        <f t="shared" si="15"/>
        <v>Veteran</v>
      </c>
      <c r="Q304" s="7"/>
    </row>
    <row r="305" spans="10:17" x14ac:dyDescent="0.3">
      <c r="J305" s="6">
        <v>44134</v>
      </c>
      <c r="N305" t="str">
        <f t="shared" si="15"/>
        <v>Veteran</v>
      </c>
      <c r="Q305" s="7"/>
    </row>
    <row r="306" spans="10:17" x14ac:dyDescent="0.3">
      <c r="J306" s="6">
        <v>44135</v>
      </c>
      <c r="N306" t="str">
        <f t="shared" si="15"/>
        <v>Veteran</v>
      </c>
      <c r="Q306" s="7"/>
    </row>
    <row r="307" spans="10:17" x14ac:dyDescent="0.3">
      <c r="J307" s="6">
        <v>44136</v>
      </c>
      <c r="N307" t="str">
        <f t="shared" si="15"/>
        <v>Veteran</v>
      </c>
      <c r="Q307" s="7"/>
    </row>
    <row r="308" spans="10:17" x14ac:dyDescent="0.3">
      <c r="J308" s="6">
        <v>44137</v>
      </c>
      <c r="N308" t="str">
        <f t="shared" si="15"/>
        <v>Veteran</v>
      </c>
      <c r="Q308" s="7"/>
    </row>
    <row r="309" spans="10:17" x14ac:dyDescent="0.3">
      <c r="J309" s="6">
        <v>44138</v>
      </c>
      <c r="N309" t="str">
        <f t="shared" si="15"/>
        <v>Veteran</v>
      </c>
      <c r="Q309" s="7"/>
    </row>
    <row r="310" spans="10:17" x14ac:dyDescent="0.3">
      <c r="J310" s="6">
        <v>44139</v>
      </c>
      <c r="N310" t="str">
        <f t="shared" si="15"/>
        <v>Veteran</v>
      </c>
      <c r="Q310" s="7"/>
    </row>
    <row r="311" spans="10:17" x14ac:dyDescent="0.3">
      <c r="J311" s="6">
        <v>44140</v>
      </c>
      <c r="N311" t="str">
        <f t="shared" si="15"/>
        <v>Veteran</v>
      </c>
      <c r="Q311" s="7"/>
    </row>
    <row r="312" spans="10:17" x14ac:dyDescent="0.3">
      <c r="J312" s="6">
        <v>44141</v>
      </c>
      <c r="N312" t="str">
        <f t="shared" si="15"/>
        <v>Veteran</v>
      </c>
      <c r="Q312" s="7"/>
    </row>
    <row r="313" spans="10:17" x14ac:dyDescent="0.3">
      <c r="J313" s="6">
        <v>44142</v>
      </c>
      <c r="N313" t="str">
        <f t="shared" si="15"/>
        <v>Veteran</v>
      </c>
      <c r="Q313" s="7"/>
    </row>
    <row r="314" spans="10:17" x14ac:dyDescent="0.3">
      <c r="J314" s="6">
        <v>44143</v>
      </c>
      <c r="N314" t="str">
        <f t="shared" si="15"/>
        <v>Veteran</v>
      </c>
      <c r="Q314" s="7"/>
    </row>
    <row r="315" spans="10:17" x14ac:dyDescent="0.3">
      <c r="J315" s="6">
        <v>44144</v>
      </c>
      <c r="N315" t="str">
        <f t="shared" si="15"/>
        <v>Veteran</v>
      </c>
      <c r="Q315" s="7"/>
    </row>
    <row r="316" spans="10:17" x14ac:dyDescent="0.3">
      <c r="J316" s="6">
        <v>44145</v>
      </c>
      <c r="N316" t="str">
        <f t="shared" si="15"/>
        <v>Veteran</v>
      </c>
      <c r="Q316" s="7"/>
    </row>
    <row r="317" spans="10:17" x14ac:dyDescent="0.3">
      <c r="J317" s="6">
        <v>44146</v>
      </c>
      <c r="N317" t="str">
        <f t="shared" si="15"/>
        <v>Veteran</v>
      </c>
      <c r="Q317" s="7"/>
    </row>
    <row r="318" spans="10:17" x14ac:dyDescent="0.3">
      <c r="J318" s="6">
        <v>44147</v>
      </c>
      <c r="N318" t="str">
        <f t="shared" si="15"/>
        <v>Veteran</v>
      </c>
      <c r="Q318" s="7"/>
    </row>
    <row r="319" spans="10:17" x14ac:dyDescent="0.3">
      <c r="J319" s="6">
        <v>44148</v>
      </c>
      <c r="N319" t="str">
        <f t="shared" si="15"/>
        <v>Veteran</v>
      </c>
      <c r="Q319" s="7"/>
    </row>
    <row r="320" spans="10:17" x14ac:dyDescent="0.3">
      <c r="J320" s="6">
        <v>44149</v>
      </c>
      <c r="N320" t="str">
        <f t="shared" si="15"/>
        <v>Veteran</v>
      </c>
      <c r="Q320" s="7"/>
    </row>
    <row r="321" spans="10:17" x14ac:dyDescent="0.3">
      <c r="J321" s="6">
        <v>44150</v>
      </c>
      <c r="N321" t="str">
        <f t="shared" si="15"/>
        <v>Veteran</v>
      </c>
      <c r="Q321" s="7"/>
    </row>
    <row r="322" spans="10:17" x14ac:dyDescent="0.3">
      <c r="J322" s="6">
        <v>44151</v>
      </c>
      <c r="N322" t="str">
        <f t="shared" si="15"/>
        <v>Veteran</v>
      </c>
      <c r="Q322" s="7"/>
    </row>
    <row r="323" spans="10:17" x14ac:dyDescent="0.3">
      <c r="J323" s="6">
        <v>44152</v>
      </c>
      <c r="N323" t="str">
        <f t="shared" ref="N323:N368" si="16">IF(E323&gt;1-1-2020,"Veteran","New")</f>
        <v>Veteran</v>
      </c>
      <c r="Q323" s="7"/>
    </row>
    <row r="324" spans="10:17" x14ac:dyDescent="0.3">
      <c r="J324" s="6">
        <v>44153</v>
      </c>
      <c r="N324" t="str">
        <f t="shared" si="16"/>
        <v>Veteran</v>
      </c>
      <c r="Q324" s="7"/>
    </row>
    <row r="325" spans="10:17" x14ac:dyDescent="0.3">
      <c r="J325" s="6">
        <v>44154</v>
      </c>
      <c r="N325" t="str">
        <f t="shared" si="16"/>
        <v>Veteran</v>
      </c>
      <c r="Q325" s="7"/>
    </row>
    <row r="326" spans="10:17" x14ac:dyDescent="0.3">
      <c r="J326" s="6">
        <v>44155</v>
      </c>
      <c r="N326" t="str">
        <f t="shared" si="16"/>
        <v>Veteran</v>
      </c>
      <c r="Q326" s="7"/>
    </row>
    <row r="327" spans="10:17" x14ac:dyDescent="0.3">
      <c r="J327" s="6">
        <v>44156</v>
      </c>
      <c r="N327" t="str">
        <f t="shared" si="16"/>
        <v>Veteran</v>
      </c>
      <c r="Q327" s="7"/>
    </row>
    <row r="328" spans="10:17" x14ac:dyDescent="0.3">
      <c r="J328" s="6">
        <v>44157</v>
      </c>
      <c r="N328" t="str">
        <f t="shared" si="16"/>
        <v>Veteran</v>
      </c>
      <c r="Q328" s="7"/>
    </row>
    <row r="329" spans="10:17" x14ac:dyDescent="0.3">
      <c r="J329" s="6">
        <v>44158</v>
      </c>
      <c r="N329" t="str">
        <f t="shared" si="16"/>
        <v>Veteran</v>
      </c>
      <c r="Q329" s="7"/>
    </row>
    <row r="330" spans="10:17" x14ac:dyDescent="0.3">
      <c r="J330" s="6">
        <v>44159</v>
      </c>
      <c r="N330" t="str">
        <f t="shared" si="16"/>
        <v>Veteran</v>
      </c>
      <c r="Q330" s="7"/>
    </row>
    <row r="331" spans="10:17" x14ac:dyDescent="0.3">
      <c r="J331" s="6">
        <v>44160</v>
      </c>
      <c r="N331" t="str">
        <f t="shared" si="16"/>
        <v>Veteran</v>
      </c>
      <c r="Q331" s="7"/>
    </row>
    <row r="332" spans="10:17" x14ac:dyDescent="0.3">
      <c r="J332" s="6">
        <v>44161</v>
      </c>
      <c r="N332" t="str">
        <f t="shared" si="16"/>
        <v>Veteran</v>
      </c>
      <c r="Q332" s="7"/>
    </row>
    <row r="333" spans="10:17" x14ac:dyDescent="0.3">
      <c r="J333" s="6">
        <v>44162</v>
      </c>
      <c r="N333" t="str">
        <f t="shared" si="16"/>
        <v>Veteran</v>
      </c>
      <c r="Q333" s="7"/>
    </row>
    <row r="334" spans="10:17" x14ac:dyDescent="0.3">
      <c r="J334" s="6">
        <v>44163</v>
      </c>
      <c r="N334" t="str">
        <f t="shared" si="16"/>
        <v>Veteran</v>
      </c>
      <c r="Q334" s="7"/>
    </row>
    <row r="335" spans="10:17" x14ac:dyDescent="0.3">
      <c r="J335" s="6">
        <v>44164</v>
      </c>
      <c r="N335" t="str">
        <f t="shared" si="16"/>
        <v>Veteran</v>
      </c>
      <c r="Q335" s="7"/>
    </row>
    <row r="336" spans="10:17" x14ac:dyDescent="0.3">
      <c r="J336" s="6">
        <v>44165</v>
      </c>
      <c r="N336" t="str">
        <f t="shared" si="16"/>
        <v>Veteran</v>
      </c>
      <c r="Q336" s="7"/>
    </row>
    <row r="337" spans="10:17" x14ac:dyDescent="0.3">
      <c r="J337" s="6">
        <v>44166</v>
      </c>
      <c r="N337" t="str">
        <f t="shared" si="16"/>
        <v>Veteran</v>
      </c>
      <c r="Q337" s="7"/>
    </row>
    <row r="338" spans="10:17" x14ac:dyDescent="0.3">
      <c r="J338" s="6">
        <v>44167</v>
      </c>
      <c r="N338" t="str">
        <f t="shared" si="16"/>
        <v>Veteran</v>
      </c>
      <c r="Q338" s="7"/>
    </row>
    <row r="339" spans="10:17" x14ac:dyDescent="0.3">
      <c r="J339" s="6">
        <v>44168</v>
      </c>
      <c r="N339" t="str">
        <f t="shared" si="16"/>
        <v>Veteran</v>
      </c>
      <c r="Q339" s="7"/>
    </row>
    <row r="340" spans="10:17" x14ac:dyDescent="0.3">
      <c r="J340" s="6">
        <v>44169</v>
      </c>
      <c r="N340" t="str">
        <f t="shared" si="16"/>
        <v>Veteran</v>
      </c>
      <c r="Q340" s="7"/>
    </row>
    <row r="341" spans="10:17" x14ac:dyDescent="0.3">
      <c r="J341" s="6">
        <v>44170</v>
      </c>
      <c r="N341" t="str">
        <f t="shared" si="16"/>
        <v>Veteran</v>
      </c>
      <c r="Q341" s="7"/>
    </row>
    <row r="342" spans="10:17" x14ac:dyDescent="0.3">
      <c r="J342" s="6">
        <v>44171</v>
      </c>
      <c r="N342" t="str">
        <f t="shared" si="16"/>
        <v>Veteran</v>
      </c>
      <c r="Q342" s="7"/>
    </row>
    <row r="343" spans="10:17" x14ac:dyDescent="0.3">
      <c r="J343" s="6">
        <v>44172</v>
      </c>
      <c r="N343" t="str">
        <f t="shared" si="16"/>
        <v>Veteran</v>
      </c>
      <c r="Q343" s="7"/>
    </row>
    <row r="344" spans="10:17" x14ac:dyDescent="0.3">
      <c r="J344" s="6">
        <v>44173</v>
      </c>
      <c r="N344" t="str">
        <f t="shared" si="16"/>
        <v>Veteran</v>
      </c>
      <c r="Q344" s="7"/>
    </row>
    <row r="345" spans="10:17" x14ac:dyDescent="0.3">
      <c r="J345" s="6">
        <v>44174</v>
      </c>
      <c r="N345" t="str">
        <f t="shared" si="16"/>
        <v>Veteran</v>
      </c>
      <c r="Q345" s="7"/>
    </row>
    <row r="346" spans="10:17" x14ac:dyDescent="0.3">
      <c r="J346" s="6">
        <v>44175</v>
      </c>
      <c r="N346" t="str">
        <f t="shared" si="16"/>
        <v>Veteran</v>
      </c>
      <c r="Q346" s="7"/>
    </row>
    <row r="347" spans="10:17" x14ac:dyDescent="0.3">
      <c r="J347" s="6">
        <v>44176</v>
      </c>
      <c r="N347" t="str">
        <f t="shared" si="16"/>
        <v>Veteran</v>
      </c>
      <c r="Q347" s="7"/>
    </row>
    <row r="348" spans="10:17" x14ac:dyDescent="0.3">
      <c r="J348" s="6">
        <v>44177</v>
      </c>
      <c r="N348" t="str">
        <f t="shared" si="16"/>
        <v>Veteran</v>
      </c>
      <c r="Q348" s="7"/>
    </row>
    <row r="349" spans="10:17" x14ac:dyDescent="0.3">
      <c r="J349" s="6">
        <v>44178</v>
      </c>
      <c r="N349" t="str">
        <f t="shared" si="16"/>
        <v>Veteran</v>
      </c>
      <c r="Q349" s="7"/>
    </row>
    <row r="350" spans="10:17" x14ac:dyDescent="0.3">
      <c r="J350" s="6">
        <v>44179</v>
      </c>
      <c r="N350" t="str">
        <f t="shared" si="16"/>
        <v>Veteran</v>
      </c>
      <c r="Q350" s="7"/>
    </row>
    <row r="351" spans="10:17" x14ac:dyDescent="0.3">
      <c r="J351" s="6">
        <v>44180</v>
      </c>
      <c r="N351" t="str">
        <f t="shared" si="16"/>
        <v>Veteran</v>
      </c>
      <c r="Q351" s="7"/>
    </row>
    <row r="352" spans="10:17" x14ac:dyDescent="0.3">
      <c r="J352" s="6">
        <v>44181</v>
      </c>
      <c r="N352" t="str">
        <f t="shared" si="16"/>
        <v>Veteran</v>
      </c>
      <c r="Q352" s="7"/>
    </row>
    <row r="353" spans="10:17" x14ac:dyDescent="0.3">
      <c r="J353" s="6">
        <v>44182</v>
      </c>
      <c r="N353" t="str">
        <f t="shared" si="16"/>
        <v>Veteran</v>
      </c>
      <c r="Q353" s="7"/>
    </row>
    <row r="354" spans="10:17" x14ac:dyDescent="0.3">
      <c r="J354" s="6">
        <v>44183</v>
      </c>
      <c r="N354" t="str">
        <f t="shared" si="16"/>
        <v>Veteran</v>
      </c>
      <c r="Q354" s="7"/>
    </row>
    <row r="355" spans="10:17" x14ac:dyDescent="0.3">
      <c r="J355" s="6">
        <v>44184</v>
      </c>
      <c r="N355" t="str">
        <f t="shared" si="16"/>
        <v>Veteran</v>
      </c>
      <c r="Q355" s="7"/>
    </row>
    <row r="356" spans="10:17" x14ac:dyDescent="0.3">
      <c r="J356" s="6">
        <v>44185</v>
      </c>
      <c r="N356" t="str">
        <f t="shared" si="16"/>
        <v>Veteran</v>
      </c>
      <c r="Q356" s="7"/>
    </row>
    <row r="357" spans="10:17" x14ac:dyDescent="0.3">
      <c r="J357" s="6">
        <v>44186</v>
      </c>
      <c r="N357" t="str">
        <f t="shared" si="16"/>
        <v>Veteran</v>
      </c>
      <c r="Q357" s="7"/>
    </row>
    <row r="358" spans="10:17" x14ac:dyDescent="0.3">
      <c r="J358" s="6">
        <v>44187</v>
      </c>
      <c r="N358" t="str">
        <f t="shared" si="16"/>
        <v>Veteran</v>
      </c>
      <c r="Q358" s="7"/>
    </row>
    <row r="359" spans="10:17" x14ac:dyDescent="0.3">
      <c r="J359" s="6">
        <v>44188</v>
      </c>
      <c r="N359" t="str">
        <f t="shared" si="16"/>
        <v>Veteran</v>
      </c>
      <c r="Q359" s="7"/>
    </row>
    <row r="360" spans="10:17" x14ac:dyDescent="0.3">
      <c r="J360" s="6">
        <v>44189</v>
      </c>
      <c r="N360" t="str">
        <f t="shared" si="16"/>
        <v>Veteran</v>
      </c>
      <c r="Q360" s="7"/>
    </row>
    <row r="361" spans="10:17" x14ac:dyDescent="0.3">
      <c r="J361" s="6">
        <v>44190</v>
      </c>
      <c r="N361" t="str">
        <f t="shared" si="16"/>
        <v>Veteran</v>
      </c>
      <c r="Q361" s="7"/>
    </row>
    <row r="362" spans="10:17" x14ac:dyDescent="0.3">
      <c r="J362" s="6">
        <v>44191</v>
      </c>
      <c r="N362" t="str">
        <f t="shared" si="16"/>
        <v>Veteran</v>
      </c>
      <c r="Q362" s="7"/>
    </row>
    <row r="363" spans="10:17" x14ac:dyDescent="0.3">
      <c r="J363" s="6">
        <v>44192</v>
      </c>
      <c r="N363" t="str">
        <f t="shared" si="16"/>
        <v>Veteran</v>
      </c>
      <c r="Q363" s="7"/>
    </row>
    <row r="364" spans="10:17" x14ac:dyDescent="0.3">
      <c r="J364" s="6">
        <v>44193</v>
      </c>
      <c r="N364" t="str">
        <f t="shared" si="16"/>
        <v>Veteran</v>
      </c>
      <c r="Q364" s="7"/>
    </row>
    <row r="365" spans="10:17" x14ac:dyDescent="0.3">
      <c r="J365" s="6">
        <v>44194</v>
      </c>
      <c r="N365" t="str">
        <f t="shared" si="16"/>
        <v>Veteran</v>
      </c>
      <c r="Q365" s="7"/>
    </row>
    <row r="366" spans="10:17" x14ac:dyDescent="0.3">
      <c r="J366" s="6">
        <v>44195</v>
      </c>
      <c r="N366" t="str">
        <f t="shared" si="16"/>
        <v>Veteran</v>
      </c>
      <c r="Q366" s="7"/>
    </row>
    <row r="367" spans="10:17" x14ac:dyDescent="0.3">
      <c r="J367" s="6">
        <v>44196</v>
      </c>
      <c r="N367" t="str">
        <f t="shared" si="16"/>
        <v>Veteran</v>
      </c>
      <c r="Q367" s="7"/>
    </row>
    <row r="368" spans="10:17" x14ac:dyDescent="0.3">
      <c r="J368" s="6">
        <v>44197</v>
      </c>
      <c r="N368" t="str">
        <f t="shared" si="16"/>
        <v>Veteran</v>
      </c>
      <c r="Q368" s="7"/>
    </row>
  </sheetData>
  <mergeCells count="1">
    <mergeCell ref="S5:T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1"/>
  <sheetViews>
    <sheetView workbookViewId="0">
      <selection activeCell="E1" sqref="E1:F1"/>
    </sheetView>
  </sheetViews>
  <sheetFormatPr defaultRowHeight="14.4" x14ac:dyDescent="0.3"/>
  <cols>
    <col min="1" max="1" width="18.109375" bestFit="1" customWidth="1"/>
    <col min="2" max="2" width="12.44140625" bestFit="1" customWidth="1"/>
    <col min="5" max="5" width="12.5546875" bestFit="1" customWidth="1"/>
    <col min="7" max="7" width="14.6640625" bestFit="1" customWidth="1"/>
    <col min="8" max="8" width="24" bestFit="1" customWidth="1"/>
    <col min="9" max="9" width="15.88671875" bestFit="1" customWidth="1"/>
  </cols>
  <sheetData>
    <row r="1" spans="1:9" x14ac:dyDescent="0.3">
      <c r="A1" s="1" t="s">
        <v>419</v>
      </c>
      <c r="B1" s="1" t="s">
        <v>420</v>
      </c>
      <c r="C1" s="1" t="s">
        <v>421</v>
      </c>
      <c r="D1" s="1" t="s">
        <v>422</v>
      </c>
      <c r="E1" s="1" t="s">
        <v>423</v>
      </c>
      <c r="F1" s="1" t="s">
        <v>424</v>
      </c>
      <c r="G1" s="1" t="s">
        <v>425</v>
      </c>
      <c r="H1" s="1" t="s">
        <v>426</v>
      </c>
      <c r="I1" s="1" t="s">
        <v>427</v>
      </c>
    </row>
    <row r="2" spans="1:9" x14ac:dyDescent="0.3">
      <c r="A2" s="2">
        <v>44927</v>
      </c>
      <c r="B2" t="s">
        <v>9</v>
      </c>
      <c r="C2" t="s">
        <v>428</v>
      </c>
      <c r="D2" t="s">
        <v>433</v>
      </c>
      <c r="E2">
        <v>3092</v>
      </c>
      <c r="F2">
        <v>2</v>
      </c>
      <c r="G2" t="s">
        <v>473</v>
      </c>
      <c r="H2" t="s">
        <v>673</v>
      </c>
      <c r="I2" t="s">
        <v>873</v>
      </c>
    </row>
    <row r="3" spans="1:9" x14ac:dyDescent="0.3">
      <c r="A3" s="2">
        <v>44928</v>
      </c>
      <c r="B3" t="s">
        <v>10</v>
      </c>
      <c r="C3" t="s">
        <v>429</v>
      </c>
      <c r="D3" t="s">
        <v>434</v>
      </c>
      <c r="E3">
        <v>2578</v>
      </c>
      <c r="F3">
        <v>3</v>
      </c>
      <c r="G3" t="s">
        <v>474</v>
      </c>
      <c r="H3" t="s">
        <v>674</v>
      </c>
      <c r="I3" t="s">
        <v>874</v>
      </c>
    </row>
    <row r="4" spans="1:9" x14ac:dyDescent="0.3">
      <c r="A4" s="2">
        <v>44929</v>
      </c>
      <c r="B4" t="s">
        <v>11</v>
      </c>
      <c r="C4" t="s">
        <v>430</v>
      </c>
      <c r="D4" t="s">
        <v>435</v>
      </c>
      <c r="E4">
        <v>3654</v>
      </c>
      <c r="F4">
        <v>15</v>
      </c>
      <c r="G4" t="s">
        <v>475</v>
      </c>
      <c r="H4" t="s">
        <v>675</v>
      </c>
      <c r="I4" t="s">
        <v>875</v>
      </c>
    </row>
    <row r="5" spans="1:9" x14ac:dyDescent="0.3">
      <c r="A5" s="2">
        <v>44930</v>
      </c>
      <c r="B5" t="s">
        <v>12</v>
      </c>
      <c r="C5" t="s">
        <v>431</v>
      </c>
      <c r="D5" t="s">
        <v>436</v>
      </c>
      <c r="E5">
        <v>3249</v>
      </c>
      <c r="F5">
        <v>6</v>
      </c>
      <c r="G5" t="s">
        <v>476</v>
      </c>
      <c r="H5" t="s">
        <v>676</v>
      </c>
      <c r="I5" t="s">
        <v>873</v>
      </c>
    </row>
    <row r="6" spans="1:9" x14ac:dyDescent="0.3">
      <c r="A6" s="2">
        <v>44931</v>
      </c>
      <c r="B6" t="s">
        <v>13</v>
      </c>
      <c r="C6" t="s">
        <v>432</v>
      </c>
      <c r="D6" t="s">
        <v>437</v>
      </c>
      <c r="E6">
        <v>2603</v>
      </c>
      <c r="F6">
        <v>8</v>
      </c>
      <c r="G6" t="s">
        <v>477</v>
      </c>
      <c r="H6" t="s">
        <v>677</v>
      </c>
      <c r="I6" t="s">
        <v>874</v>
      </c>
    </row>
    <row r="7" spans="1:9" x14ac:dyDescent="0.3">
      <c r="A7" s="2">
        <v>44932</v>
      </c>
      <c r="B7" t="s">
        <v>14</v>
      </c>
      <c r="C7" t="s">
        <v>428</v>
      </c>
      <c r="D7" t="s">
        <v>438</v>
      </c>
      <c r="E7">
        <v>3323</v>
      </c>
      <c r="F7">
        <v>13</v>
      </c>
      <c r="G7" t="s">
        <v>478</v>
      </c>
      <c r="H7" t="s">
        <v>678</v>
      </c>
      <c r="I7" t="s">
        <v>873</v>
      </c>
    </row>
    <row r="8" spans="1:9" x14ac:dyDescent="0.3">
      <c r="A8" s="2">
        <v>44933</v>
      </c>
      <c r="B8" t="s">
        <v>15</v>
      </c>
      <c r="C8" t="s">
        <v>429</v>
      </c>
      <c r="D8" t="s">
        <v>439</v>
      </c>
      <c r="E8">
        <v>1099</v>
      </c>
      <c r="F8">
        <v>9</v>
      </c>
      <c r="G8" t="s">
        <v>479</v>
      </c>
      <c r="H8" t="s">
        <v>679</v>
      </c>
      <c r="I8" t="s">
        <v>875</v>
      </c>
    </row>
    <row r="9" spans="1:9" x14ac:dyDescent="0.3">
      <c r="A9" s="2">
        <v>44934</v>
      </c>
      <c r="B9" t="s">
        <v>16</v>
      </c>
      <c r="C9" t="s">
        <v>430</v>
      </c>
      <c r="D9" t="s">
        <v>440</v>
      </c>
      <c r="E9">
        <v>2425</v>
      </c>
      <c r="F9">
        <v>17</v>
      </c>
      <c r="G9" t="s">
        <v>480</v>
      </c>
      <c r="H9" t="s">
        <v>680</v>
      </c>
      <c r="I9" t="s">
        <v>873</v>
      </c>
    </row>
    <row r="10" spans="1:9" x14ac:dyDescent="0.3">
      <c r="A10" s="2">
        <v>44935</v>
      </c>
      <c r="B10" t="s">
        <v>17</v>
      </c>
      <c r="C10" t="s">
        <v>431</v>
      </c>
      <c r="D10" t="s">
        <v>441</v>
      </c>
      <c r="E10">
        <v>3876</v>
      </c>
      <c r="F10">
        <v>13</v>
      </c>
      <c r="G10" t="s">
        <v>481</v>
      </c>
      <c r="H10" t="s">
        <v>681</v>
      </c>
      <c r="I10" t="s">
        <v>873</v>
      </c>
    </row>
    <row r="11" spans="1:9" x14ac:dyDescent="0.3">
      <c r="A11" s="2">
        <v>44936</v>
      </c>
      <c r="B11" t="s">
        <v>18</v>
      </c>
      <c r="C11" t="s">
        <v>432</v>
      </c>
      <c r="D11" t="s">
        <v>442</v>
      </c>
      <c r="E11">
        <v>3553</v>
      </c>
      <c r="F11">
        <v>0</v>
      </c>
      <c r="G11" t="s">
        <v>482</v>
      </c>
      <c r="H11" t="s">
        <v>682</v>
      </c>
      <c r="I11" t="s">
        <v>874</v>
      </c>
    </row>
    <row r="12" spans="1:9" x14ac:dyDescent="0.3">
      <c r="A12" s="2">
        <v>44937</v>
      </c>
      <c r="B12" t="s">
        <v>19</v>
      </c>
      <c r="C12" t="s">
        <v>428</v>
      </c>
      <c r="D12" t="s">
        <v>443</v>
      </c>
      <c r="E12">
        <v>3561</v>
      </c>
      <c r="F12">
        <v>16</v>
      </c>
      <c r="G12" t="s">
        <v>483</v>
      </c>
      <c r="H12" t="s">
        <v>683</v>
      </c>
      <c r="I12" t="s">
        <v>873</v>
      </c>
    </row>
    <row r="13" spans="1:9" x14ac:dyDescent="0.3">
      <c r="A13" s="2">
        <v>44938</v>
      </c>
      <c r="B13" t="s">
        <v>20</v>
      </c>
      <c r="C13" t="s">
        <v>429</v>
      </c>
      <c r="D13" t="s">
        <v>444</v>
      </c>
      <c r="E13">
        <v>1224</v>
      </c>
      <c r="F13">
        <v>8</v>
      </c>
      <c r="G13" t="s">
        <v>484</v>
      </c>
      <c r="H13" t="s">
        <v>684</v>
      </c>
      <c r="I13" t="s">
        <v>873</v>
      </c>
    </row>
    <row r="14" spans="1:9" x14ac:dyDescent="0.3">
      <c r="A14" s="2">
        <v>44939</v>
      </c>
      <c r="B14" t="s">
        <v>21</v>
      </c>
      <c r="C14" t="s">
        <v>430</v>
      </c>
      <c r="D14" t="s">
        <v>445</v>
      </c>
      <c r="E14">
        <v>1686</v>
      </c>
      <c r="F14">
        <v>2</v>
      </c>
      <c r="G14" t="s">
        <v>485</v>
      </c>
      <c r="H14" t="s">
        <v>685</v>
      </c>
      <c r="I14" t="s">
        <v>873</v>
      </c>
    </row>
    <row r="15" spans="1:9" x14ac:dyDescent="0.3">
      <c r="A15" s="2">
        <v>44940</v>
      </c>
      <c r="B15" t="s">
        <v>22</v>
      </c>
      <c r="C15" t="s">
        <v>431</v>
      </c>
      <c r="D15" t="s">
        <v>446</v>
      </c>
      <c r="E15">
        <v>3402</v>
      </c>
      <c r="F15">
        <v>20</v>
      </c>
      <c r="G15" t="s">
        <v>486</v>
      </c>
      <c r="H15" t="s">
        <v>686</v>
      </c>
      <c r="I15" t="s">
        <v>874</v>
      </c>
    </row>
    <row r="16" spans="1:9" x14ac:dyDescent="0.3">
      <c r="A16" s="2">
        <v>44941</v>
      </c>
      <c r="B16" t="s">
        <v>23</v>
      </c>
      <c r="C16" t="s">
        <v>432</v>
      </c>
      <c r="D16" t="s">
        <v>447</v>
      </c>
      <c r="E16">
        <v>1643</v>
      </c>
      <c r="F16">
        <v>6</v>
      </c>
      <c r="G16" t="s">
        <v>487</v>
      </c>
      <c r="H16" t="s">
        <v>687</v>
      </c>
      <c r="I16" t="s">
        <v>873</v>
      </c>
    </row>
    <row r="17" spans="1:9" x14ac:dyDescent="0.3">
      <c r="A17" s="2">
        <v>44942</v>
      </c>
      <c r="B17" t="s">
        <v>24</v>
      </c>
      <c r="C17" t="s">
        <v>428</v>
      </c>
      <c r="D17" t="s">
        <v>448</v>
      </c>
      <c r="E17">
        <v>3478</v>
      </c>
      <c r="F17">
        <v>0</v>
      </c>
      <c r="G17" t="s">
        <v>488</v>
      </c>
      <c r="H17" t="s">
        <v>688</v>
      </c>
      <c r="I17" t="s">
        <v>873</v>
      </c>
    </row>
    <row r="18" spans="1:9" x14ac:dyDescent="0.3">
      <c r="A18" s="2">
        <v>44943</v>
      </c>
      <c r="B18" t="s">
        <v>25</v>
      </c>
      <c r="C18" t="s">
        <v>429</v>
      </c>
      <c r="D18" t="s">
        <v>449</v>
      </c>
      <c r="E18">
        <v>2465</v>
      </c>
      <c r="F18">
        <v>7</v>
      </c>
      <c r="G18" t="s">
        <v>489</v>
      </c>
      <c r="H18" t="s">
        <v>689</v>
      </c>
      <c r="I18" t="s">
        <v>875</v>
      </c>
    </row>
    <row r="19" spans="1:9" x14ac:dyDescent="0.3">
      <c r="A19" s="2">
        <v>44944</v>
      </c>
      <c r="B19" t="s">
        <v>26</v>
      </c>
      <c r="C19" t="s">
        <v>430</v>
      </c>
      <c r="D19" t="s">
        <v>450</v>
      </c>
      <c r="E19">
        <v>3486</v>
      </c>
      <c r="F19">
        <v>1</v>
      </c>
      <c r="G19" t="s">
        <v>490</v>
      </c>
      <c r="H19" t="s">
        <v>690</v>
      </c>
      <c r="I19" t="s">
        <v>874</v>
      </c>
    </row>
    <row r="20" spans="1:9" x14ac:dyDescent="0.3">
      <c r="A20" s="2">
        <v>44945</v>
      </c>
      <c r="B20" t="s">
        <v>27</v>
      </c>
      <c r="C20" t="s">
        <v>431</v>
      </c>
      <c r="D20" t="s">
        <v>451</v>
      </c>
      <c r="E20">
        <v>1567</v>
      </c>
      <c r="F20">
        <v>11</v>
      </c>
      <c r="G20" t="s">
        <v>491</v>
      </c>
      <c r="H20" t="s">
        <v>691</v>
      </c>
      <c r="I20" t="s">
        <v>874</v>
      </c>
    </row>
    <row r="21" spans="1:9" x14ac:dyDescent="0.3">
      <c r="A21" s="2">
        <v>44946</v>
      </c>
      <c r="B21" t="s">
        <v>28</v>
      </c>
      <c r="C21" t="s">
        <v>432</v>
      </c>
      <c r="D21" t="s">
        <v>452</v>
      </c>
      <c r="E21">
        <v>3315</v>
      </c>
      <c r="F21">
        <v>20</v>
      </c>
      <c r="G21" t="s">
        <v>492</v>
      </c>
      <c r="H21" t="s">
        <v>692</v>
      </c>
      <c r="I21" t="s">
        <v>874</v>
      </c>
    </row>
    <row r="22" spans="1:9" x14ac:dyDescent="0.3">
      <c r="A22" s="2">
        <v>44947</v>
      </c>
      <c r="B22" t="s">
        <v>29</v>
      </c>
      <c r="C22" t="s">
        <v>428</v>
      </c>
      <c r="D22" t="s">
        <v>453</v>
      </c>
      <c r="E22">
        <v>1560</v>
      </c>
      <c r="F22">
        <v>5</v>
      </c>
      <c r="G22" t="s">
        <v>493</v>
      </c>
      <c r="H22" t="s">
        <v>693</v>
      </c>
      <c r="I22" t="s">
        <v>873</v>
      </c>
    </row>
    <row r="23" spans="1:9" x14ac:dyDescent="0.3">
      <c r="A23" s="2">
        <v>44948</v>
      </c>
      <c r="B23" t="s">
        <v>30</v>
      </c>
      <c r="C23" t="s">
        <v>429</v>
      </c>
      <c r="D23" t="s">
        <v>454</v>
      </c>
      <c r="E23">
        <v>2592</v>
      </c>
      <c r="F23">
        <v>2</v>
      </c>
      <c r="G23" t="s">
        <v>494</v>
      </c>
      <c r="H23" t="s">
        <v>694</v>
      </c>
      <c r="I23" t="s">
        <v>875</v>
      </c>
    </row>
    <row r="24" spans="1:9" x14ac:dyDescent="0.3">
      <c r="A24" s="2">
        <v>44949</v>
      </c>
      <c r="B24" t="s">
        <v>31</v>
      </c>
      <c r="C24" t="s">
        <v>430</v>
      </c>
      <c r="D24" t="s">
        <v>455</v>
      </c>
      <c r="E24">
        <v>4259</v>
      </c>
      <c r="F24">
        <v>9</v>
      </c>
      <c r="G24" t="s">
        <v>495</v>
      </c>
      <c r="H24" t="s">
        <v>695</v>
      </c>
      <c r="I24" t="s">
        <v>873</v>
      </c>
    </row>
    <row r="25" spans="1:9" x14ac:dyDescent="0.3">
      <c r="A25" s="2">
        <v>44950</v>
      </c>
      <c r="B25" t="s">
        <v>32</v>
      </c>
      <c r="C25" t="s">
        <v>431</v>
      </c>
      <c r="D25" t="s">
        <v>456</v>
      </c>
      <c r="E25">
        <v>2146</v>
      </c>
      <c r="F25">
        <v>19</v>
      </c>
      <c r="G25" t="s">
        <v>496</v>
      </c>
      <c r="H25" t="s">
        <v>696</v>
      </c>
      <c r="I25" t="s">
        <v>873</v>
      </c>
    </row>
    <row r="26" spans="1:9" x14ac:dyDescent="0.3">
      <c r="A26" s="2">
        <v>44951</v>
      </c>
      <c r="B26" t="s">
        <v>33</v>
      </c>
      <c r="C26" t="s">
        <v>432</v>
      </c>
      <c r="D26" t="s">
        <v>457</v>
      </c>
      <c r="E26">
        <v>4682</v>
      </c>
      <c r="F26">
        <v>14</v>
      </c>
      <c r="G26" t="s">
        <v>497</v>
      </c>
      <c r="H26" t="s">
        <v>697</v>
      </c>
      <c r="I26" t="s">
        <v>873</v>
      </c>
    </row>
    <row r="27" spans="1:9" x14ac:dyDescent="0.3">
      <c r="A27" s="2">
        <v>44952</v>
      </c>
      <c r="B27" t="s">
        <v>34</v>
      </c>
      <c r="C27" t="s">
        <v>428</v>
      </c>
      <c r="D27" t="s">
        <v>458</v>
      </c>
      <c r="E27">
        <v>1231</v>
      </c>
      <c r="F27">
        <v>3</v>
      </c>
      <c r="G27" t="s">
        <v>498</v>
      </c>
      <c r="H27" t="s">
        <v>698</v>
      </c>
      <c r="I27" t="s">
        <v>873</v>
      </c>
    </row>
    <row r="28" spans="1:9" x14ac:dyDescent="0.3">
      <c r="A28" s="2">
        <v>44953</v>
      </c>
      <c r="B28" t="s">
        <v>35</v>
      </c>
      <c r="C28" t="s">
        <v>429</v>
      </c>
      <c r="D28" t="s">
        <v>459</v>
      </c>
      <c r="E28">
        <v>3865</v>
      </c>
      <c r="F28">
        <v>13</v>
      </c>
      <c r="G28" t="s">
        <v>499</v>
      </c>
      <c r="H28" t="s">
        <v>699</v>
      </c>
      <c r="I28" t="s">
        <v>874</v>
      </c>
    </row>
    <row r="29" spans="1:9" x14ac:dyDescent="0.3">
      <c r="A29" s="2">
        <v>44954</v>
      </c>
      <c r="B29" t="s">
        <v>36</v>
      </c>
      <c r="C29" t="s">
        <v>430</v>
      </c>
      <c r="D29" t="s">
        <v>460</v>
      </c>
      <c r="E29">
        <v>3110</v>
      </c>
      <c r="F29">
        <v>5</v>
      </c>
      <c r="G29" t="s">
        <v>500</v>
      </c>
      <c r="H29" t="s">
        <v>700</v>
      </c>
      <c r="I29" t="s">
        <v>873</v>
      </c>
    </row>
    <row r="30" spans="1:9" x14ac:dyDescent="0.3">
      <c r="A30" s="2">
        <v>44955</v>
      </c>
      <c r="B30" t="s">
        <v>37</v>
      </c>
      <c r="C30" t="s">
        <v>431</v>
      </c>
      <c r="D30" t="s">
        <v>461</v>
      </c>
      <c r="E30">
        <v>1497</v>
      </c>
      <c r="F30">
        <v>15</v>
      </c>
      <c r="G30" t="s">
        <v>501</v>
      </c>
      <c r="H30" t="s">
        <v>701</v>
      </c>
      <c r="I30" t="s">
        <v>874</v>
      </c>
    </row>
    <row r="31" spans="1:9" x14ac:dyDescent="0.3">
      <c r="A31" s="2">
        <v>44956</v>
      </c>
      <c r="B31" t="s">
        <v>38</v>
      </c>
      <c r="C31" t="s">
        <v>432</v>
      </c>
      <c r="D31" t="s">
        <v>462</v>
      </c>
      <c r="E31">
        <v>2180</v>
      </c>
      <c r="F31">
        <v>8</v>
      </c>
      <c r="G31" t="s">
        <v>502</v>
      </c>
      <c r="H31" t="s">
        <v>702</v>
      </c>
      <c r="I31" t="s">
        <v>875</v>
      </c>
    </row>
    <row r="32" spans="1:9" x14ac:dyDescent="0.3">
      <c r="A32" s="2">
        <v>44957</v>
      </c>
      <c r="B32" t="s">
        <v>39</v>
      </c>
      <c r="C32" t="s">
        <v>428</v>
      </c>
      <c r="D32" t="s">
        <v>463</v>
      </c>
      <c r="E32">
        <v>4435</v>
      </c>
      <c r="F32">
        <v>5</v>
      </c>
      <c r="G32" t="s">
        <v>503</v>
      </c>
      <c r="H32" t="s">
        <v>703</v>
      </c>
      <c r="I32" t="s">
        <v>874</v>
      </c>
    </row>
    <row r="33" spans="1:9" x14ac:dyDescent="0.3">
      <c r="A33" s="2">
        <v>44958</v>
      </c>
      <c r="B33" t="s">
        <v>40</v>
      </c>
      <c r="C33" t="s">
        <v>429</v>
      </c>
      <c r="D33" t="s">
        <v>464</v>
      </c>
      <c r="E33">
        <v>3080</v>
      </c>
      <c r="F33">
        <v>20</v>
      </c>
      <c r="G33" t="s">
        <v>504</v>
      </c>
      <c r="H33" t="s">
        <v>704</v>
      </c>
      <c r="I33" t="s">
        <v>874</v>
      </c>
    </row>
    <row r="34" spans="1:9" x14ac:dyDescent="0.3">
      <c r="A34" s="2">
        <v>44959</v>
      </c>
      <c r="B34" t="s">
        <v>41</v>
      </c>
      <c r="C34" t="s">
        <v>430</v>
      </c>
      <c r="D34" t="s">
        <v>465</v>
      </c>
      <c r="E34">
        <v>3707</v>
      </c>
      <c r="F34">
        <v>11</v>
      </c>
      <c r="G34" t="s">
        <v>505</v>
      </c>
      <c r="H34" t="s">
        <v>705</v>
      </c>
      <c r="I34" t="s">
        <v>875</v>
      </c>
    </row>
    <row r="35" spans="1:9" x14ac:dyDescent="0.3">
      <c r="A35" s="2">
        <v>44960</v>
      </c>
      <c r="B35" t="s">
        <v>42</v>
      </c>
      <c r="C35" t="s">
        <v>431</v>
      </c>
      <c r="D35" t="s">
        <v>466</v>
      </c>
      <c r="E35">
        <v>4747</v>
      </c>
      <c r="F35">
        <v>5</v>
      </c>
      <c r="G35" t="s">
        <v>506</v>
      </c>
      <c r="H35" t="s">
        <v>706</v>
      </c>
      <c r="I35" t="s">
        <v>874</v>
      </c>
    </row>
    <row r="36" spans="1:9" x14ac:dyDescent="0.3">
      <c r="A36" s="2">
        <v>44961</v>
      </c>
      <c r="B36" t="s">
        <v>43</v>
      </c>
      <c r="C36" t="s">
        <v>432</v>
      </c>
      <c r="D36" t="s">
        <v>467</v>
      </c>
      <c r="E36">
        <v>3327</v>
      </c>
      <c r="F36">
        <v>18</v>
      </c>
      <c r="G36" t="s">
        <v>507</v>
      </c>
      <c r="H36" t="s">
        <v>707</v>
      </c>
      <c r="I36" t="s">
        <v>873</v>
      </c>
    </row>
    <row r="37" spans="1:9" x14ac:dyDescent="0.3">
      <c r="A37" s="2">
        <v>44962</v>
      </c>
      <c r="B37" t="s">
        <v>44</v>
      </c>
      <c r="C37" t="s">
        <v>428</v>
      </c>
      <c r="D37" t="s">
        <v>468</v>
      </c>
      <c r="E37">
        <v>1656</v>
      </c>
      <c r="F37">
        <v>18</v>
      </c>
      <c r="G37" t="s">
        <v>508</v>
      </c>
      <c r="H37" t="s">
        <v>708</v>
      </c>
      <c r="I37" t="s">
        <v>875</v>
      </c>
    </row>
    <row r="38" spans="1:9" x14ac:dyDescent="0.3">
      <c r="A38" s="2">
        <v>44963</v>
      </c>
      <c r="B38" t="s">
        <v>45</v>
      </c>
      <c r="C38" t="s">
        <v>429</v>
      </c>
      <c r="D38" t="s">
        <v>469</v>
      </c>
      <c r="E38">
        <v>2479</v>
      </c>
      <c r="F38">
        <v>20</v>
      </c>
      <c r="G38" t="s">
        <v>509</v>
      </c>
      <c r="H38" t="s">
        <v>709</v>
      </c>
      <c r="I38" t="s">
        <v>873</v>
      </c>
    </row>
    <row r="39" spans="1:9" x14ac:dyDescent="0.3">
      <c r="A39" s="2">
        <v>44964</v>
      </c>
      <c r="B39" t="s">
        <v>46</v>
      </c>
      <c r="C39" t="s">
        <v>430</v>
      </c>
      <c r="D39" t="s">
        <v>470</v>
      </c>
      <c r="E39">
        <v>1841</v>
      </c>
      <c r="F39">
        <v>9</v>
      </c>
      <c r="G39" t="s">
        <v>510</v>
      </c>
      <c r="H39" t="s">
        <v>710</v>
      </c>
      <c r="I39" t="s">
        <v>874</v>
      </c>
    </row>
    <row r="40" spans="1:9" x14ac:dyDescent="0.3">
      <c r="A40" s="2">
        <v>44965</v>
      </c>
      <c r="B40" t="s">
        <v>47</v>
      </c>
      <c r="C40" t="s">
        <v>431</v>
      </c>
      <c r="D40" t="s">
        <v>471</v>
      </c>
      <c r="E40">
        <v>4616</v>
      </c>
      <c r="F40">
        <v>14</v>
      </c>
      <c r="G40" t="s">
        <v>511</v>
      </c>
      <c r="H40" t="s">
        <v>711</v>
      </c>
      <c r="I40" t="s">
        <v>874</v>
      </c>
    </row>
    <row r="41" spans="1:9" x14ac:dyDescent="0.3">
      <c r="A41" s="2">
        <v>44966</v>
      </c>
      <c r="B41" t="s">
        <v>48</v>
      </c>
      <c r="C41" t="s">
        <v>432</v>
      </c>
      <c r="D41" t="s">
        <v>472</v>
      </c>
      <c r="E41">
        <v>2921</v>
      </c>
      <c r="F41">
        <v>2</v>
      </c>
      <c r="G41" t="s">
        <v>512</v>
      </c>
      <c r="H41" t="s">
        <v>712</v>
      </c>
      <c r="I41" t="s">
        <v>874</v>
      </c>
    </row>
    <row r="42" spans="1:9" x14ac:dyDescent="0.3">
      <c r="A42" s="2">
        <v>44967</v>
      </c>
      <c r="B42" t="s">
        <v>49</v>
      </c>
      <c r="C42" t="s">
        <v>428</v>
      </c>
      <c r="D42" t="s">
        <v>433</v>
      </c>
      <c r="E42">
        <v>4919</v>
      </c>
      <c r="F42">
        <v>4</v>
      </c>
      <c r="G42" t="s">
        <v>513</v>
      </c>
      <c r="H42" t="s">
        <v>713</v>
      </c>
      <c r="I42" t="s">
        <v>874</v>
      </c>
    </row>
    <row r="43" spans="1:9" x14ac:dyDescent="0.3">
      <c r="A43" s="2">
        <v>44968</v>
      </c>
      <c r="B43" t="s">
        <v>50</v>
      </c>
      <c r="C43" t="s">
        <v>429</v>
      </c>
      <c r="D43" t="s">
        <v>434</v>
      </c>
      <c r="E43">
        <v>4916</v>
      </c>
      <c r="F43">
        <v>9</v>
      </c>
      <c r="G43" t="s">
        <v>514</v>
      </c>
      <c r="H43" t="s">
        <v>714</v>
      </c>
      <c r="I43" t="s">
        <v>875</v>
      </c>
    </row>
    <row r="44" spans="1:9" x14ac:dyDescent="0.3">
      <c r="A44" s="2">
        <v>44969</v>
      </c>
      <c r="B44" t="s">
        <v>51</v>
      </c>
      <c r="C44" t="s">
        <v>430</v>
      </c>
      <c r="D44" t="s">
        <v>435</v>
      </c>
      <c r="E44">
        <v>1444</v>
      </c>
      <c r="F44">
        <v>10</v>
      </c>
      <c r="G44" t="s">
        <v>515</v>
      </c>
      <c r="H44" t="s">
        <v>715</v>
      </c>
      <c r="I44" t="s">
        <v>875</v>
      </c>
    </row>
    <row r="45" spans="1:9" x14ac:dyDescent="0.3">
      <c r="A45" s="2">
        <v>44970</v>
      </c>
      <c r="B45" t="s">
        <v>52</v>
      </c>
      <c r="C45" t="s">
        <v>431</v>
      </c>
      <c r="D45" t="s">
        <v>436</v>
      </c>
      <c r="E45">
        <v>3531</v>
      </c>
      <c r="F45">
        <v>1</v>
      </c>
      <c r="G45" t="s">
        <v>516</v>
      </c>
      <c r="H45" t="s">
        <v>716</v>
      </c>
      <c r="I45" t="s">
        <v>873</v>
      </c>
    </row>
    <row r="46" spans="1:9" x14ac:dyDescent="0.3">
      <c r="A46" s="2">
        <v>44971</v>
      </c>
      <c r="B46" t="s">
        <v>53</v>
      </c>
      <c r="C46" t="s">
        <v>432</v>
      </c>
      <c r="D46" t="s">
        <v>437</v>
      </c>
      <c r="E46">
        <v>4183</v>
      </c>
      <c r="F46">
        <v>18</v>
      </c>
      <c r="G46" t="s">
        <v>517</v>
      </c>
      <c r="H46" t="s">
        <v>717</v>
      </c>
      <c r="I46" t="s">
        <v>873</v>
      </c>
    </row>
    <row r="47" spans="1:9" x14ac:dyDescent="0.3">
      <c r="A47" s="2">
        <v>44972</v>
      </c>
      <c r="B47" t="s">
        <v>54</v>
      </c>
      <c r="C47" t="s">
        <v>428</v>
      </c>
      <c r="D47" t="s">
        <v>438</v>
      </c>
      <c r="E47">
        <v>2934</v>
      </c>
      <c r="F47">
        <v>18</v>
      </c>
      <c r="G47" t="s">
        <v>518</v>
      </c>
      <c r="H47" t="s">
        <v>718</v>
      </c>
      <c r="I47" t="s">
        <v>874</v>
      </c>
    </row>
    <row r="48" spans="1:9" x14ac:dyDescent="0.3">
      <c r="A48" s="2">
        <v>44973</v>
      </c>
      <c r="B48" t="s">
        <v>55</v>
      </c>
      <c r="C48" t="s">
        <v>429</v>
      </c>
      <c r="D48" t="s">
        <v>439</v>
      </c>
      <c r="E48">
        <v>4292</v>
      </c>
      <c r="F48">
        <v>10</v>
      </c>
      <c r="G48" t="s">
        <v>519</v>
      </c>
      <c r="H48" t="s">
        <v>719</v>
      </c>
      <c r="I48" t="s">
        <v>873</v>
      </c>
    </row>
    <row r="49" spans="1:9" x14ac:dyDescent="0.3">
      <c r="A49" s="2">
        <v>44974</v>
      </c>
      <c r="B49" t="s">
        <v>56</v>
      </c>
      <c r="C49" t="s">
        <v>430</v>
      </c>
      <c r="D49" t="s">
        <v>440</v>
      </c>
      <c r="E49">
        <v>3699</v>
      </c>
      <c r="F49">
        <v>2</v>
      </c>
      <c r="G49" t="s">
        <v>520</v>
      </c>
      <c r="H49" t="s">
        <v>720</v>
      </c>
      <c r="I49" t="s">
        <v>875</v>
      </c>
    </row>
    <row r="50" spans="1:9" x14ac:dyDescent="0.3">
      <c r="A50" s="2">
        <v>44975</v>
      </c>
      <c r="B50" t="s">
        <v>57</v>
      </c>
      <c r="C50" t="s">
        <v>431</v>
      </c>
      <c r="D50" t="s">
        <v>441</v>
      </c>
      <c r="E50">
        <v>2730</v>
      </c>
      <c r="F50">
        <v>5</v>
      </c>
      <c r="G50" t="s">
        <v>521</v>
      </c>
      <c r="H50" t="s">
        <v>721</v>
      </c>
      <c r="I50" t="s">
        <v>875</v>
      </c>
    </row>
    <row r="51" spans="1:9" x14ac:dyDescent="0.3">
      <c r="A51" s="2">
        <v>44976</v>
      </c>
      <c r="B51" t="s">
        <v>58</v>
      </c>
      <c r="C51" t="s">
        <v>432</v>
      </c>
      <c r="D51" t="s">
        <v>442</v>
      </c>
      <c r="E51">
        <v>3679</v>
      </c>
      <c r="F51">
        <v>3</v>
      </c>
      <c r="G51" t="s">
        <v>522</v>
      </c>
      <c r="H51" t="s">
        <v>722</v>
      </c>
      <c r="I51" t="s">
        <v>873</v>
      </c>
    </row>
    <row r="52" spans="1:9" x14ac:dyDescent="0.3">
      <c r="A52" s="2">
        <v>44977</v>
      </c>
      <c r="B52" t="s">
        <v>59</v>
      </c>
      <c r="C52" t="s">
        <v>428</v>
      </c>
      <c r="D52" t="s">
        <v>443</v>
      </c>
      <c r="E52">
        <v>4083</v>
      </c>
      <c r="F52">
        <v>8</v>
      </c>
      <c r="G52" t="s">
        <v>523</v>
      </c>
      <c r="H52" t="s">
        <v>723</v>
      </c>
      <c r="I52" t="s">
        <v>875</v>
      </c>
    </row>
    <row r="53" spans="1:9" x14ac:dyDescent="0.3">
      <c r="A53" s="2">
        <v>44978</v>
      </c>
      <c r="B53" t="s">
        <v>60</v>
      </c>
      <c r="C53" t="s">
        <v>429</v>
      </c>
      <c r="D53" t="s">
        <v>444</v>
      </c>
      <c r="E53">
        <v>4325</v>
      </c>
      <c r="F53">
        <v>15</v>
      </c>
      <c r="G53" t="s">
        <v>524</v>
      </c>
      <c r="H53" t="s">
        <v>724</v>
      </c>
      <c r="I53" t="s">
        <v>874</v>
      </c>
    </row>
    <row r="54" spans="1:9" x14ac:dyDescent="0.3">
      <c r="A54" s="2">
        <v>44979</v>
      </c>
      <c r="B54" t="s">
        <v>61</v>
      </c>
      <c r="C54" t="s">
        <v>430</v>
      </c>
      <c r="D54" t="s">
        <v>445</v>
      </c>
      <c r="E54">
        <v>1698</v>
      </c>
      <c r="F54">
        <v>10</v>
      </c>
      <c r="G54" t="s">
        <v>525</v>
      </c>
      <c r="H54" t="s">
        <v>725</v>
      </c>
      <c r="I54" t="s">
        <v>873</v>
      </c>
    </row>
    <row r="55" spans="1:9" x14ac:dyDescent="0.3">
      <c r="A55" s="2">
        <v>44980</v>
      </c>
      <c r="B55" t="s">
        <v>62</v>
      </c>
      <c r="C55" t="s">
        <v>431</v>
      </c>
      <c r="D55" t="s">
        <v>446</v>
      </c>
      <c r="E55">
        <v>4976</v>
      </c>
      <c r="F55">
        <v>15</v>
      </c>
      <c r="G55" t="s">
        <v>526</v>
      </c>
      <c r="H55" t="s">
        <v>726</v>
      </c>
      <c r="I55" t="s">
        <v>875</v>
      </c>
    </row>
    <row r="56" spans="1:9" x14ac:dyDescent="0.3">
      <c r="A56" s="2">
        <v>44981</v>
      </c>
      <c r="B56" t="s">
        <v>63</v>
      </c>
      <c r="C56" t="s">
        <v>432</v>
      </c>
      <c r="D56" t="s">
        <v>447</v>
      </c>
      <c r="E56">
        <v>4159</v>
      </c>
      <c r="F56">
        <v>6</v>
      </c>
      <c r="G56" t="s">
        <v>527</v>
      </c>
      <c r="H56" t="s">
        <v>727</v>
      </c>
      <c r="I56" t="s">
        <v>875</v>
      </c>
    </row>
    <row r="57" spans="1:9" x14ac:dyDescent="0.3">
      <c r="A57" s="2">
        <v>44982</v>
      </c>
      <c r="B57" t="s">
        <v>64</v>
      </c>
      <c r="C57" t="s">
        <v>428</v>
      </c>
      <c r="D57" t="s">
        <v>448</v>
      </c>
      <c r="E57">
        <v>2107</v>
      </c>
      <c r="F57">
        <v>5</v>
      </c>
      <c r="G57" t="s">
        <v>528</v>
      </c>
      <c r="H57" t="s">
        <v>728</v>
      </c>
      <c r="I57" t="s">
        <v>873</v>
      </c>
    </row>
    <row r="58" spans="1:9" x14ac:dyDescent="0.3">
      <c r="A58" s="2">
        <v>44983</v>
      </c>
      <c r="B58" t="s">
        <v>65</v>
      </c>
      <c r="C58" t="s">
        <v>429</v>
      </c>
      <c r="D58" t="s">
        <v>449</v>
      </c>
      <c r="E58">
        <v>1445</v>
      </c>
      <c r="F58">
        <v>16</v>
      </c>
      <c r="G58" t="s">
        <v>529</v>
      </c>
      <c r="H58" t="s">
        <v>729</v>
      </c>
      <c r="I58" t="s">
        <v>874</v>
      </c>
    </row>
    <row r="59" spans="1:9" x14ac:dyDescent="0.3">
      <c r="A59" s="2">
        <v>44984</v>
      </c>
      <c r="B59" t="s">
        <v>66</v>
      </c>
      <c r="C59" t="s">
        <v>430</v>
      </c>
      <c r="D59" t="s">
        <v>450</v>
      </c>
      <c r="E59">
        <v>1589</v>
      </c>
      <c r="F59">
        <v>3</v>
      </c>
      <c r="G59" t="s">
        <v>530</v>
      </c>
      <c r="H59" t="s">
        <v>730</v>
      </c>
      <c r="I59" t="s">
        <v>873</v>
      </c>
    </row>
    <row r="60" spans="1:9" x14ac:dyDescent="0.3">
      <c r="A60" s="2">
        <v>44985</v>
      </c>
      <c r="B60" t="s">
        <v>67</v>
      </c>
      <c r="C60" t="s">
        <v>431</v>
      </c>
      <c r="D60" t="s">
        <v>451</v>
      </c>
      <c r="E60">
        <v>3245</v>
      </c>
      <c r="F60">
        <v>1</v>
      </c>
      <c r="G60" t="s">
        <v>531</v>
      </c>
      <c r="H60" t="s">
        <v>731</v>
      </c>
      <c r="I60" t="s">
        <v>873</v>
      </c>
    </row>
    <row r="61" spans="1:9" x14ac:dyDescent="0.3">
      <c r="A61" s="2">
        <v>44986</v>
      </c>
      <c r="B61" t="s">
        <v>68</v>
      </c>
      <c r="C61" t="s">
        <v>432</v>
      </c>
      <c r="D61" t="s">
        <v>452</v>
      </c>
      <c r="E61">
        <v>3797</v>
      </c>
      <c r="F61">
        <v>14</v>
      </c>
      <c r="G61" t="s">
        <v>532</v>
      </c>
      <c r="H61" t="s">
        <v>732</v>
      </c>
      <c r="I61" t="s">
        <v>875</v>
      </c>
    </row>
    <row r="62" spans="1:9" x14ac:dyDescent="0.3">
      <c r="A62" s="2">
        <v>44987</v>
      </c>
      <c r="B62" t="s">
        <v>69</v>
      </c>
      <c r="C62" t="s">
        <v>428</v>
      </c>
      <c r="D62" t="s">
        <v>453</v>
      </c>
      <c r="E62">
        <v>1216</v>
      </c>
      <c r="F62">
        <v>10</v>
      </c>
      <c r="G62" t="s">
        <v>533</v>
      </c>
      <c r="H62" t="s">
        <v>733</v>
      </c>
      <c r="I62" t="s">
        <v>874</v>
      </c>
    </row>
    <row r="63" spans="1:9" x14ac:dyDescent="0.3">
      <c r="A63" s="2">
        <v>44988</v>
      </c>
      <c r="B63" t="s">
        <v>70</v>
      </c>
      <c r="C63" t="s">
        <v>429</v>
      </c>
      <c r="D63" t="s">
        <v>454</v>
      </c>
      <c r="E63">
        <v>3208</v>
      </c>
      <c r="F63">
        <v>11</v>
      </c>
      <c r="G63" t="s">
        <v>534</v>
      </c>
      <c r="H63" t="s">
        <v>734</v>
      </c>
      <c r="I63" t="s">
        <v>875</v>
      </c>
    </row>
    <row r="64" spans="1:9" x14ac:dyDescent="0.3">
      <c r="A64" s="2">
        <v>44989</v>
      </c>
      <c r="B64" t="s">
        <v>71</v>
      </c>
      <c r="C64" t="s">
        <v>430</v>
      </c>
      <c r="D64" t="s">
        <v>455</v>
      </c>
      <c r="E64">
        <v>4272</v>
      </c>
      <c r="F64">
        <v>15</v>
      </c>
      <c r="G64" t="s">
        <v>535</v>
      </c>
      <c r="H64" t="s">
        <v>735</v>
      </c>
      <c r="I64" t="s">
        <v>873</v>
      </c>
    </row>
    <row r="65" spans="1:9" x14ac:dyDescent="0.3">
      <c r="A65" s="2">
        <v>44990</v>
      </c>
      <c r="B65" t="s">
        <v>72</v>
      </c>
      <c r="C65" t="s">
        <v>431</v>
      </c>
      <c r="D65" t="s">
        <v>456</v>
      </c>
      <c r="E65">
        <v>3291</v>
      </c>
      <c r="F65">
        <v>13</v>
      </c>
      <c r="G65" t="s">
        <v>536</v>
      </c>
      <c r="H65" t="s">
        <v>736</v>
      </c>
      <c r="I65" t="s">
        <v>873</v>
      </c>
    </row>
    <row r="66" spans="1:9" x14ac:dyDescent="0.3">
      <c r="A66" s="2">
        <v>44991</v>
      </c>
      <c r="B66" t="s">
        <v>73</v>
      </c>
      <c r="C66" t="s">
        <v>432</v>
      </c>
      <c r="D66" t="s">
        <v>457</v>
      </c>
      <c r="E66">
        <v>2601</v>
      </c>
      <c r="F66">
        <v>3</v>
      </c>
      <c r="G66" t="s">
        <v>537</v>
      </c>
      <c r="H66" t="s">
        <v>737</v>
      </c>
      <c r="I66" t="s">
        <v>875</v>
      </c>
    </row>
    <row r="67" spans="1:9" x14ac:dyDescent="0.3">
      <c r="A67" s="2">
        <v>44992</v>
      </c>
      <c r="B67" t="s">
        <v>74</v>
      </c>
      <c r="C67" t="s">
        <v>428</v>
      </c>
      <c r="D67" t="s">
        <v>458</v>
      </c>
      <c r="E67">
        <v>4709</v>
      </c>
      <c r="F67">
        <v>10</v>
      </c>
      <c r="G67" t="s">
        <v>538</v>
      </c>
      <c r="H67" t="s">
        <v>738</v>
      </c>
      <c r="I67" t="s">
        <v>873</v>
      </c>
    </row>
    <row r="68" spans="1:9" x14ac:dyDescent="0.3">
      <c r="A68" s="2">
        <v>44993</v>
      </c>
      <c r="B68" t="s">
        <v>75</v>
      </c>
      <c r="C68" t="s">
        <v>429</v>
      </c>
      <c r="D68" t="s">
        <v>459</v>
      </c>
      <c r="E68">
        <v>3461</v>
      </c>
      <c r="F68">
        <v>16</v>
      </c>
      <c r="G68" t="s">
        <v>539</v>
      </c>
      <c r="H68" t="s">
        <v>739</v>
      </c>
      <c r="I68" t="s">
        <v>873</v>
      </c>
    </row>
    <row r="69" spans="1:9" x14ac:dyDescent="0.3">
      <c r="A69" s="2">
        <v>44994</v>
      </c>
      <c r="B69" t="s">
        <v>76</v>
      </c>
      <c r="C69" t="s">
        <v>430</v>
      </c>
      <c r="D69" t="s">
        <v>460</v>
      </c>
      <c r="E69">
        <v>2832</v>
      </c>
      <c r="F69">
        <v>16</v>
      </c>
      <c r="G69" t="s">
        <v>540</v>
      </c>
      <c r="H69" t="s">
        <v>740</v>
      </c>
      <c r="I69" t="s">
        <v>874</v>
      </c>
    </row>
    <row r="70" spans="1:9" x14ac:dyDescent="0.3">
      <c r="A70" s="2">
        <v>44995</v>
      </c>
      <c r="B70" t="s">
        <v>77</v>
      </c>
      <c r="C70" t="s">
        <v>431</v>
      </c>
      <c r="D70" t="s">
        <v>461</v>
      </c>
      <c r="E70">
        <v>4223</v>
      </c>
      <c r="F70">
        <v>2</v>
      </c>
      <c r="G70" t="s">
        <v>541</v>
      </c>
      <c r="H70" t="s">
        <v>741</v>
      </c>
      <c r="I70" t="s">
        <v>875</v>
      </c>
    </row>
    <row r="71" spans="1:9" x14ac:dyDescent="0.3">
      <c r="A71" s="2">
        <v>44996</v>
      </c>
      <c r="B71" t="s">
        <v>78</v>
      </c>
      <c r="C71" t="s">
        <v>432</v>
      </c>
      <c r="D71" t="s">
        <v>462</v>
      </c>
      <c r="E71">
        <v>2042</v>
      </c>
      <c r="F71">
        <v>0</v>
      </c>
      <c r="G71" t="s">
        <v>542</v>
      </c>
      <c r="H71" t="s">
        <v>742</v>
      </c>
      <c r="I71" t="s">
        <v>875</v>
      </c>
    </row>
    <row r="72" spans="1:9" x14ac:dyDescent="0.3">
      <c r="A72" s="2">
        <v>44997</v>
      </c>
      <c r="B72" t="s">
        <v>79</v>
      </c>
      <c r="C72" t="s">
        <v>428</v>
      </c>
      <c r="D72" t="s">
        <v>463</v>
      </c>
      <c r="E72">
        <v>4305</v>
      </c>
      <c r="F72">
        <v>16</v>
      </c>
      <c r="G72" t="s">
        <v>543</v>
      </c>
      <c r="H72" t="s">
        <v>743</v>
      </c>
      <c r="I72" t="s">
        <v>874</v>
      </c>
    </row>
    <row r="73" spans="1:9" x14ac:dyDescent="0.3">
      <c r="A73" s="2">
        <v>44998</v>
      </c>
      <c r="B73" t="s">
        <v>80</v>
      </c>
      <c r="C73" t="s">
        <v>429</v>
      </c>
      <c r="D73" t="s">
        <v>464</v>
      </c>
      <c r="E73">
        <v>2682</v>
      </c>
      <c r="F73">
        <v>6</v>
      </c>
      <c r="G73" t="s">
        <v>544</v>
      </c>
      <c r="H73" t="s">
        <v>744</v>
      </c>
      <c r="I73" t="s">
        <v>875</v>
      </c>
    </row>
    <row r="74" spans="1:9" x14ac:dyDescent="0.3">
      <c r="A74" s="2">
        <v>44999</v>
      </c>
      <c r="B74" t="s">
        <v>81</v>
      </c>
      <c r="C74" t="s">
        <v>430</v>
      </c>
      <c r="D74" t="s">
        <v>465</v>
      </c>
      <c r="E74">
        <v>1774</v>
      </c>
      <c r="F74">
        <v>12</v>
      </c>
      <c r="G74" t="s">
        <v>545</v>
      </c>
      <c r="H74" t="s">
        <v>745</v>
      </c>
      <c r="I74" t="s">
        <v>875</v>
      </c>
    </row>
    <row r="75" spans="1:9" x14ac:dyDescent="0.3">
      <c r="A75" s="2">
        <v>45000</v>
      </c>
      <c r="B75" t="s">
        <v>82</v>
      </c>
      <c r="C75" t="s">
        <v>431</v>
      </c>
      <c r="D75" t="s">
        <v>466</v>
      </c>
      <c r="E75">
        <v>1595</v>
      </c>
      <c r="F75">
        <v>8</v>
      </c>
      <c r="G75" t="s">
        <v>546</v>
      </c>
      <c r="H75" t="s">
        <v>746</v>
      </c>
      <c r="I75" t="s">
        <v>875</v>
      </c>
    </row>
    <row r="76" spans="1:9" x14ac:dyDescent="0.3">
      <c r="A76" s="2">
        <v>45001</v>
      </c>
      <c r="B76" t="s">
        <v>83</v>
      </c>
      <c r="C76" t="s">
        <v>432</v>
      </c>
      <c r="D76" t="s">
        <v>467</v>
      </c>
      <c r="E76">
        <v>3379</v>
      </c>
      <c r="F76">
        <v>14</v>
      </c>
      <c r="G76" t="s">
        <v>547</v>
      </c>
      <c r="H76" t="s">
        <v>747</v>
      </c>
      <c r="I76" t="s">
        <v>873</v>
      </c>
    </row>
    <row r="77" spans="1:9" x14ac:dyDescent="0.3">
      <c r="A77" s="2">
        <v>45002</v>
      </c>
      <c r="B77" t="s">
        <v>84</v>
      </c>
      <c r="C77" t="s">
        <v>428</v>
      </c>
      <c r="D77" t="s">
        <v>468</v>
      </c>
      <c r="E77">
        <v>2909</v>
      </c>
      <c r="F77">
        <v>14</v>
      </c>
      <c r="G77" t="s">
        <v>548</v>
      </c>
      <c r="H77" t="s">
        <v>748</v>
      </c>
      <c r="I77" t="s">
        <v>874</v>
      </c>
    </row>
    <row r="78" spans="1:9" x14ac:dyDescent="0.3">
      <c r="A78" s="2">
        <v>45003</v>
      </c>
      <c r="B78" t="s">
        <v>85</v>
      </c>
      <c r="C78" t="s">
        <v>429</v>
      </c>
      <c r="D78" t="s">
        <v>469</v>
      </c>
      <c r="E78">
        <v>1555</v>
      </c>
      <c r="F78">
        <v>19</v>
      </c>
      <c r="G78" t="s">
        <v>549</v>
      </c>
      <c r="H78" t="s">
        <v>749</v>
      </c>
      <c r="I78" t="s">
        <v>875</v>
      </c>
    </row>
    <row r="79" spans="1:9" x14ac:dyDescent="0.3">
      <c r="A79" s="2">
        <v>45004</v>
      </c>
      <c r="B79" t="s">
        <v>86</v>
      </c>
      <c r="C79" t="s">
        <v>430</v>
      </c>
      <c r="D79" t="s">
        <v>470</v>
      </c>
      <c r="E79">
        <v>4878</v>
      </c>
      <c r="F79">
        <v>19</v>
      </c>
      <c r="G79" t="s">
        <v>550</v>
      </c>
      <c r="H79" t="s">
        <v>750</v>
      </c>
      <c r="I79" t="s">
        <v>874</v>
      </c>
    </row>
    <row r="80" spans="1:9" x14ac:dyDescent="0.3">
      <c r="A80" s="2">
        <v>45005</v>
      </c>
      <c r="B80" t="s">
        <v>87</v>
      </c>
      <c r="C80" t="s">
        <v>431</v>
      </c>
      <c r="D80" t="s">
        <v>471</v>
      </c>
      <c r="E80">
        <v>2263</v>
      </c>
      <c r="F80">
        <v>2</v>
      </c>
      <c r="G80" t="s">
        <v>551</v>
      </c>
      <c r="H80" t="s">
        <v>751</v>
      </c>
      <c r="I80" t="s">
        <v>875</v>
      </c>
    </row>
    <row r="81" spans="1:9" x14ac:dyDescent="0.3">
      <c r="A81" s="2">
        <v>45006</v>
      </c>
      <c r="B81" t="s">
        <v>88</v>
      </c>
      <c r="C81" t="s">
        <v>432</v>
      </c>
      <c r="D81" t="s">
        <v>472</v>
      </c>
      <c r="E81">
        <v>1134</v>
      </c>
      <c r="F81">
        <v>14</v>
      </c>
      <c r="G81" t="s">
        <v>552</v>
      </c>
      <c r="H81" t="s">
        <v>752</v>
      </c>
      <c r="I81" t="s">
        <v>874</v>
      </c>
    </row>
    <row r="82" spans="1:9" x14ac:dyDescent="0.3">
      <c r="A82" s="2">
        <v>45007</v>
      </c>
      <c r="B82" t="s">
        <v>89</v>
      </c>
      <c r="C82" t="s">
        <v>428</v>
      </c>
      <c r="D82" t="s">
        <v>433</v>
      </c>
      <c r="E82">
        <v>4893</v>
      </c>
      <c r="F82">
        <v>12</v>
      </c>
      <c r="G82" t="s">
        <v>553</v>
      </c>
      <c r="H82" t="s">
        <v>753</v>
      </c>
      <c r="I82" t="s">
        <v>875</v>
      </c>
    </row>
    <row r="83" spans="1:9" x14ac:dyDescent="0.3">
      <c r="A83" s="2">
        <v>45008</v>
      </c>
      <c r="B83" t="s">
        <v>90</v>
      </c>
      <c r="C83" t="s">
        <v>429</v>
      </c>
      <c r="D83" t="s">
        <v>434</v>
      </c>
      <c r="E83">
        <v>2888</v>
      </c>
      <c r="F83">
        <v>19</v>
      </c>
      <c r="G83" t="s">
        <v>554</v>
      </c>
      <c r="H83" t="s">
        <v>754</v>
      </c>
      <c r="I83" t="s">
        <v>875</v>
      </c>
    </row>
    <row r="84" spans="1:9" x14ac:dyDescent="0.3">
      <c r="A84" s="2">
        <v>45009</v>
      </c>
      <c r="B84" t="s">
        <v>91</v>
      </c>
      <c r="C84" t="s">
        <v>430</v>
      </c>
      <c r="D84" t="s">
        <v>435</v>
      </c>
      <c r="E84">
        <v>3998</v>
      </c>
      <c r="F84">
        <v>5</v>
      </c>
      <c r="G84" t="s">
        <v>555</v>
      </c>
      <c r="H84" t="s">
        <v>755</v>
      </c>
      <c r="I84" t="s">
        <v>874</v>
      </c>
    </row>
    <row r="85" spans="1:9" x14ac:dyDescent="0.3">
      <c r="A85" s="2">
        <v>45010</v>
      </c>
      <c r="B85" t="s">
        <v>92</v>
      </c>
      <c r="C85" t="s">
        <v>431</v>
      </c>
      <c r="D85" t="s">
        <v>436</v>
      </c>
      <c r="E85">
        <v>4343</v>
      </c>
      <c r="F85">
        <v>5</v>
      </c>
      <c r="G85" t="s">
        <v>556</v>
      </c>
      <c r="H85" t="s">
        <v>756</v>
      </c>
      <c r="I85" t="s">
        <v>875</v>
      </c>
    </row>
    <row r="86" spans="1:9" x14ac:dyDescent="0.3">
      <c r="A86" s="2">
        <v>45011</v>
      </c>
      <c r="B86" t="s">
        <v>93</v>
      </c>
      <c r="C86" t="s">
        <v>432</v>
      </c>
      <c r="D86" t="s">
        <v>437</v>
      </c>
      <c r="E86">
        <v>2786</v>
      </c>
      <c r="F86">
        <v>5</v>
      </c>
      <c r="G86" t="s">
        <v>557</v>
      </c>
      <c r="H86" t="s">
        <v>757</v>
      </c>
      <c r="I86" t="s">
        <v>874</v>
      </c>
    </row>
    <row r="87" spans="1:9" x14ac:dyDescent="0.3">
      <c r="A87" s="2">
        <v>45012</v>
      </c>
      <c r="B87" t="s">
        <v>94</v>
      </c>
      <c r="C87" t="s">
        <v>428</v>
      </c>
      <c r="D87" t="s">
        <v>438</v>
      </c>
      <c r="E87">
        <v>3401</v>
      </c>
      <c r="F87">
        <v>10</v>
      </c>
      <c r="G87" t="s">
        <v>558</v>
      </c>
      <c r="H87" t="s">
        <v>758</v>
      </c>
      <c r="I87" t="s">
        <v>875</v>
      </c>
    </row>
    <row r="88" spans="1:9" x14ac:dyDescent="0.3">
      <c r="A88" s="2">
        <v>45013</v>
      </c>
      <c r="B88" t="s">
        <v>95</v>
      </c>
      <c r="C88" t="s">
        <v>429</v>
      </c>
      <c r="D88" t="s">
        <v>439</v>
      </c>
      <c r="E88">
        <v>4185</v>
      </c>
      <c r="F88">
        <v>9</v>
      </c>
      <c r="G88" t="s">
        <v>559</v>
      </c>
      <c r="H88" t="s">
        <v>759</v>
      </c>
      <c r="I88" t="s">
        <v>875</v>
      </c>
    </row>
    <row r="89" spans="1:9" x14ac:dyDescent="0.3">
      <c r="A89" s="2">
        <v>45014</v>
      </c>
      <c r="B89" t="s">
        <v>96</v>
      </c>
      <c r="C89" t="s">
        <v>430</v>
      </c>
      <c r="D89" t="s">
        <v>440</v>
      </c>
      <c r="E89">
        <v>3698</v>
      </c>
      <c r="F89">
        <v>18</v>
      </c>
      <c r="G89" t="s">
        <v>560</v>
      </c>
      <c r="H89" t="s">
        <v>760</v>
      </c>
      <c r="I89" t="s">
        <v>873</v>
      </c>
    </row>
    <row r="90" spans="1:9" x14ac:dyDescent="0.3">
      <c r="A90" s="2">
        <v>45015</v>
      </c>
      <c r="B90" t="s">
        <v>97</v>
      </c>
      <c r="C90" t="s">
        <v>431</v>
      </c>
      <c r="D90" t="s">
        <v>441</v>
      </c>
      <c r="E90">
        <v>3532</v>
      </c>
      <c r="F90">
        <v>11</v>
      </c>
      <c r="G90" t="s">
        <v>561</v>
      </c>
      <c r="H90" t="s">
        <v>761</v>
      </c>
      <c r="I90" t="s">
        <v>873</v>
      </c>
    </row>
    <row r="91" spans="1:9" x14ac:dyDescent="0.3">
      <c r="A91" s="2">
        <v>45016</v>
      </c>
      <c r="B91" t="s">
        <v>98</v>
      </c>
      <c r="C91" t="s">
        <v>432</v>
      </c>
      <c r="D91" t="s">
        <v>442</v>
      </c>
      <c r="E91">
        <v>3197</v>
      </c>
      <c r="F91">
        <v>16</v>
      </c>
      <c r="G91" t="s">
        <v>562</v>
      </c>
      <c r="H91" t="s">
        <v>762</v>
      </c>
      <c r="I91" t="s">
        <v>874</v>
      </c>
    </row>
    <row r="92" spans="1:9" x14ac:dyDescent="0.3">
      <c r="A92" s="2">
        <v>45017</v>
      </c>
      <c r="B92" t="s">
        <v>99</v>
      </c>
      <c r="C92" t="s">
        <v>428</v>
      </c>
      <c r="D92" t="s">
        <v>443</v>
      </c>
      <c r="E92">
        <v>3831</v>
      </c>
      <c r="F92">
        <v>5</v>
      </c>
      <c r="G92" t="s">
        <v>563</v>
      </c>
      <c r="H92" t="s">
        <v>763</v>
      </c>
      <c r="I92" t="s">
        <v>875</v>
      </c>
    </row>
    <row r="93" spans="1:9" x14ac:dyDescent="0.3">
      <c r="A93" s="2">
        <v>45018</v>
      </c>
      <c r="B93" t="s">
        <v>100</v>
      </c>
      <c r="C93" t="s">
        <v>429</v>
      </c>
      <c r="D93" t="s">
        <v>444</v>
      </c>
      <c r="E93">
        <v>3041</v>
      </c>
      <c r="F93">
        <v>7</v>
      </c>
      <c r="G93" t="s">
        <v>564</v>
      </c>
      <c r="H93" t="s">
        <v>764</v>
      </c>
      <c r="I93" t="s">
        <v>873</v>
      </c>
    </row>
    <row r="94" spans="1:9" x14ac:dyDescent="0.3">
      <c r="A94" s="2">
        <v>45019</v>
      </c>
      <c r="B94" t="s">
        <v>101</v>
      </c>
      <c r="C94" t="s">
        <v>430</v>
      </c>
      <c r="D94" t="s">
        <v>445</v>
      </c>
      <c r="E94">
        <v>1561</v>
      </c>
      <c r="F94">
        <v>10</v>
      </c>
      <c r="G94" t="s">
        <v>565</v>
      </c>
      <c r="H94" t="s">
        <v>765</v>
      </c>
      <c r="I94" t="s">
        <v>874</v>
      </c>
    </row>
    <row r="95" spans="1:9" x14ac:dyDescent="0.3">
      <c r="A95" s="2">
        <v>45020</v>
      </c>
      <c r="B95" t="s">
        <v>102</v>
      </c>
      <c r="C95" t="s">
        <v>431</v>
      </c>
      <c r="D95" t="s">
        <v>446</v>
      </c>
      <c r="E95">
        <v>1964</v>
      </c>
      <c r="F95">
        <v>17</v>
      </c>
      <c r="G95" t="s">
        <v>566</v>
      </c>
      <c r="H95" t="s">
        <v>766</v>
      </c>
      <c r="I95" t="s">
        <v>875</v>
      </c>
    </row>
    <row r="96" spans="1:9" x14ac:dyDescent="0.3">
      <c r="A96" s="2">
        <v>45021</v>
      </c>
      <c r="B96" t="s">
        <v>103</v>
      </c>
      <c r="C96" t="s">
        <v>432</v>
      </c>
      <c r="D96" t="s">
        <v>447</v>
      </c>
      <c r="E96">
        <v>4226</v>
      </c>
      <c r="F96">
        <v>19</v>
      </c>
      <c r="G96" t="s">
        <v>567</v>
      </c>
      <c r="H96" t="s">
        <v>767</v>
      </c>
      <c r="I96" t="s">
        <v>873</v>
      </c>
    </row>
    <row r="97" spans="1:9" x14ac:dyDescent="0.3">
      <c r="A97" s="2">
        <v>45022</v>
      </c>
      <c r="B97" t="s">
        <v>104</v>
      </c>
      <c r="C97" t="s">
        <v>428</v>
      </c>
      <c r="D97" t="s">
        <v>448</v>
      </c>
      <c r="E97">
        <v>4218</v>
      </c>
      <c r="F97">
        <v>7</v>
      </c>
      <c r="G97" t="s">
        <v>568</v>
      </c>
      <c r="H97" t="s">
        <v>768</v>
      </c>
      <c r="I97" t="s">
        <v>874</v>
      </c>
    </row>
    <row r="98" spans="1:9" x14ac:dyDescent="0.3">
      <c r="A98" s="2">
        <v>45023</v>
      </c>
      <c r="B98" t="s">
        <v>105</v>
      </c>
      <c r="C98" t="s">
        <v>429</v>
      </c>
      <c r="D98" t="s">
        <v>449</v>
      </c>
      <c r="E98">
        <v>3219</v>
      </c>
      <c r="F98">
        <v>16</v>
      </c>
      <c r="G98" t="s">
        <v>569</v>
      </c>
      <c r="H98" t="s">
        <v>769</v>
      </c>
      <c r="I98" t="s">
        <v>875</v>
      </c>
    </row>
    <row r="99" spans="1:9" x14ac:dyDescent="0.3">
      <c r="A99" s="2">
        <v>45024</v>
      </c>
      <c r="B99" t="s">
        <v>106</v>
      </c>
      <c r="C99" t="s">
        <v>430</v>
      </c>
      <c r="D99" t="s">
        <v>450</v>
      </c>
      <c r="E99">
        <v>3962</v>
      </c>
      <c r="F99">
        <v>11</v>
      </c>
      <c r="G99" t="s">
        <v>570</v>
      </c>
      <c r="H99" t="s">
        <v>770</v>
      </c>
      <c r="I99" t="s">
        <v>874</v>
      </c>
    </row>
    <row r="100" spans="1:9" x14ac:dyDescent="0.3">
      <c r="A100" s="2">
        <v>45025</v>
      </c>
      <c r="B100" t="s">
        <v>107</v>
      </c>
      <c r="C100" t="s">
        <v>431</v>
      </c>
      <c r="D100" t="s">
        <v>451</v>
      </c>
      <c r="E100">
        <v>4430</v>
      </c>
      <c r="F100">
        <v>4</v>
      </c>
      <c r="G100" t="s">
        <v>571</v>
      </c>
      <c r="H100" t="s">
        <v>771</v>
      </c>
      <c r="I100" t="s">
        <v>874</v>
      </c>
    </row>
    <row r="101" spans="1:9" x14ac:dyDescent="0.3">
      <c r="A101" s="2">
        <v>45026</v>
      </c>
      <c r="B101" t="s">
        <v>108</v>
      </c>
      <c r="C101" t="s">
        <v>432</v>
      </c>
      <c r="D101" t="s">
        <v>452</v>
      </c>
      <c r="E101">
        <v>2851</v>
      </c>
      <c r="F101">
        <v>7</v>
      </c>
      <c r="G101" t="s">
        <v>572</v>
      </c>
      <c r="H101" t="s">
        <v>772</v>
      </c>
      <c r="I101" t="s">
        <v>875</v>
      </c>
    </row>
    <row r="102" spans="1:9" x14ac:dyDescent="0.3">
      <c r="A102" s="2">
        <v>45027</v>
      </c>
      <c r="B102" t="s">
        <v>9</v>
      </c>
      <c r="C102" t="s">
        <v>428</v>
      </c>
      <c r="D102" t="s">
        <v>453</v>
      </c>
      <c r="E102">
        <v>2660</v>
      </c>
      <c r="F102">
        <v>19</v>
      </c>
      <c r="G102" t="s">
        <v>573</v>
      </c>
      <c r="H102" t="s">
        <v>773</v>
      </c>
      <c r="I102" t="s">
        <v>873</v>
      </c>
    </row>
    <row r="103" spans="1:9" x14ac:dyDescent="0.3">
      <c r="A103" s="2">
        <v>45028</v>
      </c>
      <c r="B103" t="s">
        <v>10</v>
      </c>
      <c r="C103" t="s">
        <v>429</v>
      </c>
      <c r="D103" t="s">
        <v>454</v>
      </c>
      <c r="E103">
        <v>1380</v>
      </c>
      <c r="F103">
        <v>15</v>
      </c>
      <c r="G103" t="s">
        <v>574</v>
      </c>
      <c r="H103" t="s">
        <v>774</v>
      </c>
      <c r="I103" t="s">
        <v>873</v>
      </c>
    </row>
    <row r="104" spans="1:9" x14ac:dyDescent="0.3">
      <c r="A104" s="2">
        <v>45029</v>
      </c>
      <c r="B104" t="s">
        <v>11</v>
      </c>
      <c r="C104" t="s">
        <v>430</v>
      </c>
      <c r="D104" t="s">
        <v>455</v>
      </c>
      <c r="E104">
        <v>3143</v>
      </c>
      <c r="F104">
        <v>15</v>
      </c>
      <c r="G104" t="s">
        <v>575</v>
      </c>
      <c r="H104" t="s">
        <v>775</v>
      </c>
      <c r="I104" t="s">
        <v>874</v>
      </c>
    </row>
    <row r="105" spans="1:9" x14ac:dyDescent="0.3">
      <c r="A105" s="2">
        <v>45030</v>
      </c>
      <c r="B105" t="s">
        <v>12</v>
      </c>
      <c r="C105" t="s">
        <v>431</v>
      </c>
      <c r="D105" t="s">
        <v>456</v>
      </c>
      <c r="E105">
        <v>4356</v>
      </c>
      <c r="F105">
        <v>2</v>
      </c>
      <c r="G105" t="s">
        <v>576</v>
      </c>
      <c r="H105" t="s">
        <v>776</v>
      </c>
      <c r="I105" t="s">
        <v>875</v>
      </c>
    </row>
    <row r="106" spans="1:9" x14ac:dyDescent="0.3">
      <c r="A106" s="2">
        <v>45031</v>
      </c>
      <c r="B106" t="s">
        <v>13</v>
      </c>
      <c r="C106" t="s">
        <v>432</v>
      </c>
      <c r="D106" t="s">
        <v>457</v>
      </c>
      <c r="E106">
        <v>1932</v>
      </c>
      <c r="F106">
        <v>12</v>
      </c>
      <c r="G106" t="s">
        <v>577</v>
      </c>
      <c r="H106" t="s">
        <v>777</v>
      </c>
      <c r="I106" t="s">
        <v>874</v>
      </c>
    </row>
    <row r="107" spans="1:9" x14ac:dyDescent="0.3">
      <c r="A107" s="2">
        <v>45032</v>
      </c>
      <c r="B107" t="s">
        <v>14</v>
      </c>
      <c r="C107" t="s">
        <v>428</v>
      </c>
      <c r="D107" t="s">
        <v>458</v>
      </c>
      <c r="E107">
        <v>3728</v>
      </c>
      <c r="F107">
        <v>2</v>
      </c>
      <c r="G107" t="s">
        <v>578</v>
      </c>
      <c r="H107" t="s">
        <v>778</v>
      </c>
      <c r="I107" t="s">
        <v>875</v>
      </c>
    </row>
    <row r="108" spans="1:9" x14ac:dyDescent="0.3">
      <c r="A108" s="2">
        <v>45033</v>
      </c>
      <c r="B108" t="s">
        <v>15</v>
      </c>
      <c r="C108" t="s">
        <v>429</v>
      </c>
      <c r="D108" t="s">
        <v>459</v>
      </c>
      <c r="E108">
        <v>1155</v>
      </c>
      <c r="F108">
        <v>2</v>
      </c>
      <c r="G108" t="s">
        <v>579</v>
      </c>
      <c r="H108" t="s">
        <v>779</v>
      </c>
      <c r="I108" t="s">
        <v>874</v>
      </c>
    </row>
    <row r="109" spans="1:9" x14ac:dyDescent="0.3">
      <c r="A109" s="2">
        <v>45034</v>
      </c>
      <c r="B109" t="s">
        <v>16</v>
      </c>
      <c r="C109" t="s">
        <v>430</v>
      </c>
      <c r="D109" t="s">
        <v>460</v>
      </c>
      <c r="E109">
        <v>4464</v>
      </c>
      <c r="F109">
        <v>19</v>
      </c>
      <c r="G109" t="s">
        <v>580</v>
      </c>
      <c r="H109" t="s">
        <v>780</v>
      </c>
      <c r="I109" t="s">
        <v>875</v>
      </c>
    </row>
    <row r="110" spans="1:9" x14ac:dyDescent="0.3">
      <c r="A110" s="2">
        <v>45035</v>
      </c>
      <c r="B110" t="s">
        <v>17</v>
      </c>
      <c r="C110" t="s">
        <v>431</v>
      </c>
      <c r="D110" t="s">
        <v>461</v>
      </c>
      <c r="E110">
        <v>3685</v>
      </c>
      <c r="F110">
        <v>7</v>
      </c>
      <c r="G110" t="s">
        <v>581</v>
      </c>
      <c r="H110" t="s">
        <v>781</v>
      </c>
      <c r="I110" t="s">
        <v>873</v>
      </c>
    </row>
    <row r="111" spans="1:9" x14ac:dyDescent="0.3">
      <c r="A111" s="2">
        <v>45036</v>
      </c>
      <c r="B111" t="s">
        <v>18</v>
      </c>
      <c r="C111" t="s">
        <v>432</v>
      </c>
      <c r="D111" t="s">
        <v>462</v>
      </c>
      <c r="E111">
        <v>3939</v>
      </c>
      <c r="F111">
        <v>10</v>
      </c>
      <c r="G111" t="s">
        <v>582</v>
      </c>
      <c r="H111" t="s">
        <v>782</v>
      </c>
      <c r="I111" t="s">
        <v>875</v>
      </c>
    </row>
    <row r="112" spans="1:9" x14ac:dyDescent="0.3">
      <c r="A112" s="2">
        <v>45037</v>
      </c>
      <c r="B112" t="s">
        <v>19</v>
      </c>
      <c r="C112" t="s">
        <v>428</v>
      </c>
      <c r="D112" t="s">
        <v>463</v>
      </c>
      <c r="E112">
        <v>3108</v>
      </c>
      <c r="F112">
        <v>5</v>
      </c>
      <c r="G112" t="s">
        <v>583</v>
      </c>
      <c r="H112" t="s">
        <v>783</v>
      </c>
      <c r="I112" t="s">
        <v>873</v>
      </c>
    </row>
    <row r="113" spans="1:9" x14ac:dyDescent="0.3">
      <c r="A113" s="2">
        <v>45038</v>
      </c>
      <c r="B113" t="s">
        <v>20</v>
      </c>
      <c r="C113" t="s">
        <v>429</v>
      </c>
      <c r="D113" t="s">
        <v>464</v>
      </c>
      <c r="E113">
        <v>3529</v>
      </c>
      <c r="F113">
        <v>2</v>
      </c>
      <c r="G113" t="s">
        <v>584</v>
      </c>
      <c r="H113" t="s">
        <v>784</v>
      </c>
      <c r="I113" t="s">
        <v>873</v>
      </c>
    </row>
    <row r="114" spans="1:9" x14ac:dyDescent="0.3">
      <c r="A114" s="2">
        <v>45039</v>
      </c>
      <c r="B114" t="s">
        <v>21</v>
      </c>
      <c r="C114" t="s">
        <v>430</v>
      </c>
      <c r="D114" t="s">
        <v>465</v>
      </c>
      <c r="E114">
        <v>4266</v>
      </c>
      <c r="F114">
        <v>16</v>
      </c>
      <c r="G114" t="s">
        <v>585</v>
      </c>
      <c r="H114" t="s">
        <v>785</v>
      </c>
      <c r="I114" t="s">
        <v>875</v>
      </c>
    </row>
    <row r="115" spans="1:9" x14ac:dyDescent="0.3">
      <c r="A115" s="2">
        <v>45040</v>
      </c>
      <c r="B115" t="s">
        <v>22</v>
      </c>
      <c r="C115" t="s">
        <v>431</v>
      </c>
      <c r="D115" t="s">
        <v>466</v>
      </c>
      <c r="E115">
        <v>2312</v>
      </c>
      <c r="F115">
        <v>4</v>
      </c>
      <c r="G115" t="s">
        <v>586</v>
      </c>
      <c r="H115" t="s">
        <v>786</v>
      </c>
      <c r="I115" t="s">
        <v>875</v>
      </c>
    </row>
    <row r="116" spans="1:9" x14ac:dyDescent="0.3">
      <c r="A116" s="2">
        <v>45041</v>
      </c>
      <c r="B116" t="s">
        <v>23</v>
      </c>
      <c r="C116" t="s">
        <v>432</v>
      </c>
      <c r="D116" t="s">
        <v>467</v>
      </c>
      <c r="E116">
        <v>1785</v>
      </c>
      <c r="F116">
        <v>9</v>
      </c>
      <c r="G116" t="s">
        <v>587</v>
      </c>
      <c r="H116" t="s">
        <v>787</v>
      </c>
      <c r="I116" t="s">
        <v>875</v>
      </c>
    </row>
    <row r="117" spans="1:9" x14ac:dyDescent="0.3">
      <c r="A117" s="2">
        <v>45042</v>
      </c>
      <c r="B117" t="s">
        <v>24</v>
      </c>
      <c r="C117" t="s">
        <v>428</v>
      </c>
      <c r="D117" t="s">
        <v>468</v>
      </c>
      <c r="E117">
        <v>4885</v>
      </c>
      <c r="F117">
        <v>11</v>
      </c>
      <c r="G117" t="s">
        <v>588</v>
      </c>
      <c r="H117" t="s">
        <v>788</v>
      </c>
      <c r="I117" t="s">
        <v>874</v>
      </c>
    </row>
    <row r="118" spans="1:9" x14ac:dyDescent="0.3">
      <c r="A118" s="2">
        <v>45043</v>
      </c>
      <c r="B118" t="s">
        <v>25</v>
      </c>
      <c r="C118" t="s">
        <v>429</v>
      </c>
      <c r="D118" t="s">
        <v>469</v>
      </c>
      <c r="E118">
        <v>3689</v>
      </c>
      <c r="F118">
        <v>9</v>
      </c>
      <c r="G118" t="s">
        <v>589</v>
      </c>
      <c r="H118" t="s">
        <v>789</v>
      </c>
      <c r="I118" t="s">
        <v>874</v>
      </c>
    </row>
    <row r="119" spans="1:9" x14ac:dyDescent="0.3">
      <c r="A119" s="2">
        <v>45044</v>
      </c>
      <c r="B119" t="s">
        <v>26</v>
      </c>
      <c r="C119" t="s">
        <v>430</v>
      </c>
      <c r="D119" t="s">
        <v>470</v>
      </c>
      <c r="E119">
        <v>4237</v>
      </c>
      <c r="F119">
        <v>5</v>
      </c>
      <c r="G119" t="s">
        <v>590</v>
      </c>
      <c r="H119" t="s">
        <v>790</v>
      </c>
      <c r="I119" t="s">
        <v>873</v>
      </c>
    </row>
    <row r="120" spans="1:9" x14ac:dyDescent="0.3">
      <c r="A120" s="2">
        <v>45045</v>
      </c>
      <c r="B120" t="s">
        <v>27</v>
      </c>
      <c r="C120" t="s">
        <v>431</v>
      </c>
      <c r="D120" t="s">
        <v>471</v>
      </c>
      <c r="E120">
        <v>2355</v>
      </c>
      <c r="F120">
        <v>0</v>
      </c>
      <c r="G120" t="s">
        <v>591</v>
      </c>
      <c r="H120" t="s">
        <v>791</v>
      </c>
      <c r="I120" t="s">
        <v>873</v>
      </c>
    </row>
    <row r="121" spans="1:9" x14ac:dyDescent="0.3">
      <c r="A121" s="2">
        <v>45046</v>
      </c>
      <c r="B121" t="s">
        <v>28</v>
      </c>
      <c r="C121" t="s">
        <v>432</v>
      </c>
      <c r="D121" t="s">
        <v>472</v>
      </c>
      <c r="E121">
        <v>2650</v>
      </c>
      <c r="F121">
        <v>14</v>
      </c>
      <c r="G121" t="s">
        <v>592</v>
      </c>
      <c r="H121" t="s">
        <v>792</v>
      </c>
      <c r="I121" t="s">
        <v>875</v>
      </c>
    </row>
    <row r="122" spans="1:9" x14ac:dyDescent="0.3">
      <c r="A122" s="2">
        <v>45047</v>
      </c>
      <c r="B122" t="s">
        <v>29</v>
      </c>
      <c r="C122" t="s">
        <v>428</v>
      </c>
      <c r="D122" t="s">
        <v>433</v>
      </c>
      <c r="E122">
        <v>2613</v>
      </c>
      <c r="F122">
        <v>4</v>
      </c>
      <c r="G122" t="s">
        <v>593</v>
      </c>
      <c r="H122" t="s">
        <v>793</v>
      </c>
      <c r="I122" t="s">
        <v>875</v>
      </c>
    </row>
    <row r="123" spans="1:9" x14ac:dyDescent="0.3">
      <c r="A123" s="2">
        <v>45048</v>
      </c>
      <c r="B123" t="s">
        <v>30</v>
      </c>
      <c r="C123" t="s">
        <v>429</v>
      </c>
      <c r="D123" t="s">
        <v>434</v>
      </c>
      <c r="E123">
        <v>2042</v>
      </c>
      <c r="F123">
        <v>7</v>
      </c>
      <c r="G123" t="s">
        <v>594</v>
      </c>
      <c r="H123" t="s">
        <v>794</v>
      </c>
      <c r="I123" t="s">
        <v>875</v>
      </c>
    </row>
    <row r="124" spans="1:9" x14ac:dyDescent="0.3">
      <c r="A124" s="2">
        <v>45049</v>
      </c>
      <c r="B124" t="s">
        <v>31</v>
      </c>
      <c r="C124" t="s">
        <v>430</v>
      </c>
      <c r="D124" t="s">
        <v>435</v>
      </c>
      <c r="E124">
        <v>3163</v>
      </c>
      <c r="F124">
        <v>13</v>
      </c>
      <c r="G124" t="s">
        <v>595</v>
      </c>
      <c r="H124" t="s">
        <v>795</v>
      </c>
      <c r="I124" t="s">
        <v>874</v>
      </c>
    </row>
    <row r="125" spans="1:9" x14ac:dyDescent="0.3">
      <c r="A125" s="2">
        <v>45050</v>
      </c>
      <c r="B125" t="s">
        <v>32</v>
      </c>
      <c r="C125" t="s">
        <v>431</v>
      </c>
      <c r="D125" t="s">
        <v>436</v>
      </c>
      <c r="E125">
        <v>3836</v>
      </c>
      <c r="F125">
        <v>12</v>
      </c>
      <c r="G125" t="s">
        <v>596</v>
      </c>
      <c r="H125" t="s">
        <v>796</v>
      </c>
      <c r="I125" t="s">
        <v>874</v>
      </c>
    </row>
    <row r="126" spans="1:9" x14ac:dyDescent="0.3">
      <c r="A126" s="2">
        <v>45051</v>
      </c>
      <c r="B126" t="s">
        <v>33</v>
      </c>
      <c r="C126" t="s">
        <v>432</v>
      </c>
      <c r="D126" t="s">
        <v>437</v>
      </c>
      <c r="E126">
        <v>4768</v>
      </c>
      <c r="F126">
        <v>0</v>
      </c>
      <c r="G126" t="s">
        <v>597</v>
      </c>
      <c r="H126" t="s">
        <v>797</v>
      </c>
      <c r="I126" t="s">
        <v>874</v>
      </c>
    </row>
    <row r="127" spans="1:9" x14ac:dyDescent="0.3">
      <c r="A127" s="2">
        <v>45052</v>
      </c>
      <c r="B127" t="s">
        <v>34</v>
      </c>
      <c r="C127" t="s">
        <v>428</v>
      </c>
      <c r="D127" t="s">
        <v>438</v>
      </c>
      <c r="E127">
        <v>2116</v>
      </c>
      <c r="F127">
        <v>2</v>
      </c>
      <c r="G127" t="s">
        <v>598</v>
      </c>
      <c r="H127" t="s">
        <v>798</v>
      </c>
      <c r="I127" t="s">
        <v>873</v>
      </c>
    </row>
    <row r="128" spans="1:9" x14ac:dyDescent="0.3">
      <c r="A128" s="2">
        <v>45053</v>
      </c>
      <c r="B128" t="s">
        <v>35</v>
      </c>
      <c r="C128" t="s">
        <v>429</v>
      </c>
      <c r="D128" t="s">
        <v>439</v>
      </c>
      <c r="E128">
        <v>4548</v>
      </c>
      <c r="F128">
        <v>8</v>
      </c>
      <c r="G128" t="s">
        <v>599</v>
      </c>
      <c r="H128" t="s">
        <v>799</v>
      </c>
      <c r="I128" t="s">
        <v>873</v>
      </c>
    </row>
    <row r="129" spans="1:9" x14ac:dyDescent="0.3">
      <c r="A129" s="2">
        <v>45054</v>
      </c>
      <c r="B129" t="s">
        <v>36</v>
      </c>
      <c r="C129" t="s">
        <v>430</v>
      </c>
      <c r="D129" t="s">
        <v>440</v>
      </c>
      <c r="E129">
        <v>2330</v>
      </c>
      <c r="F129">
        <v>17</v>
      </c>
      <c r="G129" t="s">
        <v>600</v>
      </c>
      <c r="H129" t="s">
        <v>800</v>
      </c>
      <c r="I129" t="s">
        <v>873</v>
      </c>
    </row>
    <row r="130" spans="1:9" x14ac:dyDescent="0.3">
      <c r="A130" s="2">
        <v>45055</v>
      </c>
      <c r="B130" t="s">
        <v>37</v>
      </c>
      <c r="C130" t="s">
        <v>431</v>
      </c>
      <c r="D130" t="s">
        <v>441</v>
      </c>
      <c r="E130">
        <v>4006</v>
      </c>
      <c r="F130">
        <v>3</v>
      </c>
      <c r="G130" t="s">
        <v>601</v>
      </c>
      <c r="H130" t="s">
        <v>801</v>
      </c>
      <c r="I130" t="s">
        <v>874</v>
      </c>
    </row>
    <row r="131" spans="1:9" x14ac:dyDescent="0.3">
      <c r="A131" s="2">
        <v>45056</v>
      </c>
      <c r="B131" t="s">
        <v>38</v>
      </c>
      <c r="C131" t="s">
        <v>432</v>
      </c>
      <c r="D131" t="s">
        <v>442</v>
      </c>
      <c r="E131">
        <v>1591</v>
      </c>
      <c r="F131">
        <v>3</v>
      </c>
      <c r="G131" t="s">
        <v>602</v>
      </c>
      <c r="H131" t="s">
        <v>802</v>
      </c>
      <c r="I131" t="s">
        <v>874</v>
      </c>
    </row>
    <row r="132" spans="1:9" x14ac:dyDescent="0.3">
      <c r="A132" s="2">
        <v>45057</v>
      </c>
      <c r="B132" t="s">
        <v>39</v>
      </c>
      <c r="C132" t="s">
        <v>428</v>
      </c>
      <c r="D132" t="s">
        <v>443</v>
      </c>
      <c r="E132">
        <v>3769</v>
      </c>
      <c r="F132">
        <v>7</v>
      </c>
      <c r="G132" t="s">
        <v>603</v>
      </c>
      <c r="H132" t="s">
        <v>803</v>
      </c>
      <c r="I132" t="s">
        <v>875</v>
      </c>
    </row>
    <row r="133" spans="1:9" x14ac:dyDescent="0.3">
      <c r="A133" s="2">
        <v>45058</v>
      </c>
      <c r="B133" t="s">
        <v>40</v>
      </c>
      <c r="C133" t="s">
        <v>429</v>
      </c>
      <c r="D133" t="s">
        <v>444</v>
      </c>
      <c r="E133">
        <v>1631</v>
      </c>
      <c r="F133">
        <v>7</v>
      </c>
      <c r="G133" t="s">
        <v>604</v>
      </c>
      <c r="H133" t="s">
        <v>804</v>
      </c>
      <c r="I133" t="s">
        <v>874</v>
      </c>
    </row>
    <row r="134" spans="1:9" x14ac:dyDescent="0.3">
      <c r="A134" s="2">
        <v>45059</v>
      </c>
      <c r="B134" t="s">
        <v>41</v>
      </c>
      <c r="C134" t="s">
        <v>430</v>
      </c>
      <c r="D134" t="s">
        <v>445</v>
      </c>
      <c r="E134">
        <v>4764</v>
      </c>
      <c r="F134">
        <v>5</v>
      </c>
      <c r="G134" t="s">
        <v>605</v>
      </c>
      <c r="H134" t="s">
        <v>805</v>
      </c>
      <c r="I134" t="s">
        <v>875</v>
      </c>
    </row>
    <row r="135" spans="1:9" x14ac:dyDescent="0.3">
      <c r="A135" s="2">
        <v>45060</v>
      </c>
      <c r="B135" t="s">
        <v>42</v>
      </c>
      <c r="C135" t="s">
        <v>431</v>
      </c>
      <c r="D135" t="s">
        <v>446</v>
      </c>
      <c r="E135">
        <v>3797</v>
      </c>
      <c r="F135">
        <v>0</v>
      </c>
      <c r="G135" t="s">
        <v>606</v>
      </c>
      <c r="H135" t="s">
        <v>806</v>
      </c>
      <c r="I135" t="s">
        <v>874</v>
      </c>
    </row>
    <row r="136" spans="1:9" x14ac:dyDescent="0.3">
      <c r="A136" s="2">
        <v>45061</v>
      </c>
      <c r="B136" t="s">
        <v>43</v>
      </c>
      <c r="C136" t="s">
        <v>432</v>
      </c>
      <c r="D136" t="s">
        <v>447</v>
      </c>
      <c r="E136">
        <v>1657</v>
      </c>
      <c r="F136">
        <v>3</v>
      </c>
      <c r="G136" t="s">
        <v>607</v>
      </c>
      <c r="H136" t="s">
        <v>807</v>
      </c>
      <c r="I136" t="s">
        <v>873</v>
      </c>
    </row>
    <row r="137" spans="1:9" x14ac:dyDescent="0.3">
      <c r="A137" s="2">
        <v>45062</v>
      </c>
      <c r="B137" t="s">
        <v>44</v>
      </c>
      <c r="C137" t="s">
        <v>428</v>
      </c>
      <c r="D137" t="s">
        <v>448</v>
      </c>
      <c r="E137">
        <v>3007</v>
      </c>
      <c r="F137">
        <v>1</v>
      </c>
      <c r="G137" t="s">
        <v>608</v>
      </c>
      <c r="H137" t="s">
        <v>808</v>
      </c>
      <c r="I137" t="s">
        <v>874</v>
      </c>
    </row>
    <row r="138" spans="1:9" x14ac:dyDescent="0.3">
      <c r="A138" s="2">
        <v>45063</v>
      </c>
      <c r="B138" t="s">
        <v>45</v>
      </c>
      <c r="C138" t="s">
        <v>429</v>
      </c>
      <c r="D138" t="s">
        <v>449</v>
      </c>
      <c r="E138">
        <v>2877</v>
      </c>
      <c r="F138">
        <v>3</v>
      </c>
      <c r="G138" t="s">
        <v>609</v>
      </c>
      <c r="H138" t="s">
        <v>809</v>
      </c>
      <c r="I138" t="s">
        <v>873</v>
      </c>
    </row>
    <row r="139" spans="1:9" x14ac:dyDescent="0.3">
      <c r="A139" s="2">
        <v>45064</v>
      </c>
      <c r="B139" t="s">
        <v>46</v>
      </c>
      <c r="C139" t="s">
        <v>430</v>
      </c>
      <c r="D139" t="s">
        <v>450</v>
      </c>
      <c r="E139">
        <v>2030</v>
      </c>
      <c r="F139">
        <v>5</v>
      </c>
      <c r="G139" t="s">
        <v>610</v>
      </c>
      <c r="H139" t="s">
        <v>810</v>
      </c>
      <c r="I139" t="s">
        <v>875</v>
      </c>
    </row>
    <row r="140" spans="1:9" x14ac:dyDescent="0.3">
      <c r="A140" s="2">
        <v>45065</v>
      </c>
      <c r="B140" t="s">
        <v>47</v>
      </c>
      <c r="C140" t="s">
        <v>431</v>
      </c>
      <c r="D140" t="s">
        <v>451</v>
      </c>
      <c r="E140">
        <v>1107</v>
      </c>
      <c r="F140">
        <v>5</v>
      </c>
      <c r="G140" t="s">
        <v>611</v>
      </c>
      <c r="H140" t="s">
        <v>811</v>
      </c>
      <c r="I140" t="s">
        <v>874</v>
      </c>
    </row>
    <row r="141" spans="1:9" x14ac:dyDescent="0.3">
      <c r="A141" s="2">
        <v>45066</v>
      </c>
      <c r="B141" t="s">
        <v>48</v>
      </c>
      <c r="C141" t="s">
        <v>432</v>
      </c>
      <c r="D141" t="s">
        <v>452</v>
      </c>
      <c r="E141">
        <v>3853</v>
      </c>
      <c r="F141">
        <v>5</v>
      </c>
      <c r="G141" t="s">
        <v>612</v>
      </c>
      <c r="H141" t="s">
        <v>812</v>
      </c>
      <c r="I141" t="s">
        <v>873</v>
      </c>
    </row>
    <row r="142" spans="1:9" x14ac:dyDescent="0.3">
      <c r="A142" s="2">
        <v>45067</v>
      </c>
      <c r="B142" t="s">
        <v>49</v>
      </c>
      <c r="C142" t="s">
        <v>428</v>
      </c>
      <c r="D142" t="s">
        <v>453</v>
      </c>
      <c r="E142">
        <v>4371</v>
      </c>
      <c r="F142">
        <v>4</v>
      </c>
      <c r="G142" t="s">
        <v>613</v>
      </c>
      <c r="H142" t="s">
        <v>813</v>
      </c>
      <c r="I142" t="s">
        <v>875</v>
      </c>
    </row>
    <row r="143" spans="1:9" x14ac:dyDescent="0.3">
      <c r="A143" s="2">
        <v>45068</v>
      </c>
      <c r="B143" t="s">
        <v>50</v>
      </c>
      <c r="C143" t="s">
        <v>429</v>
      </c>
      <c r="D143" t="s">
        <v>454</v>
      </c>
      <c r="E143">
        <v>1158</v>
      </c>
      <c r="F143">
        <v>16</v>
      </c>
      <c r="G143" t="s">
        <v>614</v>
      </c>
      <c r="H143" t="s">
        <v>814</v>
      </c>
      <c r="I143" t="s">
        <v>873</v>
      </c>
    </row>
    <row r="144" spans="1:9" x14ac:dyDescent="0.3">
      <c r="A144" s="2">
        <v>45069</v>
      </c>
      <c r="B144" t="s">
        <v>51</v>
      </c>
      <c r="C144" t="s">
        <v>430</v>
      </c>
      <c r="D144" t="s">
        <v>455</v>
      </c>
      <c r="E144">
        <v>1302</v>
      </c>
      <c r="F144">
        <v>10</v>
      </c>
      <c r="G144" t="s">
        <v>615</v>
      </c>
      <c r="H144" t="s">
        <v>815</v>
      </c>
      <c r="I144" t="s">
        <v>875</v>
      </c>
    </row>
    <row r="145" spans="1:9" x14ac:dyDescent="0.3">
      <c r="A145" s="2">
        <v>45070</v>
      </c>
      <c r="B145" t="s">
        <v>52</v>
      </c>
      <c r="C145" t="s">
        <v>431</v>
      </c>
      <c r="D145" t="s">
        <v>456</v>
      </c>
      <c r="E145">
        <v>2441</v>
      </c>
      <c r="F145">
        <v>0</v>
      </c>
      <c r="G145" t="s">
        <v>616</v>
      </c>
      <c r="H145" t="s">
        <v>816</v>
      </c>
      <c r="I145" t="s">
        <v>874</v>
      </c>
    </row>
    <row r="146" spans="1:9" x14ac:dyDescent="0.3">
      <c r="A146" s="2">
        <v>45071</v>
      </c>
      <c r="B146" t="s">
        <v>53</v>
      </c>
      <c r="C146" t="s">
        <v>432</v>
      </c>
      <c r="D146" t="s">
        <v>457</v>
      </c>
      <c r="E146">
        <v>2141</v>
      </c>
      <c r="F146">
        <v>2</v>
      </c>
      <c r="G146" t="s">
        <v>617</v>
      </c>
      <c r="H146" t="s">
        <v>817</v>
      </c>
      <c r="I146" t="s">
        <v>873</v>
      </c>
    </row>
    <row r="147" spans="1:9" x14ac:dyDescent="0.3">
      <c r="A147" s="2">
        <v>45072</v>
      </c>
      <c r="B147" t="s">
        <v>54</v>
      </c>
      <c r="C147" t="s">
        <v>428</v>
      </c>
      <c r="D147" t="s">
        <v>458</v>
      </c>
      <c r="E147">
        <v>3996</v>
      </c>
      <c r="F147">
        <v>11</v>
      </c>
      <c r="G147" t="s">
        <v>618</v>
      </c>
      <c r="H147" t="s">
        <v>818</v>
      </c>
      <c r="I147" t="s">
        <v>875</v>
      </c>
    </row>
    <row r="148" spans="1:9" x14ac:dyDescent="0.3">
      <c r="A148" s="2">
        <v>45073</v>
      </c>
      <c r="B148" t="s">
        <v>55</v>
      </c>
      <c r="C148" t="s">
        <v>429</v>
      </c>
      <c r="D148" t="s">
        <v>459</v>
      </c>
      <c r="E148">
        <v>3126</v>
      </c>
      <c r="F148">
        <v>13</v>
      </c>
      <c r="G148" t="s">
        <v>619</v>
      </c>
      <c r="H148" t="s">
        <v>819</v>
      </c>
      <c r="I148" t="s">
        <v>875</v>
      </c>
    </row>
    <row r="149" spans="1:9" x14ac:dyDescent="0.3">
      <c r="A149" s="2">
        <v>45074</v>
      </c>
      <c r="B149" t="s">
        <v>56</v>
      </c>
      <c r="C149" t="s">
        <v>430</v>
      </c>
      <c r="D149" t="s">
        <v>460</v>
      </c>
      <c r="E149">
        <v>2040</v>
      </c>
      <c r="F149">
        <v>19</v>
      </c>
      <c r="G149" t="s">
        <v>620</v>
      </c>
      <c r="H149" t="s">
        <v>820</v>
      </c>
      <c r="I149" t="s">
        <v>875</v>
      </c>
    </row>
    <row r="150" spans="1:9" x14ac:dyDescent="0.3">
      <c r="A150" s="2">
        <v>45075</v>
      </c>
      <c r="B150" t="s">
        <v>57</v>
      </c>
      <c r="C150" t="s">
        <v>431</v>
      </c>
      <c r="D150" t="s">
        <v>461</v>
      </c>
      <c r="E150">
        <v>1583</v>
      </c>
      <c r="F150">
        <v>2</v>
      </c>
      <c r="G150" t="s">
        <v>621</v>
      </c>
      <c r="H150" t="s">
        <v>821</v>
      </c>
      <c r="I150" t="s">
        <v>874</v>
      </c>
    </row>
    <row r="151" spans="1:9" x14ac:dyDescent="0.3">
      <c r="A151" s="2">
        <v>45076</v>
      </c>
      <c r="B151" t="s">
        <v>58</v>
      </c>
      <c r="C151" t="s">
        <v>432</v>
      </c>
      <c r="D151" t="s">
        <v>462</v>
      </c>
      <c r="E151">
        <v>3053</v>
      </c>
      <c r="F151">
        <v>10</v>
      </c>
      <c r="G151" t="s">
        <v>622</v>
      </c>
      <c r="H151" t="s">
        <v>822</v>
      </c>
      <c r="I151" t="s">
        <v>874</v>
      </c>
    </row>
    <row r="152" spans="1:9" x14ac:dyDescent="0.3">
      <c r="A152" s="2">
        <v>45077</v>
      </c>
      <c r="B152" t="s">
        <v>59</v>
      </c>
      <c r="C152" t="s">
        <v>428</v>
      </c>
      <c r="D152" t="s">
        <v>463</v>
      </c>
      <c r="E152">
        <v>3392</v>
      </c>
      <c r="F152">
        <v>14</v>
      </c>
      <c r="G152" t="s">
        <v>623</v>
      </c>
      <c r="H152" t="s">
        <v>823</v>
      </c>
      <c r="I152" t="s">
        <v>873</v>
      </c>
    </row>
    <row r="153" spans="1:9" x14ac:dyDescent="0.3">
      <c r="A153" s="2">
        <v>45078</v>
      </c>
      <c r="B153" t="s">
        <v>60</v>
      </c>
      <c r="C153" t="s">
        <v>429</v>
      </c>
      <c r="D153" t="s">
        <v>464</v>
      </c>
      <c r="E153">
        <v>2650</v>
      </c>
      <c r="F153">
        <v>18</v>
      </c>
      <c r="G153" t="s">
        <v>624</v>
      </c>
      <c r="H153" t="s">
        <v>824</v>
      </c>
      <c r="I153" t="s">
        <v>875</v>
      </c>
    </row>
    <row r="154" spans="1:9" x14ac:dyDescent="0.3">
      <c r="A154" s="2">
        <v>45079</v>
      </c>
      <c r="B154" t="s">
        <v>61</v>
      </c>
      <c r="C154" t="s">
        <v>430</v>
      </c>
      <c r="D154" t="s">
        <v>465</v>
      </c>
      <c r="E154">
        <v>3099</v>
      </c>
      <c r="F154">
        <v>10</v>
      </c>
      <c r="G154" t="s">
        <v>625</v>
      </c>
      <c r="H154" t="s">
        <v>825</v>
      </c>
      <c r="I154" t="s">
        <v>873</v>
      </c>
    </row>
    <row r="155" spans="1:9" x14ac:dyDescent="0.3">
      <c r="A155" s="2">
        <v>45080</v>
      </c>
      <c r="B155" t="s">
        <v>62</v>
      </c>
      <c r="C155" t="s">
        <v>431</v>
      </c>
      <c r="D155" t="s">
        <v>466</v>
      </c>
      <c r="E155">
        <v>4978</v>
      </c>
      <c r="F155">
        <v>4</v>
      </c>
      <c r="G155" t="s">
        <v>626</v>
      </c>
      <c r="H155" t="s">
        <v>826</v>
      </c>
      <c r="I155" t="s">
        <v>875</v>
      </c>
    </row>
    <row r="156" spans="1:9" x14ac:dyDescent="0.3">
      <c r="A156" s="2">
        <v>45081</v>
      </c>
      <c r="B156" t="s">
        <v>63</v>
      </c>
      <c r="C156" t="s">
        <v>432</v>
      </c>
      <c r="D156" t="s">
        <v>467</v>
      </c>
      <c r="E156">
        <v>1617</v>
      </c>
      <c r="F156">
        <v>0</v>
      </c>
      <c r="G156" t="s">
        <v>627</v>
      </c>
      <c r="H156" t="s">
        <v>827</v>
      </c>
      <c r="I156" t="s">
        <v>875</v>
      </c>
    </row>
    <row r="157" spans="1:9" x14ac:dyDescent="0.3">
      <c r="A157" s="2">
        <v>45082</v>
      </c>
      <c r="B157" t="s">
        <v>64</v>
      </c>
      <c r="C157" t="s">
        <v>428</v>
      </c>
      <c r="D157" t="s">
        <v>468</v>
      </c>
      <c r="E157">
        <v>2633</v>
      </c>
      <c r="F157">
        <v>2</v>
      </c>
      <c r="G157" t="s">
        <v>628</v>
      </c>
      <c r="H157" t="s">
        <v>828</v>
      </c>
      <c r="I157" t="s">
        <v>875</v>
      </c>
    </row>
    <row r="158" spans="1:9" x14ac:dyDescent="0.3">
      <c r="A158" s="2">
        <v>45083</v>
      </c>
      <c r="B158" t="s">
        <v>65</v>
      </c>
      <c r="C158" t="s">
        <v>429</v>
      </c>
      <c r="D158" t="s">
        <v>469</v>
      </c>
      <c r="E158">
        <v>4380</v>
      </c>
      <c r="F158">
        <v>5</v>
      </c>
      <c r="G158" t="s">
        <v>629</v>
      </c>
      <c r="H158" t="s">
        <v>829</v>
      </c>
      <c r="I158" t="s">
        <v>874</v>
      </c>
    </row>
    <row r="159" spans="1:9" x14ac:dyDescent="0.3">
      <c r="A159" s="2">
        <v>45084</v>
      </c>
      <c r="B159" t="s">
        <v>66</v>
      </c>
      <c r="C159" t="s">
        <v>430</v>
      </c>
      <c r="D159" t="s">
        <v>470</v>
      </c>
      <c r="E159">
        <v>4025</v>
      </c>
      <c r="F159">
        <v>1</v>
      </c>
      <c r="G159" t="s">
        <v>630</v>
      </c>
      <c r="H159" t="s">
        <v>830</v>
      </c>
      <c r="I159" t="s">
        <v>873</v>
      </c>
    </row>
    <row r="160" spans="1:9" x14ac:dyDescent="0.3">
      <c r="A160" s="2">
        <v>45085</v>
      </c>
      <c r="B160" t="s">
        <v>67</v>
      </c>
      <c r="C160" t="s">
        <v>431</v>
      </c>
      <c r="D160" t="s">
        <v>471</v>
      </c>
      <c r="E160">
        <v>3657</v>
      </c>
      <c r="F160">
        <v>19</v>
      </c>
      <c r="G160" t="s">
        <v>631</v>
      </c>
      <c r="H160" t="s">
        <v>831</v>
      </c>
      <c r="I160" t="s">
        <v>875</v>
      </c>
    </row>
    <row r="161" spans="1:9" x14ac:dyDescent="0.3">
      <c r="A161" s="2">
        <v>45086</v>
      </c>
      <c r="B161" t="s">
        <v>68</v>
      </c>
      <c r="C161" t="s">
        <v>432</v>
      </c>
      <c r="D161" t="s">
        <v>472</v>
      </c>
      <c r="E161">
        <v>2395</v>
      </c>
      <c r="F161">
        <v>1</v>
      </c>
      <c r="G161" t="s">
        <v>632</v>
      </c>
      <c r="H161" t="s">
        <v>832</v>
      </c>
      <c r="I161" t="s">
        <v>875</v>
      </c>
    </row>
    <row r="162" spans="1:9" x14ac:dyDescent="0.3">
      <c r="A162" s="2">
        <v>45087</v>
      </c>
      <c r="B162" t="s">
        <v>69</v>
      </c>
      <c r="C162" t="s">
        <v>428</v>
      </c>
      <c r="D162" t="s">
        <v>433</v>
      </c>
      <c r="E162">
        <v>2888</v>
      </c>
      <c r="F162">
        <v>13</v>
      </c>
      <c r="G162" t="s">
        <v>633</v>
      </c>
      <c r="H162" t="s">
        <v>833</v>
      </c>
      <c r="I162" t="s">
        <v>875</v>
      </c>
    </row>
    <row r="163" spans="1:9" x14ac:dyDescent="0.3">
      <c r="A163" s="2">
        <v>45088</v>
      </c>
      <c r="B163" t="s">
        <v>70</v>
      </c>
      <c r="C163" t="s">
        <v>429</v>
      </c>
      <c r="D163" t="s">
        <v>434</v>
      </c>
      <c r="E163">
        <v>4259</v>
      </c>
      <c r="F163">
        <v>13</v>
      </c>
      <c r="G163" t="s">
        <v>634</v>
      </c>
      <c r="H163" t="s">
        <v>834</v>
      </c>
      <c r="I163" t="s">
        <v>873</v>
      </c>
    </row>
    <row r="164" spans="1:9" x14ac:dyDescent="0.3">
      <c r="A164" s="2">
        <v>45089</v>
      </c>
      <c r="B164" t="s">
        <v>71</v>
      </c>
      <c r="C164" t="s">
        <v>430</v>
      </c>
      <c r="D164" t="s">
        <v>435</v>
      </c>
      <c r="E164">
        <v>1809</v>
      </c>
      <c r="F164">
        <v>2</v>
      </c>
      <c r="G164" t="s">
        <v>635</v>
      </c>
      <c r="H164" t="s">
        <v>835</v>
      </c>
      <c r="I164" t="s">
        <v>873</v>
      </c>
    </row>
    <row r="165" spans="1:9" x14ac:dyDescent="0.3">
      <c r="A165" s="2">
        <v>45090</v>
      </c>
      <c r="B165" t="s">
        <v>72</v>
      </c>
      <c r="C165" t="s">
        <v>431</v>
      </c>
      <c r="D165" t="s">
        <v>436</v>
      </c>
      <c r="E165">
        <v>4844</v>
      </c>
      <c r="F165">
        <v>12</v>
      </c>
      <c r="G165" t="s">
        <v>636</v>
      </c>
      <c r="H165" t="s">
        <v>836</v>
      </c>
      <c r="I165" t="s">
        <v>875</v>
      </c>
    </row>
    <row r="166" spans="1:9" x14ac:dyDescent="0.3">
      <c r="A166" s="2">
        <v>45091</v>
      </c>
      <c r="B166" t="s">
        <v>73</v>
      </c>
      <c r="C166" t="s">
        <v>432</v>
      </c>
      <c r="D166" t="s">
        <v>437</v>
      </c>
      <c r="E166">
        <v>1352</v>
      </c>
      <c r="F166">
        <v>1</v>
      </c>
      <c r="G166" t="s">
        <v>637</v>
      </c>
      <c r="H166" t="s">
        <v>837</v>
      </c>
      <c r="I166" t="s">
        <v>873</v>
      </c>
    </row>
    <row r="167" spans="1:9" x14ac:dyDescent="0.3">
      <c r="A167" s="2">
        <v>45092</v>
      </c>
      <c r="B167" t="s">
        <v>74</v>
      </c>
      <c r="C167" t="s">
        <v>428</v>
      </c>
      <c r="D167" t="s">
        <v>438</v>
      </c>
      <c r="E167">
        <v>2987</v>
      </c>
      <c r="F167">
        <v>12</v>
      </c>
      <c r="G167" t="s">
        <v>638</v>
      </c>
      <c r="H167" t="s">
        <v>838</v>
      </c>
      <c r="I167" t="s">
        <v>875</v>
      </c>
    </row>
    <row r="168" spans="1:9" x14ac:dyDescent="0.3">
      <c r="A168" s="2">
        <v>45093</v>
      </c>
      <c r="B168" t="s">
        <v>75</v>
      </c>
      <c r="C168" t="s">
        <v>429</v>
      </c>
      <c r="D168" t="s">
        <v>439</v>
      </c>
      <c r="E168">
        <v>4826</v>
      </c>
      <c r="F168">
        <v>4</v>
      </c>
      <c r="G168" t="s">
        <v>639</v>
      </c>
      <c r="H168" t="s">
        <v>839</v>
      </c>
      <c r="I168" t="s">
        <v>875</v>
      </c>
    </row>
    <row r="169" spans="1:9" x14ac:dyDescent="0.3">
      <c r="A169" s="2">
        <v>45094</v>
      </c>
      <c r="B169" t="s">
        <v>76</v>
      </c>
      <c r="C169" t="s">
        <v>430</v>
      </c>
      <c r="D169" t="s">
        <v>440</v>
      </c>
      <c r="E169">
        <v>2927</v>
      </c>
      <c r="F169">
        <v>12</v>
      </c>
      <c r="G169" t="s">
        <v>640</v>
      </c>
      <c r="H169" t="s">
        <v>840</v>
      </c>
      <c r="I169" t="s">
        <v>873</v>
      </c>
    </row>
    <row r="170" spans="1:9" x14ac:dyDescent="0.3">
      <c r="A170" s="2">
        <v>45095</v>
      </c>
      <c r="B170" t="s">
        <v>77</v>
      </c>
      <c r="C170" t="s">
        <v>431</v>
      </c>
      <c r="D170" t="s">
        <v>441</v>
      </c>
      <c r="E170">
        <v>3671</v>
      </c>
      <c r="F170">
        <v>0</v>
      </c>
      <c r="G170" t="s">
        <v>641</v>
      </c>
      <c r="H170" t="s">
        <v>841</v>
      </c>
      <c r="I170" t="s">
        <v>874</v>
      </c>
    </row>
    <row r="171" spans="1:9" x14ac:dyDescent="0.3">
      <c r="A171" s="2">
        <v>45096</v>
      </c>
      <c r="B171" t="s">
        <v>78</v>
      </c>
      <c r="C171" t="s">
        <v>432</v>
      </c>
      <c r="D171" t="s">
        <v>442</v>
      </c>
      <c r="E171">
        <v>3440</v>
      </c>
      <c r="F171">
        <v>19</v>
      </c>
      <c r="G171" t="s">
        <v>642</v>
      </c>
      <c r="H171" t="s">
        <v>842</v>
      </c>
      <c r="I171" t="s">
        <v>875</v>
      </c>
    </row>
    <row r="172" spans="1:9" x14ac:dyDescent="0.3">
      <c r="A172" s="2">
        <v>45097</v>
      </c>
      <c r="B172" t="s">
        <v>79</v>
      </c>
      <c r="C172" t="s">
        <v>428</v>
      </c>
      <c r="D172" t="s">
        <v>443</v>
      </c>
      <c r="E172">
        <v>3402</v>
      </c>
      <c r="F172">
        <v>17</v>
      </c>
      <c r="G172" t="s">
        <v>643</v>
      </c>
      <c r="H172" t="s">
        <v>843</v>
      </c>
      <c r="I172" t="s">
        <v>874</v>
      </c>
    </row>
    <row r="173" spans="1:9" x14ac:dyDescent="0.3">
      <c r="A173" s="2">
        <v>45098</v>
      </c>
      <c r="B173" t="s">
        <v>80</v>
      </c>
      <c r="C173" t="s">
        <v>429</v>
      </c>
      <c r="D173" t="s">
        <v>444</v>
      </c>
      <c r="E173">
        <v>2950</v>
      </c>
      <c r="F173">
        <v>14</v>
      </c>
      <c r="G173" t="s">
        <v>644</v>
      </c>
      <c r="H173" t="s">
        <v>844</v>
      </c>
      <c r="I173" t="s">
        <v>874</v>
      </c>
    </row>
    <row r="174" spans="1:9" x14ac:dyDescent="0.3">
      <c r="A174" s="2">
        <v>45099</v>
      </c>
      <c r="B174" t="s">
        <v>81</v>
      </c>
      <c r="C174" t="s">
        <v>430</v>
      </c>
      <c r="D174" t="s">
        <v>445</v>
      </c>
      <c r="E174">
        <v>4353</v>
      </c>
      <c r="F174">
        <v>20</v>
      </c>
      <c r="G174" t="s">
        <v>645</v>
      </c>
      <c r="H174" t="s">
        <v>845</v>
      </c>
      <c r="I174" t="s">
        <v>873</v>
      </c>
    </row>
    <row r="175" spans="1:9" x14ac:dyDescent="0.3">
      <c r="A175" s="2">
        <v>45100</v>
      </c>
      <c r="B175" t="s">
        <v>82</v>
      </c>
      <c r="C175" t="s">
        <v>431</v>
      </c>
      <c r="D175" t="s">
        <v>446</v>
      </c>
      <c r="E175">
        <v>4504</v>
      </c>
      <c r="F175">
        <v>13</v>
      </c>
      <c r="G175" t="s">
        <v>646</v>
      </c>
      <c r="H175" t="s">
        <v>846</v>
      </c>
      <c r="I175" t="s">
        <v>875</v>
      </c>
    </row>
    <row r="176" spans="1:9" x14ac:dyDescent="0.3">
      <c r="A176" s="2">
        <v>45101</v>
      </c>
      <c r="B176" t="s">
        <v>83</v>
      </c>
      <c r="C176" t="s">
        <v>432</v>
      </c>
      <c r="D176" t="s">
        <v>447</v>
      </c>
      <c r="E176">
        <v>3861</v>
      </c>
      <c r="F176">
        <v>8</v>
      </c>
      <c r="G176" t="s">
        <v>647</v>
      </c>
      <c r="H176" t="s">
        <v>847</v>
      </c>
      <c r="I176" t="s">
        <v>873</v>
      </c>
    </row>
    <row r="177" spans="1:9" x14ac:dyDescent="0.3">
      <c r="A177" s="2">
        <v>45102</v>
      </c>
      <c r="B177" t="s">
        <v>84</v>
      </c>
      <c r="C177" t="s">
        <v>428</v>
      </c>
      <c r="D177" t="s">
        <v>448</v>
      </c>
      <c r="E177">
        <v>4116</v>
      </c>
      <c r="F177">
        <v>20</v>
      </c>
      <c r="G177" t="s">
        <v>648</v>
      </c>
      <c r="H177" t="s">
        <v>848</v>
      </c>
      <c r="I177" t="s">
        <v>873</v>
      </c>
    </row>
    <row r="178" spans="1:9" x14ac:dyDescent="0.3">
      <c r="A178" s="2">
        <v>45103</v>
      </c>
      <c r="B178" t="s">
        <v>85</v>
      </c>
      <c r="C178" t="s">
        <v>429</v>
      </c>
      <c r="D178" t="s">
        <v>449</v>
      </c>
      <c r="E178">
        <v>4218</v>
      </c>
      <c r="F178">
        <v>4</v>
      </c>
      <c r="G178" t="s">
        <v>649</v>
      </c>
      <c r="H178" t="s">
        <v>849</v>
      </c>
      <c r="I178" t="s">
        <v>874</v>
      </c>
    </row>
    <row r="179" spans="1:9" x14ac:dyDescent="0.3">
      <c r="A179" s="2">
        <v>45104</v>
      </c>
      <c r="B179" t="s">
        <v>86</v>
      </c>
      <c r="C179" t="s">
        <v>430</v>
      </c>
      <c r="D179" t="s">
        <v>450</v>
      </c>
      <c r="E179">
        <v>3823</v>
      </c>
      <c r="F179">
        <v>18</v>
      </c>
      <c r="G179" t="s">
        <v>650</v>
      </c>
      <c r="H179" t="s">
        <v>850</v>
      </c>
      <c r="I179" t="s">
        <v>874</v>
      </c>
    </row>
    <row r="180" spans="1:9" x14ac:dyDescent="0.3">
      <c r="A180" s="2">
        <v>45105</v>
      </c>
      <c r="B180" t="s">
        <v>87</v>
      </c>
      <c r="C180" t="s">
        <v>431</v>
      </c>
      <c r="D180" t="s">
        <v>451</v>
      </c>
      <c r="E180">
        <v>1407</v>
      </c>
      <c r="F180">
        <v>13</v>
      </c>
      <c r="G180" t="s">
        <v>651</v>
      </c>
      <c r="H180" t="s">
        <v>851</v>
      </c>
      <c r="I180" t="s">
        <v>873</v>
      </c>
    </row>
    <row r="181" spans="1:9" x14ac:dyDescent="0.3">
      <c r="A181" s="2">
        <v>45106</v>
      </c>
      <c r="B181" t="s">
        <v>88</v>
      </c>
      <c r="C181" t="s">
        <v>432</v>
      </c>
      <c r="D181" t="s">
        <v>452</v>
      </c>
      <c r="E181">
        <v>4076</v>
      </c>
      <c r="F181">
        <v>11</v>
      </c>
      <c r="G181" t="s">
        <v>652</v>
      </c>
      <c r="H181" t="s">
        <v>852</v>
      </c>
      <c r="I181" t="s">
        <v>873</v>
      </c>
    </row>
    <row r="182" spans="1:9" x14ac:dyDescent="0.3">
      <c r="A182" s="2">
        <v>45107</v>
      </c>
      <c r="B182" t="s">
        <v>89</v>
      </c>
      <c r="C182" t="s">
        <v>428</v>
      </c>
      <c r="D182" t="s">
        <v>453</v>
      </c>
      <c r="E182">
        <v>1911</v>
      </c>
      <c r="F182">
        <v>13</v>
      </c>
      <c r="G182" t="s">
        <v>653</v>
      </c>
      <c r="H182" t="s">
        <v>853</v>
      </c>
      <c r="I182" t="s">
        <v>874</v>
      </c>
    </row>
    <row r="183" spans="1:9" x14ac:dyDescent="0.3">
      <c r="A183" s="2">
        <v>45108</v>
      </c>
      <c r="B183" t="s">
        <v>90</v>
      </c>
      <c r="C183" t="s">
        <v>429</v>
      </c>
      <c r="D183" t="s">
        <v>454</v>
      </c>
      <c r="E183">
        <v>3206</v>
      </c>
      <c r="F183">
        <v>10</v>
      </c>
      <c r="G183" t="s">
        <v>654</v>
      </c>
      <c r="H183" t="s">
        <v>854</v>
      </c>
      <c r="I183" t="s">
        <v>873</v>
      </c>
    </row>
    <row r="184" spans="1:9" x14ac:dyDescent="0.3">
      <c r="A184" s="2">
        <v>45109</v>
      </c>
      <c r="B184" t="s">
        <v>91</v>
      </c>
      <c r="C184" t="s">
        <v>430</v>
      </c>
      <c r="D184" t="s">
        <v>455</v>
      </c>
      <c r="E184">
        <v>3921</v>
      </c>
      <c r="F184">
        <v>1</v>
      </c>
      <c r="G184" t="s">
        <v>655</v>
      </c>
      <c r="H184" t="s">
        <v>855</v>
      </c>
      <c r="I184" t="s">
        <v>875</v>
      </c>
    </row>
    <row r="185" spans="1:9" x14ac:dyDescent="0.3">
      <c r="A185" s="2">
        <v>45110</v>
      </c>
      <c r="B185" t="s">
        <v>92</v>
      </c>
      <c r="C185" t="s">
        <v>431</v>
      </c>
      <c r="D185" t="s">
        <v>456</v>
      </c>
      <c r="E185">
        <v>1672</v>
      </c>
      <c r="F185">
        <v>15</v>
      </c>
      <c r="G185" t="s">
        <v>656</v>
      </c>
      <c r="H185" t="s">
        <v>856</v>
      </c>
      <c r="I185" t="s">
        <v>875</v>
      </c>
    </row>
    <row r="186" spans="1:9" x14ac:dyDescent="0.3">
      <c r="A186" s="2">
        <v>45111</v>
      </c>
      <c r="B186" t="s">
        <v>93</v>
      </c>
      <c r="C186" t="s">
        <v>432</v>
      </c>
      <c r="D186" t="s">
        <v>457</v>
      </c>
      <c r="E186">
        <v>2665</v>
      </c>
      <c r="F186">
        <v>11</v>
      </c>
      <c r="G186" t="s">
        <v>657</v>
      </c>
      <c r="H186" t="s">
        <v>857</v>
      </c>
      <c r="I186" t="s">
        <v>873</v>
      </c>
    </row>
    <row r="187" spans="1:9" x14ac:dyDescent="0.3">
      <c r="A187" s="2">
        <v>45112</v>
      </c>
      <c r="B187" t="s">
        <v>94</v>
      </c>
      <c r="C187" t="s">
        <v>428</v>
      </c>
      <c r="D187" t="s">
        <v>458</v>
      </c>
      <c r="E187">
        <v>4146</v>
      </c>
      <c r="F187">
        <v>6</v>
      </c>
      <c r="G187" t="s">
        <v>658</v>
      </c>
      <c r="H187" t="s">
        <v>858</v>
      </c>
      <c r="I187" t="s">
        <v>875</v>
      </c>
    </row>
    <row r="188" spans="1:9" x14ac:dyDescent="0.3">
      <c r="A188" s="2">
        <v>45113</v>
      </c>
      <c r="B188" t="s">
        <v>95</v>
      </c>
      <c r="C188" t="s">
        <v>429</v>
      </c>
      <c r="D188" t="s">
        <v>459</v>
      </c>
      <c r="E188">
        <v>1160</v>
      </c>
      <c r="F188">
        <v>6</v>
      </c>
      <c r="G188" t="s">
        <v>659</v>
      </c>
      <c r="H188" t="s">
        <v>859</v>
      </c>
      <c r="I188" t="s">
        <v>873</v>
      </c>
    </row>
    <row r="189" spans="1:9" x14ac:dyDescent="0.3">
      <c r="A189" s="2">
        <v>45114</v>
      </c>
      <c r="B189" t="s">
        <v>96</v>
      </c>
      <c r="C189" t="s">
        <v>430</v>
      </c>
      <c r="D189" t="s">
        <v>460</v>
      </c>
      <c r="E189">
        <v>3774</v>
      </c>
      <c r="F189">
        <v>4</v>
      </c>
      <c r="G189" t="s">
        <v>660</v>
      </c>
      <c r="H189" t="s">
        <v>860</v>
      </c>
      <c r="I189" t="s">
        <v>875</v>
      </c>
    </row>
    <row r="190" spans="1:9" x14ac:dyDescent="0.3">
      <c r="A190" s="2">
        <v>45115</v>
      </c>
      <c r="B190" t="s">
        <v>97</v>
      </c>
      <c r="C190" t="s">
        <v>431</v>
      </c>
      <c r="D190" t="s">
        <v>461</v>
      </c>
      <c r="E190">
        <v>1049</v>
      </c>
      <c r="F190">
        <v>4</v>
      </c>
      <c r="G190" t="s">
        <v>661</v>
      </c>
      <c r="H190" t="s">
        <v>861</v>
      </c>
      <c r="I190" t="s">
        <v>874</v>
      </c>
    </row>
    <row r="191" spans="1:9" x14ac:dyDescent="0.3">
      <c r="A191" s="2">
        <v>45116</v>
      </c>
      <c r="B191" t="s">
        <v>98</v>
      </c>
      <c r="C191" t="s">
        <v>432</v>
      </c>
      <c r="D191" t="s">
        <v>462</v>
      </c>
      <c r="E191">
        <v>1907</v>
      </c>
      <c r="F191">
        <v>7</v>
      </c>
      <c r="G191" t="s">
        <v>662</v>
      </c>
      <c r="H191" t="s">
        <v>862</v>
      </c>
      <c r="I191" t="s">
        <v>873</v>
      </c>
    </row>
    <row r="192" spans="1:9" x14ac:dyDescent="0.3">
      <c r="A192" s="2">
        <v>45117</v>
      </c>
      <c r="B192" t="s">
        <v>99</v>
      </c>
      <c r="C192" t="s">
        <v>428</v>
      </c>
      <c r="D192" t="s">
        <v>463</v>
      </c>
      <c r="E192">
        <v>2700</v>
      </c>
      <c r="F192">
        <v>5</v>
      </c>
      <c r="G192" t="s">
        <v>663</v>
      </c>
      <c r="H192" t="s">
        <v>863</v>
      </c>
      <c r="I192" t="s">
        <v>873</v>
      </c>
    </row>
    <row r="193" spans="1:9" x14ac:dyDescent="0.3">
      <c r="A193" s="2">
        <v>45118</v>
      </c>
      <c r="B193" t="s">
        <v>100</v>
      </c>
      <c r="C193" t="s">
        <v>429</v>
      </c>
      <c r="D193" t="s">
        <v>464</v>
      </c>
      <c r="E193">
        <v>4210</v>
      </c>
      <c r="F193">
        <v>19</v>
      </c>
      <c r="G193" t="s">
        <v>664</v>
      </c>
      <c r="H193" t="s">
        <v>864</v>
      </c>
      <c r="I193" t="s">
        <v>874</v>
      </c>
    </row>
    <row r="194" spans="1:9" x14ac:dyDescent="0.3">
      <c r="A194" s="2">
        <v>45119</v>
      </c>
      <c r="B194" t="s">
        <v>101</v>
      </c>
      <c r="C194" t="s">
        <v>430</v>
      </c>
      <c r="D194" t="s">
        <v>465</v>
      </c>
      <c r="E194">
        <v>2755</v>
      </c>
      <c r="F194">
        <v>0</v>
      </c>
      <c r="G194" t="s">
        <v>665</v>
      </c>
      <c r="H194" t="s">
        <v>865</v>
      </c>
      <c r="I194" t="s">
        <v>875</v>
      </c>
    </row>
    <row r="195" spans="1:9" x14ac:dyDescent="0.3">
      <c r="A195" s="2">
        <v>45120</v>
      </c>
      <c r="B195" t="s">
        <v>102</v>
      </c>
      <c r="C195" t="s">
        <v>431</v>
      </c>
      <c r="D195" t="s">
        <v>466</v>
      </c>
      <c r="E195">
        <v>2699</v>
      </c>
      <c r="F195">
        <v>7</v>
      </c>
      <c r="G195" t="s">
        <v>666</v>
      </c>
      <c r="H195" t="s">
        <v>866</v>
      </c>
      <c r="I195" t="s">
        <v>873</v>
      </c>
    </row>
    <row r="196" spans="1:9" x14ac:dyDescent="0.3">
      <c r="A196" s="2">
        <v>45121</v>
      </c>
      <c r="B196" t="s">
        <v>103</v>
      </c>
      <c r="C196" t="s">
        <v>432</v>
      </c>
      <c r="D196" t="s">
        <v>467</v>
      </c>
      <c r="E196">
        <v>1768</v>
      </c>
      <c r="F196">
        <v>6</v>
      </c>
      <c r="G196" t="s">
        <v>667</v>
      </c>
      <c r="H196" t="s">
        <v>867</v>
      </c>
      <c r="I196" t="s">
        <v>873</v>
      </c>
    </row>
    <row r="197" spans="1:9" x14ac:dyDescent="0.3">
      <c r="A197" s="2">
        <v>45122</v>
      </c>
      <c r="B197" t="s">
        <v>104</v>
      </c>
      <c r="C197" t="s">
        <v>428</v>
      </c>
      <c r="D197" t="s">
        <v>468</v>
      </c>
      <c r="E197">
        <v>1341</v>
      </c>
      <c r="F197">
        <v>6</v>
      </c>
      <c r="G197" t="s">
        <v>668</v>
      </c>
      <c r="H197" t="s">
        <v>868</v>
      </c>
      <c r="I197" t="s">
        <v>875</v>
      </c>
    </row>
    <row r="198" spans="1:9" x14ac:dyDescent="0.3">
      <c r="A198" s="2">
        <v>45123</v>
      </c>
      <c r="B198" t="s">
        <v>105</v>
      </c>
      <c r="C198" t="s">
        <v>429</v>
      </c>
      <c r="D198" t="s">
        <v>469</v>
      </c>
      <c r="E198">
        <v>3683</v>
      </c>
      <c r="F198">
        <v>3</v>
      </c>
      <c r="G198" t="s">
        <v>669</v>
      </c>
      <c r="H198" t="s">
        <v>869</v>
      </c>
      <c r="I198" t="s">
        <v>875</v>
      </c>
    </row>
    <row r="199" spans="1:9" x14ac:dyDescent="0.3">
      <c r="A199" s="2">
        <v>45124</v>
      </c>
      <c r="B199" t="s">
        <v>106</v>
      </c>
      <c r="C199" t="s">
        <v>430</v>
      </c>
      <c r="D199" t="s">
        <v>470</v>
      </c>
      <c r="E199">
        <v>4729</v>
      </c>
      <c r="F199">
        <v>9</v>
      </c>
      <c r="G199" t="s">
        <v>670</v>
      </c>
      <c r="H199" t="s">
        <v>870</v>
      </c>
      <c r="I199" t="s">
        <v>875</v>
      </c>
    </row>
    <row r="200" spans="1:9" x14ac:dyDescent="0.3">
      <c r="A200" s="2">
        <v>45125</v>
      </c>
      <c r="B200" t="s">
        <v>107</v>
      </c>
      <c r="C200" t="s">
        <v>431</v>
      </c>
      <c r="D200" t="s">
        <v>471</v>
      </c>
      <c r="E200">
        <v>1366</v>
      </c>
      <c r="F200">
        <v>5</v>
      </c>
      <c r="G200" t="s">
        <v>671</v>
      </c>
      <c r="H200" t="s">
        <v>871</v>
      </c>
      <c r="I200" t="s">
        <v>873</v>
      </c>
    </row>
    <row r="201" spans="1:9" x14ac:dyDescent="0.3">
      <c r="A201" s="2">
        <v>45126</v>
      </c>
      <c r="B201" t="s">
        <v>108</v>
      </c>
      <c r="C201" t="s">
        <v>432</v>
      </c>
      <c r="D201" t="s">
        <v>472</v>
      </c>
      <c r="E201">
        <v>1259</v>
      </c>
      <c r="F201">
        <v>7</v>
      </c>
      <c r="G201" t="s">
        <v>672</v>
      </c>
      <c r="H201" t="s">
        <v>872</v>
      </c>
      <c r="I201" t="s">
        <v>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1"/>
  <sheetViews>
    <sheetView workbookViewId="0">
      <selection activeCell="H1" activeCellId="3" sqref="C1 D1 G1 H1"/>
    </sheetView>
  </sheetViews>
  <sheetFormatPr defaultRowHeight="14.4" x14ac:dyDescent="0.3"/>
  <cols>
    <col min="1" max="1" width="12.88671875" bestFit="1" customWidth="1"/>
    <col min="2" max="2" width="9.77734375" bestFit="1" customWidth="1"/>
    <col min="3" max="3" width="4.88671875" bestFit="1" customWidth="1"/>
    <col min="4" max="4" width="12.21875" bestFit="1" customWidth="1"/>
    <col min="5" max="5" width="13.109375" bestFit="1" customWidth="1"/>
    <col min="6" max="6" width="22.109375" bestFit="1" customWidth="1"/>
    <col min="7" max="7" width="10" bestFit="1" customWidth="1"/>
    <col min="8" max="8" width="12.21875" bestFit="1" customWidth="1"/>
  </cols>
  <sheetData>
    <row r="1" spans="1:8" x14ac:dyDescent="0.3">
      <c r="A1" s="1" t="s">
        <v>876</v>
      </c>
      <c r="B1" s="1" t="s">
        <v>877</v>
      </c>
      <c r="C1" s="1" t="s">
        <v>878</v>
      </c>
      <c r="D1" s="1" t="s">
        <v>879</v>
      </c>
      <c r="E1" s="1" t="s">
        <v>880</v>
      </c>
      <c r="F1" s="1" t="s">
        <v>881</v>
      </c>
      <c r="G1" s="1" t="s">
        <v>882</v>
      </c>
      <c r="H1" s="1" t="s">
        <v>883</v>
      </c>
    </row>
    <row r="2" spans="1:8" x14ac:dyDescent="0.3">
      <c r="A2" t="s">
        <v>433</v>
      </c>
      <c r="B2" t="s">
        <v>894</v>
      </c>
      <c r="C2">
        <v>50</v>
      </c>
      <c r="D2">
        <v>79</v>
      </c>
      <c r="E2" t="s">
        <v>899</v>
      </c>
      <c r="F2" t="s">
        <v>949</v>
      </c>
      <c r="G2">
        <v>318</v>
      </c>
      <c r="H2">
        <v>92</v>
      </c>
    </row>
    <row r="3" spans="1:8" x14ac:dyDescent="0.3">
      <c r="A3" t="s">
        <v>434</v>
      </c>
      <c r="B3" t="s">
        <v>895</v>
      </c>
      <c r="C3">
        <v>76</v>
      </c>
      <c r="D3">
        <v>241</v>
      </c>
      <c r="E3" t="s">
        <v>900</v>
      </c>
      <c r="F3" t="s">
        <v>950</v>
      </c>
      <c r="G3">
        <v>422</v>
      </c>
      <c r="H3">
        <v>74</v>
      </c>
    </row>
    <row r="4" spans="1:8" x14ac:dyDescent="0.3">
      <c r="A4" t="s">
        <v>435</v>
      </c>
      <c r="B4" t="s">
        <v>896</v>
      </c>
      <c r="C4">
        <v>34</v>
      </c>
      <c r="D4">
        <v>102</v>
      </c>
      <c r="E4" t="s">
        <v>901</v>
      </c>
      <c r="F4" t="s">
        <v>951</v>
      </c>
      <c r="G4">
        <v>484</v>
      </c>
      <c r="H4">
        <v>81</v>
      </c>
    </row>
    <row r="5" spans="1:8" x14ac:dyDescent="0.3">
      <c r="A5" t="s">
        <v>436</v>
      </c>
      <c r="B5" t="s">
        <v>897</v>
      </c>
      <c r="C5">
        <v>44</v>
      </c>
      <c r="D5">
        <v>154</v>
      </c>
      <c r="E5" t="s">
        <v>902</v>
      </c>
      <c r="F5" t="s">
        <v>952</v>
      </c>
      <c r="G5">
        <v>88</v>
      </c>
      <c r="H5">
        <v>58</v>
      </c>
    </row>
    <row r="6" spans="1:8" x14ac:dyDescent="0.3">
      <c r="A6" t="s">
        <v>437</v>
      </c>
      <c r="B6" t="s">
        <v>898</v>
      </c>
      <c r="C6">
        <v>85</v>
      </c>
      <c r="D6">
        <v>211</v>
      </c>
      <c r="E6" t="s">
        <v>903</v>
      </c>
      <c r="F6" t="s">
        <v>953</v>
      </c>
      <c r="G6">
        <v>173</v>
      </c>
      <c r="H6">
        <v>91</v>
      </c>
    </row>
    <row r="7" spans="1:8" x14ac:dyDescent="0.3">
      <c r="A7" t="s">
        <v>438</v>
      </c>
      <c r="B7" t="s">
        <v>894</v>
      </c>
      <c r="C7">
        <v>12</v>
      </c>
      <c r="D7">
        <v>124</v>
      </c>
      <c r="E7" t="s">
        <v>904</v>
      </c>
      <c r="F7" t="s">
        <v>954</v>
      </c>
      <c r="G7">
        <v>486</v>
      </c>
      <c r="H7">
        <v>81</v>
      </c>
    </row>
    <row r="8" spans="1:8" x14ac:dyDescent="0.3">
      <c r="A8" t="s">
        <v>439</v>
      </c>
      <c r="B8" t="s">
        <v>895</v>
      </c>
      <c r="C8">
        <v>83</v>
      </c>
      <c r="D8">
        <v>102</v>
      </c>
      <c r="E8" t="s">
        <v>905</v>
      </c>
      <c r="F8" t="s">
        <v>955</v>
      </c>
      <c r="G8">
        <v>366</v>
      </c>
      <c r="H8">
        <v>92</v>
      </c>
    </row>
    <row r="9" spans="1:8" x14ac:dyDescent="0.3">
      <c r="A9" t="s">
        <v>440</v>
      </c>
      <c r="B9" t="s">
        <v>896</v>
      </c>
      <c r="C9">
        <v>93</v>
      </c>
      <c r="D9">
        <v>130</v>
      </c>
      <c r="E9" t="s">
        <v>906</v>
      </c>
      <c r="F9" t="s">
        <v>956</v>
      </c>
      <c r="G9">
        <v>59</v>
      </c>
      <c r="H9">
        <v>89</v>
      </c>
    </row>
    <row r="10" spans="1:8" x14ac:dyDescent="0.3">
      <c r="A10" t="s">
        <v>441</v>
      </c>
      <c r="B10" t="s">
        <v>897</v>
      </c>
      <c r="C10">
        <v>14</v>
      </c>
      <c r="D10">
        <v>147</v>
      </c>
      <c r="E10" t="s">
        <v>907</v>
      </c>
      <c r="F10" t="s">
        <v>957</v>
      </c>
      <c r="G10">
        <v>447</v>
      </c>
      <c r="H10">
        <v>55</v>
      </c>
    </row>
    <row r="11" spans="1:8" x14ac:dyDescent="0.3">
      <c r="A11" t="s">
        <v>442</v>
      </c>
      <c r="B11" t="s">
        <v>898</v>
      </c>
      <c r="C11">
        <v>34</v>
      </c>
      <c r="D11">
        <v>202</v>
      </c>
      <c r="E11" t="s">
        <v>908</v>
      </c>
      <c r="F11" t="s">
        <v>958</v>
      </c>
      <c r="G11">
        <v>266</v>
      </c>
      <c r="H11">
        <v>89</v>
      </c>
    </row>
    <row r="12" spans="1:8" x14ac:dyDescent="0.3">
      <c r="A12" t="s">
        <v>443</v>
      </c>
      <c r="B12" t="s">
        <v>894</v>
      </c>
      <c r="C12">
        <v>46</v>
      </c>
      <c r="D12">
        <v>245</v>
      </c>
      <c r="E12" t="s">
        <v>909</v>
      </c>
      <c r="F12" t="s">
        <v>959</v>
      </c>
      <c r="G12">
        <v>220</v>
      </c>
      <c r="H12">
        <v>72</v>
      </c>
    </row>
    <row r="13" spans="1:8" x14ac:dyDescent="0.3">
      <c r="A13" t="s">
        <v>444</v>
      </c>
      <c r="B13" t="s">
        <v>895</v>
      </c>
      <c r="C13">
        <v>22</v>
      </c>
      <c r="D13">
        <v>91</v>
      </c>
      <c r="E13" t="s">
        <v>910</v>
      </c>
      <c r="F13" t="s">
        <v>960</v>
      </c>
      <c r="G13">
        <v>344</v>
      </c>
      <c r="H13">
        <v>60</v>
      </c>
    </row>
    <row r="14" spans="1:8" x14ac:dyDescent="0.3">
      <c r="A14" t="s">
        <v>445</v>
      </c>
      <c r="B14" t="s">
        <v>896</v>
      </c>
      <c r="C14">
        <v>65</v>
      </c>
      <c r="D14">
        <v>95</v>
      </c>
      <c r="E14" t="s">
        <v>911</v>
      </c>
      <c r="F14" t="s">
        <v>961</v>
      </c>
      <c r="G14">
        <v>249</v>
      </c>
      <c r="H14">
        <v>55</v>
      </c>
    </row>
    <row r="15" spans="1:8" x14ac:dyDescent="0.3">
      <c r="A15" t="s">
        <v>446</v>
      </c>
      <c r="B15" t="s">
        <v>897</v>
      </c>
      <c r="C15">
        <v>14</v>
      </c>
      <c r="D15">
        <v>88</v>
      </c>
      <c r="E15" t="s">
        <v>912</v>
      </c>
      <c r="F15" t="s">
        <v>962</v>
      </c>
      <c r="G15">
        <v>186</v>
      </c>
      <c r="H15">
        <v>65</v>
      </c>
    </row>
    <row r="16" spans="1:8" x14ac:dyDescent="0.3">
      <c r="A16" t="s">
        <v>447</v>
      </c>
      <c r="B16" t="s">
        <v>898</v>
      </c>
      <c r="C16">
        <v>90</v>
      </c>
      <c r="D16">
        <v>236</v>
      </c>
      <c r="E16" t="s">
        <v>913</v>
      </c>
      <c r="F16" t="s">
        <v>963</v>
      </c>
      <c r="G16">
        <v>427</v>
      </c>
      <c r="H16">
        <v>74</v>
      </c>
    </row>
    <row r="17" spans="1:8" x14ac:dyDescent="0.3">
      <c r="A17" t="s">
        <v>448</v>
      </c>
      <c r="B17" t="s">
        <v>894</v>
      </c>
      <c r="C17">
        <v>53</v>
      </c>
      <c r="D17">
        <v>262</v>
      </c>
      <c r="E17" t="s">
        <v>914</v>
      </c>
      <c r="F17" t="s">
        <v>964</v>
      </c>
      <c r="G17">
        <v>408</v>
      </c>
      <c r="H17">
        <v>89</v>
      </c>
    </row>
    <row r="18" spans="1:8" x14ac:dyDescent="0.3">
      <c r="A18" t="s">
        <v>449</v>
      </c>
      <c r="B18" t="s">
        <v>895</v>
      </c>
      <c r="C18">
        <v>79</v>
      </c>
      <c r="D18">
        <v>143</v>
      </c>
      <c r="E18" t="s">
        <v>915</v>
      </c>
      <c r="F18" t="s">
        <v>965</v>
      </c>
      <c r="G18">
        <v>175</v>
      </c>
      <c r="H18">
        <v>85</v>
      </c>
    </row>
    <row r="19" spans="1:8" x14ac:dyDescent="0.3">
      <c r="A19" t="s">
        <v>450</v>
      </c>
      <c r="B19" t="s">
        <v>896</v>
      </c>
      <c r="C19">
        <v>82</v>
      </c>
      <c r="D19">
        <v>75</v>
      </c>
      <c r="E19" t="s">
        <v>916</v>
      </c>
      <c r="F19" t="s">
        <v>966</v>
      </c>
      <c r="G19">
        <v>98</v>
      </c>
      <c r="H19">
        <v>68</v>
      </c>
    </row>
    <row r="20" spans="1:8" x14ac:dyDescent="0.3">
      <c r="A20" t="s">
        <v>451</v>
      </c>
      <c r="B20" t="s">
        <v>897</v>
      </c>
      <c r="C20">
        <v>48</v>
      </c>
      <c r="D20">
        <v>183</v>
      </c>
      <c r="E20" t="s">
        <v>917</v>
      </c>
      <c r="F20" t="s">
        <v>967</v>
      </c>
      <c r="G20">
        <v>131</v>
      </c>
      <c r="H20">
        <v>69</v>
      </c>
    </row>
    <row r="21" spans="1:8" x14ac:dyDescent="0.3">
      <c r="A21" t="s">
        <v>452</v>
      </c>
      <c r="B21" t="s">
        <v>898</v>
      </c>
      <c r="C21">
        <v>31</v>
      </c>
      <c r="D21">
        <v>127</v>
      </c>
      <c r="E21" t="s">
        <v>918</v>
      </c>
      <c r="F21" t="s">
        <v>968</v>
      </c>
      <c r="G21">
        <v>422</v>
      </c>
      <c r="H21">
        <v>83</v>
      </c>
    </row>
    <row r="22" spans="1:8" x14ac:dyDescent="0.3">
      <c r="A22" t="s">
        <v>453</v>
      </c>
      <c r="B22" t="s">
        <v>894</v>
      </c>
      <c r="C22">
        <v>61</v>
      </c>
      <c r="D22">
        <v>103</v>
      </c>
      <c r="E22" t="s">
        <v>919</v>
      </c>
      <c r="F22" t="s">
        <v>969</v>
      </c>
      <c r="G22">
        <v>309</v>
      </c>
      <c r="H22">
        <v>52</v>
      </c>
    </row>
    <row r="23" spans="1:8" x14ac:dyDescent="0.3">
      <c r="A23" t="s">
        <v>454</v>
      </c>
      <c r="B23" t="s">
        <v>895</v>
      </c>
      <c r="C23">
        <v>29</v>
      </c>
      <c r="D23">
        <v>124</v>
      </c>
      <c r="E23" t="s">
        <v>920</v>
      </c>
      <c r="F23" t="s">
        <v>970</v>
      </c>
      <c r="G23">
        <v>80</v>
      </c>
      <c r="H23">
        <v>88</v>
      </c>
    </row>
    <row r="24" spans="1:8" x14ac:dyDescent="0.3">
      <c r="A24" t="s">
        <v>455</v>
      </c>
      <c r="B24" t="s">
        <v>896</v>
      </c>
      <c r="C24">
        <v>90</v>
      </c>
      <c r="D24">
        <v>176</v>
      </c>
      <c r="E24" t="s">
        <v>921</v>
      </c>
      <c r="F24" t="s">
        <v>971</v>
      </c>
      <c r="G24">
        <v>258</v>
      </c>
      <c r="H24">
        <v>66</v>
      </c>
    </row>
    <row r="25" spans="1:8" x14ac:dyDescent="0.3">
      <c r="A25" t="s">
        <v>456</v>
      </c>
      <c r="B25" t="s">
        <v>897</v>
      </c>
      <c r="C25">
        <v>82</v>
      </c>
      <c r="D25">
        <v>192</v>
      </c>
      <c r="E25" t="s">
        <v>922</v>
      </c>
      <c r="F25" t="s">
        <v>972</v>
      </c>
      <c r="G25">
        <v>139</v>
      </c>
      <c r="H25">
        <v>82</v>
      </c>
    </row>
    <row r="26" spans="1:8" x14ac:dyDescent="0.3">
      <c r="A26" t="s">
        <v>457</v>
      </c>
      <c r="B26" t="s">
        <v>898</v>
      </c>
      <c r="C26">
        <v>41</v>
      </c>
      <c r="D26">
        <v>259</v>
      </c>
      <c r="E26" t="s">
        <v>923</v>
      </c>
      <c r="F26" t="s">
        <v>973</v>
      </c>
      <c r="G26">
        <v>65</v>
      </c>
      <c r="H26">
        <v>93</v>
      </c>
    </row>
    <row r="27" spans="1:8" x14ac:dyDescent="0.3">
      <c r="A27" t="s">
        <v>458</v>
      </c>
      <c r="B27" t="s">
        <v>894</v>
      </c>
      <c r="C27">
        <v>41</v>
      </c>
      <c r="D27">
        <v>300</v>
      </c>
      <c r="E27" t="s">
        <v>924</v>
      </c>
      <c r="F27" t="s">
        <v>974</v>
      </c>
      <c r="G27">
        <v>456</v>
      </c>
      <c r="H27">
        <v>81</v>
      </c>
    </row>
    <row r="28" spans="1:8" x14ac:dyDescent="0.3">
      <c r="A28" t="s">
        <v>459</v>
      </c>
      <c r="B28" t="s">
        <v>895</v>
      </c>
      <c r="C28">
        <v>40</v>
      </c>
      <c r="D28">
        <v>96</v>
      </c>
      <c r="E28" t="s">
        <v>925</v>
      </c>
      <c r="F28" t="s">
        <v>975</v>
      </c>
      <c r="G28">
        <v>18</v>
      </c>
      <c r="H28">
        <v>54</v>
      </c>
    </row>
    <row r="29" spans="1:8" x14ac:dyDescent="0.3">
      <c r="A29" t="s">
        <v>460</v>
      </c>
      <c r="B29" t="s">
        <v>896</v>
      </c>
      <c r="C29">
        <v>14</v>
      </c>
      <c r="D29">
        <v>101</v>
      </c>
      <c r="E29" t="s">
        <v>926</v>
      </c>
      <c r="F29" t="s">
        <v>976</v>
      </c>
      <c r="G29">
        <v>309</v>
      </c>
      <c r="H29">
        <v>100</v>
      </c>
    </row>
    <row r="30" spans="1:8" x14ac:dyDescent="0.3">
      <c r="A30" t="s">
        <v>461</v>
      </c>
      <c r="B30" t="s">
        <v>897</v>
      </c>
      <c r="C30">
        <v>74</v>
      </c>
      <c r="D30">
        <v>149</v>
      </c>
      <c r="E30" t="s">
        <v>927</v>
      </c>
      <c r="F30" t="s">
        <v>977</v>
      </c>
      <c r="G30">
        <v>264</v>
      </c>
      <c r="H30">
        <v>72</v>
      </c>
    </row>
    <row r="31" spans="1:8" x14ac:dyDescent="0.3">
      <c r="A31" t="s">
        <v>462</v>
      </c>
      <c r="B31" t="s">
        <v>898</v>
      </c>
      <c r="C31">
        <v>26</v>
      </c>
      <c r="D31">
        <v>268</v>
      </c>
      <c r="E31" t="s">
        <v>928</v>
      </c>
      <c r="F31" t="s">
        <v>978</v>
      </c>
      <c r="G31">
        <v>8</v>
      </c>
      <c r="H31">
        <v>93</v>
      </c>
    </row>
    <row r="32" spans="1:8" x14ac:dyDescent="0.3">
      <c r="A32" t="s">
        <v>463</v>
      </c>
      <c r="B32" t="s">
        <v>894</v>
      </c>
      <c r="C32">
        <v>15</v>
      </c>
      <c r="D32">
        <v>140</v>
      </c>
      <c r="E32" t="s">
        <v>929</v>
      </c>
      <c r="F32" t="s">
        <v>979</v>
      </c>
      <c r="G32">
        <v>159</v>
      </c>
      <c r="H32">
        <v>95</v>
      </c>
    </row>
    <row r="33" spans="1:8" x14ac:dyDescent="0.3">
      <c r="A33" t="s">
        <v>464</v>
      </c>
      <c r="B33" t="s">
        <v>895</v>
      </c>
      <c r="C33">
        <v>68</v>
      </c>
      <c r="D33">
        <v>157</v>
      </c>
      <c r="E33" t="s">
        <v>930</v>
      </c>
      <c r="F33" t="s">
        <v>980</v>
      </c>
      <c r="G33">
        <v>19</v>
      </c>
      <c r="H33">
        <v>86</v>
      </c>
    </row>
    <row r="34" spans="1:8" x14ac:dyDescent="0.3">
      <c r="A34" t="s">
        <v>465</v>
      </c>
      <c r="B34" t="s">
        <v>896</v>
      </c>
      <c r="C34">
        <v>70</v>
      </c>
      <c r="D34">
        <v>254</v>
      </c>
      <c r="E34" t="s">
        <v>931</v>
      </c>
      <c r="F34" t="s">
        <v>981</v>
      </c>
      <c r="G34">
        <v>99</v>
      </c>
      <c r="H34">
        <v>61</v>
      </c>
    </row>
    <row r="35" spans="1:8" x14ac:dyDescent="0.3">
      <c r="A35" t="s">
        <v>466</v>
      </c>
      <c r="B35" t="s">
        <v>897</v>
      </c>
      <c r="C35">
        <v>20</v>
      </c>
      <c r="D35">
        <v>164</v>
      </c>
      <c r="E35" t="s">
        <v>932</v>
      </c>
      <c r="F35" t="s">
        <v>982</v>
      </c>
      <c r="G35">
        <v>112</v>
      </c>
      <c r="H35">
        <v>67</v>
      </c>
    </row>
    <row r="36" spans="1:8" x14ac:dyDescent="0.3">
      <c r="A36" t="s">
        <v>467</v>
      </c>
      <c r="B36" t="s">
        <v>898</v>
      </c>
      <c r="C36">
        <v>59</v>
      </c>
      <c r="D36">
        <v>127</v>
      </c>
      <c r="E36" t="s">
        <v>933</v>
      </c>
      <c r="F36" t="s">
        <v>983</v>
      </c>
      <c r="G36">
        <v>369</v>
      </c>
      <c r="H36">
        <v>84</v>
      </c>
    </row>
    <row r="37" spans="1:8" x14ac:dyDescent="0.3">
      <c r="A37" t="s">
        <v>468</v>
      </c>
      <c r="B37" t="s">
        <v>894</v>
      </c>
      <c r="C37">
        <v>77</v>
      </c>
      <c r="D37">
        <v>167</v>
      </c>
      <c r="E37" t="s">
        <v>934</v>
      </c>
      <c r="F37" t="s">
        <v>984</v>
      </c>
      <c r="G37">
        <v>221</v>
      </c>
      <c r="H37">
        <v>69</v>
      </c>
    </row>
    <row r="38" spans="1:8" x14ac:dyDescent="0.3">
      <c r="A38" t="s">
        <v>469</v>
      </c>
      <c r="B38" t="s">
        <v>895</v>
      </c>
      <c r="C38">
        <v>11</v>
      </c>
      <c r="D38">
        <v>188</v>
      </c>
      <c r="E38" t="s">
        <v>935</v>
      </c>
      <c r="F38" t="s">
        <v>985</v>
      </c>
      <c r="G38">
        <v>331</v>
      </c>
      <c r="H38">
        <v>95</v>
      </c>
    </row>
    <row r="39" spans="1:8" x14ac:dyDescent="0.3">
      <c r="A39" t="s">
        <v>470</v>
      </c>
      <c r="B39" t="s">
        <v>896</v>
      </c>
      <c r="C39">
        <v>77</v>
      </c>
      <c r="D39">
        <v>179</v>
      </c>
      <c r="E39" t="s">
        <v>936</v>
      </c>
      <c r="F39" t="s">
        <v>986</v>
      </c>
      <c r="G39">
        <v>140</v>
      </c>
      <c r="H39">
        <v>55</v>
      </c>
    </row>
    <row r="40" spans="1:8" x14ac:dyDescent="0.3">
      <c r="A40" t="s">
        <v>471</v>
      </c>
      <c r="B40" t="s">
        <v>897</v>
      </c>
      <c r="C40">
        <v>100</v>
      </c>
      <c r="D40">
        <v>165</v>
      </c>
      <c r="E40" t="s">
        <v>937</v>
      </c>
      <c r="F40" t="s">
        <v>987</v>
      </c>
      <c r="G40">
        <v>456</v>
      </c>
      <c r="H40">
        <v>76</v>
      </c>
    </row>
    <row r="41" spans="1:8" x14ac:dyDescent="0.3">
      <c r="A41" t="s">
        <v>472</v>
      </c>
      <c r="B41" t="s">
        <v>898</v>
      </c>
      <c r="C41">
        <v>89</v>
      </c>
      <c r="D41">
        <v>98</v>
      </c>
      <c r="E41" t="s">
        <v>938</v>
      </c>
      <c r="F41" t="s">
        <v>988</v>
      </c>
      <c r="G41">
        <v>300</v>
      </c>
      <c r="H41">
        <v>51</v>
      </c>
    </row>
    <row r="42" spans="1:8" x14ac:dyDescent="0.3">
      <c r="A42" t="s">
        <v>884</v>
      </c>
      <c r="B42" t="s">
        <v>894</v>
      </c>
      <c r="C42">
        <v>34</v>
      </c>
      <c r="D42">
        <v>127</v>
      </c>
      <c r="E42" t="s">
        <v>939</v>
      </c>
      <c r="F42" t="s">
        <v>989</v>
      </c>
      <c r="G42">
        <v>354</v>
      </c>
      <c r="H42">
        <v>76</v>
      </c>
    </row>
    <row r="43" spans="1:8" x14ac:dyDescent="0.3">
      <c r="A43" t="s">
        <v>885</v>
      </c>
      <c r="B43" t="s">
        <v>895</v>
      </c>
      <c r="C43">
        <v>29</v>
      </c>
      <c r="D43">
        <v>245</v>
      </c>
      <c r="E43" t="s">
        <v>940</v>
      </c>
      <c r="F43" t="s">
        <v>990</v>
      </c>
      <c r="G43">
        <v>121</v>
      </c>
      <c r="H43">
        <v>78</v>
      </c>
    </row>
    <row r="44" spans="1:8" x14ac:dyDescent="0.3">
      <c r="A44" t="s">
        <v>886</v>
      </c>
      <c r="B44" t="s">
        <v>896</v>
      </c>
      <c r="C44">
        <v>100</v>
      </c>
      <c r="D44">
        <v>222</v>
      </c>
      <c r="E44" t="s">
        <v>941</v>
      </c>
      <c r="F44" t="s">
        <v>991</v>
      </c>
      <c r="G44">
        <v>47</v>
      </c>
      <c r="H44">
        <v>71</v>
      </c>
    </row>
    <row r="45" spans="1:8" x14ac:dyDescent="0.3">
      <c r="A45" t="s">
        <v>887</v>
      </c>
      <c r="B45" t="s">
        <v>897</v>
      </c>
      <c r="C45">
        <v>36</v>
      </c>
      <c r="D45">
        <v>88</v>
      </c>
      <c r="E45" t="s">
        <v>942</v>
      </c>
      <c r="F45" t="s">
        <v>992</v>
      </c>
      <c r="G45">
        <v>422</v>
      </c>
      <c r="H45">
        <v>52</v>
      </c>
    </row>
    <row r="46" spans="1:8" x14ac:dyDescent="0.3">
      <c r="A46" t="s">
        <v>888</v>
      </c>
      <c r="B46" t="s">
        <v>898</v>
      </c>
      <c r="C46">
        <v>88</v>
      </c>
      <c r="D46">
        <v>92</v>
      </c>
      <c r="E46" t="s">
        <v>943</v>
      </c>
      <c r="F46" t="s">
        <v>993</v>
      </c>
      <c r="G46">
        <v>104</v>
      </c>
      <c r="H46">
        <v>60</v>
      </c>
    </row>
    <row r="47" spans="1:8" x14ac:dyDescent="0.3">
      <c r="A47" t="s">
        <v>889</v>
      </c>
      <c r="B47" t="s">
        <v>894</v>
      </c>
      <c r="C47">
        <v>78</v>
      </c>
      <c r="D47">
        <v>189</v>
      </c>
      <c r="E47" t="s">
        <v>944</v>
      </c>
      <c r="F47" t="s">
        <v>994</v>
      </c>
      <c r="G47">
        <v>141</v>
      </c>
      <c r="H47">
        <v>63</v>
      </c>
    </row>
    <row r="48" spans="1:8" x14ac:dyDescent="0.3">
      <c r="A48" t="s">
        <v>890</v>
      </c>
      <c r="B48" t="s">
        <v>895</v>
      </c>
      <c r="C48">
        <v>94</v>
      </c>
      <c r="D48">
        <v>205</v>
      </c>
      <c r="E48" t="s">
        <v>945</v>
      </c>
      <c r="F48" t="s">
        <v>995</v>
      </c>
      <c r="G48">
        <v>128</v>
      </c>
      <c r="H48">
        <v>91</v>
      </c>
    </row>
    <row r="49" spans="1:8" x14ac:dyDescent="0.3">
      <c r="A49" t="s">
        <v>891</v>
      </c>
      <c r="B49" t="s">
        <v>896</v>
      </c>
      <c r="C49">
        <v>28</v>
      </c>
      <c r="D49">
        <v>137</v>
      </c>
      <c r="E49" t="s">
        <v>946</v>
      </c>
      <c r="F49" t="s">
        <v>996</v>
      </c>
      <c r="G49">
        <v>417</v>
      </c>
      <c r="H49">
        <v>80</v>
      </c>
    </row>
    <row r="50" spans="1:8" x14ac:dyDescent="0.3">
      <c r="A50" t="s">
        <v>892</v>
      </c>
      <c r="B50" t="s">
        <v>897</v>
      </c>
      <c r="C50">
        <v>89</v>
      </c>
      <c r="D50">
        <v>51</v>
      </c>
      <c r="E50" t="s">
        <v>947</v>
      </c>
      <c r="F50" t="s">
        <v>997</v>
      </c>
      <c r="G50">
        <v>376</v>
      </c>
      <c r="H50">
        <v>64</v>
      </c>
    </row>
    <row r="51" spans="1:8" x14ac:dyDescent="0.3">
      <c r="A51" t="s">
        <v>893</v>
      </c>
      <c r="B51" t="s">
        <v>898</v>
      </c>
      <c r="C51">
        <v>58</v>
      </c>
      <c r="D51">
        <v>119</v>
      </c>
      <c r="E51" t="s">
        <v>948</v>
      </c>
      <c r="F51" t="s">
        <v>998</v>
      </c>
      <c r="G51">
        <v>197</v>
      </c>
      <c r="H51">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0EB6E-0B37-4D5D-AAE0-C743AC3B5471}">
  <dimension ref="A1:M41"/>
  <sheetViews>
    <sheetView workbookViewId="0">
      <selection activeCell="X13" sqref="W9:X13"/>
    </sheetView>
  </sheetViews>
  <sheetFormatPr defaultRowHeight="14.4" x14ac:dyDescent="0.3"/>
  <sheetData>
    <row r="1" spans="1:13" ht="18" x14ac:dyDescent="0.3">
      <c r="A1" s="3"/>
    </row>
    <row r="2" spans="1:13" x14ac:dyDescent="0.3">
      <c r="A2" s="4" t="s">
        <v>999</v>
      </c>
    </row>
    <row r="3" spans="1:13" x14ac:dyDescent="0.3">
      <c r="A3" s="4" t="s">
        <v>1000</v>
      </c>
    </row>
    <row r="4" spans="1:13" x14ac:dyDescent="0.3">
      <c r="A4" s="44" t="s">
        <v>1001</v>
      </c>
      <c r="B4" s="44"/>
      <c r="C4" s="44"/>
      <c r="D4" s="44"/>
      <c r="E4" s="44"/>
      <c r="F4" s="44"/>
      <c r="G4" s="44"/>
      <c r="H4" s="44"/>
      <c r="I4" s="44"/>
      <c r="J4" s="44"/>
      <c r="K4" s="44"/>
      <c r="L4" s="44"/>
      <c r="M4" s="44"/>
    </row>
    <row r="5" spans="1:13" x14ac:dyDescent="0.3">
      <c r="A5" s="4" t="s">
        <v>1002</v>
      </c>
    </row>
    <row r="6" spans="1:13" x14ac:dyDescent="0.3">
      <c r="A6" s="5" t="s">
        <v>1003</v>
      </c>
    </row>
    <row r="8" spans="1:13" ht="18" x14ac:dyDescent="0.3">
      <c r="A8" s="3"/>
    </row>
    <row r="9" spans="1:13" x14ac:dyDescent="0.3">
      <c r="A9" s="4" t="s">
        <v>1006</v>
      </c>
    </row>
    <row r="10" spans="1:13" x14ac:dyDescent="0.3">
      <c r="A10" s="4" t="s">
        <v>1007</v>
      </c>
    </row>
    <row r="11" spans="1:13" x14ac:dyDescent="0.3">
      <c r="A11" s="4" t="s">
        <v>1008</v>
      </c>
    </row>
    <row r="12" spans="1:13" x14ac:dyDescent="0.3">
      <c r="A12" s="4" t="s">
        <v>1009</v>
      </c>
    </row>
    <row r="13" spans="1:13" x14ac:dyDescent="0.3">
      <c r="A13" s="4" t="s">
        <v>1010</v>
      </c>
    </row>
    <row r="15" spans="1:13" ht="18" x14ac:dyDescent="0.3">
      <c r="A15" s="3" t="s">
        <v>1011</v>
      </c>
    </row>
    <row r="16" spans="1:13" x14ac:dyDescent="0.3">
      <c r="A16" s="4" t="s">
        <v>1012</v>
      </c>
    </row>
    <row r="17" spans="1:1" x14ac:dyDescent="0.3">
      <c r="A17" s="4" t="s">
        <v>1013</v>
      </c>
    </row>
    <row r="18" spans="1:1" x14ac:dyDescent="0.3">
      <c r="A18" s="4" t="s">
        <v>1014</v>
      </c>
    </row>
    <row r="19" spans="1:1" x14ac:dyDescent="0.3">
      <c r="A19" s="4" t="s">
        <v>1015</v>
      </c>
    </row>
    <row r="20" spans="1:1" x14ac:dyDescent="0.3">
      <c r="A20" s="4" t="s">
        <v>1016</v>
      </c>
    </row>
    <row r="22" spans="1:1" ht="18" x14ac:dyDescent="0.3">
      <c r="A22" s="3"/>
    </row>
    <row r="23" spans="1:1" x14ac:dyDescent="0.3">
      <c r="A23" s="4" t="s">
        <v>1017</v>
      </c>
    </row>
    <row r="24" spans="1:1" x14ac:dyDescent="0.3">
      <c r="A24" s="4" t="s">
        <v>1018</v>
      </c>
    </row>
    <row r="25" spans="1:1" x14ac:dyDescent="0.3">
      <c r="A25" s="4" t="s">
        <v>1019</v>
      </c>
    </row>
    <row r="26" spans="1:1" x14ac:dyDescent="0.3">
      <c r="A26" s="4" t="s">
        <v>1020</v>
      </c>
    </row>
    <row r="27" spans="1:1" x14ac:dyDescent="0.3">
      <c r="A27" s="4" t="s">
        <v>1021</v>
      </c>
    </row>
    <row r="29" spans="1:1" ht="18" x14ac:dyDescent="0.3">
      <c r="A29" s="3"/>
    </row>
    <row r="30" spans="1:1" x14ac:dyDescent="0.3">
      <c r="A30" s="4" t="s">
        <v>1022</v>
      </c>
    </row>
    <row r="31" spans="1:1" x14ac:dyDescent="0.3">
      <c r="A31" s="4" t="s">
        <v>1023</v>
      </c>
    </row>
    <row r="32" spans="1:1" x14ac:dyDescent="0.3">
      <c r="A32" s="4" t="s">
        <v>1024</v>
      </c>
    </row>
    <row r="33" spans="1:1" x14ac:dyDescent="0.3">
      <c r="A33" s="4" t="s">
        <v>1025</v>
      </c>
    </row>
    <row r="34" spans="1:1" x14ac:dyDescent="0.3">
      <c r="A34" s="4" t="s">
        <v>1026</v>
      </c>
    </row>
    <row r="36" spans="1:1" ht="18" x14ac:dyDescent="0.3">
      <c r="A36" s="3"/>
    </row>
    <row r="37" spans="1:1" x14ac:dyDescent="0.3">
      <c r="A37" s="4" t="s">
        <v>1028</v>
      </c>
    </row>
    <row r="38" spans="1:1" x14ac:dyDescent="0.3">
      <c r="A38" s="4" t="s">
        <v>1029</v>
      </c>
    </row>
    <row r="39" spans="1:1" x14ac:dyDescent="0.3">
      <c r="A39" s="4" t="s">
        <v>1030</v>
      </c>
    </row>
    <row r="40" spans="1:1" x14ac:dyDescent="0.3">
      <c r="A40" s="4" t="s">
        <v>1031</v>
      </c>
    </row>
    <row r="41" spans="1:1" x14ac:dyDescent="0.3">
      <c r="A41" s="4" t="s">
        <v>1032</v>
      </c>
    </row>
  </sheetData>
  <mergeCells count="1">
    <mergeCell ref="A4:M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B39A7-3096-4B9D-9D43-EDBBA70A555B}">
  <dimension ref="A1:P101"/>
  <sheetViews>
    <sheetView workbookViewId="0">
      <selection activeCell="P5" sqref="P5"/>
    </sheetView>
  </sheetViews>
  <sheetFormatPr defaultRowHeight="14.4" x14ac:dyDescent="0.3"/>
  <cols>
    <col min="1" max="1" width="11.5546875" bestFit="1" customWidth="1"/>
    <col min="2" max="2" width="12.44140625" bestFit="1" customWidth="1"/>
    <col min="3" max="3" width="11.109375" bestFit="1" customWidth="1"/>
    <col min="4" max="4" width="6.109375" bestFit="1" customWidth="1"/>
    <col min="5" max="5" width="8.6640625" bestFit="1" customWidth="1"/>
    <col min="6" max="6" width="17.88671875" bestFit="1" customWidth="1"/>
    <col min="7" max="7" width="25.77734375" bestFit="1" customWidth="1"/>
    <col min="8" max="8" width="13.88671875" bestFit="1" customWidth="1"/>
    <col min="9" max="9" width="22.21875" bestFit="1" customWidth="1"/>
  </cols>
  <sheetData>
    <row r="1" spans="1:16" x14ac:dyDescent="0.3">
      <c r="A1" s="1" t="s">
        <v>0</v>
      </c>
      <c r="B1" s="1" t="s">
        <v>1</v>
      </c>
      <c r="C1" s="1" t="s">
        <v>2</v>
      </c>
      <c r="D1" s="1" t="s">
        <v>3</v>
      </c>
      <c r="E1" s="1" t="s">
        <v>4</v>
      </c>
      <c r="F1" s="1" t="s">
        <v>5</v>
      </c>
      <c r="G1" s="1" t="s">
        <v>6</v>
      </c>
      <c r="H1" s="1" t="s">
        <v>7</v>
      </c>
      <c r="I1" s="1" t="s">
        <v>8</v>
      </c>
      <c r="J1" s="8">
        <v>1</v>
      </c>
      <c r="K1" s="8">
        <v>2</v>
      </c>
      <c r="L1" s="8">
        <v>3</v>
      </c>
      <c r="M1" s="8">
        <v>4</v>
      </c>
      <c r="N1" s="8">
        <v>5</v>
      </c>
    </row>
    <row r="2" spans="1:16" x14ac:dyDescent="0.3">
      <c r="A2">
        <v>101</v>
      </c>
      <c r="B2" t="s">
        <v>9</v>
      </c>
      <c r="C2" t="s">
        <v>109</v>
      </c>
      <c r="D2">
        <v>42532</v>
      </c>
      <c r="E2" s="6">
        <v>42661</v>
      </c>
      <c r="F2" t="s">
        <v>114</v>
      </c>
      <c r="G2" t="s">
        <v>119</v>
      </c>
      <c r="H2" t="s">
        <v>219</v>
      </c>
      <c r="I2" t="s">
        <v>319</v>
      </c>
      <c r="J2" t="str">
        <f>IF(AND('and,or,not'!D2&gt;50000,F2="Good"),"high","low")</f>
        <v>low</v>
      </c>
      <c r="K2" t="str">
        <f>IF(OR('and,or,not'!C2="Finance","IT Department"),"bonus","no bonus")</f>
        <v>no bonus</v>
      </c>
      <c r="L2" t="b">
        <f>NOT(F2="poor")</f>
        <v>1</v>
      </c>
      <c r="M2" t="b">
        <f>IF(AND('and,or,not'!D2&gt;50000),OR('and,or,not'!F2="Excellent"))</f>
        <v>0</v>
      </c>
      <c r="N2" t="b">
        <f>AND(E2&lt;1-1-2020,F2="good")</f>
        <v>0</v>
      </c>
      <c r="O2" t="b" cm="1">
        <f t="array" ref="O2">OR(C:C="finance","IT")</f>
        <v>1</v>
      </c>
      <c r="P2" t="str" cm="1">
        <f t="array" ref="P2">IF(OR(C:C="finance",C:C="IT"),"NO","YES")</f>
        <v>NO</v>
      </c>
    </row>
    <row r="3" spans="1:16" x14ac:dyDescent="0.3">
      <c r="A3">
        <v>102</v>
      </c>
      <c r="B3" t="s">
        <v>10</v>
      </c>
      <c r="C3" t="s">
        <v>110</v>
      </c>
      <c r="D3">
        <v>77721</v>
      </c>
      <c r="E3" s="6">
        <v>42662</v>
      </c>
      <c r="F3" t="s">
        <v>115</v>
      </c>
      <c r="G3" t="s">
        <v>120</v>
      </c>
      <c r="H3" t="s">
        <v>220</v>
      </c>
      <c r="I3" t="s">
        <v>320</v>
      </c>
      <c r="J3" t="str">
        <f>IF(AND('and,or,not'!D3&gt;50000,F3="Good"),"high","low")</f>
        <v>low</v>
      </c>
      <c r="K3" t="str">
        <f>IF(OR('and,or,not'!C3="Finance","IT Department"),"bonus","no bonus")</f>
        <v>bonus</v>
      </c>
      <c r="L3" t="b">
        <f t="shared" ref="L3:L66" si="0">NOT(F3="poor")</f>
        <v>1</v>
      </c>
      <c r="M3" t="b">
        <f>IF(AND('and,or,not'!D3&gt;50000),OR('and,or,not'!F3="Excellent"))</f>
        <v>0</v>
      </c>
      <c r="N3" t="b">
        <f t="shared" ref="N3:N66" si="1">AND(E3&lt;1-1-2020,F3="good")</f>
        <v>0</v>
      </c>
      <c r="O3" t="b" cm="1">
        <f t="array" ref="O3">OR(C:C="finance","IT")</f>
        <v>1</v>
      </c>
      <c r="P3" t="str" cm="1">
        <f t="array" ref="P3">IF(OR(C:C="finance",C:C="IT"),"NO","YES")</f>
        <v>NO</v>
      </c>
    </row>
    <row r="4" spans="1:16" x14ac:dyDescent="0.3">
      <c r="A4">
        <v>103</v>
      </c>
      <c r="B4" t="s">
        <v>11</v>
      </c>
      <c r="C4" t="s">
        <v>111</v>
      </c>
      <c r="D4">
        <v>46046</v>
      </c>
      <c r="E4" s="6">
        <v>42663</v>
      </c>
      <c r="F4" t="s">
        <v>114</v>
      </c>
      <c r="G4" t="s">
        <v>121</v>
      </c>
      <c r="H4" t="s">
        <v>221</v>
      </c>
      <c r="I4" t="s">
        <v>321</v>
      </c>
      <c r="J4" t="str">
        <f>IF(AND('and,or,not'!D4&gt;50000,F4="Good"),"high","low")</f>
        <v>low</v>
      </c>
      <c r="K4" t="str">
        <f>IF(OR('and,or,not'!C4="Finance","IT Department"),"bonus","no bonus")</f>
        <v>no bonus</v>
      </c>
      <c r="L4" t="b">
        <f t="shared" si="0"/>
        <v>1</v>
      </c>
      <c r="M4" t="b">
        <f>IF(AND('and,or,not'!D4&gt;50000),OR('and,or,not'!F4="Excellent"))</f>
        <v>0</v>
      </c>
      <c r="N4" t="b">
        <f t="shared" si="1"/>
        <v>0</v>
      </c>
      <c r="O4" t="b" cm="1">
        <f t="array" ref="O4">OR(C:C="finance","IT")</f>
        <v>1</v>
      </c>
      <c r="P4" t="str" cm="1">
        <f t="array" ref="P4">IF(OR(C:C="finance",C:C="IT"),"NO","YES")</f>
        <v>NO</v>
      </c>
    </row>
    <row r="5" spans="1:16" x14ac:dyDescent="0.3">
      <c r="A5">
        <v>104</v>
      </c>
      <c r="B5" t="s">
        <v>12</v>
      </c>
      <c r="C5" t="s">
        <v>112</v>
      </c>
      <c r="D5">
        <v>77037</v>
      </c>
      <c r="E5" s="6">
        <v>42664</v>
      </c>
      <c r="F5" t="s">
        <v>116</v>
      </c>
      <c r="G5" t="s">
        <v>122</v>
      </c>
      <c r="H5" t="s">
        <v>222</v>
      </c>
      <c r="I5" t="s">
        <v>322</v>
      </c>
      <c r="J5" t="str">
        <f>IF(AND('and,or,not'!D5&gt;50000,F5="Good"),"high","low")</f>
        <v>low</v>
      </c>
      <c r="K5" t="str">
        <f>IF(OR('and,or,not'!C5="Finance","IT Department"),"bonus","no bonus")</f>
        <v>no bonus</v>
      </c>
      <c r="L5" t="b">
        <f t="shared" si="0"/>
        <v>1</v>
      </c>
      <c r="M5" t="b">
        <f>IF(AND('and,or,not'!D5&gt;50000),OR('and,or,not'!F5="Excellent"))</f>
        <v>0</v>
      </c>
      <c r="N5" t="b">
        <f t="shared" si="1"/>
        <v>0</v>
      </c>
      <c r="O5" t="b" cm="1">
        <f t="array" ref="O5">OR(C:C="finance","IT")</f>
        <v>1</v>
      </c>
      <c r="P5" t="str" cm="1">
        <f t="array" ref="P5">IF(OR(C:C="finance",C:C="IT"),"NO","YES")</f>
        <v>NO</v>
      </c>
    </row>
    <row r="6" spans="1:16" x14ac:dyDescent="0.3">
      <c r="A6">
        <v>105</v>
      </c>
      <c r="B6" t="s">
        <v>13</v>
      </c>
      <c r="C6" t="s">
        <v>113</v>
      </c>
      <c r="D6">
        <v>54546</v>
      </c>
      <c r="E6" s="6">
        <v>42665</v>
      </c>
      <c r="F6" t="s">
        <v>115</v>
      </c>
      <c r="G6" t="s">
        <v>123</v>
      </c>
      <c r="H6" t="s">
        <v>223</v>
      </c>
      <c r="I6" t="s">
        <v>323</v>
      </c>
      <c r="J6" t="str">
        <f>IF(AND('and,or,not'!D6&gt;50000,F6="Good"),"high","low")</f>
        <v>low</v>
      </c>
      <c r="K6" t="str">
        <f>IF(OR('and,or,not'!C6="Finance","IT Department"),"bonus","no bonus")</f>
        <v>no bonus</v>
      </c>
      <c r="L6" t="b">
        <f t="shared" si="0"/>
        <v>1</v>
      </c>
      <c r="M6" t="b">
        <f>IF(AND('and,or,not'!D6&gt;50000),OR('and,or,not'!F6="Excellent"))</f>
        <v>0</v>
      </c>
      <c r="N6" t="b">
        <f t="shared" si="1"/>
        <v>0</v>
      </c>
      <c r="O6" t="b" cm="1">
        <f t="array" ref="O6">OR(C:C="finance","IT")</f>
        <v>1</v>
      </c>
      <c r="P6" t="str" cm="1">
        <f t="array" ref="P6">IF(OR(C:C="finance",C:C="IT"),"NO","YES")</f>
        <v>NO</v>
      </c>
    </row>
    <row r="7" spans="1:16" x14ac:dyDescent="0.3">
      <c r="A7">
        <v>106</v>
      </c>
      <c r="B7" t="s">
        <v>14</v>
      </c>
      <c r="C7" t="s">
        <v>109</v>
      </c>
      <c r="D7">
        <v>60809</v>
      </c>
      <c r="E7" s="6">
        <v>42666</v>
      </c>
      <c r="F7" t="s">
        <v>116</v>
      </c>
      <c r="G7" t="s">
        <v>124</v>
      </c>
      <c r="H7" t="s">
        <v>224</v>
      </c>
      <c r="I7" t="s">
        <v>324</v>
      </c>
      <c r="J7" t="str">
        <f>IF(AND('and,or,not'!D7&gt;50000,F7="Good"),"high","low")</f>
        <v>low</v>
      </c>
      <c r="K7" t="str">
        <f>IF(OR('and,or,not'!C7="Finance","IT Department"),"bonus","no bonus")</f>
        <v>no bonus</v>
      </c>
      <c r="L7" t="b">
        <f t="shared" si="0"/>
        <v>1</v>
      </c>
      <c r="M7" t="b">
        <f>IF(AND('and,or,not'!D7&gt;50000),OR('and,or,not'!F7="Excellent"))</f>
        <v>0</v>
      </c>
      <c r="N7" t="b">
        <f t="shared" si="1"/>
        <v>0</v>
      </c>
      <c r="O7" t="b" cm="1">
        <f t="array" ref="O7">OR(C:C="finance","IT")</f>
        <v>1</v>
      </c>
      <c r="P7" t="str" cm="1">
        <f t="array" ref="P7">IF(OR(C:C="finance",C:C="IT"),"NO","YES")</f>
        <v>NO</v>
      </c>
    </row>
    <row r="8" spans="1:16" x14ac:dyDescent="0.3">
      <c r="A8">
        <v>107</v>
      </c>
      <c r="B8" t="s">
        <v>15</v>
      </c>
      <c r="C8" t="s">
        <v>110</v>
      </c>
      <c r="D8">
        <v>60131</v>
      </c>
      <c r="E8" s="6">
        <v>42667</v>
      </c>
      <c r="F8" t="s">
        <v>117</v>
      </c>
      <c r="G8" t="s">
        <v>125</v>
      </c>
      <c r="H8" t="s">
        <v>225</v>
      </c>
      <c r="I8" t="s">
        <v>325</v>
      </c>
      <c r="J8" t="str">
        <f>IF(AND('and,or,not'!D8&gt;50000,F8="Good"),"high","low")</f>
        <v>low</v>
      </c>
      <c r="K8" t="str">
        <f>IF(OR('and,or,not'!C8="Finance","IT Department"),"bonus","no bonus")</f>
        <v>bonus</v>
      </c>
      <c r="L8" t="b">
        <f t="shared" si="0"/>
        <v>0</v>
      </c>
      <c r="M8" t="b">
        <f>IF(AND('and,or,not'!D8&gt;50000),OR('and,or,not'!F8="Excellent"))</f>
        <v>0</v>
      </c>
      <c r="N8" t="b">
        <f t="shared" si="1"/>
        <v>0</v>
      </c>
      <c r="O8" t="b" cm="1">
        <f t="array" ref="O8">OR(C:C="finance","IT")</f>
        <v>1</v>
      </c>
      <c r="P8" t="str" cm="1">
        <f t="array" ref="P8">IF(OR(C:C="finance",C:C="IT"),"NO","YES")</f>
        <v>NO</v>
      </c>
    </row>
    <row r="9" spans="1:16" x14ac:dyDescent="0.3">
      <c r="A9">
        <v>108</v>
      </c>
      <c r="B9" t="s">
        <v>16</v>
      </c>
      <c r="C9" t="s">
        <v>111</v>
      </c>
      <c r="D9">
        <v>40111</v>
      </c>
      <c r="E9" s="6">
        <v>42668</v>
      </c>
      <c r="F9" t="s">
        <v>114</v>
      </c>
      <c r="G9" t="s">
        <v>126</v>
      </c>
      <c r="H9" t="s">
        <v>226</v>
      </c>
      <c r="I9" t="s">
        <v>326</v>
      </c>
      <c r="J9" t="str">
        <f>IF(AND('and,or,not'!D9&gt;50000,F9="Good"),"high","low")</f>
        <v>low</v>
      </c>
      <c r="K9" t="str">
        <f>IF(OR('and,or,not'!C9="Finance","IT Department"),"bonus","no bonus")</f>
        <v>no bonus</v>
      </c>
      <c r="L9" t="b">
        <f t="shared" si="0"/>
        <v>1</v>
      </c>
      <c r="M9" t="b">
        <f>IF(AND('and,or,not'!D9&gt;50000),OR('and,or,not'!F9="Excellent"))</f>
        <v>0</v>
      </c>
      <c r="N9" t="b">
        <f t="shared" si="1"/>
        <v>0</v>
      </c>
      <c r="O9" t="b" cm="1">
        <f t="array" ref="O9">OR(C:C="finance","IT")</f>
        <v>1</v>
      </c>
      <c r="P9" t="str" cm="1">
        <f t="array" ref="P9">IF(OR(C:C="finance",C:C="IT"),"NO","YES")</f>
        <v>NO</v>
      </c>
    </row>
    <row r="10" spans="1:16" x14ac:dyDescent="0.3">
      <c r="A10">
        <v>109</v>
      </c>
      <c r="B10" t="s">
        <v>17</v>
      </c>
      <c r="C10" t="s">
        <v>112</v>
      </c>
      <c r="D10">
        <v>42357</v>
      </c>
      <c r="E10" s="6">
        <v>42669</v>
      </c>
      <c r="F10" t="s">
        <v>117</v>
      </c>
      <c r="G10" t="s">
        <v>127</v>
      </c>
      <c r="H10" t="s">
        <v>227</v>
      </c>
      <c r="I10" t="s">
        <v>327</v>
      </c>
      <c r="J10" t="str">
        <f>IF(AND('and,or,not'!D10&gt;50000,F10="Good"),"high","low")</f>
        <v>low</v>
      </c>
      <c r="K10" t="str">
        <f>IF(OR('and,or,not'!C10="Finance","IT Department"),"bonus","no bonus")</f>
        <v>no bonus</v>
      </c>
      <c r="L10" t="b">
        <f t="shared" si="0"/>
        <v>0</v>
      </c>
      <c r="M10" t="b">
        <f>IF(AND('and,or,not'!D10&gt;50000),OR('and,or,not'!F10="Excellent"))</f>
        <v>0</v>
      </c>
      <c r="N10" t="b">
        <f t="shared" si="1"/>
        <v>0</v>
      </c>
      <c r="O10" t="b" cm="1">
        <f t="array" ref="O10">OR(C:C="finance","IT")</f>
        <v>1</v>
      </c>
      <c r="P10" t="str" cm="1">
        <f t="array" ref="P10">IF(OR(C:C="finance",C:C="IT"),"NO","YES")</f>
        <v>NO</v>
      </c>
    </row>
    <row r="11" spans="1:16" x14ac:dyDescent="0.3">
      <c r="A11">
        <v>110</v>
      </c>
      <c r="B11" t="s">
        <v>18</v>
      </c>
      <c r="C11" t="s">
        <v>113</v>
      </c>
      <c r="D11">
        <v>46836</v>
      </c>
      <c r="E11" s="6">
        <v>42670</v>
      </c>
      <c r="F11" t="s">
        <v>117</v>
      </c>
      <c r="G11" t="s">
        <v>128</v>
      </c>
      <c r="H11" t="s">
        <v>228</v>
      </c>
      <c r="I11" t="s">
        <v>328</v>
      </c>
      <c r="J11" t="str">
        <f>IF(AND('and,or,not'!D11&gt;50000,F11="Good"),"high","low")</f>
        <v>low</v>
      </c>
      <c r="K11" t="str">
        <f>IF(OR('and,or,not'!C11="Finance","IT Department"),"bonus","no bonus")</f>
        <v>no bonus</v>
      </c>
      <c r="L11" t="b">
        <f t="shared" si="0"/>
        <v>0</v>
      </c>
      <c r="M11" t="b">
        <f>IF(AND('and,or,not'!D11&gt;50000),OR('and,or,not'!F11="Excellent"))</f>
        <v>0</v>
      </c>
      <c r="N11" t="b">
        <f t="shared" si="1"/>
        <v>0</v>
      </c>
      <c r="O11" t="b" cm="1">
        <f t="array" ref="O11">OR(C:C="finance","IT")</f>
        <v>1</v>
      </c>
      <c r="P11" t="str" cm="1">
        <f t="array" ref="P11">IF(OR(C:C="finance",C:C="IT"),"NO","YES")</f>
        <v>NO</v>
      </c>
    </row>
    <row r="12" spans="1:16" x14ac:dyDescent="0.3">
      <c r="A12">
        <v>111</v>
      </c>
      <c r="B12" t="s">
        <v>19</v>
      </c>
      <c r="C12" t="s">
        <v>109</v>
      </c>
      <c r="D12">
        <v>51283</v>
      </c>
      <c r="E12" s="6">
        <v>42671</v>
      </c>
      <c r="F12" t="s">
        <v>117</v>
      </c>
      <c r="G12" t="s">
        <v>129</v>
      </c>
      <c r="H12" t="s">
        <v>229</v>
      </c>
      <c r="I12" t="s">
        <v>329</v>
      </c>
      <c r="J12" t="str">
        <f>IF(AND('and,or,not'!D12&gt;50000,F12="Good"),"high","low")</f>
        <v>low</v>
      </c>
      <c r="K12" t="str">
        <f>IF(OR('and,or,not'!C12="Finance","IT Department"),"bonus","no bonus")</f>
        <v>no bonus</v>
      </c>
      <c r="L12" t="b">
        <f t="shared" si="0"/>
        <v>0</v>
      </c>
      <c r="M12" t="b">
        <f>IF(AND('and,or,not'!D12&gt;50000),OR('and,or,not'!F12="Excellent"))</f>
        <v>0</v>
      </c>
      <c r="N12" t="b">
        <f t="shared" si="1"/>
        <v>0</v>
      </c>
      <c r="O12" t="b" cm="1">
        <f t="array" ref="O12">OR(C:C="finance","IT")</f>
        <v>1</v>
      </c>
      <c r="P12" t="str" cm="1">
        <f t="array" ref="P12">IF(OR(C:C="finance",C:C="IT"),"NO","YES")</f>
        <v>NO</v>
      </c>
    </row>
    <row r="13" spans="1:16" x14ac:dyDescent="0.3">
      <c r="A13">
        <v>112</v>
      </c>
      <c r="B13" t="s">
        <v>20</v>
      </c>
      <c r="C13" t="s">
        <v>110</v>
      </c>
      <c r="D13">
        <v>72540</v>
      </c>
      <c r="E13" s="6">
        <v>42672</v>
      </c>
      <c r="F13" t="s">
        <v>116</v>
      </c>
      <c r="G13" t="s">
        <v>130</v>
      </c>
      <c r="H13" t="s">
        <v>230</v>
      </c>
      <c r="I13" t="s">
        <v>330</v>
      </c>
      <c r="J13" t="str">
        <f>IF(AND('and,or,not'!D13&gt;50000,F13="Good"),"high","low")</f>
        <v>low</v>
      </c>
      <c r="K13" t="str">
        <f>IF(OR('and,or,not'!C13="Finance","IT Department"),"bonus","no bonus")</f>
        <v>bonus</v>
      </c>
      <c r="L13" t="b">
        <f t="shared" si="0"/>
        <v>1</v>
      </c>
      <c r="M13" t="b">
        <f>IF(AND('and,or,not'!D13&gt;50000),OR('and,or,not'!F13="Excellent"))</f>
        <v>0</v>
      </c>
      <c r="N13" t="b">
        <f t="shared" si="1"/>
        <v>0</v>
      </c>
      <c r="O13" t="b" cm="1">
        <f t="array" ref="O13">OR(C:C="finance","IT")</f>
        <v>1</v>
      </c>
      <c r="P13" t="str" cm="1">
        <f t="array" ref="P13">IF(OR(C:C="finance",C:C="IT"),"NO","YES")</f>
        <v>NO</v>
      </c>
    </row>
    <row r="14" spans="1:16" x14ac:dyDescent="0.3">
      <c r="A14">
        <v>113</v>
      </c>
      <c r="B14" t="s">
        <v>21</v>
      </c>
      <c r="C14" t="s">
        <v>111</v>
      </c>
      <c r="D14">
        <v>66412</v>
      </c>
      <c r="E14" s="6">
        <v>42673</v>
      </c>
      <c r="F14" t="s">
        <v>114</v>
      </c>
      <c r="G14" t="s">
        <v>131</v>
      </c>
      <c r="H14" t="s">
        <v>231</v>
      </c>
      <c r="I14" t="s">
        <v>331</v>
      </c>
      <c r="J14" t="str">
        <f>IF(AND('and,or,not'!D14&gt;50000,F14="Good"),"high","low")</f>
        <v>high</v>
      </c>
      <c r="K14" t="str">
        <f>IF(OR('and,or,not'!C14="Finance","IT Department"),"bonus","no bonus")</f>
        <v>no bonus</v>
      </c>
      <c r="L14" t="b">
        <f t="shared" si="0"/>
        <v>1</v>
      </c>
      <c r="M14" t="b">
        <f>IF(AND('and,or,not'!D14&gt;50000),OR('and,or,not'!F14="Excellent"))</f>
        <v>0</v>
      </c>
      <c r="N14" t="b">
        <f t="shared" si="1"/>
        <v>0</v>
      </c>
      <c r="O14" t="b" cm="1">
        <f t="array" ref="O14">OR(C:C="finance","IT")</f>
        <v>1</v>
      </c>
      <c r="P14" t="str" cm="1">
        <f t="array" ref="P14">IF(OR(C:C="finance",C:C="IT"),"NO","YES")</f>
        <v>NO</v>
      </c>
    </row>
    <row r="15" spans="1:16" x14ac:dyDescent="0.3">
      <c r="A15">
        <v>114</v>
      </c>
      <c r="B15" t="s">
        <v>22</v>
      </c>
      <c r="C15" t="s">
        <v>112</v>
      </c>
      <c r="D15">
        <v>69985</v>
      </c>
      <c r="E15" s="6">
        <v>42674</v>
      </c>
      <c r="F15" t="s">
        <v>116</v>
      </c>
      <c r="G15" t="s">
        <v>132</v>
      </c>
      <c r="H15" t="s">
        <v>232</v>
      </c>
      <c r="I15" t="s">
        <v>332</v>
      </c>
      <c r="J15" t="str">
        <f>IF(AND('and,or,not'!D15&gt;50000,F15="Good"),"high","low")</f>
        <v>low</v>
      </c>
      <c r="K15" t="str">
        <f>IF(OR('and,or,not'!C15="Finance","IT Department"),"bonus","no bonus")</f>
        <v>no bonus</v>
      </c>
      <c r="L15" t="b">
        <f t="shared" si="0"/>
        <v>1</v>
      </c>
      <c r="M15" t="b">
        <f>IF(AND('and,or,not'!D15&gt;50000),OR('and,or,not'!F15="Excellent"))</f>
        <v>0</v>
      </c>
      <c r="N15" t="b">
        <f t="shared" si="1"/>
        <v>0</v>
      </c>
      <c r="O15" t="b" cm="1">
        <f t="array" ref="O15">OR(C:C="finance","IT")</f>
        <v>1</v>
      </c>
      <c r="P15" t="str" cm="1">
        <f t="array" ref="P15">IF(OR(C:C="finance",C:C="IT"),"NO","YES")</f>
        <v>NO</v>
      </c>
    </row>
    <row r="16" spans="1:16" x14ac:dyDescent="0.3">
      <c r="A16">
        <v>115</v>
      </c>
      <c r="B16" t="s">
        <v>23</v>
      </c>
      <c r="C16" t="s">
        <v>113</v>
      </c>
      <c r="D16">
        <v>74464</v>
      </c>
      <c r="E16" s="6">
        <v>42675</v>
      </c>
      <c r="F16" t="s">
        <v>114</v>
      </c>
      <c r="G16" t="s">
        <v>133</v>
      </c>
      <c r="H16" t="s">
        <v>233</v>
      </c>
      <c r="I16" t="s">
        <v>333</v>
      </c>
      <c r="J16" t="str">
        <f>IF(AND('and,or,not'!D16&gt;50000,F16="Good"),"high","low")</f>
        <v>high</v>
      </c>
      <c r="K16" t="str">
        <f>IF(OR('and,or,not'!C16="Finance","IT Department"),"bonus","no bonus")</f>
        <v>no bonus</v>
      </c>
      <c r="L16" t="b">
        <f t="shared" si="0"/>
        <v>1</v>
      </c>
      <c r="M16" t="b">
        <f>IF(AND('and,or,not'!D16&gt;50000),OR('and,or,not'!F16="Excellent"))</f>
        <v>0</v>
      </c>
      <c r="N16" t="b">
        <f t="shared" si="1"/>
        <v>0</v>
      </c>
      <c r="O16" t="b" cm="1">
        <f t="array" ref="O16">OR(C:C="finance","IT")</f>
        <v>1</v>
      </c>
      <c r="P16" t="str" cm="1">
        <f t="array" ref="P16">IF(OR(C:C="finance",C:C="IT"),"NO","YES")</f>
        <v>NO</v>
      </c>
    </row>
    <row r="17" spans="1:16" x14ac:dyDescent="0.3">
      <c r="A17">
        <v>116</v>
      </c>
      <c r="B17" t="s">
        <v>24</v>
      </c>
      <c r="C17" t="s">
        <v>109</v>
      </c>
      <c r="D17">
        <v>76428</v>
      </c>
      <c r="E17" s="6">
        <v>42676</v>
      </c>
      <c r="F17" t="s">
        <v>116</v>
      </c>
      <c r="G17" t="s">
        <v>134</v>
      </c>
      <c r="H17" t="s">
        <v>234</v>
      </c>
      <c r="I17" t="s">
        <v>334</v>
      </c>
      <c r="J17" t="str">
        <f>IF(AND('and,or,not'!D17&gt;50000,F17="Good"),"high","low")</f>
        <v>low</v>
      </c>
      <c r="K17" t="str">
        <f>IF(OR('and,or,not'!C17="Finance","IT Department"),"bonus","no bonus")</f>
        <v>no bonus</v>
      </c>
      <c r="L17" t="b">
        <f t="shared" si="0"/>
        <v>1</v>
      </c>
      <c r="M17" t="b">
        <f>IF(AND('and,or,not'!D17&gt;50000),OR('and,or,not'!F17="Excellent"))</f>
        <v>0</v>
      </c>
      <c r="N17" t="b">
        <f t="shared" si="1"/>
        <v>0</v>
      </c>
      <c r="O17" t="b" cm="1">
        <f t="array" ref="O17">OR(C:C="finance","IT")</f>
        <v>1</v>
      </c>
      <c r="P17" t="str" cm="1">
        <f t="array" ref="P17">IF(OR(C:C="finance",C:C="IT"),"NO","YES")</f>
        <v>NO</v>
      </c>
    </row>
    <row r="18" spans="1:16" x14ac:dyDescent="0.3">
      <c r="A18">
        <v>117</v>
      </c>
      <c r="B18" t="s">
        <v>25</v>
      </c>
      <c r="C18" t="s">
        <v>110</v>
      </c>
      <c r="D18">
        <v>66185</v>
      </c>
      <c r="E18" s="6">
        <v>42677</v>
      </c>
      <c r="F18" t="s">
        <v>117</v>
      </c>
      <c r="G18" t="s">
        <v>135</v>
      </c>
      <c r="H18" t="s">
        <v>235</v>
      </c>
      <c r="I18" t="s">
        <v>335</v>
      </c>
      <c r="J18" t="str">
        <f>IF(AND('and,or,not'!D18&gt;50000,F18="Good"),"high","low")</f>
        <v>low</v>
      </c>
      <c r="K18" t="str">
        <f>IF(OR('and,or,not'!C18="Finance","IT Department"),"bonus","no bonus")</f>
        <v>bonus</v>
      </c>
      <c r="L18" t="b">
        <f t="shared" si="0"/>
        <v>0</v>
      </c>
      <c r="M18" t="b">
        <f>IF(AND('and,or,not'!D18&gt;50000),OR('and,or,not'!F18="Excellent"))</f>
        <v>0</v>
      </c>
      <c r="N18" t="b">
        <f t="shared" si="1"/>
        <v>0</v>
      </c>
      <c r="O18" t="b" cm="1">
        <f t="array" ref="O18">OR(C:C="finance","IT")</f>
        <v>1</v>
      </c>
      <c r="P18" t="str" cm="1">
        <f t="array" ref="P18">IF(OR(C:C="finance",C:C="IT"),"NO","YES")</f>
        <v>NO</v>
      </c>
    </row>
    <row r="19" spans="1:16" x14ac:dyDescent="0.3">
      <c r="A19">
        <v>118</v>
      </c>
      <c r="B19" t="s">
        <v>26</v>
      </c>
      <c r="C19" t="s">
        <v>111</v>
      </c>
      <c r="D19">
        <v>49145</v>
      </c>
      <c r="E19" s="6">
        <v>42678</v>
      </c>
      <c r="F19" t="s">
        <v>116</v>
      </c>
      <c r="G19" t="s">
        <v>136</v>
      </c>
      <c r="H19" t="s">
        <v>236</v>
      </c>
      <c r="I19" t="s">
        <v>336</v>
      </c>
      <c r="J19" t="str">
        <f>IF(AND('and,or,not'!D19&gt;50000,F19="Good"),"high","low")</f>
        <v>low</v>
      </c>
      <c r="K19" t="str">
        <f>IF(OR('and,or,not'!C19="Finance","IT Department"),"bonus","no bonus")</f>
        <v>no bonus</v>
      </c>
      <c r="L19" t="b">
        <f t="shared" si="0"/>
        <v>1</v>
      </c>
      <c r="M19" t="b">
        <f>IF(AND('and,or,not'!D19&gt;50000),OR('and,or,not'!F19="Excellent"))</f>
        <v>0</v>
      </c>
      <c r="N19" t="b">
        <f t="shared" si="1"/>
        <v>0</v>
      </c>
      <c r="O19" t="b" cm="1">
        <f t="array" ref="O19">OR(C:C="finance","IT")</f>
        <v>1</v>
      </c>
      <c r="P19" t="str" cm="1">
        <f t="array" ref="P19">IF(OR(C:C="finance",C:C="IT"),"NO","YES")</f>
        <v>NO</v>
      </c>
    </row>
    <row r="20" spans="1:16" x14ac:dyDescent="0.3">
      <c r="A20">
        <v>119</v>
      </c>
      <c r="B20" t="s">
        <v>27</v>
      </c>
      <c r="C20" t="s">
        <v>112</v>
      </c>
      <c r="D20">
        <v>71101</v>
      </c>
      <c r="E20" s="6">
        <v>42679</v>
      </c>
      <c r="F20" t="s">
        <v>115</v>
      </c>
      <c r="G20" t="s">
        <v>137</v>
      </c>
      <c r="H20" t="s">
        <v>237</v>
      </c>
      <c r="I20" t="s">
        <v>337</v>
      </c>
      <c r="J20" t="str">
        <f>IF(AND('and,or,not'!D20&gt;50000,F20="Good"),"high","low")</f>
        <v>low</v>
      </c>
      <c r="K20" t="str">
        <f>IF(OR('and,or,not'!C20="Finance","IT Department"),"bonus","no bonus")</f>
        <v>no bonus</v>
      </c>
      <c r="L20" t="b">
        <f t="shared" si="0"/>
        <v>1</v>
      </c>
      <c r="M20" t="b">
        <f>IF(AND('and,or,not'!D20&gt;50000),OR('and,or,not'!F20="Excellent"))</f>
        <v>0</v>
      </c>
      <c r="N20" t="b">
        <f t="shared" si="1"/>
        <v>0</v>
      </c>
      <c r="O20" t="b" cm="1">
        <f t="array" ref="O20">OR(C:C="finance","IT")</f>
        <v>1</v>
      </c>
      <c r="P20" t="str" cm="1">
        <f t="array" ref="P20">IF(OR(C:C="finance",C:C="IT"),"NO","YES")</f>
        <v>NO</v>
      </c>
    </row>
    <row r="21" spans="1:16" x14ac:dyDescent="0.3">
      <c r="A21">
        <v>120</v>
      </c>
      <c r="B21" t="s">
        <v>28</v>
      </c>
      <c r="C21" t="s">
        <v>113</v>
      </c>
      <c r="D21">
        <v>47829</v>
      </c>
      <c r="E21" s="6">
        <v>42680</v>
      </c>
      <c r="F21" t="s">
        <v>117</v>
      </c>
      <c r="G21" t="s">
        <v>138</v>
      </c>
      <c r="H21" t="s">
        <v>238</v>
      </c>
      <c r="I21" t="s">
        <v>338</v>
      </c>
      <c r="J21" t="str">
        <f>IF(AND('and,or,not'!D21&gt;50000,F21="Good"),"high","low")</f>
        <v>low</v>
      </c>
      <c r="K21" t="str">
        <f>IF(OR('and,or,not'!C21="Finance","IT Department"),"bonus","no bonus")</f>
        <v>no bonus</v>
      </c>
      <c r="L21" t="b">
        <f t="shared" si="0"/>
        <v>0</v>
      </c>
      <c r="M21" t="b">
        <f>IF(AND('and,or,not'!D21&gt;50000),OR('and,or,not'!F21="Excellent"))</f>
        <v>0</v>
      </c>
      <c r="N21" t="b">
        <f t="shared" si="1"/>
        <v>0</v>
      </c>
      <c r="O21" t="b" cm="1">
        <f t="array" ref="O21">OR(C:C="finance","IT")</f>
        <v>1</v>
      </c>
      <c r="P21" t="str" cm="1">
        <f t="array" ref="P21">IF(OR(C:C="finance",C:C="IT"),"NO","YES")</f>
        <v>NO</v>
      </c>
    </row>
    <row r="22" spans="1:16" x14ac:dyDescent="0.3">
      <c r="A22">
        <v>121</v>
      </c>
      <c r="B22" t="s">
        <v>29</v>
      </c>
      <c r="C22" t="s">
        <v>109</v>
      </c>
      <c r="D22">
        <v>69165</v>
      </c>
      <c r="E22" s="6">
        <v>42681</v>
      </c>
      <c r="F22" t="s">
        <v>117</v>
      </c>
      <c r="G22" t="s">
        <v>139</v>
      </c>
      <c r="H22" t="s">
        <v>239</v>
      </c>
      <c r="I22" t="s">
        <v>339</v>
      </c>
      <c r="J22" t="str">
        <f>IF(AND('and,or,not'!D22&gt;50000,F22="Good"),"high","low")</f>
        <v>low</v>
      </c>
      <c r="K22" t="str">
        <f>IF(OR('and,or,not'!C22="Finance","IT Department"),"bonus","no bonus")</f>
        <v>no bonus</v>
      </c>
      <c r="L22" t="b">
        <f t="shared" si="0"/>
        <v>0</v>
      </c>
      <c r="M22" t="b">
        <f>IF(AND('and,or,not'!D22&gt;50000),OR('and,or,not'!F22="Excellent"))</f>
        <v>0</v>
      </c>
      <c r="N22" t="b">
        <f t="shared" si="1"/>
        <v>0</v>
      </c>
      <c r="O22" t="b" cm="1">
        <f t="array" ref="O22">OR(C:C="finance","IT")</f>
        <v>1</v>
      </c>
      <c r="P22" t="str" cm="1">
        <f t="array" ref="P22">IF(OR(C:C="finance",C:C="IT"),"NO","YES")</f>
        <v>NO</v>
      </c>
    </row>
    <row r="23" spans="1:16" x14ac:dyDescent="0.3">
      <c r="A23">
        <v>122</v>
      </c>
      <c r="B23" t="s">
        <v>30</v>
      </c>
      <c r="C23" t="s">
        <v>110</v>
      </c>
      <c r="D23">
        <v>63466</v>
      </c>
      <c r="E23" s="6">
        <v>42682</v>
      </c>
      <c r="F23" t="s">
        <v>118</v>
      </c>
      <c r="G23" t="s">
        <v>140</v>
      </c>
      <c r="H23" t="s">
        <v>240</v>
      </c>
      <c r="I23" t="s">
        <v>340</v>
      </c>
      <c r="J23" t="str">
        <f>IF(AND('and,or,not'!D23&gt;50000,F23="Good"),"high","low")</f>
        <v>low</v>
      </c>
      <c r="K23" t="str">
        <f>IF(OR('and,or,not'!C23="Finance","IT Department"),"bonus","no bonus")</f>
        <v>bonus</v>
      </c>
      <c r="L23" t="b">
        <f t="shared" si="0"/>
        <v>1</v>
      </c>
      <c r="M23" t="b">
        <f>IF(AND('and,or,not'!D23&gt;50000),OR('and,or,not'!F23="Excellent"))</f>
        <v>1</v>
      </c>
      <c r="N23" t="b">
        <f t="shared" si="1"/>
        <v>0</v>
      </c>
      <c r="O23" t="b" cm="1">
        <f t="array" ref="O23">OR(C:C="finance","IT")</f>
        <v>1</v>
      </c>
      <c r="P23" t="str" cm="1">
        <f t="array" ref="P23">IF(OR(C:C="finance",C:C="IT"),"NO","YES")</f>
        <v>NO</v>
      </c>
    </row>
    <row r="24" spans="1:16" x14ac:dyDescent="0.3">
      <c r="A24">
        <v>123</v>
      </c>
      <c r="B24" t="s">
        <v>31</v>
      </c>
      <c r="C24" t="s">
        <v>111</v>
      </c>
      <c r="D24">
        <v>56416</v>
      </c>
      <c r="E24" s="6">
        <v>42683</v>
      </c>
      <c r="F24" t="s">
        <v>115</v>
      </c>
      <c r="G24" t="s">
        <v>141</v>
      </c>
      <c r="H24" t="s">
        <v>241</v>
      </c>
      <c r="I24" t="s">
        <v>341</v>
      </c>
      <c r="J24" t="str">
        <f>IF(AND('and,or,not'!D24&gt;50000,F24="Good"),"high","low")</f>
        <v>low</v>
      </c>
      <c r="K24" t="str">
        <f>IF(OR('and,or,not'!C24="Finance","IT Department"),"bonus","no bonus")</f>
        <v>no bonus</v>
      </c>
      <c r="L24" t="b">
        <f t="shared" si="0"/>
        <v>1</v>
      </c>
      <c r="M24" t="b">
        <f>IF(AND('and,or,not'!D24&gt;50000),OR('and,or,not'!F24="Excellent"))</f>
        <v>0</v>
      </c>
      <c r="N24" t="b">
        <f t="shared" si="1"/>
        <v>0</v>
      </c>
      <c r="O24" t="b" cm="1">
        <f t="array" ref="O24">OR(C:C="finance","IT")</f>
        <v>1</v>
      </c>
      <c r="P24" t="str" cm="1">
        <f t="array" ref="P24">IF(OR(C:C="finance",C:C="IT"),"NO","YES")</f>
        <v>NO</v>
      </c>
    </row>
    <row r="25" spans="1:16" x14ac:dyDescent="0.3">
      <c r="A25">
        <v>124</v>
      </c>
      <c r="B25" t="s">
        <v>32</v>
      </c>
      <c r="C25" t="s">
        <v>112</v>
      </c>
      <c r="D25">
        <v>77088</v>
      </c>
      <c r="E25" s="6">
        <v>42684</v>
      </c>
      <c r="F25" t="s">
        <v>115</v>
      </c>
      <c r="G25" t="s">
        <v>142</v>
      </c>
      <c r="H25" t="s">
        <v>242</v>
      </c>
      <c r="I25" t="s">
        <v>342</v>
      </c>
      <c r="J25" t="str">
        <f>IF(AND('and,or,not'!D25&gt;50000,F25="Good"),"high","low")</f>
        <v>low</v>
      </c>
      <c r="K25" t="str">
        <f>IF(OR('and,or,not'!C25="Finance","IT Department"),"bonus","no bonus")</f>
        <v>no bonus</v>
      </c>
      <c r="L25" t="b">
        <f t="shared" si="0"/>
        <v>1</v>
      </c>
      <c r="M25" t="b">
        <f>IF(AND('and,or,not'!D25&gt;50000),OR('and,or,not'!F25="Excellent"))</f>
        <v>0</v>
      </c>
      <c r="N25" t="b">
        <f t="shared" si="1"/>
        <v>0</v>
      </c>
      <c r="O25" t="b" cm="1">
        <f t="array" ref="O25">OR(C:C="finance","IT")</f>
        <v>1</v>
      </c>
      <c r="P25" t="str" cm="1">
        <f t="array" ref="P25">IF(OR(C:C="finance",C:C="IT"),"NO","YES")</f>
        <v>NO</v>
      </c>
    </row>
    <row r="26" spans="1:16" x14ac:dyDescent="0.3">
      <c r="A26">
        <v>125</v>
      </c>
      <c r="B26" t="s">
        <v>33</v>
      </c>
      <c r="C26" t="s">
        <v>113</v>
      </c>
      <c r="D26">
        <v>42718</v>
      </c>
      <c r="E26" s="6">
        <v>42685</v>
      </c>
      <c r="F26" t="s">
        <v>114</v>
      </c>
      <c r="G26" t="s">
        <v>143</v>
      </c>
      <c r="H26" t="s">
        <v>243</v>
      </c>
      <c r="I26" t="s">
        <v>343</v>
      </c>
      <c r="J26" t="str">
        <f>IF(AND('and,or,not'!D26&gt;50000,F26="Good"),"high","low")</f>
        <v>low</v>
      </c>
      <c r="K26" t="str">
        <f>IF(OR('and,or,not'!C26="Finance","IT Department"),"bonus","no bonus")</f>
        <v>no bonus</v>
      </c>
      <c r="L26" t="b">
        <f t="shared" si="0"/>
        <v>1</v>
      </c>
      <c r="M26" t="b">
        <f>IF(AND('and,or,not'!D26&gt;50000),OR('and,or,not'!F26="Excellent"))</f>
        <v>0</v>
      </c>
      <c r="N26" t="b">
        <f t="shared" si="1"/>
        <v>0</v>
      </c>
      <c r="O26" t="b" cm="1">
        <f t="array" ref="O26">OR(C:C="finance","IT")</f>
        <v>1</v>
      </c>
      <c r="P26" t="str" cm="1">
        <f t="array" ref="P26">IF(OR(C:C="finance",C:C="IT"),"NO","YES")</f>
        <v>NO</v>
      </c>
    </row>
    <row r="27" spans="1:16" x14ac:dyDescent="0.3">
      <c r="A27">
        <v>126</v>
      </c>
      <c r="B27" t="s">
        <v>34</v>
      </c>
      <c r="C27" t="s">
        <v>109</v>
      </c>
      <c r="D27">
        <v>46579</v>
      </c>
      <c r="E27" s="6">
        <v>42686</v>
      </c>
      <c r="F27" t="s">
        <v>116</v>
      </c>
      <c r="G27" t="s">
        <v>144</v>
      </c>
      <c r="H27" t="s">
        <v>244</v>
      </c>
      <c r="I27" t="s">
        <v>344</v>
      </c>
      <c r="J27" t="str">
        <f>IF(AND('and,or,not'!D27&gt;50000,F27="Good"),"high","low")</f>
        <v>low</v>
      </c>
      <c r="K27" t="str">
        <f>IF(OR('and,or,not'!C27="Finance","IT Department"),"bonus","no bonus")</f>
        <v>no bonus</v>
      </c>
      <c r="L27" t="b">
        <f t="shared" si="0"/>
        <v>1</v>
      </c>
      <c r="M27" t="b">
        <f>IF(AND('and,or,not'!D27&gt;50000),OR('and,or,not'!F27="Excellent"))</f>
        <v>0</v>
      </c>
      <c r="N27" t="b">
        <f t="shared" si="1"/>
        <v>0</v>
      </c>
      <c r="O27" t="b" cm="1">
        <f t="array" ref="O27">OR(C:C="finance","IT")</f>
        <v>1</v>
      </c>
      <c r="P27" t="str" cm="1">
        <f t="array" ref="P27">IF(OR(C:C="finance",C:C="IT"),"NO","YES")</f>
        <v>NO</v>
      </c>
    </row>
    <row r="28" spans="1:16" x14ac:dyDescent="0.3">
      <c r="A28">
        <v>127</v>
      </c>
      <c r="B28" t="s">
        <v>35</v>
      </c>
      <c r="C28" t="s">
        <v>110</v>
      </c>
      <c r="D28">
        <v>68239</v>
      </c>
      <c r="E28" s="6">
        <v>42687</v>
      </c>
      <c r="F28" t="s">
        <v>115</v>
      </c>
      <c r="G28" t="s">
        <v>145</v>
      </c>
      <c r="H28" t="s">
        <v>245</v>
      </c>
      <c r="I28" t="s">
        <v>345</v>
      </c>
      <c r="J28" t="str">
        <f>IF(AND('and,or,not'!D28&gt;50000,F28="Good"),"high","low")</f>
        <v>low</v>
      </c>
      <c r="K28" t="str">
        <f>IF(OR('and,or,not'!C28="Finance","IT Department"),"bonus","no bonus")</f>
        <v>bonus</v>
      </c>
      <c r="L28" t="b">
        <f t="shared" si="0"/>
        <v>1</v>
      </c>
      <c r="M28" t="b">
        <f>IF(AND('and,or,not'!D28&gt;50000),OR('and,or,not'!F28="Excellent"))</f>
        <v>0</v>
      </c>
      <c r="N28" t="b">
        <f t="shared" si="1"/>
        <v>0</v>
      </c>
      <c r="O28" t="b" cm="1">
        <f t="array" ref="O28">OR(C:C="finance","IT")</f>
        <v>1</v>
      </c>
      <c r="P28" t="str" cm="1">
        <f t="array" ref="P28">IF(OR(C:C="finance",C:C="IT"),"NO","YES")</f>
        <v>NO</v>
      </c>
    </row>
    <row r="29" spans="1:16" x14ac:dyDescent="0.3">
      <c r="A29">
        <v>128</v>
      </c>
      <c r="B29" t="s">
        <v>36</v>
      </c>
      <c r="C29" t="s">
        <v>111</v>
      </c>
      <c r="D29">
        <v>51666</v>
      </c>
      <c r="E29" s="6">
        <v>42688</v>
      </c>
      <c r="F29" t="s">
        <v>115</v>
      </c>
      <c r="G29" t="s">
        <v>146</v>
      </c>
      <c r="H29" t="s">
        <v>246</v>
      </c>
      <c r="I29" t="s">
        <v>346</v>
      </c>
      <c r="J29" t="str">
        <f>IF(AND('and,or,not'!D29&gt;50000,F29="Good"),"high","low")</f>
        <v>low</v>
      </c>
      <c r="K29" t="str">
        <f>IF(OR('and,or,not'!C29="Finance","IT Department"),"bonus","no bonus")</f>
        <v>no bonus</v>
      </c>
      <c r="L29" t="b">
        <f t="shared" si="0"/>
        <v>1</v>
      </c>
      <c r="M29" t="b">
        <f>IF(AND('and,or,not'!D29&gt;50000),OR('and,or,not'!F29="Excellent"))</f>
        <v>0</v>
      </c>
      <c r="N29" t="b">
        <f t="shared" si="1"/>
        <v>0</v>
      </c>
      <c r="O29" t="b" cm="1">
        <f t="array" ref="O29">OR(C:C="finance","IT")</f>
        <v>1</v>
      </c>
      <c r="P29" t="str" cm="1">
        <f t="array" ref="P29">IF(OR(C:C="finance",C:C="IT"),"NO","YES")</f>
        <v>NO</v>
      </c>
    </row>
    <row r="30" spans="1:16" x14ac:dyDescent="0.3">
      <c r="A30">
        <v>129</v>
      </c>
      <c r="B30" t="s">
        <v>37</v>
      </c>
      <c r="C30" t="s">
        <v>112</v>
      </c>
      <c r="D30">
        <v>68016</v>
      </c>
      <c r="E30" s="6">
        <v>42689</v>
      </c>
      <c r="F30" t="s">
        <v>114</v>
      </c>
      <c r="G30" t="s">
        <v>147</v>
      </c>
      <c r="H30" t="s">
        <v>247</v>
      </c>
      <c r="I30" t="s">
        <v>347</v>
      </c>
      <c r="J30" t="str">
        <f>IF(AND('and,or,not'!D30&gt;50000,F30="Good"),"high","low")</f>
        <v>high</v>
      </c>
      <c r="K30" t="str">
        <f>IF(OR('and,or,not'!C30="Finance","IT Department"),"bonus","no bonus")</f>
        <v>no bonus</v>
      </c>
      <c r="L30" t="b">
        <f t="shared" si="0"/>
        <v>1</v>
      </c>
      <c r="M30" t="b">
        <f>IF(AND('and,or,not'!D30&gt;50000),OR('and,or,not'!F30="Excellent"))</f>
        <v>0</v>
      </c>
      <c r="N30" t="b">
        <f t="shared" si="1"/>
        <v>0</v>
      </c>
      <c r="O30" t="b" cm="1">
        <f t="array" ref="O30">OR(C:C="finance","IT")</f>
        <v>1</v>
      </c>
      <c r="P30" t="str" cm="1">
        <f t="array" ref="P30">IF(OR(C:C="finance",C:C="IT"),"NO","YES")</f>
        <v>NO</v>
      </c>
    </row>
    <row r="31" spans="1:16" x14ac:dyDescent="0.3">
      <c r="A31">
        <v>130</v>
      </c>
      <c r="B31" t="s">
        <v>38</v>
      </c>
      <c r="C31" t="s">
        <v>113</v>
      </c>
      <c r="D31">
        <v>65740</v>
      </c>
      <c r="E31" s="6">
        <v>42690</v>
      </c>
      <c r="F31" t="s">
        <v>118</v>
      </c>
      <c r="G31" t="s">
        <v>148</v>
      </c>
      <c r="H31" t="s">
        <v>248</v>
      </c>
      <c r="I31" t="s">
        <v>348</v>
      </c>
      <c r="J31" t="str">
        <f>IF(AND('and,or,not'!D31&gt;50000,F31="Good"),"high","low")</f>
        <v>low</v>
      </c>
      <c r="K31" t="str">
        <f>IF(OR('and,or,not'!C31="Finance","IT Department"),"bonus","no bonus")</f>
        <v>no bonus</v>
      </c>
      <c r="L31" t="b">
        <f t="shared" si="0"/>
        <v>1</v>
      </c>
      <c r="M31" t="b">
        <f>IF(AND('and,or,not'!D31&gt;50000),OR('and,or,not'!F31="Excellent"))</f>
        <v>1</v>
      </c>
      <c r="N31" t="b">
        <f t="shared" si="1"/>
        <v>0</v>
      </c>
      <c r="O31" t="b" cm="1">
        <f t="array" ref="O31">OR(C:C="finance","IT")</f>
        <v>1</v>
      </c>
      <c r="P31" t="str" cm="1">
        <f t="array" ref="P31">IF(OR(C:C="finance",C:C="IT"),"NO","YES")</f>
        <v>NO</v>
      </c>
    </row>
    <row r="32" spans="1:16" x14ac:dyDescent="0.3">
      <c r="A32">
        <v>131</v>
      </c>
      <c r="B32" t="s">
        <v>39</v>
      </c>
      <c r="C32" t="s">
        <v>109</v>
      </c>
      <c r="D32">
        <v>65304</v>
      </c>
      <c r="E32" s="6">
        <v>42691</v>
      </c>
      <c r="F32" t="s">
        <v>116</v>
      </c>
      <c r="G32" t="s">
        <v>149</v>
      </c>
      <c r="H32" t="s">
        <v>249</v>
      </c>
      <c r="I32" t="s">
        <v>349</v>
      </c>
      <c r="J32" t="str">
        <f>IF(AND('and,or,not'!D32&gt;50000,F32="Good"),"high","low")</f>
        <v>low</v>
      </c>
      <c r="K32" t="str">
        <f>IF(OR('and,or,not'!C32="Finance","IT Department"),"bonus","no bonus")</f>
        <v>no bonus</v>
      </c>
      <c r="L32" t="b">
        <f t="shared" si="0"/>
        <v>1</v>
      </c>
      <c r="M32" t="b">
        <f>IF(AND('and,or,not'!D32&gt;50000),OR('and,or,not'!F32="Excellent"))</f>
        <v>0</v>
      </c>
      <c r="N32" t="b">
        <f t="shared" si="1"/>
        <v>0</v>
      </c>
      <c r="O32" t="b" cm="1">
        <f t="array" ref="O32">OR(C:C="finance","IT")</f>
        <v>1</v>
      </c>
      <c r="P32" t="str" cm="1">
        <f t="array" ref="P32">IF(OR(C:C="finance",C:C="IT"),"NO","YES")</f>
        <v>NO</v>
      </c>
    </row>
    <row r="33" spans="1:16" x14ac:dyDescent="0.3">
      <c r="A33">
        <v>132</v>
      </c>
      <c r="B33" t="s">
        <v>40</v>
      </c>
      <c r="C33" t="s">
        <v>110</v>
      </c>
      <c r="D33">
        <v>65200</v>
      </c>
      <c r="E33" s="6">
        <v>42692</v>
      </c>
      <c r="F33" t="s">
        <v>115</v>
      </c>
      <c r="G33" t="s">
        <v>150</v>
      </c>
      <c r="H33" t="s">
        <v>250</v>
      </c>
      <c r="I33" t="s">
        <v>350</v>
      </c>
      <c r="J33" t="str">
        <f>IF(AND('and,or,not'!D33&gt;50000,F33="Good"),"high","low")</f>
        <v>low</v>
      </c>
      <c r="K33" t="str">
        <f>IF(OR('and,or,not'!C33="Finance","IT Department"),"bonus","no bonus")</f>
        <v>bonus</v>
      </c>
      <c r="L33" t="b">
        <f t="shared" si="0"/>
        <v>1</v>
      </c>
      <c r="M33" t="b">
        <f>IF(AND('and,or,not'!D33&gt;50000),OR('and,or,not'!F33="Excellent"))</f>
        <v>0</v>
      </c>
      <c r="N33" t="b">
        <f t="shared" si="1"/>
        <v>0</v>
      </c>
      <c r="O33" t="b" cm="1">
        <f t="array" ref="O33">OR(C:C="finance","IT")</f>
        <v>1</v>
      </c>
      <c r="P33" t="str" cm="1">
        <f t="array" ref="P33">IF(OR(C:C="finance",C:C="IT"),"NO","YES")</f>
        <v>NO</v>
      </c>
    </row>
    <row r="34" spans="1:16" x14ac:dyDescent="0.3">
      <c r="A34">
        <v>133</v>
      </c>
      <c r="B34" t="s">
        <v>41</v>
      </c>
      <c r="C34" t="s">
        <v>111</v>
      </c>
      <c r="D34">
        <v>74234</v>
      </c>
      <c r="E34" s="6">
        <v>42693</v>
      </c>
      <c r="F34" t="s">
        <v>117</v>
      </c>
      <c r="G34" t="s">
        <v>151</v>
      </c>
      <c r="H34" t="s">
        <v>251</v>
      </c>
      <c r="I34" t="s">
        <v>351</v>
      </c>
      <c r="J34" t="str">
        <f>IF(AND('and,or,not'!D34&gt;50000,F34="Good"),"high","low")</f>
        <v>low</v>
      </c>
      <c r="K34" t="str">
        <f>IF(OR('and,or,not'!C34="Finance","IT Department"),"bonus","no bonus")</f>
        <v>no bonus</v>
      </c>
      <c r="L34" t="b">
        <f t="shared" si="0"/>
        <v>0</v>
      </c>
      <c r="M34" t="b">
        <f>IF(AND('and,or,not'!D34&gt;50000),OR('and,or,not'!F34="Excellent"))</f>
        <v>0</v>
      </c>
      <c r="N34" t="b">
        <f t="shared" si="1"/>
        <v>0</v>
      </c>
      <c r="O34" t="b" cm="1">
        <f t="array" ref="O34">OR(C:C="finance","IT")</f>
        <v>1</v>
      </c>
      <c r="P34" t="str" cm="1">
        <f t="array" ref="P34">IF(OR(C:C="finance",C:C="IT"),"NO","YES")</f>
        <v>NO</v>
      </c>
    </row>
    <row r="35" spans="1:16" x14ac:dyDescent="0.3">
      <c r="A35">
        <v>134</v>
      </c>
      <c r="B35" t="s">
        <v>42</v>
      </c>
      <c r="C35" t="s">
        <v>112</v>
      </c>
      <c r="D35">
        <v>64638</v>
      </c>
      <c r="E35" s="6">
        <v>42694</v>
      </c>
      <c r="F35" t="s">
        <v>114</v>
      </c>
      <c r="G35" t="s">
        <v>152</v>
      </c>
      <c r="H35" t="s">
        <v>252</v>
      </c>
      <c r="I35" t="s">
        <v>352</v>
      </c>
      <c r="J35" t="str">
        <f>IF(AND('and,or,not'!D35&gt;50000,F35="Good"),"high","low")</f>
        <v>high</v>
      </c>
      <c r="K35" t="str">
        <f>IF(OR('and,or,not'!C35="Finance","IT Department"),"bonus","no bonus")</f>
        <v>no bonus</v>
      </c>
      <c r="L35" t="b">
        <f t="shared" si="0"/>
        <v>1</v>
      </c>
      <c r="M35" t="b">
        <f>IF(AND('and,or,not'!D35&gt;50000),OR('and,or,not'!F35="Excellent"))</f>
        <v>0</v>
      </c>
      <c r="N35" t="b">
        <f t="shared" si="1"/>
        <v>0</v>
      </c>
      <c r="O35" t="b" cm="1">
        <f t="array" ref="O35">OR(C:C="finance","IT")</f>
        <v>1</v>
      </c>
      <c r="P35" t="str" cm="1">
        <f t="array" ref="P35">IF(OR(C:C="finance",C:C="IT"),"NO","YES")</f>
        <v>NO</v>
      </c>
    </row>
    <row r="36" spans="1:16" x14ac:dyDescent="0.3">
      <c r="A36">
        <v>135</v>
      </c>
      <c r="B36" t="s">
        <v>43</v>
      </c>
      <c r="C36" t="s">
        <v>113</v>
      </c>
      <c r="D36">
        <v>68209</v>
      </c>
      <c r="E36" s="6">
        <v>42695</v>
      </c>
      <c r="F36" t="s">
        <v>118</v>
      </c>
      <c r="G36" t="s">
        <v>153</v>
      </c>
      <c r="H36" t="s">
        <v>253</v>
      </c>
      <c r="I36" t="s">
        <v>353</v>
      </c>
      <c r="J36" t="str">
        <f>IF(AND('and,or,not'!D36&gt;50000,F36="Good"),"high","low")</f>
        <v>low</v>
      </c>
      <c r="K36" t="str">
        <f>IF(OR('and,or,not'!C36="Finance","IT Department"),"bonus","no bonus")</f>
        <v>no bonus</v>
      </c>
      <c r="L36" t="b">
        <f t="shared" si="0"/>
        <v>1</v>
      </c>
      <c r="M36" t="b">
        <f>IF(AND('and,or,not'!D36&gt;50000),OR('and,or,not'!F36="Excellent"))</f>
        <v>1</v>
      </c>
      <c r="N36" t="b">
        <f t="shared" si="1"/>
        <v>0</v>
      </c>
      <c r="O36" t="b" cm="1">
        <f t="array" ref="O36">OR(C:C="finance","IT")</f>
        <v>1</v>
      </c>
      <c r="P36" t="str" cm="1">
        <f t="array" ref="P36">IF(OR(C:C="finance",C:C="IT"),"NO","YES")</f>
        <v>NO</v>
      </c>
    </row>
    <row r="37" spans="1:16" x14ac:dyDescent="0.3">
      <c r="A37">
        <v>136</v>
      </c>
      <c r="B37" t="s">
        <v>44</v>
      </c>
      <c r="C37" t="s">
        <v>109</v>
      </c>
      <c r="D37">
        <v>65974</v>
      </c>
      <c r="E37" s="6">
        <v>42696</v>
      </c>
      <c r="F37" t="s">
        <v>117</v>
      </c>
      <c r="G37" t="s">
        <v>154</v>
      </c>
      <c r="H37" t="s">
        <v>254</v>
      </c>
      <c r="I37" t="s">
        <v>354</v>
      </c>
      <c r="J37" t="str">
        <f>IF(AND('and,or,not'!D37&gt;50000,F37="Good"),"high","low")</f>
        <v>low</v>
      </c>
      <c r="K37" t="str">
        <f>IF(OR('and,or,not'!C37="Finance","IT Department"),"bonus","no bonus")</f>
        <v>no bonus</v>
      </c>
      <c r="L37" t="b">
        <f t="shared" si="0"/>
        <v>0</v>
      </c>
      <c r="M37" t="b">
        <f>IF(AND('and,or,not'!D37&gt;50000),OR('and,or,not'!F37="Excellent"))</f>
        <v>0</v>
      </c>
      <c r="N37" t="b">
        <f t="shared" si="1"/>
        <v>0</v>
      </c>
      <c r="O37" t="b" cm="1">
        <f t="array" ref="O37">OR(C:C="finance","IT")</f>
        <v>1</v>
      </c>
      <c r="P37" t="str" cm="1">
        <f t="array" ref="P37">IF(OR(C:C="finance",C:C="IT"),"NO","YES")</f>
        <v>NO</v>
      </c>
    </row>
    <row r="38" spans="1:16" x14ac:dyDescent="0.3">
      <c r="A38">
        <v>137</v>
      </c>
      <c r="B38" t="s">
        <v>45</v>
      </c>
      <c r="C38" t="s">
        <v>110</v>
      </c>
      <c r="D38">
        <v>49501</v>
      </c>
      <c r="E38" s="6">
        <v>42697</v>
      </c>
      <c r="F38" t="s">
        <v>115</v>
      </c>
      <c r="G38" t="s">
        <v>155</v>
      </c>
      <c r="H38" t="s">
        <v>255</v>
      </c>
      <c r="I38" t="s">
        <v>355</v>
      </c>
      <c r="J38" t="str">
        <f>IF(AND('and,or,not'!D38&gt;50000,F38="Good"),"high","low")</f>
        <v>low</v>
      </c>
      <c r="K38" t="str">
        <f>IF(OR('and,or,not'!C38="Finance","IT Department"),"bonus","no bonus")</f>
        <v>bonus</v>
      </c>
      <c r="L38" t="b">
        <f t="shared" si="0"/>
        <v>1</v>
      </c>
      <c r="M38" t="b">
        <f>IF(AND('and,or,not'!D38&gt;50000),OR('and,or,not'!F38="Excellent"))</f>
        <v>0</v>
      </c>
      <c r="N38" t="b">
        <f t="shared" si="1"/>
        <v>0</v>
      </c>
      <c r="O38" t="b" cm="1">
        <f t="array" ref="O38">OR(C:C="finance","IT")</f>
        <v>1</v>
      </c>
      <c r="P38" t="str" cm="1">
        <f t="array" ref="P38">IF(OR(C:C="finance",C:C="IT"),"NO","YES")</f>
        <v>NO</v>
      </c>
    </row>
    <row r="39" spans="1:16" x14ac:dyDescent="0.3">
      <c r="A39">
        <v>138</v>
      </c>
      <c r="B39" t="s">
        <v>46</v>
      </c>
      <c r="C39" t="s">
        <v>111</v>
      </c>
      <c r="D39">
        <v>78719</v>
      </c>
      <c r="E39" s="6">
        <v>42698</v>
      </c>
      <c r="F39" t="s">
        <v>115</v>
      </c>
      <c r="G39" t="s">
        <v>156</v>
      </c>
      <c r="H39" t="s">
        <v>256</v>
      </c>
      <c r="I39" t="s">
        <v>356</v>
      </c>
      <c r="J39" t="str">
        <f>IF(AND('and,or,not'!D39&gt;50000,F39="Good"),"high","low")</f>
        <v>low</v>
      </c>
      <c r="K39" t="str">
        <f>IF(OR('and,or,not'!C39="Finance","IT Department"),"bonus","no bonus")</f>
        <v>no bonus</v>
      </c>
      <c r="L39" t="b">
        <f t="shared" si="0"/>
        <v>1</v>
      </c>
      <c r="M39" t="b">
        <f>IF(AND('and,or,not'!D39&gt;50000),OR('and,or,not'!F39="Excellent"))</f>
        <v>0</v>
      </c>
      <c r="N39" t="b">
        <f t="shared" si="1"/>
        <v>0</v>
      </c>
      <c r="O39" t="b" cm="1">
        <f t="array" ref="O39">OR(C:C="finance","IT")</f>
        <v>1</v>
      </c>
      <c r="P39" t="str" cm="1">
        <f t="array" ref="P39">IF(OR(C:C="finance",C:C="IT"),"NO","YES")</f>
        <v>NO</v>
      </c>
    </row>
    <row r="40" spans="1:16" x14ac:dyDescent="0.3">
      <c r="A40">
        <v>139</v>
      </c>
      <c r="B40" t="s">
        <v>47</v>
      </c>
      <c r="C40" t="s">
        <v>112</v>
      </c>
      <c r="D40">
        <v>65301</v>
      </c>
      <c r="E40" s="6">
        <v>42699</v>
      </c>
      <c r="F40" t="s">
        <v>115</v>
      </c>
      <c r="G40" t="s">
        <v>157</v>
      </c>
      <c r="H40" t="s">
        <v>257</v>
      </c>
      <c r="I40" t="s">
        <v>357</v>
      </c>
      <c r="J40" t="str">
        <f>IF(AND('and,or,not'!D40&gt;50000,F40="Good"),"high","low")</f>
        <v>low</v>
      </c>
      <c r="K40" t="str">
        <f>IF(OR('and,or,not'!C40="Finance","IT Department"),"bonus","no bonus")</f>
        <v>no bonus</v>
      </c>
      <c r="L40" t="b">
        <f t="shared" si="0"/>
        <v>1</v>
      </c>
      <c r="M40" t="b">
        <f>IF(AND('and,or,not'!D40&gt;50000),OR('and,or,not'!F40="Excellent"))</f>
        <v>0</v>
      </c>
      <c r="N40" t="b">
        <f t="shared" si="1"/>
        <v>0</v>
      </c>
      <c r="O40" t="b" cm="1">
        <f t="array" ref="O40">OR(C:C="finance","IT")</f>
        <v>1</v>
      </c>
      <c r="P40" t="str" cm="1">
        <f t="array" ref="P40">IF(OR(C:C="finance",C:C="IT"),"NO","YES")</f>
        <v>NO</v>
      </c>
    </row>
    <row r="41" spans="1:16" x14ac:dyDescent="0.3">
      <c r="A41">
        <v>140</v>
      </c>
      <c r="B41" t="s">
        <v>48</v>
      </c>
      <c r="C41" t="s">
        <v>113</v>
      </c>
      <c r="D41">
        <v>43983</v>
      </c>
      <c r="E41" s="6">
        <v>42700</v>
      </c>
      <c r="F41" t="s">
        <v>116</v>
      </c>
      <c r="G41" t="s">
        <v>158</v>
      </c>
      <c r="H41" t="s">
        <v>258</v>
      </c>
      <c r="I41" t="s">
        <v>358</v>
      </c>
      <c r="J41" t="str">
        <f>IF(AND('and,or,not'!D41&gt;50000,F41="Good"),"high","low")</f>
        <v>low</v>
      </c>
      <c r="K41" t="str">
        <f>IF(OR('and,or,not'!C41="Finance","IT Department"),"bonus","no bonus")</f>
        <v>no bonus</v>
      </c>
      <c r="L41" t="b">
        <f t="shared" si="0"/>
        <v>1</v>
      </c>
      <c r="M41" t="b">
        <f>IF(AND('and,or,not'!D41&gt;50000),OR('and,or,not'!F41="Excellent"))</f>
        <v>0</v>
      </c>
      <c r="N41" t="b">
        <f t="shared" si="1"/>
        <v>0</v>
      </c>
      <c r="O41" t="b" cm="1">
        <f t="array" ref="O41">OR(C:C="finance","IT")</f>
        <v>1</v>
      </c>
      <c r="P41" t="str" cm="1">
        <f t="array" ref="P41">IF(OR(C:C="finance",C:C="IT"),"NO","YES")</f>
        <v>NO</v>
      </c>
    </row>
    <row r="42" spans="1:16" x14ac:dyDescent="0.3">
      <c r="A42">
        <v>141</v>
      </c>
      <c r="B42" t="s">
        <v>49</v>
      </c>
      <c r="C42" t="s">
        <v>109</v>
      </c>
      <c r="D42">
        <v>59919</v>
      </c>
      <c r="E42" s="6">
        <v>42701</v>
      </c>
      <c r="F42" t="s">
        <v>116</v>
      </c>
      <c r="G42" t="s">
        <v>159</v>
      </c>
      <c r="H42" t="s">
        <v>259</v>
      </c>
      <c r="I42" t="s">
        <v>359</v>
      </c>
      <c r="J42" t="str">
        <f>IF(AND('and,or,not'!D42&gt;50000,F42="Good"),"high","low")</f>
        <v>low</v>
      </c>
      <c r="K42" t="str">
        <f>IF(OR('and,or,not'!C42="Finance","IT Department"),"bonus","no bonus")</f>
        <v>no bonus</v>
      </c>
      <c r="L42" t="b">
        <f t="shared" si="0"/>
        <v>1</v>
      </c>
      <c r="M42" t="b">
        <f>IF(AND('and,or,not'!D42&gt;50000),OR('and,or,not'!F42="Excellent"))</f>
        <v>0</v>
      </c>
      <c r="N42" t="b">
        <f t="shared" si="1"/>
        <v>0</v>
      </c>
      <c r="O42" t="b" cm="1">
        <f t="array" ref="O42">OR(C:C="finance","IT")</f>
        <v>1</v>
      </c>
      <c r="P42" t="str" cm="1">
        <f t="array" ref="P42">IF(OR(C:C="finance",C:C="IT"),"NO","YES")</f>
        <v>NO</v>
      </c>
    </row>
    <row r="43" spans="1:16" x14ac:dyDescent="0.3">
      <c r="A43">
        <v>142</v>
      </c>
      <c r="B43" t="s">
        <v>50</v>
      </c>
      <c r="C43" t="s">
        <v>110</v>
      </c>
      <c r="D43">
        <v>55408</v>
      </c>
      <c r="E43" s="6">
        <v>42702</v>
      </c>
      <c r="F43" t="s">
        <v>118</v>
      </c>
      <c r="G43" t="s">
        <v>160</v>
      </c>
      <c r="H43" t="s">
        <v>260</v>
      </c>
      <c r="I43" t="s">
        <v>360</v>
      </c>
      <c r="J43" t="str">
        <f>IF(AND('and,or,not'!D43&gt;50000,F43="Good"),"high","low")</f>
        <v>low</v>
      </c>
      <c r="K43" t="str">
        <f>IF(OR('and,or,not'!C43="Finance","IT Department"),"bonus","no bonus")</f>
        <v>bonus</v>
      </c>
      <c r="L43" t="b">
        <f t="shared" si="0"/>
        <v>1</v>
      </c>
      <c r="M43" t="b">
        <f>IF(AND('and,or,not'!D43&gt;50000),OR('and,or,not'!F43="Excellent"))</f>
        <v>1</v>
      </c>
      <c r="N43" t="b">
        <f t="shared" si="1"/>
        <v>0</v>
      </c>
      <c r="O43" t="b" cm="1">
        <f t="array" ref="O43">OR(C:C="finance","IT")</f>
        <v>1</v>
      </c>
      <c r="P43" t="str" cm="1">
        <f t="array" ref="P43">IF(OR(C:C="finance",C:C="IT"),"NO","YES")</f>
        <v>NO</v>
      </c>
    </row>
    <row r="44" spans="1:16" x14ac:dyDescent="0.3">
      <c r="A44">
        <v>143</v>
      </c>
      <c r="B44" t="s">
        <v>51</v>
      </c>
      <c r="C44" t="s">
        <v>111</v>
      </c>
      <c r="D44">
        <v>63897</v>
      </c>
      <c r="E44" s="6">
        <v>42703</v>
      </c>
      <c r="F44" t="s">
        <v>114</v>
      </c>
      <c r="G44" t="s">
        <v>161</v>
      </c>
      <c r="H44" t="s">
        <v>261</v>
      </c>
      <c r="I44" t="s">
        <v>361</v>
      </c>
      <c r="J44" t="str">
        <f>IF(AND('and,or,not'!D44&gt;50000,F44="Good"),"high","low")</f>
        <v>high</v>
      </c>
      <c r="K44" t="str">
        <f>IF(OR('and,or,not'!C44="Finance","IT Department"),"bonus","no bonus")</f>
        <v>no bonus</v>
      </c>
      <c r="L44" t="b">
        <f t="shared" si="0"/>
        <v>1</v>
      </c>
      <c r="M44" t="b">
        <f>IF(AND('and,or,not'!D44&gt;50000),OR('and,or,not'!F44="Excellent"))</f>
        <v>0</v>
      </c>
      <c r="N44" t="b">
        <f t="shared" si="1"/>
        <v>0</v>
      </c>
      <c r="O44" t="b" cm="1">
        <f t="array" ref="O44">OR(C:C="finance","IT")</f>
        <v>1</v>
      </c>
      <c r="P44" t="str" cm="1">
        <f t="array" ref="P44">IF(OR(C:C="finance",C:C="IT"),"NO","YES")</f>
        <v>NO</v>
      </c>
    </row>
    <row r="45" spans="1:16" x14ac:dyDescent="0.3">
      <c r="A45">
        <v>144</v>
      </c>
      <c r="B45" t="s">
        <v>52</v>
      </c>
      <c r="C45" t="s">
        <v>112</v>
      </c>
      <c r="D45">
        <v>51087</v>
      </c>
      <c r="E45" s="6">
        <v>42704</v>
      </c>
      <c r="F45" t="s">
        <v>115</v>
      </c>
      <c r="G45" t="s">
        <v>162</v>
      </c>
      <c r="H45" t="s">
        <v>262</v>
      </c>
      <c r="I45" t="s">
        <v>362</v>
      </c>
      <c r="J45" t="str">
        <f>IF(AND('and,or,not'!D45&gt;50000,F45="Good"),"high","low")</f>
        <v>low</v>
      </c>
      <c r="K45" t="str">
        <f>IF(OR('and,or,not'!C45="Finance","IT Department"),"bonus","no bonus")</f>
        <v>no bonus</v>
      </c>
      <c r="L45" t="b">
        <f t="shared" si="0"/>
        <v>1</v>
      </c>
      <c r="M45" t="b">
        <f>IF(AND('and,or,not'!D45&gt;50000),OR('and,or,not'!F45="Excellent"))</f>
        <v>0</v>
      </c>
      <c r="N45" t="b">
        <f t="shared" si="1"/>
        <v>0</v>
      </c>
      <c r="O45" t="b" cm="1">
        <f t="array" ref="O45">OR(C:C="finance","IT")</f>
        <v>1</v>
      </c>
      <c r="P45" t="str" cm="1">
        <f t="array" ref="P45">IF(OR(C:C="finance",C:C="IT"),"NO","YES")</f>
        <v>NO</v>
      </c>
    </row>
    <row r="46" spans="1:16" x14ac:dyDescent="0.3">
      <c r="A46">
        <v>145</v>
      </c>
      <c r="B46" t="s">
        <v>53</v>
      </c>
      <c r="C46" t="s">
        <v>113</v>
      </c>
      <c r="D46">
        <v>74233</v>
      </c>
      <c r="E46" s="6">
        <v>42705</v>
      </c>
      <c r="F46" t="s">
        <v>114</v>
      </c>
      <c r="G46" t="s">
        <v>163</v>
      </c>
      <c r="H46" t="s">
        <v>263</v>
      </c>
      <c r="I46" t="s">
        <v>363</v>
      </c>
      <c r="J46" t="str">
        <f>IF(AND('and,or,not'!D46&gt;50000,F46="Good"),"high","low")</f>
        <v>high</v>
      </c>
      <c r="K46" t="str">
        <f>IF(OR('and,or,not'!C46="Finance","IT Department"),"bonus","no bonus")</f>
        <v>no bonus</v>
      </c>
      <c r="L46" t="b">
        <f t="shared" si="0"/>
        <v>1</v>
      </c>
      <c r="M46" t="b">
        <f>IF(AND('and,or,not'!D46&gt;50000),OR('and,or,not'!F46="Excellent"))</f>
        <v>0</v>
      </c>
      <c r="N46" t="b">
        <f t="shared" si="1"/>
        <v>0</v>
      </c>
      <c r="O46" t="b" cm="1">
        <f t="array" ref="O46">OR(C:C="finance","IT")</f>
        <v>1</v>
      </c>
      <c r="P46" t="str" cm="1">
        <f t="array" ref="P46">IF(OR(C:C="finance",C:C="IT"),"NO","YES")</f>
        <v>NO</v>
      </c>
    </row>
    <row r="47" spans="1:16" x14ac:dyDescent="0.3">
      <c r="A47">
        <v>146</v>
      </c>
      <c r="B47" t="s">
        <v>54</v>
      </c>
      <c r="C47" t="s">
        <v>109</v>
      </c>
      <c r="D47">
        <v>53372</v>
      </c>
      <c r="E47" s="6">
        <v>42706</v>
      </c>
      <c r="F47" t="s">
        <v>116</v>
      </c>
      <c r="G47" t="s">
        <v>164</v>
      </c>
      <c r="H47" t="s">
        <v>264</v>
      </c>
      <c r="I47" t="s">
        <v>364</v>
      </c>
      <c r="J47" t="str">
        <f>IF(AND('and,or,not'!D47&gt;50000,F47="Good"),"high","low")</f>
        <v>low</v>
      </c>
      <c r="K47" t="str">
        <f>IF(OR('and,or,not'!C47="Finance","IT Department"),"bonus","no bonus")</f>
        <v>no bonus</v>
      </c>
      <c r="L47" t="b">
        <f t="shared" si="0"/>
        <v>1</v>
      </c>
      <c r="M47" t="b">
        <f>IF(AND('and,or,not'!D47&gt;50000),OR('and,or,not'!F47="Excellent"))</f>
        <v>0</v>
      </c>
      <c r="N47" t="b">
        <f t="shared" si="1"/>
        <v>0</v>
      </c>
      <c r="O47" t="b" cm="1">
        <f t="array" ref="O47">OR(C:C="finance","IT")</f>
        <v>1</v>
      </c>
      <c r="P47" t="str" cm="1">
        <f t="array" ref="P47">IF(OR(C:C="finance",C:C="IT"),"NO","YES")</f>
        <v>NO</v>
      </c>
    </row>
    <row r="48" spans="1:16" x14ac:dyDescent="0.3">
      <c r="A48">
        <v>147</v>
      </c>
      <c r="B48" t="s">
        <v>55</v>
      </c>
      <c r="C48" t="s">
        <v>110</v>
      </c>
      <c r="D48">
        <v>75660</v>
      </c>
      <c r="E48" s="6">
        <v>42707</v>
      </c>
      <c r="F48" t="s">
        <v>114</v>
      </c>
      <c r="G48" t="s">
        <v>165</v>
      </c>
      <c r="H48" t="s">
        <v>265</v>
      </c>
      <c r="I48" t="s">
        <v>365</v>
      </c>
      <c r="J48" t="str">
        <f>IF(AND('and,or,not'!D48&gt;50000,F48="Good"),"high","low")</f>
        <v>high</v>
      </c>
      <c r="K48" t="str">
        <f>IF(OR('and,or,not'!C48="Finance","IT Department"),"bonus","no bonus")</f>
        <v>bonus</v>
      </c>
      <c r="L48" t="b">
        <f t="shared" si="0"/>
        <v>1</v>
      </c>
      <c r="M48" t="b">
        <f>IF(AND('and,or,not'!D48&gt;50000),OR('and,or,not'!F48="Excellent"))</f>
        <v>0</v>
      </c>
      <c r="N48" t="b">
        <f t="shared" si="1"/>
        <v>0</v>
      </c>
      <c r="O48" t="b" cm="1">
        <f t="array" ref="O48">OR(C:C="finance","IT")</f>
        <v>1</v>
      </c>
      <c r="P48" t="str" cm="1">
        <f t="array" ref="P48">IF(OR(C:C="finance",C:C="IT"),"NO","YES")</f>
        <v>NO</v>
      </c>
    </row>
    <row r="49" spans="1:16" x14ac:dyDescent="0.3">
      <c r="A49">
        <v>148</v>
      </c>
      <c r="B49" t="s">
        <v>56</v>
      </c>
      <c r="C49" t="s">
        <v>111</v>
      </c>
      <c r="D49">
        <v>74470</v>
      </c>
      <c r="E49" s="6">
        <v>42708</v>
      </c>
      <c r="F49" t="s">
        <v>118</v>
      </c>
      <c r="G49" t="s">
        <v>166</v>
      </c>
      <c r="H49" t="s">
        <v>266</v>
      </c>
      <c r="I49" t="s">
        <v>366</v>
      </c>
      <c r="J49" t="str">
        <f>IF(AND('and,or,not'!D49&gt;50000,F49="Good"),"high","low")</f>
        <v>low</v>
      </c>
      <c r="K49" t="str">
        <f>IF(OR('and,or,not'!C49="Finance","IT Department"),"bonus","no bonus")</f>
        <v>no bonus</v>
      </c>
      <c r="L49" t="b">
        <f t="shared" si="0"/>
        <v>1</v>
      </c>
      <c r="M49" t="b">
        <f>IF(AND('and,or,not'!D49&gt;50000),OR('and,or,not'!F49="Excellent"))</f>
        <v>1</v>
      </c>
      <c r="N49" t="b">
        <f t="shared" si="1"/>
        <v>0</v>
      </c>
      <c r="O49" t="b" cm="1">
        <f t="array" ref="O49">OR(C:C="finance","IT")</f>
        <v>1</v>
      </c>
      <c r="P49" t="str" cm="1">
        <f t="array" ref="P49">IF(OR(C:C="finance",C:C="IT"),"NO","YES")</f>
        <v>NO</v>
      </c>
    </row>
    <row r="50" spans="1:16" x14ac:dyDescent="0.3">
      <c r="A50">
        <v>149</v>
      </c>
      <c r="B50" t="s">
        <v>57</v>
      </c>
      <c r="C50" t="s">
        <v>112</v>
      </c>
      <c r="D50">
        <v>71568</v>
      </c>
      <c r="E50" s="6">
        <v>42709</v>
      </c>
      <c r="F50" t="s">
        <v>118</v>
      </c>
      <c r="G50" t="s">
        <v>167</v>
      </c>
      <c r="H50" t="s">
        <v>267</v>
      </c>
      <c r="I50" t="s">
        <v>367</v>
      </c>
      <c r="J50" t="str">
        <f>IF(AND('and,or,not'!D50&gt;50000,F50="Good"),"high","low")</f>
        <v>low</v>
      </c>
      <c r="K50" t="str">
        <f>IF(OR('and,or,not'!C50="Finance","IT Department"),"bonus","no bonus")</f>
        <v>no bonus</v>
      </c>
      <c r="L50" t="b">
        <f t="shared" si="0"/>
        <v>1</v>
      </c>
      <c r="M50" t="b">
        <f>IF(AND('and,or,not'!D50&gt;50000),OR('and,or,not'!F50="Excellent"))</f>
        <v>1</v>
      </c>
      <c r="N50" t="b">
        <f t="shared" si="1"/>
        <v>0</v>
      </c>
      <c r="O50" t="b" cm="1">
        <f t="array" ref="O50">OR(C:C="finance","IT")</f>
        <v>1</v>
      </c>
      <c r="P50" t="str" cm="1">
        <f t="array" ref="P50">IF(OR(C:C="finance",C:C="IT"),"NO","YES")</f>
        <v>NO</v>
      </c>
    </row>
    <row r="51" spans="1:16" x14ac:dyDescent="0.3">
      <c r="A51">
        <v>150</v>
      </c>
      <c r="B51" t="s">
        <v>58</v>
      </c>
      <c r="C51" t="s">
        <v>113</v>
      </c>
      <c r="D51">
        <v>50300</v>
      </c>
      <c r="E51" s="6">
        <v>42710</v>
      </c>
      <c r="F51" t="s">
        <v>117</v>
      </c>
      <c r="G51" t="s">
        <v>168</v>
      </c>
      <c r="H51" t="s">
        <v>268</v>
      </c>
      <c r="I51" t="s">
        <v>368</v>
      </c>
      <c r="J51" t="str">
        <f>IF(AND('and,or,not'!D51&gt;50000,F51="Good"),"high","low")</f>
        <v>low</v>
      </c>
      <c r="K51" t="str">
        <f>IF(OR('and,or,not'!C51="Finance","IT Department"),"bonus","no bonus")</f>
        <v>no bonus</v>
      </c>
      <c r="L51" t="b">
        <f t="shared" si="0"/>
        <v>0</v>
      </c>
      <c r="M51" t="b">
        <f>IF(AND('and,or,not'!D51&gt;50000),OR('and,or,not'!F51="Excellent"))</f>
        <v>0</v>
      </c>
      <c r="N51" t="b">
        <f t="shared" si="1"/>
        <v>0</v>
      </c>
      <c r="O51" t="b" cm="1">
        <f t="array" ref="O51">OR(C:C="finance","IT")</f>
        <v>1</v>
      </c>
      <c r="P51" t="str" cm="1">
        <f t="array" ref="P51">IF(OR(C:C="finance",C:C="IT"),"NO","YES")</f>
        <v>NO</v>
      </c>
    </row>
    <row r="52" spans="1:16" x14ac:dyDescent="0.3">
      <c r="A52">
        <v>151</v>
      </c>
      <c r="B52" t="s">
        <v>59</v>
      </c>
      <c r="C52" t="s">
        <v>109</v>
      </c>
      <c r="D52">
        <v>59065</v>
      </c>
      <c r="E52" s="6">
        <v>42711</v>
      </c>
      <c r="F52" t="s">
        <v>117</v>
      </c>
      <c r="G52" t="s">
        <v>169</v>
      </c>
      <c r="H52" t="s">
        <v>269</v>
      </c>
      <c r="I52" t="s">
        <v>369</v>
      </c>
      <c r="J52" t="str">
        <f>IF(AND('and,or,not'!D52&gt;50000,F52="Good"),"high","low")</f>
        <v>low</v>
      </c>
      <c r="K52" t="str">
        <f>IF(OR('and,or,not'!C52="Finance","IT Department"),"bonus","no bonus")</f>
        <v>no bonus</v>
      </c>
      <c r="L52" t="b">
        <f t="shared" si="0"/>
        <v>0</v>
      </c>
      <c r="M52" t="b">
        <f>IF(AND('and,or,not'!D52&gt;50000),OR('and,or,not'!F52="Excellent"))</f>
        <v>0</v>
      </c>
      <c r="N52" t="b">
        <f t="shared" si="1"/>
        <v>0</v>
      </c>
      <c r="O52" t="b" cm="1">
        <f t="array" ref="O52">OR(C:C="finance","IT")</f>
        <v>1</v>
      </c>
      <c r="P52" t="str" cm="1">
        <f t="array" ref="P52">IF(OR(C:C="finance",C:C="IT"),"NO","YES")</f>
        <v>NO</v>
      </c>
    </row>
    <row r="53" spans="1:16" x14ac:dyDescent="0.3">
      <c r="A53">
        <v>152</v>
      </c>
      <c r="B53" t="s">
        <v>60</v>
      </c>
      <c r="C53" t="s">
        <v>110</v>
      </c>
      <c r="D53">
        <v>54057</v>
      </c>
      <c r="E53" s="6">
        <v>42712</v>
      </c>
      <c r="F53" t="s">
        <v>116</v>
      </c>
      <c r="G53" t="s">
        <v>170</v>
      </c>
      <c r="H53" t="s">
        <v>270</v>
      </c>
      <c r="I53" t="s">
        <v>370</v>
      </c>
      <c r="J53" t="str">
        <f>IF(AND('and,or,not'!D53&gt;50000,F53="Good"),"high","low")</f>
        <v>low</v>
      </c>
      <c r="K53" t="str">
        <f>IF(OR('and,or,not'!C53="Finance","IT Department"),"bonus","no bonus")</f>
        <v>bonus</v>
      </c>
      <c r="L53" t="b">
        <f t="shared" si="0"/>
        <v>1</v>
      </c>
      <c r="M53" t="b">
        <f>IF(AND('and,or,not'!D53&gt;50000),OR('and,or,not'!F53="Excellent"))</f>
        <v>0</v>
      </c>
      <c r="N53" t="b">
        <f t="shared" si="1"/>
        <v>0</v>
      </c>
      <c r="O53" t="b" cm="1">
        <f t="array" ref="O53">OR(C:C="finance","IT")</f>
        <v>1</v>
      </c>
      <c r="P53" t="str" cm="1">
        <f t="array" ref="P53">IF(OR(C:C="finance",C:C="IT"),"NO","YES")</f>
        <v>NO</v>
      </c>
    </row>
    <row r="54" spans="1:16" x14ac:dyDescent="0.3">
      <c r="A54">
        <v>153</v>
      </c>
      <c r="B54" t="s">
        <v>61</v>
      </c>
      <c r="C54" t="s">
        <v>111</v>
      </c>
      <c r="D54">
        <v>49293</v>
      </c>
      <c r="E54" s="6">
        <v>42713</v>
      </c>
      <c r="F54" t="s">
        <v>116</v>
      </c>
      <c r="G54" t="s">
        <v>171</v>
      </c>
      <c r="H54" t="s">
        <v>271</v>
      </c>
      <c r="I54" t="s">
        <v>371</v>
      </c>
      <c r="J54" t="str">
        <f>IF(AND('and,or,not'!D54&gt;50000,F54="Good"),"high","low")</f>
        <v>low</v>
      </c>
      <c r="K54" t="str">
        <f>IF(OR('and,or,not'!C54="Finance","IT Department"),"bonus","no bonus")</f>
        <v>no bonus</v>
      </c>
      <c r="L54" t="b">
        <f t="shared" si="0"/>
        <v>1</v>
      </c>
      <c r="M54" t="b">
        <f>IF(AND('and,or,not'!D54&gt;50000),OR('and,or,not'!F54="Excellent"))</f>
        <v>0</v>
      </c>
      <c r="N54" t="b">
        <f t="shared" si="1"/>
        <v>0</v>
      </c>
      <c r="O54" t="b" cm="1">
        <f t="array" ref="O54">OR(C:C="finance","IT")</f>
        <v>1</v>
      </c>
      <c r="P54" t="str" cm="1">
        <f t="array" ref="P54">IF(OR(C:C="finance",C:C="IT"),"NO","YES")</f>
        <v>NO</v>
      </c>
    </row>
    <row r="55" spans="1:16" x14ac:dyDescent="0.3">
      <c r="A55">
        <v>154</v>
      </c>
      <c r="B55" t="s">
        <v>62</v>
      </c>
      <c r="C55" t="s">
        <v>112</v>
      </c>
      <c r="D55">
        <v>48318</v>
      </c>
      <c r="E55" s="6">
        <v>42714</v>
      </c>
      <c r="F55" t="s">
        <v>116</v>
      </c>
      <c r="G55" t="s">
        <v>172</v>
      </c>
      <c r="H55" t="s">
        <v>272</v>
      </c>
      <c r="I55" t="s">
        <v>372</v>
      </c>
      <c r="J55" t="str">
        <f>IF(AND('and,or,not'!D55&gt;50000,F55="Good"),"high","low")</f>
        <v>low</v>
      </c>
      <c r="K55" t="str">
        <f>IF(OR('and,or,not'!C55="Finance","IT Department"),"bonus","no bonus")</f>
        <v>no bonus</v>
      </c>
      <c r="L55" t="b">
        <f t="shared" si="0"/>
        <v>1</v>
      </c>
      <c r="M55" t="b">
        <f>IF(AND('and,or,not'!D55&gt;50000),OR('and,or,not'!F55="Excellent"))</f>
        <v>0</v>
      </c>
      <c r="N55" t="b">
        <f t="shared" si="1"/>
        <v>0</v>
      </c>
      <c r="O55" t="b" cm="1">
        <f t="array" ref="O55">OR(C:C="finance","IT")</f>
        <v>1</v>
      </c>
      <c r="P55" t="str" cm="1">
        <f t="array" ref="P55">IF(OR(C:C="finance",C:C="IT"),"NO","YES")</f>
        <v>NO</v>
      </c>
    </row>
    <row r="56" spans="1:16" x14ac:dyDescent="0.3">
      <c r="A56">
        <v>155</v>
      </c>
      <c r="B56" t="s">
        <v>63</v>
      </c>
      <c r="C56" t="s">
        <v>113</v>
      </c>
      <c r="D56">
        <v>50759</v>
      </c>
      <c r="E56" s="6">
        <v>42715</v>
      </c>
      <c r="F56" t="s">
        <v>114</v>
      </c>
      <c r="G56" t="s">
        <v>173</v>
      </c>
      <c r="H56" t="s">
        <v>273</v>
      </c>
      <c r="I56" t="s">
        <v>373</v>
      </c>
      <c r="J56" t="str">
        <f>IF(AND('and,or,not'!D56&gt;50000,F56="Good"),"high","low")</f>
        <v>high</v>
      </c>
      <c r="K56" t="str">
        <f>IF(OR('and,or,not'!C56="Finance","IT Department"),"bonus","no bonus")</f>
        <v>no bonus</v>
      </c>
      <c r="L56" t="b">
        <f t="shared" si="0"/>
        <v>1</v>
      </c>
      <c r="M56" t="b">
        <f>IF(AND('and,or,not'!D56&gt;50000),OR('and,or,not'!F56="Excellent"))</f>
        <v>0</v>
      </c>
      <c r="N56" t="b">
        <f t="shared" si="1"/>
        <v>0</v>
      </c>
      <c r="O56" t="b" cm="1">
        <f t="array" ref="O56">OR(C:C="finance","IT")</f>
        <v>1</v>
      </c>
      <c r="P56" t="str" cm="1">
        <f t="array" ref="P56">IF(OR(C:C="finance",C:C="IT"),"NO","YES")</f>
        <v>NO</v>
      </c>
    </row>
    <row r="57" spans="1:16" x14ac:dyDescent="0.3">
      <c r="A57">
        <v>156</v>
      </c>
      <c r="B57" t="s">
        <v>64</v>
      </c>
      <c r="C57" t="s">
        <v>109</v>
      </c>
      <c r="D57">
        <v>69127</v>
      </c>
      <c r="E57" s="6">
        <v>42716</v>
      </c>
      <c r="F57" t="s">
        <v>114</v>
      </c>
      <c r="G57" t="s">
        <v>174</v>
      </c>
      <c r="H57" t="s">
        <v>274</v>
      </c>
      <c r="I57" t="s">
        <v>374</v>
      </c>
      <c r="J57" t="str">
        <f>IF(AND('and,or,not'!D57&gt;50000,F57="Good"),"high","low")</f>
        <v>high</v>
      </c>
      <c r="K57" t="str">
        <f>IF(OR('and,or,not'!C57="Finance","IT Department"),"bonus","no bonus")</f>
        <v>no bonus</v>
      </c>
      <c r="L57" t="b">
        <f t="shared" si="0"/>
        <v>1</v>
      </c>
      <c r="M57" t="b">
        <f>IF(AND('and,or,not'!D57&gt;50000),OR('and,or,not'!F57="Excellent"))</f>
        <v>0</v>
      </c>
      <c r="N57" t="b">
        <f t="shared" si="1"/>
        <v>0</v>
      </c>
      <c r="O57" t="b" cm="1">
        <f t="array" ref="O57">OR(C:C="finance","IT")</f>
        <v>1</v>
      </c>
      <c r="P57" t="str" cm="1">
        <f t="array" ref="P57">IF(OR(C:C="finance",C:C="IT"),"NO","YES")</f>
        <v>NO</v>
      </c>
    </row>
    <row r="58" spans="1:16" x14ac:dyDescent="0.3">
      <c r="A58">
        <v>157</v>
      </c>
      <c r="B58" t="s">
        <v>65</v>
      </c>
      <c r="C58" t="s">
        <v>110</v>
      </c>
      <c r="D58">
        <v>47596</v>
      </c>
      <c r="E58" s="6">
        <v>42717</v>
      </c>
      <c r="F58" t="s">
        <v>115</v>
      </c>
      <c r="G58" t="s">
        <v>175</v>
      </c>
      <c r="H58" t="s">
        <v>275</v>
      </c>
      <c r="I58" t="s">
        <v>375</v>
      </c>
      <c r="J58" t="str">
        <f>IF(AND('and,or,not'!D58&gt;50000,F58="Good"),"high","low")</f>
        <v>low</v>
      </c>
      <c r="K58" t="str">
        <f>IF(OR('and,or,not'!C58="Finance","IT Department"),"bonus","no bonus")</f>
        <v>bonus</v>
      </c>
      <c r="L58" t="b">
        <f t="shared" si="0"/>
        <v>1</v>
      </c>
      <c r="M58" t="b">
        <f>IF(AND('and,or,not'!D58&gt;50000),OR('and,or,not'!F58="Excellent"))</f>
        <v>0</v>
      </c>
      <c r="N58" t="b">
        <f t="shared" si="1"/>
        <v>0</v>
      </c>
      <c r="O58" t="b" cm="1">
        <f t="array" ref="O58">OR(C:C="finance","IT")</f>
        <v>1</v>
      </c>
      <c r="P58" t="str" cm="1">
        <f t="array" ref="P58">IF(OR(C:C="finance",C:C="IT"),"NO","YES")</f>
        <v>NO</v>
      </c>
    </row>
    <row r="59" spans="1:16" x14ac:dyDescent="0.3">
      <c r="A59">
        <v>158</v>
      </c>
      <c r="B59" t="s">
        <v>66</v>
      </c>
      <c r="C59" t="s">
        <v>111</v>
      </c>
      <c r="D59">
        <v>45289</v>
      </c>
      <c r="E59" s="6">
        <v>42718</v>
      </c>
      <c r="F59" t="s">
        <v>115</v>
      </c>
      <c r="G59" t="s">
        <v>176</v>
      </c>
      <c r="H59" t="s">
        <v>276</v>
      </c>
      <c r="I59" t="s">
        <v>376</v>
      </c>
      <c r="J59" t="str">
        <f>IF(AND('and,or,not'!D59&gt;50000,F59="Good"),"high","low")</f>
        <v>low</v>
      </c>
      <c r="K59" t="str">
        <f>IF(OR('and,or,not'!C59="Finance","IT Department"),"bonus","no bonus")</f>
        <v>no bonus</v>
      </c>
      <c r="L59" t="b">
        <f t="shared" si="0"/>
        <v>1</v>
      </c>
      <c r="M59" t="b">
        <f>IF(AND('and,or,not'!D59&gt;50000),OR('and,or,not'!F59="Excellent"))</f>
        <v>0</v>
      </c>
      <c r="N59" t="b">
        <f t="shared" si="1"/>
        <v>0</v>
      </c>
      <c r="O59" t="b" cm="1">
        <f t="array" ref="O59">OR(C:C="finance","IT")</f>
        <v>1</v>
      </c>
      <c r="P59" t="str" cm="1">
        <f t="array" ref="P59">IF(OR(C:C="finance",C:C="IT"),"NO","YES")</f>
        <v>NO</v>
      </c>
    </row>
    <row r="60" spans="1:16" x14ac:dyDescent="0.3">
      <c r="A60">
        <v>159</v>
      </c>
      <c r="B60" t="s">
        <v>67</v>
      </c>
      <c r="C60" t="s">
        <v>112</v>
      </c>
      <c r="D60">
        <v>51936</v>
      </c>
      <c r="E60" s="6">
        <v>42719</v>
      </c>
      <c r="F60" t="s">
        <v>117</v>
      </c>
      <c r="G60" t="s">
        <v>177</v>
      </c>
      <c r="H60" t="s">
        <v>277</v>
      </c>
      <c r="I60" t="s">
        <v>377</v>
      </c>
      <c r="J60" t="str">
        <f>IF(AND('and,or,not'!D60&gt;50000,F60="Good"),"high","low")</f>
        <v>low</v>
      </c>
      <c r="K60" t="str">
        <f>IF(OR('and,or,not'!C60="Finance","IT Department"),"bonus","no bonus")</f>
        <v>no bonus</v>
      </c>
      <c r="L60" t="b">
        <f t="shared" si="0"/>
        <v>0</v>
      </c>
      <c r="M60" t="b">
        <f>IF(AND('and,or,not'!D60&gt;50000),OR('and,or,not'!F60="Excellent"))</f>
        <v>0</v>
      </c>
      <c r="N60" t="b">
        <f t="shared" si="1"/>
        <v>0</v>
      </c>
      <c r="O60" t="b" cm="1">
        <f t="array" ref="O60">OR(C:C="finance","IT")</f>
        <v>1</v>
      </c>
      <c r="P60" t="str" cm="1">
        <f t="array" ref="P60">IF(OR(C:C="finance",C:C="IT"),"NO","YES")</f>
        <v>NO</v>
      </c>
    </row>
    <row r="61" spans="1:16" x14ac:dyDescent="0.3">
      <c r="A61">
        <v>160</v>
      </c>
      <c r="B61" t="s">
        <v>68</v>
      </c>
      <c r="C61" t="s">
        <v>113</v>
      </c>
      <c r="D61">
        <v>41795</v>
      </c>
      <c r="E61" s="6">
        <v>42720</v>
      </c>
      <c r="F61" t="s">
        <v>114</v>
      </c>
      <c r="G61" t="s">
        <v>178</v>
      </c>
      <c r="H61" t="s">
        <v>278</v>
      </c>
      <c r="I61" t="s">
        <v>378</v>
      </c>
      <c r="J61" t="str">
        <f>IF(AND('and,or,not'!D61&gt;50000,F61="Good"),"high","low")</f>
        <v>low</v>
      </c>
      <c r="K61" t="str">
        <f>IF(OR('and,or,not'!C61="Finance","IT Department"),"bonus","no bonus")</f>
        <v>no bonus</v>
      </c>
      <c r="L61" t="b">
        <f t="shared" si="0"/>
        <v>1</v>
      </c>
      <c r="M61" t="b">
        <f>IF(AND('and,or,not'!D61&gt;50000),OR('and,or,not'!F61="Excellent"))</f>
        <v>0</v>
      </c>
      <c r="N61" t="b">
        <f t="shared" si="1"/>
        <v>0</v>
      </c>
      <c r="O61" t="b" cm="1">
        <f t="array" ref="O61">OR(C:C="finance","IT")</f>
        <v>1</v>
      </c>
      <c r="P61" t="str" cm="1">
        <f t="array" ref="P61">IF(OR(C:C="finance",C:C="IT"),"NO","YES")</f>
        <v>NO</v>
      </c>
    </row>
    <row r="62" spans="1:16" x14ac:dyDescent="0.3">
      <c r="A62">
        <v>161</v>
      </c>
      <c r="B62" t="s">
        <v>69</v>
      </c>
      <c r="C62" t="s">
        <v>109</v>
      </c>
      <c r="D62">
        <v>73184</v>
      </c>
      <c r="E62" s="6">
        <v>42721</v>
      </c>
      <c r="F62" t="s">
        <v>117</v>
      </c>
      <c r="G62" t="s">
        <v>179</v>
      </c>
      <c r="H62" t="s">
        <v>279</v>
      </c>
      <c r="I62" t="s">
        <v>379</v>
      </c>
      <c r="J62" t="str">
        <f>IF(AND('and,or,not'!D62&gt;50000,F62="Good"),"high","low")</f>
        <v>low</v>
      </c>
      <c r="K62" t="str">
        <f>IF(OR('and,or,not'!C62="Finance","IT Department"),"bonus","no bonus")</f>
        <v>no bonus</v>
      </c>
      <c r="L62" t="b">
        <f t="shared" si="0"/>
        <v>0</v>
      </c>
      <c r="M62" t="b">
        <f>IF(AND('and,or,not'!D62&gt;50000),OR('and,or,not'!F62="Excellent"))</f>
        <v>0</v>
      </c>
      <c r="N62" t="b">
        <f t="shared" si="1"/>
        <v>0</v>
      </c>
      <c r="O62" t="b" cm="1">
        <f t="array" ref="O62">OR(C:C="finance","IT")</f>
        <v>1</v>
      </c>
      <c r="P62" t="str" cm="1">
        <f t="array" ref="P62">IF(OR(C:C="finance",C:C="IT"),"NO","YES")</f>
        <v>NO</v>
      </c>
    </row>
    <row r="63" spans="1:16" x14ac:dyDescent="0.3">
      <c r="A63">
        <v>162</v>
      </c>
      <c r="B63" t="s">
        <v>70</v>
      </c>
      <c r="C63" t="s">
        <v>110</v>
      </c>
      <c r="D63">
        <v>48918</v>
      </c>
      <c r="E63" s="6">
        <v>42722</v>
      </c>
      <c r="F63" t="s">
        <v>114</v>
      </c>
      <c r="G63" t="s">
        <v>180</v>
      </c>
      <c r="H63" t="s">
        <v>280</v>
      </c>
      <c r="I63" t="s">
        <v>380</v>
      </c>
      <c r="J63" t="str">
        <f>IF(AND('and,or,not'!D63&gt;50000,F63="Good"),"high","low")</f>
        <v>low</v>
      </c>
      <c r="K63" t="str">
        <f>IF(OR('and,or,not'!C63="Finance","IT Department"),"bonus","no bonus")</f>
        <v>bonus</v>
      </c>
      <c r="L63" t="b">
        <f t="shared" si="0"/>
        <v>1</v>
      </c>
      <c r="M63" t="b">
        <f>IF(AND('and,or,not'!D63&gt;50000),OR('and,or,not'!F63="Excellent"))</f>
        <v>0</v>
      </c>
      <c r="N63" t="b">
        <f t="shared" si="1"/>
        <v>0</v>
      </c>
      <c r="O63" t="b" cm="1">
        <f t="array" ref="O63">OR(C:C="finance","IT")</f>
        <v>1</v>
      </c>
      <c r="P63" t="str" cm="1">
        <f t="array" ref="P63">IF(OR(C:C="finance",C:C="IT"),"NO","YES")</f>
        <v>NO</v>
      </c>
    </row>
    <row r="64" spans="1:16" x14ac:dyDescent="0.3">
      <c r="A64">
        <v>163</v>
      </c>
      <c r="B64" t="s">
        <v>71</v>
      </c>
      <c r="C64" t="s">
        <v>111</v>
      </c>
      <c r="D64">
        <v>61896</v>
      </c>
      <c r="E64" s="6">
        <v>42723</v>
      </c>
      <c r="F64" t="s">
        <v>117</v>
      </c>
      <c r="G64" t="s">
        <v>181</v>
      </c>
      <c r="H64" t="s">
        <v>281</v>
      </c>
      <c r="I64" t="s">
        <v>381</v>
      </c>
      <c r="J64" t="str">
        <f>IF(AND('and,or,not'!D64&gt;50000,F64="Good"),"high","low")</f>
        <v>low</v>
      </c>
      <c r="K64" t="str">
        <f>IF(OR('and,or,not'!C64="Finance","IT Department"),"bonus","no bonus")</f>
        <v>no bonus</v>
      </c>
      <c r="L64" t="b">
        <f t="shared" si="0"/>
        <v>0</v>
      </c>
      <c r="M64" t="b">
        <f>IF(AND('and,or,not'!D64&gt;50000),OR('and,or,not'!F64="Excellent"))</f>
        <v>0</v>
      </c>
      <c r="N64" t="b">
        <f t="shared" si="1"/>
        <v>0</v>
      </c>
      <c r="O64" t="b" cm="1">
        <f t="array" ref="O64">OR(C:C="finance","IT")</f>
        <v>1</v>
      </c>
      <c r="P64" t="str" cm="1">
        <f t="array" ref="P64">IF(OR(C:C="finance",C:C="IT"),"NO","YES")</f>
        <v>NO</v>
      </c>
    </row>
    <row r="65" spans="1:16" x14ac:dyDescent="0.3">
      <c r="A65">
        <v>164</v>
      </c>
      <c r="B65" t="s">
        <v>72</v>
      </c>
      <c r="C65" t="s">
        <v>112</v>
      </c>
      <c r="D65">
        <v>46347</v>
      </c>
      <c r="E65" s="6">
        <v>42724</v>
      </c>
      <c r="F65" t="s">
        <v>116</v>
      </c>
      <c r="G65" t="s">
        <v>182</v>
      </c>
      <c r="H65" t="s">
        <v>282</v>
      </c>
      <c r="I65" t="s">
        <v>382</v>
      </c>
      <c r="J65" t="str">
        <f>IF(AND('and,or,not'!D65&gt;50000,F65="Good"),"high","low")</f>
        <v>low</v>
      </c>
      <c r="K65" t="str">
        <f>IF(OR('and,or,not'!C65="Finance","IT Department"),"bonus","no bonus")</f>
        <v>no bonus</v>
      </c>
      <c r="L65" t="b">
        <f t="shared" si="0"/>
        <v>1</v>
      </c>
      <c r="M65" t="b">
        <f>IF(AND('and,or,not'!D65&gt;50000),OR('and,or,not'!F65="Excellent"))</f>
        <v>0</v>
      </c>
      <c r="N65" t="b">
        <f t="shared" si="1"/>
        <v>0</v>
      </c>
      <c r="O65" t="b" cm="1">
        <f t="array" ref="O65">OR(C:C="finance","IT")</f>
        <v>1</v>
      </c>
      <c r="P65" t="str" cm="1">
        <f t="array" ref="P65">IF(OR(C:C="finance",C:C="IT"),"NO","YES")</f>
        <v>NO</v>
      </c>
    </row>
    <row r="66" spans="1:16" x14ac:dyDescent="0.3">
      <c r="A66">
        <v>165</v>
      </c>
      <c r="B66" t="s">
        <v>73</v>
      </c>
      <c r="C66" t="s">
        <v>113</v>
      </c>
      <c r="D66">
        <v>61046</v>
      </c>
      <c r="E66" s="6">
        <v>42725</v>
      </c>
      <c r="F66" t="s">
        <v>117</v>
      </c>
      <c r="G66" t="s">
        <v>183</v>
      </c>
      <c r="H66" t="s">
        <v>283</v>
      </c>
      <c r="I66" t="s">
        <v>383</v>
      </c>
      <c r="J66" t="str">
        <f>IF(AND('and,or,not'!D66&gt;50000,F66="Good"),"high","low")</f>
        <v>low</v>
      </c>
      <c r="K66" t="str">
        <f>IF(OR('and,or,not'!C66="Finance","IT Department"),"bonus","no bonus")</f>
        <v>no bonus</v>
      </c>
      <c r="L66" t="b">
        <f t="shared" si="0"/>
        <v>0</v>
      </c>
      <c r="M66" t="b">
        <f>IF(AND('and,or,not'!D66&gt;50000),OR('and,or,not'!F66="Excellent"))</f>
        <v>0</v>
      </c>
      <c r="N66" t="b">
        <f t="shared" si="1"/>
        <v>0</v>
      </c>
      <c r="O66" t="b" cm="1">
        <f t="array" ref="O66">OR(C:C="finance","IT")</f>
        <v>1</v>
      </c>
      <c r="P66" t="str" cm="1">
        <f t="array" ref="P66">IF(OR(C:C="finance",C:C="IT"),"NO","YES")</f>
        <v>NO</v>
      </c>
    </row>
    <row r="67" spans="1:16" x14ac:dyDescent="0.3">
      <c r="A67">
        <v>166</v>
      </c>
      <c r="B67" t="s">
        <v>74</v>
      </c>
      <c r="C67" t="s">
        <v>109</v>
      </c>
      <c r="D67">
        <v>65076</v>
      </c>
      <c r="E67" s="6">
        <v>42726</v>
      </c>
      <c r="F67" t="s">
        <v>116</v>
      </c>
      <c r="G67" t="s">
        <v>184</v>
      </c>
      <c r="H67" t="s">
        <v>284</v>
      </c>
      <c r="I67" t="s">
        <v>384</v>
      </c>
      <c r="J67" t="str">
        <f>IF(AND('and,or,not'!D67&gt;50000,F67="Good"),"high","low")</f>
        <v>low</v>
      </c>
      <c r="K67" t="str">
        <f>IF(OR('and,or,not'!C67="Finance","IT Department"),"bonus","no bonus")</f>
        <v>no bonus</v>
      </c>
      <c r="L67" t="b">
        <f t="shared" ref="L67:L101" si="2">NOT(F67="poor")</f>
        <v>1</v>
      </c>
      <c r="M67" t="b">
        <f>IF(AND('and,or,not'!D67&gt;50000),OR('and,or,not'!F67="Excellent"))</f>
        <v>0</v>
      </c>
      <c r="N67" t="b">
        <f t="shared" ref="N67:N101" si="3">AND(E67&lt;1-1-2020,F67="good")</f>
        <v>0</v>
      </c>
      <c r="O67" t="b" cm="1">
        <f t="array" ref="O67">OR(C:C="finance","IT")</f>
        <v>1</v>
      </c>
      <c r="P67" t="str" cm="1">
        <f t="array" ref="P67">IF(OR(C:C="finance",C:C="IT"),"NO","YES")</f>
        <v>NO</v>
      </c>
    </row>
    <row r="68" spans="1:16" x14ac:dyDescent="0.3">
      <c r="A68">
        <v>167</v>
      </c>
      <c r="B68" t="s">
        <v>75</v>
      </c>
      <c r="C68" t="s">
        <v>110</v>
      </c>
      <c r="D68">
        <v>66132</v>
      </c>
      <c r="E68" s="6">
        <v>42727</v>
      </c>
      <c r="F68" t="s">
        <v>114</v>
      </c>
      <c r="G68" t="s">
        <v>185</v>
      </c>
      <c r="H68" t="s">
        <v>285</v>
      </c>
      <c r="I68" t="s">
        <v>385</v>
      </c>
      <c r="J68" t="str">
        <f>IF(AND('and,or,not'!D68&gt;50000,F68="Good"),"high","low")</f>
        <v>high</v>
      </c>
      <c r="K68" t="str">
        <f>IF(OR('and,or,not'!C68="Finance","IT Department"),"bonus","no bonus")</f>
        <v>bonus</v>
      </c>
      <c r="L68" t="b">
        <f t="shared" si="2"/>
        <v>1</v>
      </c>
      <c r="M68" t="b">
        <f>IF(AND('and,or,not'!D68&gt;50000),OR('and,or,not'!F68="Excellent"))</f>
        <v>0</v>
      </c>
      <c r="N68" t="b">
        <f t="shared" si="3"/>
        <v>0</v>
      </c>
      <c r="O68" t="b" cm="1">
        <f t="array" ref="O68">OR(C:C="finance","IT")</f>
        <v>1</v>
      </c>
      <c r="P68" t="str" cm="1">
        <f t="array" ref="P68">IF(OR(C:C="finance",C:C="IT"),"NO","YES")</f>
        <v>NO</v>
      </c>
    </row>
    <row r="69" spans="1:16" x14ac:dyDescent="0.3">
      <c r="A69">
        <v>168</v>
      </c>
      <c r="B69" t="s">
        <v>76</v>
      </c>
      <c r="C69" t="s">
        <v>111</v>
      </c>
      <c r="D69">
        <v>44910</v>
      </c>
      <c r="E69" s="6">
        <v>42728</v>
      </c>
      <c r="F69" t="s">
        <v>117</v>
      </c>
      <c r="G69" t="s">
        <v>186</v>
      </c>
      <c r="H69" t="s">
        <v>286</v>
      </c>
      <c r="I69" t="s">
        <v>386</v>
      </c>
      <c r="J69" t="str">
        <f>IF(AND('and,or,not'!D69&gt;50000,F69="Good"),"high","low")</f>
        <v>low</v>
      </c>
      <c r="K69" t="str">
        <f>IF(OR('and,or,not'!C69="Finance","IT Department"),"bonus","no bonus")</f>
        <v>no bonus</v>
      </c>
      <c r="L69" t="b">
        <f t="shared" si="2"/>
        <v>0</v>
      </c>
      <c r="M69" t="b">
        <f>IF(AND('and,or,not'!D69&gt;50000),OR('and,or,not'!F69="Excellent"))</f>
        <v>0</v>
      </c>
      <c r="N69" t="b">
        <f t="shared" si="3"/>
        <v>0</v>
      </c>
      <c r="O69" t="b" cm="1">
        <f t="array" ref="O69">OR(C:C="finance","IT")</f>
        <v>1</v>
      </c>
      <c r="P69" t="str" cm="1">
        <f t="array" ref="P69">IF(OR(C:C="finance",C:C="IT"),"NO","YES")</f>
        <v>NO</v>
      </c>
    </row>
    <row r="70" spans="1:16" x14ac:dyDescent="0.3">
      <c r="A70">
        <v>169</v>
      </c>
      <c r="B70" t="s">
        <v>77</v>
      </c>
      <c r="C70" t="s">
        <v>112</v>
      </c>
      <c r="D70">
        <v>63066</v>
      </c>
      <c r="E70" s="6">
        <v>42729</v>
      </c>
      <c r="F70" t="s">
        <v>117</v>
      </c>
      <c r="G70" t="s">
        <v>187</v>
      </c>
      <c r="H70" t="s">
        <v>287</v>
      </c>
      <c r="I70" t="s">
        <v>387</v>
      </c>
      <c r="J70" t="str">
        <f>IF(AND('and,or,not'!D70&gt;50000,F70="Good"),"high","low")</f>
        <v>low</v>
      </c>
      <c r="K70" t="str">
        <f>IF(OR('and,or,not'!C70="Finance","IT Department"),"bonus","no bonus")</f>
        <v>no bonus</v>
      </c>
      <c r="L70" t="b">
        <f t="shared" si="2"/>
        <v>0</v>
      </c>
      <c r="M70" t="b">
        <f>IF(AND('and,or,not'!D70&gt;50000),OR('and,or,not'!F70="Excellent"))</f>
        <v>0</v>
      </c>
      <c r="N70" t="b">
        <f t="shared" si="3"/>
        <v>0</v>
      </c>
      <c r="O70" t="b" cm="1">
        <f t="array" ref="O70">OR(C:C="finance","IT")</f>
        <v>1</v>
      </c>
      <c r="P70" t="str" cm="1">
        <f t="array" ref="P70">IF(OR(C:C="finance",C:C="IT"),"NO","YES")</f>
        <v>NO</v>
      </c>
    </row>
    <row r="71" spans="1:16" x14ac:dyDescent="0.3">
      <c r="A71">
        <v>170</v>
      </c>
      <c r="B71" t="s">
        <v>78</v>
      </c>
      <c r="C71" t="s">
        <v>113</v>
      </c>
      <c r="D71">
        <v>67475</v>
      </c>
      <c r="E71" s="6">
        <v>42730</v>
      </c>
      <c r="F71" t="s">
        <v>117</v>
      </c>
      <c r="G71" t="s">
        <v>188</v>
      </c>
      <c r="H71" t="s">
        <v>288</v>
      </c>
      <c r="I71" t="s">
        <v>388</v>
      </c>
      <c r="J71" t="str">
        <f>IF(AND('and,or,not'!D71&gt;50000,F71="Good"),"high","low")</f>
        <v>low</v>
      </c>
      <c r="K71" t="str">
        <f>IF(OR('and,or,not'!C71="Finance","IT Department"),"bonus","no bonus")</f>
        <v>no bonus</v>
      </c>
      <c r="L71" t="b">
        <f t="shared" si="2"/>
        <v>0</v>
      </c>
      <c r="M71" t="b">
        <f>IF(AND('and,or,not'!D71&gt;50000),OR('and,or,not'!F71="Excellent"))</f>
        <v>0</v>
      </c>
      <c r="N71" t="b">
        <f t="shared" si="3"/>
        <v>0</v>
      </c>
      <c r="O71" t="b" cm="1">
        <f t="array" ref="O71">OR(C:C="finance","IT")</f>
        <v>1</v>
      </c>
      <c r="P71" t="str" cm="1">
        <f t="array" ref="P71">IF(OR(C:C="finance",C:C="IT"),"NO","YES")</f>
        <v>NO</v>
      </c>
    </row>
    <row r="72" spans="1:16" x14ac:dyDescent="0.3">
      <c r="A72">
        <v>171</v>
      </c>
      <c r="B72" t="s">
        <v>79</v>
      </c>
      <c r="C72" t="s">
        <v>109</v>
      </c>
      <c r="D72">
        <v>76839</v>
      </c>
      <c r="E72" s="6">
        <v>42731</v>
      </c>
      <c r="F72" t="s">
        <v>117</v>
      </c>
      <c r="G72" t="s">
        <v>189</v>
      </c>
      <c r="H72" t="s">
        <v>289</v>
      </c>
      <c r="I72" t="s">
        <v>389</v>
      </c>
      <c r="J72" t="str">
        <f>IF(AND('and,or,not'!D72&gt;50000,F72="Good"),"high","low")</f>
        <v>low</v>
      </c>
      <c r="K72" t="str">
        <f>IF(OR('and,or,not'!C72="Finance","IT Department"),"bonus","no bonus")</f>
        <v>no bonus</v>
      </c>
      <c r="L72" t="b">
        <f t="shared" si="2"/>
        <v>0</v>
      </c>
      <c r="M72" t="b">
        <f>IF(AND('and,or,not'!D72&gt;50000),OR('and,or,not'!F72="Excellent"))</f>
        <v>0</v>
      </c>
      <c r="N72" t="b">
        <f t="shared" si="3"/>
        <v>0</v>
      </c>
      <c r="O72" t="b" cm="1">
        <f t="array" ref="O72">OR(C:C="finance","IT")</f>
        <v>1</v>
      </c>
      <c r="P72" t="str" cm="1">
        <f t="array" ref="P72">IF(OR(C:C="finance",C:C="IT"),"NO","YES")</f>
        <v>NO</v>
      </c>
    </row>
    <row r="73" spans="1:16" x14ac:dyDescent="0.3">
      <c r="A73">
        <v>172</v>
      </c>
      <c r="B73" t="s">
        <v>80</v>
      </c>
      <c r="C73" t="s">
        <v>110</v>
      </c>
      <c r="D73">
        <v>44535</v>
      </c>
      <c r="E73" s="6">
        <v>42732</v>
      </c>
      <c r="F73" t="s">
        <v>118</v>
      </c>
      <c r="G73" t="s">
        <v>190</v>
      </c>
      <c r="H73" t="s">
        <v>290</v>
      </c>
      <c r="I73" t="s">
        <v>390</v>
      </c>
      <c r="J73" t="str">
        <f>IF(AND('and,or,not'!D73&gt;50000,F73="Good"),"high","low")</f>
        <v>low</v>
      </c>
      <c r="K73" t="str">
        <f>IF(OR('and,or,not'!C73="Finance","IT Department"),"bonus","no bonus")</f>
        <v>bonus</v>
      </c>
      <c r="L73" t="b">
        <f t="shared" si="2"/>
        <v>1</v>
      </c>
      <c r="M73" t="b">
        <f>IF(AND('and,or,not'!D73&gt;50000),OR('and,or,not'!F73="Excellent"))</f>
        <v>0</v>
      </c>
      <c r="N73" t="b">
        <f t="shared" si="3"/>
        <v>0</v>
      </c>
      <c r="O73" t="b" cm="1">
        <f t="array" ref="O73">OR(C:C="finance","IT")</f>
        <v>1</v>
      </c>
      <c r="P73" t="str" cm="1">
        <f t="array" ref="P73">IF(OR(C:C="finance",C:C="IT"),"NO","YES")</f>
        <v>NO</v>
      </c>
    </row>
    <row r="74" spans="1:16" x14ac:dyDescent="0.3">
      <c r="A74">
        <v>173</v>
      </c>
      <c r="B74" t="s">
        <v>81</v>
      </c>
      <c r="C74" t="s">
        <v>111</v>
      </c>
      <c r="D74">
        <v>75671</v>
      </c>
      <c r="E74" s="6">
        <v>42733</v>
      </c>
      <c r="F74" t="s">
        <v>115</v>
      </c>
      <c r="G74" t="s">
        <v>191</v>
      </c>
      <c r="H74" t="s">
        <v>291</v>
      </c>
      <c r="I74" t="s">
        <v>391</v>
      </c>
      <c r="J74" t="str">
        <f>IF(AND('and,or,not'!D74&gt;50000,F74="Good"),"high","low")</f>
        <v>low</v>
      </c>
      <c r="K74" t="str">
        <f>IF(OR('and,or,not'!C74="Finance","IT Department"),"bonus","no bonus")</f>
        <v>no bonus</v>
      </c>
      <c r="L74" t="b">
        <f t="shared" si="2"/>
        <v>1</v>
      </c>
      <c r="M74" t="b">
        <f>IF(AND('and,or,not'!D74&gt;50000),OR('and,or,not'!F74="Excellent"))</f>
        <v>0</v>
      </c>
      <c r="N74" t="b">
        <f t="shared" si="3"/>
        <v>0</v>
      </c>
      <c r="O74" t="b" cm="1">
        <f t="array" ref="O74">OR(C:C="finance","IT")</f>
        <v>1</v>
      </c>
      <c r="P74" t="str" cm="1">
        <f t="array" ref="P74">IF(OR(C:C="finance",C:C="IT"),"NO","YES")</f>
        <v>NO</v>
      </c>
    </row>
    <row r="75" spans="1:16" x14ac:dyDescent="0.3">
      <c r="A75">
        <v>174</v>
      </c>
      <c r="B75" t="s">
        <v>82</v>
      </c>
      <c r="C75" t="s">
        <v>112</v>
      </c>
      <c r="D75">
        <v>52593</v>
      </c>
      <c r="E75" s="6">
        <v>42734</v>
      </c>
      <c r="F75" t="s">
        <v>115</v>
      </c>
      <c r="G75" t="s">
        <v>192</v>
      </c>
      <c r="H75" t="s">
        <v>292</v>
      </c>
      <c r="I75" t="s">
        <v>392</v>
      </c>
      <c r="J75" t="str">
        <f>IF(AND('and,or,not'!D75&gt;50000,F75="Good"),"high","low")</f>
        <v>low</v>
      </c>
      <c r="K75" t="str">
        <f>IF(OR('and,or,not'!C75="Finance","IT Department"),"bonus","no bonus")</f>
        <v>no bonus</v>
      </c>
      <c r="L75" t="b">
        <f t="shared" si="2"/>
        <v>1</v>
      </c>
      <c r="M75" t="b">
        <f>IF(AND('and,or,not'!D75&gt;50000),OR('and,or,not'!F75="Excellent"))</f>
        <v>0</v>
      </c>
      <c r="N75" t="b">
        <f t="shared" si="3"/>
        <v>0</v>
      </c>
      <c r="O75" t="b" cm="1">
        <f t="array" ref="O75">OR(C:C="finance","IT")</f>
        <v>1</v>
      </c>
      <c r="P75" t="str" cm="1">
        <f t="array" ref="P75">IF(OR(C:C="finance",C:C="IT"),"NO","YES")</f>
        <v>NO</v>
      </c>
    </row>
    <row r="76" spans="1:16" x14ac:dyDescent="0.3">
      <c r="A76">
        <v>175</v>
      </c>
      <c r="B76" t="s">
        <v>83</v>
      </c>
      <c r="C76" t="s">
        <v>113</v>
      </c>
      <c r="D76">
        <v>54157</v>
      </c>
      <c r="E76" s="6">
        <v>42735</v>
      </c>
      <c r="F76" t="s">
        <v>115</v>
      </c>
      <c r="G76" t="s">
        <v>193</v>
      </c>
      <c r="H76" t="s">
        <v>293</v>
      </c>
      <c r="I76" t="s">
        <v>393</v>
      </c>
      <c r="J76" t="str">
        <f>IF(AND('and,or,not'!D76&gt;50000,F76="Good"),"high","low")</f>
        <v>low</v>
      </c>
      <c r="K76" t="str">
        <f>IF(OR('and,or,not'!C76="Finance","IT Department"),"bonus","no bonus")</f>
        <v>no bonus</v>
      </c>
      <c r="L76" t="b">
        <f t="shared" si="2"/>
        <v>1</v>
      </c>
      <c r="M76" t="b">
        <f>IF(AND('and,or,not'!D76&gt;50000),OR('and,or,not'!F76="Excellent"))</f>
        <v>0</v>
      </c>
      <c r="N76" t="b">
        <f t="shared" si="3"/>
        <v>0</v>
      </c>
      <c r="O76" t="b" cm="1">
        <f t="array" ref="O76">OR(C:C="finance","IT")</f>
        <v>1</v>
      </c>
      <c r="P76" t="str" cm="1">
        <f t="array" ref="P76">IF(OR(C:C="finance",C:C="IT"),"NO","YES")</f>
        <v>NO</v>
      </c>
    </row>
    <row r="77" spans="1:16" x14ac:dyDescent="0.3">
      <c r="A77">
        <v>176</v>
      </c>
      <c r="B77" t="s">
        <v>84</v>
      </c>
      <c r="C77" t="s">
        <v>109</v>
      </c>
      <c r="D77">
        <v>74005</v>
      </c>
      <c r="E77" s="6">
        <v>42736</v>
      </c>
      <c r="F77" t="s">
        <v>117</v>
      </c>
      <c r="G77" t="s">
        <v>194</v>
      </c>
      <c r="H77" t="s">
        <v>294</v>
      </c>
      <c r="I77" t="s">
        <v>394</v>
      </c>
      <c r="J77" t="str">
        <f>IF(AND('and,or,not'!D77&gt;50000,F77="Good"),"high","low")</f>
        <v>low</v>
      </c>
      <c r="K77" t="str">
        <f>IF(OR('and,or,not'!C77="Finance","IT Department"),"bonus","no bonus")</f>
        <v>no bonus</v>
      </c>
      <c r="L77" t="b">
        <f t="shared" si="2"/>
        <v>0</v>
      </c>
      <c r="M77" t="b">
        <f>IF(AND('and,or,not'!D77&gt;50000),OR('and,or,not'!F77="Excellent"))</f>
        <v>0</v>
      </c>
      <c r="N77" t="b">
        <f t="shared" si="3"/>
        <v>0</v>
      </c>
      <c r="O77" t="b" cm="1">
        <f t="array" ref="O77">OR(C:C="finance","IT")</f>
        <v>1</v>
      </c>
      <c r="P77" t="str" cm="1">
        <f t="array" ref="P77">IF(OR(C:C="finance",C:C="IT"),"NO","YES")</f>
        <v>NO</v>
      </c>
    </row>
    <row r="78" spans="1:16" x14ac:dyDescent="0.3">
      <c r="A78">
        <v>177</v>
      </c>
      <c r="B78" t="s">
        <v>85</v>
      </c>
      <c r="C78" t="s">
        <v>110</v>
      </c>
      <c r="D78">
        <v>57159</v>
      </c>
      <c r="E78" s="6">
        <v>42737</v>
      </c>
      <c r="F78" t="s">
        <v>116</v>
      </c>
      <c r="G78" t="s">
        <v>195</v>
      </c>
      <c r="H78" t="s">
        <v>295</v>
      </c>
      <c r="I78" t="s">
        <v>395</v>
      </c>
      <c r="J78" t="str">
        <f>IF(AND('and,or,not'!D78&gt;50000,F78="Good"),"high","low")</f>
        <v>low</v>
      </c>
      <c r="K78" t="str">
        <f>IF(OR('and,or,not'!C78="Finance","IT Department"),"bonus","no bonus")</f>
        <v>bonus</v>
      </c>
      <c r="L78" t="b">
        <f t="shared" si="2"/>
        <v>1</v>
      </c>
      <c r="M78" t="b">
        <f>IF(AND('and,or,not'!D78&gt;50000),OR('and,or,not'!F78="Excellent"))</f>
        <v>0</v>
      </c>
      <c r="N78" t="b">
        <f t="shared" si="3"/>
        <v>0</v>
      </c>
      <c r="O78" t="b" cm="1">
        <f t="array" ref="O78">OR(C:C="finance","IT")</f>
        <v>1</v>
      </c>
      <c r="P78" t="str" cm="1">
        <f t="array" ref="P78">IF(OR(C:C="finance",C:C="IT"),"NO","YES")</f>
        <v>NO</v>
      </c>
    </row>
    <row r="79" spans="1:16" x14ac:dyDescent="0.3">
      <c r="A79">
        <v>178</v>
      </c>
      <c r="B79" t="s">
        <v>86</v>
      </c>
      <c r="C79" t="s">
        <v>111</v>
      </c>
      <c r="D79">
        <v>73784</v>
      </c>
      <c r="E79" s="6">
        <v>42738</v>
      </c>
      <c r="F79" t="s">
        <v>117</v>
      </c>
      <c r="G79" t="s">
        <v>196</v>
      </c>
      <c r="H79" t="s">
        <v>296</v>
      </c>
      <c r="I79" t="s">
        <v>396</v>
      </c>
      <c r="J79" t="str">
        <f>IF(AND('and,or,not'!D79&gt;50000,F79="Good"),"high","low")</f>
        <v>low</v>
      </c>
      <c r="K79" t="str">
        <f>IF(OR('and,or,not'!C79="Finance","IT Department"),"bonus","no bonus")</f>
        <v>no bonus</v>
      </c>
      <c r="L79" t="b">
        <f t="shared" si="2"/>
        <v>0</v>
      </c>
      <c r="M79" t="b">
        <f>IF(AND('and,or,not'!D79&gt;50000),OR('and,or,not'!F79="Excellent"))</f>
        <v>0</v>
      </c>
      <c r="N79" t="b">
        <f t="shared" si="3"/>
        <v>0</v>
      </c>
      <c r="O79" t="b" cm="1">
        <f t="array" ref="O79">OR(C:C="finance","IT")</f>
        <v>1</v>
      </c>
      <c r="P79" t="str" cm="1">
        <f t="array" ref="P79">IF(OR(C:C="finance",C:C="IT"),"NO","YES")</f>
        <v>NO</v>
      </c>
    </row>
    <row r="80" spans="1:16" x14ac:dyDescent="0.3">
      <c r="A80">
        <v>179</v>
      </c>
      <c r="B80" t="s">
        <v>87</v>
      </c>
      <c r="C80" t="s">
        <v>112</v>
      </c>
      <c r="D80">
        <v>64852</v>
      </c>
      <c r="E80" s="6">
        <v>42739</v>
      </c>
      <c r="F80" t="s">
        <v>117</v>
      </c>
      <c r="G80" t="s">
        <v>197</v>
      </c>
      <c r="H80" t="s">
        <v>297</v>
      </c>
      <c r="I80" t="s">
        <v>397</v>
      </c>
      <c r="J80" t="str">
        <f>IF(AND('and,or,not'!D80&gt;50000,F80="Good"),"high","low")</f>
        <v>low</v>
      </c>
      <c r="K80" t="str">
        <f>IF(OR('and,or,not'!C80="Finance","IT Department"),"bonus","no bonus")</f>
        <v>no bonus</v>
      </c>
      <c r="L80" t="b">
        <f t="shared" si="2"/>
        <v>0</v>
      </c>
      <c r="M80" t="b">
        <f>IF(AND('and,or,not'!D80&gt;50000),OR('and,or,not'!F80="Excellent"))</f>
        <v>0</v>
      </c>
      <c r="N80" t="b">
        <f t="shared" si="3"/>
        <v>0</v>
      </c>
      <c r="O80" t="b" cm="1">
        <f t="array" ref="O80">OR(C:C="finance","IT")</f>
        <v>1</v>
      </c>
      <c r="P80" t="str" cm="1">
        <f t="array" ref="P80">IF(OR(C:C="finance",C:C="IT"),"NO","YES")</f>
        <v>NO</v>
      </c>
    </row>
    <row r="81" spans="1:16" x14ac:dyDescent="0.3">
      <c r="A81">
        <v>180</v>
      </c>
      <c r="B81" t="s">
        <v>88</v>
      </c>
      <c r="C81" t="s">
        <v>113</v>
      </c>
      <c r="D81">
        <v>44140</v>
      </c>
      <c r="E81" s="6">
        <v>42740</v>
      </c>
      <c r="F81" t="s">
        <v>115</v>
      </c>
      <c r="G81" t="s">
        <v>198</v>
      </c>
      <c r="H81" t="s">
        <v>298</v>
      </c>
      <c r="I81" t="s">
        <v>398</v>
      </c>
      <c r="J81" t="str">
        <f>IF(AND('and,or,not'!D81&gt;50000,F81="Good"),"high","low")</f>
        <v>low</v>
      </c>
      <c r="K81" t="str">
        <f>IF(OR('and,or,not'!C81="Finance","IT Department"),"bonus","no bonus")</f>
        <v>no bonus</v>
      </c>
      <c r="L81" t="b">
        <f t="shared" si="2"/>
        <v>1</v>
      </c>
      <c r="M81" t="b">
        <f>IF(AND('and,or,not'!D81&gt;50000),OR('and,or,not'!F81="Excellent"))</f>
        <v>0</v>
      </c>
      <c r="N81" t="b">
        <f t="shared" si="3"/>
        <v>0</v>
      </c>
      <c r="O81" t="b" cm="1">
        <f t="array" ref="O81">OR(C:C="finance","IT")</f>
        <v>1</v>
      </c>
      <c r="P81" t="str" cm="1">
        <f t="array" ref="P81">IF(OR(C:C="finance",C:C="IT"),"NO","YES")</f>
        <v>NO</v>
      </c>
    </row>
    <row r="82" spans="1:16" x14ac:dyDescent="0.3">
      <c r="A82">
        <v>181</v>
      </c>
      <c r="B82" t="s">
        <v>89</v>
      </c>
      <c r="C82" t="s">
        <v>109</v>
      </c>
      <c r="D82">
        <v>75853</v>
      </c>
      <c r="E82" s="6">
        <v>42741</v>
      </c>
      <c r="F82" t="s">
        <v>116</v>
      </c>
      <c r="G82" t="s">
        <v>199</v>
      </c>
      <c r="H82" t="s">
        <v>299</v>
      </c>
      <c r="I82" t="s">
        <v>399</v>
      </c>
      <c r="J82" t="str">
        <f>IF(AND('and,or,not'!D82&gt;50000,F82="Good"),"high","low")</f>
        <v>low</v>
      </c>
      <c r="K82" t="str">
        <f>IF(OR('and,or,not'!C82="Finance","IT Department"),"bonus","no bonus")</f>
        <v>no bonus</v>
      </c>
      <c r="L82" t="b">
        <f t="shared" si="2"/>
        <v>1</v>
      </c>
      <c r="M82" t="b">
        <f>IF(AND('and,or,not'!D82&gt;50000),OR('and,or,not'!F82="Excellent"))</f>
        <v>0</v>
      </c>
      <c r="N82" t="b">
        <f t="shared" si="3"/>
        <v>0</v>
      </c>
      <c r="O82" t="b" cm="1">
        <f t="array" ref="O82">OR(C:C="finance","IT")</f>
        <v>1</v>
      </c>
      <c r="P82" t="str" cm="1">
        <f t="array" ref="P82">IF(OR(C:C="finance",C:C="IT"),"NO","YES")</f>
        <v>NO</v>
      </c>
    </row>
    <row r="83" spans="1:16" x14ac:dyDescent="0.3">
      <c r="A83">
        <v>182</v>
      </c>
      <c r="B83" t="s">
        <v>90</v>
      </c>
      <c r="C83" t="s">
        <v>110</v>
      </c>
      <c r="D83">
        <v>78978</v>
      </c>
      <c r="E83" s="6">
        <v>42742</v>
      </c>
      <c r="F83" t="s">
        <v>116</v>
      </c>
      <c r="G83" t="s">
        <v>200</v>
      </c>
      <c r="H83" t="s">
        <v>300</v>
      </c>
      <c r="I83" t="s">
        <v>400</v>
      </c>
      <c r="J83" t="str">
        <f>IF(AND('and,or,not'!D83&gt;50000,F83="Good"),"high","low")</f>
        <v>low</v>
      </c>
      <c r="K83" t="str">
        <f>IF(OR('and,or,not'!C83="Finance","IT Department"),"bonus","no bonus")</f>
        <v>bonus</v>
      </c>
      <c r="L83" t="b">
        <f t="shared" si="2"/>
        <v>1</v>
      </c>
      <c r="M83" t="b">
        <f>IF(AND('and,or,not'!D83&gt;50000),OR('and,or,not'!F83="Excellent"))</f>
        <v>0</v>
      </c>
      <c r="N83" t="b">
        <f t="shared" si="3"/>
        <v>0</v>
      </c>
      <c r="O83" t="b" cm="1">
        <f t="array" ref="O83">OR(C:C="finance","IT")</f>
        <v>1</v>
      </c>
      <c r="P83" t="str" cm="1">
        <f t="array" ref="P83">IF(OR(C:C="finance",C:C="IT"),"NO","YES")</f>
        <v>NO</v>
      </c>
    </row>
    <row r="84" spans="1:16" x14ac:dyDescent="0.3">
      <c r="A84">
        <v>183</v>
      </c>
      <c r="B84" t="s">
        <v>91</v>
      </c>
      <c r="C84" t="s">
        <v>111</v>
      </c>
      <c r="D84">
        <v>59506</v>
      </c>
      <c r="E84" s="6">
        <v>42743</v>
      </c>
      <c r="F84" t="s">
        <v>116</v>
      </c>
      <c r="G84" t="s">
        <v>201</v>
      </c>
      <c r="H84" t="s">
        <v>301</v>
      </c>
      <c r="I84" t="s">
        <v>401</v>
      </c>
      <c r="J84" t="str">
        <f>IF(AND('and,or,not'!D84&gt;50000,F84="Good"),"high","low")</f>
        <v>low</v>
      </c>
      <c r="K84" t="str">
        <f>IF(OR('and,or,not'!C84="Finance","IT Department"),"bonus","no bonus")</f>
        <v>no bonus</v>
      </c>
      <c r="L84" t="b">
        <f t="shared" si="2"/>
        <v>1</v>
      </c>
      <c r="M84" t="b">
        <f>IF(AND('and,or,not'!D84&gt;50000),OR('and,or,not'!F84="Excellent"))</f>
        <v>0</v>
      </c>
      <c r="N84" t="b">
        <f t="shared" si="3"/>
        <v>0</v>
      </c>
      <c r="O84" t="b" cm="1">
        <f t="array" ref="O84">OR(C:C="finance","IT")</f>
        <v>1</v>
      </c>
      <c r="P84" t="str" cm="1">
        <f t="array" ref="P84">IF(OR(C:C="finance",C:C="IT"),"NO","YES")</f>
        <v>NO</v>
      </c>
    </row>
    <row r="85" spans="1:16" x14ac:dyDescent="0.3">
      <c r="A85">
        <v>184</v>
      </c>
      <c r="B85" t="s">
        <v>92</v>
      </c>
      <c r="C85" t="s">
        <v>112</v>
      </c>
      <c r="D85">
        <v>75756</v>
      </c>
      <c r="E85" s="6">
        <v>42744</v>
      </c>
      <c r="F85" t="s">
        <v>114</v>
      </c>
      <c r="G85" t="s">
        <v>202</v>
      </c>
      <c r="H85" t="s">
        <v>302</v>
      </c>
      <c r="I85" t="s">
        <v>402</v>
      </c>
      <c r="J85" t="str">
        <f>IF(AND('and,or,not'!D85&gt;50000,F85="Good"),"high","low")</f>
        <v>high</v>
      </c>
      <c r="K85" t="str">
        <f>IF(OR('and,or,not'!C85="Finance","IT Department"),"bonus","no bonus")</f>
        <v>no bonus</v>
      </c>
      <c r="L85" t="b">
        <f t="shared" si="2"/>
        <v>1</v>
      </c>
      <c r="M85" t="b">
        <f>IF(AND('and,or,not'!D85&gt;50000),OR('and,or,not'!F85="Excellent"))</f>
        <v>0</v>
      </c>
      <c r="N85" t="b">
        <f t="shared" si="3"/>
        <v>0</v>
      </c>
      <c r="O85" t="b" cm="1">
        <f t="array" ref="O85">OR(C:C="finance","IT")</f>
        <v>1</v>
      </c>
      <c r="P85" t="str" cm="1">
        <f t="array" ref="P85">IF(OR(C:C="finance",C:C="IT"),"NO","YES")</f>
        <v>NO</v>
      </c>
    </row>
    <row r="86" spans="1:16" x14ac:dyDescent="0.3">
      <c r="A86">
        <v>185</v>
      </c>
      <c r="B86" t="s">
        <v>93</v>
      </c>
      <c r="C86" t="s">
        <v>113</v>
      </c>
      <c r="D86">
        <v>50935</v>
      </c>
      <c r="E86" s="6">
        <v>42745</v>
      </c>
      <c r="F86" t="s">
        <v>118</v>
      </c>
      <c r="G86" t="s">
        <v>203</v>
      </c>
      <c r="H86" t="s">
        <v>303</v>
      </c>
      <c r="I86" t="s">
        <v>403</v>
      </c>
      <c r="J86" t="str">
        <f>IF(AND('and,or,not'!D86&gt;50000,F86="Good"),"high","low")</f>
        <v>low</v>
      </c>
      <c r="K86" t="str">
        <f>IF(OR('and,or,not'!C86="Finance","IT Department"),"bonus","no bonus")</f>
        <v>no bonus</v>
      </c>
      <c r="L86" t="b">
        <f t="shared" si="2"/>
        <v>1</v>
      </c>
      <c r="M86" t="b">
        <f>IF(AND('and,or,not'!D86&gt;50000),OR('and,or,not'!F86="Excellent"))</f>
        <v>1</v>
      </c>
      <c r="N86" t="b">
        <f t="shared" si="3"/>
        <v>0</v>
      </c>
      <c r="O86" t="b" cm="1">
        <f t="array" ref="O86">OR(C:C="finance","IT")</f>
        <v>1</v>
      </c>
      <c r="P86" t="str" cm="1">
        <f t="array" ref="P86">IF(OR(C:C="finance",C:C="IT"),"NO","YES")</f>
        <v>NO</v>
      </c>
    </row>
    <row r="87" spans="1:16" x14ac:dyDescent="0.3">
      <c r="A87">
        <v>186</v>
      </c>
      <c r="B87" t="s">
        <v>94</v>
      </c>
      <c r="C87" t="s">
        <v>109</v>
      </c>
      <c r="D87">
        <v>44847</v>
      </c>
      <c r="E87" s="6">
        <v>42746</v>
      </c>
      <c r="F87" t="s">
        <v>115</v>
      </c>
      <c r="G87" t="s">
        <v>204</v>
      </c>
      <c r="H87" t="s">
        <v>304</v>
      </c>
      <c r="I87" t="s">
        <v>404</v>
      </c>
      <c r="J87" t="str">
        <f>IF(AND('and,or,not'!D87&gt;50000,F87="Good"),"high","low")</f>
        <v>low</v>
      </c>
      <c r="K87" t="str">
        <f>IF(OR('and,or,not'!C87="Finance","IT Department"),"bonus","no bonus")</f>
        <v>no bonus</v>
      </c>
      <c r="L87" t="b">
        <f t="shared" si="2"/>
        <v>1</v>
      </c>
      <c r="M87" t="b">
        <f>IF(AND('and,or,not'!D87&gt;50000),OR('and,or,not'!F87="Excellent"))</f>
        <v>0</v>
      </c>
      <c r="N87" t="b">
        <f t="shared" si="3"/>
        <v>0</v>
      </c>
      <c r="O87" t="b" cm="1">
        <f t="array" ref="O87">OR(C:C="finance","IT")</f>
        <v>1</v>
      </c>
      <c r="P87" t="str" cm="1">
        <f t="array" ref="P87">IF(OR(C:C="finance",C:C="IT"),"NO","YES")</f>
        <v>NO</v>
      </c>
    </row>
    <row r="88" spans="1:16" x14ac:dyDescent="0.3">
      <c r="A88">
        <v>187</v>
      </c>
      <c r="B88" t="s">
        <v>95</v>
      </c>
      <c r="C88" t="s">
        <v>110</v>
      </c>
      <c r="D88">
        <v>43697</v>
      </c>
      <c r="E88" s="6">
        <v>42747</v>
      </c>
      <c r="F88" t="s">
        <v>116</v>
      </c>
      <c r="G88" t="s">
        <v>205</v>
      </c>
      <c r="H88" t="s">
        <v>305</v>
      </c>
      <c r="I88" t="s">
        <v>405</v>
      </c>
      <c r="J88" t="str">
        <f>IF(AND('and,or,not'!D88&gt;50000,F88="Good"),"high","low")</f>
        <v>low</v>
      </c>
      <c r="K88" t="str">
        <f>IF(OR('and,or,not'!C88="Finance","IT Department"),"bonus","no bonus")</f>
        <v>bonus</v>
      </c>
      <c r="L88" t="b">
        <f t="shared" si="2"/>
        <v>1</v>
      </c>
      <c r="M88" t="b">
        <f>IF(AND('and,or,not'!D88&gt;50000),OR('and,or,not'!F88="Excellent"))</f>
        <v>0</v>
      </c>
      <c r="N88" t="b">
        <f t="shared" si="3"/>
        <v>0</v>
      </c>
      <c r="O88" t="b" cm="1">
        <f t="array" ref="O88">OR(C:C="finance","IT")</f>
        <v>1</v>
      </c>
      <c r="P88" t="str" cm="1">
        <f t="array" ref="P88">IF(OR(C:C="finance",C:C="IT"),"NO","YES")</f>
        <v>NO</v>
      </c>
    </row>
    <row r="89" spans="1:16" x14ac:dyDescent="0.3">
      <c r="A89">
        <v>188</v>
      </c>
      <c r="B89" t="s">
        <v>96</v>
      </c>
      <c r="C89" t="s">
        <v>111</v>
      </c>
      <c r="D89">
        <v>72054</v>
      </c>
      <c r="E89" s="6">
        <v>42748</v>
      </c>
      <c r="F89" t="s">
        <v>117</v>
      </c>
      <c r="G89" t="s">
        <v>206</v>
      </c>
      <c r="H89" t="s">
        <v>306</v>
      </c>
      <c r="I89" t="s">
        <v>406</v>
      </c>
      <c r="J89" t="str">
        <f>IF(AND('and,or,not'!D89&gt;50000,F89="Good"),"high","low")</f>
        <v>low</v>
      </c>
      <c r="K89" t="str">
        <f>IF(OR('and,or,not'!C89="Finance","IT Department"),"bonus","no bonus")</f>
        <v>no bonus</v>
      </c>
      <c r="L89" t="b">
        <f t="shared" si="2"/>
        <v>0</v>
      </c>
      <c r="M89" t="b">
        <f>IF(AND('and,or,not'!D89&gt;50000),OR('and,or,not'!F89="Excellent"))</f>
        <v>0</v>
      </c>
      <c r="N89" t="b">
        <f t="shared" si="3"/>
        <v>0</v>
      </c>
      <c r="O89" t="b" cm="1">
        <f t="array" ref="O89">OR(C:C="finance","IT")</f>
        <v>1</v>
      </c>
      <c r="P89" t="str" cm="1">
        <f t="array" ref="P89">IF(OR(C:C="finance",C:C="IT"),"NO","YES")</f>
        <v>NO</v>
      </c>
    </row>
    <row r="90" spans="1:16" x14ac:dyDescent="0.3">
      <c r="A90">
        <v>189</v>
      </c>
      <c r="B90" t="s">
        <v>97</v>
      </c>
      <c r="C90" t="s">
        <v>112</v>
      </c>
      <c r="D90">
        <v>59900</v>
      </c>
      <c r="E90" s="6">
        <v>42749</v>
      </c>
      <c r="F90" t="s">
        <v>115</v>
      </c>
      <c r="G90" t="s">
        <v>207</v>
      </c>
      <c r="H90" t="s">
        <v>307</v>
      </c>
      <c r="I90" t="s">
        <v>407</v>
      </c>
      <c r="J90" t="str">
        <f>IF(AND('and,or,not'!D90&gt;50000,F90="Good"),"high","low")</f>
        <v>low</v>
      </c>
      <c r="K90" t="str">
        <f>IF(OR('and,or,not'!C90="Finance","IT Department"),"bonus","no bonus")</f>
        <v>no bonus</v>
      </c>
      <c r="L90" t="b">
        <f t="shared" si="2"/>
        <v>1</v>
      </c>
      <c r="M90" t="b">
        <f>IF(AND('and,or,not'!D90&gt;50000),OR('and,or,not'!F90="Excellent"))</f>
        <v>0</v>
      </c>
      <c r="N90" t="b">
        <f t="shared" si="3"/>
        <v>0</v>
      </c>
      <c r="O90" t="b" cm="1">
        <f t="array" ref="O90">OR(C:C="finance","IT")</f>
        <v>1</v>
      </c>
      <c r="P90" t="str" cm="1">
        <f t="array" ref="P90">IF(OR(C:C="finance",C:C="IT"),"NO","YES")</f>
        <v>NO</v>
      </c>
    </row>
    <row r="91" spans="1:16" x14ac:dyDescent="0.3">
      <c r="A91">
        <v>190</v>
      </c>
      <c r="B91" t="s">
        <v>98</v>
      </c>
      <c r="C91" t="s">
        <v>113</v>
      </c>
      <c r="D91">
        <v>53121</v>
      </c>
      <c r="E91" s="6">
        <v>42750</v>
      </c>
      <c r="F91" t="s">
        <v>115</v>
      </c>
      <c r="G91" t="s">
        <v>208</v>
      </c>
      <c r="H91" t="s">
        <v>308</v>
      </c>
      <c r="I91" t="s">
        <v>408</v>
      </c>
      <c r="J91" t="str">
        <f>IF(AND('and,or,not'!D91&gt;50000,F91="Good"),"high","low")</f>
        <v>low</v>
      </c>
      <c r="K91" t="str">
        <f>IF(OR('and,or,not'!C91="Finance","IT Department"),"bonus","no bonus")</f>
        <v>no bonus</v>
      </c>
      <c r="L91" t="b">
        <f t="shared" si="2"/>
        <v>1</v>
      </c>
      <c r="M91" t="b">
        <f>IF(AND('and,or,not'!D91&gt;50000),OR('and,or,not'!F91="Excellent"))</f>
        <v>0</v>
      </c>
      <c r="N91" t="b">
        <f t="shared" si="3"/>
        <v>0</v>
      </c>
      <c r="O91" t="b" cm="1">
        <f t="array" ref="O91">OR(C:C="finance","IT")</f>
        <v>1</v>
      </c>
      <c r="P91" t="str" cm="1">
        <f t="array" ref="P91">IF(OR(C:C="finance",C:C="IT"),"NO","YES")</f>
        <v>NO</v>
      </c>
    </row>
    <row r="92" spans="1:16" x14ac:dyDescent="0.3">
      <c r="A92">
        <v>191</v>
      </c>
      <c r="B92" t="s">
        <v>99</v>
      </c>
      <c r="C92" t="s">
        <v>109</v>
      </c>
      <c r="D92">
        <v>51384</v>
      </c>
      <c r="E92" s="6">
        <v>42751</v>
      </c>
      <c r="F92" t="s">
        <v>115</v>
      </c>
      <c r="G92" t="s">
        <v>209</v>
      </c>
      <c r="H92" t="s">
        <v>309</v>
      </c>
      <c r="I92" t="s">
        <v>409</v>
      </c>
      <c r="J92" t="str">
        <f>IF(AND('and,or,not'!D92&gt;50000,F92="Good"),"high","low")</f>
        <v>low</v>
      </c>
      <c r="K92" t="str">
        <f>IF(OR('and,or,not'!C92="Finance","IT Department"),"bonus","no bonus")</f>
        <v>no bonus</v>
      </c>
      <c r="L92" t="b">
        <f t="shared" si="2"/>
        <v>1</v>
      </c>
      <c r="M92" t="b">
        <f>IF(AND('and,or,not'!D92&gt;50000),OR('and,or,not'!F92="Excellent"))</f>
        <v>0</v>
      </c>
      <c r="N92" t="b">
        <f t="shared" si="3"/>
        <v>0</v>
      </c>
      <c r="O92" t="b" cm="1">
        <f t="array" ref="O92">OR(C:C="finance","IT")</f>
        <v>1</v>
      </c>
      <c r="P92" t="str" cm="1">
        <f t="array" ref="P92">IF(OR(C:C="finance",C:C="IT"),"NO","YES")</f>
        <v>NO</v>
      </c>
    </row>
    <row r="93" spans="1:16" x14ac:dyDescent="0.3">
      <c r="A93">
        <v>192</v>
      </c>
      <c r="B93" t="s">
        <v>100</v>
      </c>
      <c r="C93" t="s">
        <v>110</v>
      </c>
      <c r="D93">
        <v>69858</v>
      </c>
      <c r="E93" s="6">
        <v>42752</v>
      </c>
      <c r="F93" t="s">
        <v>115</v>
      </c>
      <c r="G93" t="s">
        <v>210</v>
      </c>
      <c r="H93" t="s">
        <v>310</v>
      </c>
      <c r="I93" t="s">
        <v>410</v>
      </c>
      <c r="J93" t="str">
        <f>IF(AND('and,or,not'!D93&gt;50000,F93="Good"),"high","low")</f>
        <v>low</v>
      </c>
      <c r="K93" t="str">
        <f>IF(OR('and,or,not'!C93="Finance","IT Department"),"bonus","no bonus")</f>
        <v>bonus</v>
      </c>
      <c r="L93" t="b">
        <f t="shared" si="2"/>
        <v>1</v>
      </c>
      <c r="M93" t="b">
        <f>IF(AND('and,or,not'!D93&gt;50000),OR('and,or,not'!F93="Excellent"))</f>
        <v>0</v>
      </c>
      <c r="N93" t="b">
        <f t="shared" si="3"/>
        <v>0</v>
      </c>
      <c r="O93" t="b" cm="1">
        <f t="array" ref="O93">OR(C:C="finance","IT")</f>
        <v>1</v>
      </c>
      <c r="P93" t="str" cm="1">
        <f t="array" ref="P93">IF(OR(C:C="finance",C:C="IT"),"NO","YES")</f>
        <v>NO</v>
      </c>
    </row>
    <row r="94" spans="1:16" x14ac:dyDescent="0.3">
      <c r="A94">
        <v>193</v>
      </c>
      <c r="B94" t="s">
        <v>101</v>
      </c>
      <c r="C94" t="s">
        <v>111</v>
      </c>
      <c r="D94">
        <v>71646</v>
      </c>
      <c r="E94" s="6">
        <v>42753</v>
      </c>
      <c r="F94" t="s">
        <v>116</v>
      </c>
      <c r="G94" t="s">
        <v>211</v>
      </c>
      <c r="H94" t="s">
        <v>311</v>
      </c>
      <c r="I94" t="s">
        <v>411</v>
      </c>
      <c r="J94" t="str">
        <f>IF(AND('and,or,not'!D94&gt;50000,F94="Good"),"high","low")</f>
        <v>low</v>
      </c>
      <c r="K94" t="str">
        <f>IF(OR('and,or,not'!C94="Finance","IT Department"),"bonus","no bonus")</f>
        <v>no bonus</v>
      </c>
      <c r="L94" t="b">
        <f t="shared" si="2"/>
        <v>1</v>
      </c>
      <c r="M94" t="b">
        <f>IF(AND('and,or,not'!D94&gt;50000),OR('and,or,not'!F94="Excellent"))</f>
        <v>0</v>
      </c>
      <c r="N94" t="b">
        <f t="shared" si="3"/>
        <v>0</v>
      </c>
      <c r="O94" t="b" cm="1">
        <f t="array" ref="O94">OR(C:C="finance","IT")</f>
        <v>1</v>
      </c>
      <c r="P94" t="str" cm="1">
        <f t="array" ref="P94">IF(OR(C:C="finance",C:C="IT"),"NO","YES")</f>
        <v>NO</v>
      </c>
    </row>
    <row r="95" spans="1:16" x14ac:dyDescent="0.3">
      <c r="A95">
        <v>194</v>
      </c>
      <c r="B95" t="s">
        <v>102</v>
      </c>
      <c r="C95" t="s">
        <v>112</v>
      </c>
      <c r="D95">
        <v>73182</v>
      </c>
      <c r="E95" s="6">
        <v>42754</v>
      </c>
      <c r="F95" t="s">
        <v>115</v>
      </c>
      <c r="G95" t="s">
        <v>212</v>
      </c>
      <c r="H95" t="s">
        <v>312</v>
      </c>
      <c r="I95" t="s">
        <v>412</v>
      </c>
      <c r="J95" t="str">
        <f>IF(AND('and,or,not'!D95&gt;50000,F95="Good"),"high","low")</f>
        <v>low</v>
      </c>
      <c r="K95" t="str">
        <f>IF(OR('and,or,not'!C95="Finance","IT Department"),"bonus","no bonus")</f>
        <v>no bonus</v>
      </c>
      <c r="L95" t="b">
        <f t="shared" si="2"/>
        <v>1</v>
      </c>
      <c r="M95" t="b">
        <f>IF(AND('and,or,not'!D95&gt;50000),OR('and,or,not'!F95="Excellent"))</f>
        <v>0</v>
      </c>
      <c r="N95" t="b">
        <f t="shared" si="3"/>
        <v>0</v>
      </c>
      <c r="O95" t="b" cm="1">
        <f t="array" ref="O95">OR(C:C="finance","IT")</f>
        <v>1</v>
      </c>
      <c r="P95" t="str" cm="1">
        <f t="array" ref="P95">IF(OR(C:C="finance",C:C="IT"),"NO","YES")</f>
        <v>NO</v>
      </c>
    </row>
    <row r="96" spans="1:16" x14ac:dyDescent="0.3">
      <c r="A96">
        <v>195</v>
      </c>
      <c r="B96" t="s">
        <v>103</v>
      </c>
      <c r="C96" t="s">
        <v>113</v>
      </c>
      <c r="D96">
        <v>63994</v>
      </c>
      <c r="E96" s="6">
        <v>42755</v>
      </c>
      <c r="F96" t="s">
        <v>116</v>
      </c>
      <c r="G96" t="s">
        <v>213</v>
      </c>
      <c r="H96" t="s">
        <v>313</v>
      </c>
      <c r="I96" t="s">
        <v>413</v>
      </c>
      <c r="J96" t="str">
        <f>IF(AND('and,or,not'!D96&gt;50000,F96="Good"),"high","low")</f>
        <v>low</v>
      </c>
      <c r="K96" t="str">
        <f>IF(OR('and,or,not'!C96="Finance","IT Department"),"bonus","no bonus")</f>
        <v>no bonus</v>
      </c>
      <c r="L96" t="b">
        <f t="shared" si="2"/>
        <v>1</v>
      </c>
      <c r="M96" t="b">
        <f>IF(AND('and,or,not'!D96&gt;50000),OR('and,or,not'!F96="Excellent"))</f>
        <v>0</v>
      </c>
      <c r="N96" t="b">
        <f t="shared" si="3"/>
        <v>0</v>
      </c>
      <c r="O96" t="b" cm="1">
        <f t="array" ref="O96">OR(C:C="finance","IT")</f>
        <v>1</v>
      </c>
      <c r="P96" t="str" cm="1">
        <f t="array" ref="P96">IF(OR(C:C="finance",C:C="IT"),"NO","YES")</f>
        <v>NO</v>
      </c>
    </row>
    <row r="97" spans="1:16" x14ac:dyDescent="0.3">
      <c r="A97">
        <v>196</v>
      </c>
      <c r="B97" t="s">
        <v>104</v>
      </c>
      <c r="C97" t="s">
        <v>109</v>
      </c>
      <c r="D97">
        <v>63403</v>
      </c>
      <c r="E97" s="6">
        <v>42756</v>
      </c>
      <c r="F97" t="s">
        <v>116</v>
      </c>
      <c r="G97" t="s">
        <v>214</v>
      </c>
      <c r="H97" t="s">
        <v>314</v>
      </c>
      <c r="I97" t="s">
        <v>414</v>
      </c>
      <c r="J97" t="str">
        <f>IF(AND('and,or,not'!D97&gt;50000,F97="Good"),"high","low")</f>
        <v>low</v>
      </c>
      <c r="K97" t="str">
        <f>IF(OR('and,or,not'!C97="Finance","IT Department"),"bonus","no bonus")</f>
        <v>no bonus</v>
      </c>
      <c r="L97" t="b">
        <f t="shared" si="2"/>
        <v>1</v>
      </c>
      <c r="M97" t="b">
        <f>IF(AND('and,or,not'!D97&gt;50000),OR('and,or,not'!F97="Excellent"))</f>
        <v>0</v>
      </c>
      <c r="N97" t="b">
        <f t="shared" si="3"/>
        <v>0</v>
      </c>
      <c r="O97" t="b" cm="1">
        <f t="array" ref="O97">OR(C:C="finance","IT")</f>
        <v>1</v>
      </c>
      <c r="P97" t="str" cm="1">
        <f t="array" ref="P97">IF(OR(C:C="finance",C:C="IT"),"NO","YES")</f>
        <v>NO</v>
      </c>
    </row>
    <row r="98" spans="1:16" x14ac:dyDescent="0.3">
      <c r="A98">
        <v>197</v>
      </c>
      <c r="B98" t="s">
        <v>105</v>
      </c>
      <c r="C98" t="s">
        <v>110</v>
      </c>
      <c r="D98">
        <v>53631</v>
      </c>
      <c r="E98" s="6">
        <v>42757</v>
      </c>
      <c r="F98" t="s">
        <v>115</v>
      </c>
      <c r="G98" t="s">
        <v>215</v>
      </c>
      <c r="H98" t="s">
        <v>315</v>
      </c>
      <c r="I98" t="s">
        <v>415</v>
      </c>
      <c r="J98" t="str">
        <f>IF(AND('and,or,not'!D98&gt;50000,F98="Good"),"high","low")</f>
        <v>low</v>
      </c>
      <c r="K98" t="str">
        <f>IF(OR('and,or,not'!C98="Finance","IT Department"),"bonus","no bonus")</f>
        <v>bonus</v>
      </c>
      <c r="L98" t="b">
        <f t="shared" si="2"/>
        <v>1</v>
      </c>
      <c r="M98" t="b">
        <f>IF(AND('and,or,not'!D98&gt;50000),OR('and,or,not'!F98="Excellent"))</f>
        <v>0</v>
      </c>
      <c r="N98" t="b">
        <f t="shared" si="3"/>
        <v>0</v>
      </c>
      <c r="O98" t="b" cm="1">
        <f t="array" ref="O98">OR(C:C="finance","IT")</f>
        <v>1</v>
      </c>
      <c r="P98" t="str" cm="1">
        <f t="array" ref="P98">IF(OR(C:C="finance",C:C="IT"),"NO","YES")</f>
        <v>NO</v>
      </c>
    </row>
    <row r="99" spans="1:16" x14ac:dyDescent="0.3">
      <c r="A99">
        <v>198</v>
      </c>
      <c r="B99" t="s">
        <v>106</v>
      </c>
      <c r="C99" t="s">
        <v>111</v>
      </c>
      <c r="D99">
        <v>77760</v>
      </c>
      <c r="E99" s="6">
        <v>42758</v>
      </c>
      <c r="F99" t="s">
        <v>118</v>
      </c>
      <c r="G99" t="s">
        <v>216</v>
      </c>
      <c r="H99" t="s">
        <v>316</v>
      </c>
      <c r="I99" t="s">
        <v>416</v>
      </c>
      <c r="J99" t="str">
        <f>IF(AND('and,or,not'!D99&gt;50000,F99="Good"),"high","low")</f>
        <v>low</v>
      </c>
      <c r="K99" t="str">
        <f>IF(OR('and,or,not'!C99="Finance","IT Department"),"bonus","no bonus")</f>
        <v>no bonus</v>
      </c>
      <c r="L99" t="b">
        <f t="shared" si="2"/>
        <v>1</v>
      </c>
      <c r="M99" t="b">
        <f>IF(AND('and,or,not'!D99&gt;50000),OR('and,or,not'!F99="Excellent"))</f>
        <v>1</v>
      </c>
      <c r="N99" t="b">
        <f t="shared" si="3"/>
        <v>0</v>
      </c>
      <c r="O99" t="b" cm="1">
        <f t="array" ref="O99">OR(C:C="finance","IT")</f>
        <v>1</v>
      </c>
      <c r="P99" t="str" cm="1">
        <f t="array" ref="P99">IF(OR(C:C="finance",C:C="IT"),"NO","YES")</f>
        <v>NO</v>
      </c>
    </row>
    <row r="100" spans="1:16" x14ac:dyDescent="0.3">
      <c r="A100">
        <v>199</v>
      </c>
      <c r="B100" t="s">
        <v>107</v>
      </c>
      <c r="C100" t="s">
        <v>112</v>
      </c>
      <c r="D100">
        <v>47523</v>
      </c>
      <c r="E100" s="6">
        <v>42759</v>
      </c>
      <c r="F100" t="s">
        <v>116</v>
      </c>
      <c r="G100" t="s">
        <v>217</v>
      </c>
      <c r="H100" t="s">
        <v>317</v>
      </c>
      <c r="I100" t="s">
        <v>417</v>
      </c>
      <c r="J100" t="str">
        <f>IF(AND('and,or,not'!D100&gt;50000,F100="Good"),"high","low")</f>
        <v>low</v>
      </c>
      <c r="K100" t="str">
        <f>IF(OR('and,or,not'!C100="Finance","IT Department"),"bonus","no bonus")</f>
        <v>no bonus</v>
      </c>
      <c r="L100" t="b">
        <f t="shared" si="2"/>
        <v>1</v>
      </c>
      <c r="M100" t="b">
        <f>IF(AND('and,or,not'!D100&gt;50000),OR('and,or,not'!F100="Excellent"))</f>
        <v>0</v>
      </c>
      <c r="N100" t="b">
        <f t="shared" si="3"/>
        <v>0</v>
      </c>
      <c r="O100" t="b" cm="1">
        <f t="array" ref="O100">OR(C:C="finance","IT")</f>
        <v>1</v>
      </c>
      <c r="P100" t="str" cm="1">
        <f t="array" ref="P100">IF(OR(C:C="finance",C:C="IT"),"NO","YES")</f>
        <v>NO</v>
      </c>
    </row>
    <row r="101" spans="1:16" x14ac:dyDescent="0.3">
      <c r="A101">
        <v>200</v>
      </c>
      <c r="B101" t="s">
        <v>108</v>
      </c>
      <c r="C101" t="s">
        <v>113</v>
      </c>
      <c r="D101">
        <v>43096</v>
      </c>
      <c r="E101" s="6">
        <v>42760</v>
      </c>
      <c r="F101" t="s">
        <v>117</v>
      </c>
      <c r="G101" t="s">
        <v>218</v>
      </c>
      <c r="H101" t="s">
        <v>318</v>
      </c>
      <c r="I101" t="s">
        <v>418</v>
      </c>
      <c r="J101" t="str">
        <f>IF(AND('and,or,not'!D101&gt;50000,F101="Good"),"high","low")</f>
        <v>low</v>
      </c>
      <c r="K101" t="str">
        <f>IF(OR('and,or,not'!C101="Finance","IT Department"),"bonus","no bonus")</f>
        <v>no bonus</v>
      </c>
      <c r="L101" t="b">
        <f t="shared" si="2"/>
        <v>0</v>
      </c>
      <c r="M101" t="b">
        <f>IF(AND('and,or,not'!D101&gt;50000),OR('and,or,not'!F101="Excellent"))</f>
        <v>0</v>
      </c>
      <c r="N101" t="b">
        <f t="shared" si="3"/>
        <v>0</v>
      </c>
      <c r="O101" t="b" cm="1">
        <f t="array" ref="O101">OR(C:C="finance","IT")</f>
        <v>1</v>
      </c>
      <c r="P101" t="str" cm="1">
        <f t="array" ref="P101">IF(OR(C:C="finance",C:C="IT"),"NO","YES")</f>
        <v>NO</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C313C-5B4C-4CA7-B414-8A6DED340B20}">
  <dimension ref="A1:L14"/>
  <sheetViews>
    <sheetView workbookViewId="0">
      <selection activeCell="E16" sqref="E16"/>
    </sheetView>
  </sheetViews>
  <sheetFormatPr defaultRowHeight="14.4" x14ac:dyDescent="0.3"/>
  <cols>
    <col min="1" max="1" width="8.6640625" customWidth="1"/>
    <col min="2" max="2" width="17.88671875" bestFit="1" customWidth="1"/>
    <col min="3" max="3" width="24.6640625" bestFit="1" customWidth="1"/>
    <col min="4" max="4" width="22.77734375" customWidth="1"/>
    <col min="5" max="5" width="17.88671875" bestFit="1" customWidth="1"/>
    <col min="8" max="8" width="11.5546875" bestFit="1" customWidth="1"/>
    <col min="11" max="11" width="11.5546875" bestFit="1" customWidth="1"/>
    <col min="12" max="12" width="11.21875" bestFit="1" customWidth="1"/>
  </cols>
  <sheetData>
    <row r="1" spans="1:12" x14ac:dyDescent="0.3">
      <c r="A1" s="8">
        <v>1</v>
      </c>
      <c r="B1" s="9" t="s">
        <v>0</v>
      </c>
      <c r="E1" s="9" t="s">
        <v>0</v>
      </c>
      <c r="F1">
        <v>105</v>
      </c>
      <c r="H1" s="9" t="s">
        <v>0</v>
      </c>
      <c r="I1">
        <v>105</v>
      </c>
      <c r="K1" s="9" t="s">
        <v>0</v>
      </c>
      <c r="L1">
        <v>105</v>
      </c>
    </row>
    <row r="2" spans="1:12" x14ac:dyDescent="0.3">
      <c r="B2">
        <v>105</v>
      </c>
      <c r="C2" s="10">
        <f>VLOOKUP(B2,'Employee Data if'!A1:I101,4,0)</f>
        <v>54546</v>
      </c>
      <c r="E2" s="1" t="s">
        <v>3</v>
      </c>
      <c r="F2">
        <v>54546</v>
      </c>
      <c r="H2" s="1" t="s">
        <v>3</v>
      </c>
      <c r="I2">
        <f>HLOOKUP(I1,E1:F2,2,0)</f>
        <v>54546</v>
      </c>
      <c r="K2" s="1" t="s">
        <v>3</v>
      </c>
      <c r="L2">
        <f>INDEX('Employee Data if'!D1:D101,MATCH(L1,'Employee Data if'!A1:A101,0))</f>
        <v>54546</v>
      </c>
    </row>
    <row r="4" spans="1:12" x14ac:dyDescent="0.3">
      <c r="A4" s="8">
        <v>2</v>
      </c>
      <c r="B4" s="1" t="s">
        <v>2</v>
      </c>
      <c r="C4" t="s">
        <v>111</v>
      </c>
      <c r="D4" s="1" t="s">
        <v>2</v>
      </c>
      <c r="E4" t="s">
        <v>111</v>
      </c>
    </row>
    <row r="5" spans="1:12" x14ac:dyDescent="0.3">
      <c r="B5" s="1" t="s">
        <v>5</v>
      </c>
      <c r="C5" t="s">
        <v>114</v>
      </c>
      <c r="D5" s="1" t="s">
        <v>5</v>
      </c>
      <c r="E5" s="10" t="str">
        <f>HLOOKUP(E4,B4:C5,2,0)</f>
        <v>Good</v>
      </c>
    </row>
    <row r="7" spans="1:12" x14ac:dyDescent="0.3">
      <c r="A7" s="8">
        <v>3</v>
      </c>
      <c r="B7" s="1" t="s">
        <v>2</v>
      </c>
      <c r="C7" t="s">
        <v>1089</v>
      </c>
    </row>
    <row r="8" spans="1:12" x14ac:dyDescent="0.3">
      <c r="B8" s="42" t="s">
        <v>1090</v>
      </c>
      <c r="C8">
        <f>MATCH(B8,'Employee Data if'!C1:C101,0)</f>
        <v>5</v>
      </c>
    </row>
    <row r="10" spans="1:12" x14ac:dyDescent="0.3">
      <c r="A10" s="8">
        <v>4</v>
      </c>
      <c r="B10" s="1" t="s">
        <v>0</v>
      </c>
      <c r="C10" s="1" t="s">
        <v>6</v>
      </c>
    </row>
    <row r="11" spans="1:12" x14ac:dyDescent="0.3">
      <c r="B11">
        <v>110</v>
      </c>
      <c r="C11" s="10" t="str">
        <f>INDEX('Employee Data if'!G2:G101,MATCH(indexmatch!B11,'Employee Data if'!A2:A101,0))</f>
        <v>employee10@company.com</v>
      </c>
      <c r="D11" t="str" cm="1">
        <f t="array" ref="D11">INDEX('Employee Data if'!G1:G101,7,0)</f>
        <v>employee6@company.com</v>
      </c>
    </row>
    <row r="13" spans="1:12" x14ac:dyDescent="0.3">
      <c r="A13" s="8">
        <v>5</v>
      </c>
      <c r="B13" t="s">
        <v>2</v>
      </c>
      <c r="C13" s="1" t="s">
        <v>7</v>
      </c>
    </row>
    <row r="14" spans="1:12" x14ac:dyDescent="0.3">
      <c r="B14" t="s">
        <v>113</v>
      </c>
      <c r="C14" s="10" t="str">
        <f>INDEX('Employee Data if'!H2:H101,MATCH(indexmatch!B14,'Employee Data if'!C2:C101,0))</f>
        <v>555-0105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DAE0A-5732-4F19-8D8C-E09C4060A69E}">
  <dimension ref="A1:K16"/>
  <sheetViews>
    <sheetView workbookViewId="0">
      <selection activeCell="C5" sqref="C5"/>
    </sheetView>
  </sheetViews>
  <sheetFormatPr defaultRowHeight="14.4" x14ac:dyDescent="0.3"/>
  <cols>
    <col min="2" max="2" width="11.5546875" bestFit="1" customWidth="1"/>
    <col min="3" max="3" width="21.109375" bestFit="1" customWidth="1"/>
    <col min="6" max="6" width="11.5546875" bestFit="1" customWidth="1"/>
    <col min="7" max="7" width="24.6640625" bestFit="1" customWidth="1"/>
    <col min="10" max="10" width="11.5546875" bestFit="1" customWidth="1"/>
    <col min="11" max="11" width="17.88671875" bestFit="1" customWidth="1"/>
  </cols>
  <sheetData>
    <row r="1" spans="1:11" ht="15" x14ac:dyDescent="0.3">
      <c r="A1" s="8">
        <v>1</v>
      </c>
      <c r="B1" s="1" t="s">
        <v>0</v>
      </c>
      <c r="C1" s="1" t="s">
        <v>4</v>
      </c>
      <c r="I1" s="21"/>
    </row>
    <row r="2" spans="1:11" ht="18" x14ac:dyDescent="0.3">
      <c r="B2">
        <v>115</v>
      </c>
      <c r="C2" s="11">
        <f>VLOOKUP(B2,'Employee Data if'!A1:I101,MATCH(vlookup!C1,'Employee Data if'!A1:I1,0))</f>
        <v>42675</v>
      </c>
      <c r="I2" s="3" t="s">
        <v>1083</v>
      </c>
    </row>
    <row r="3" spans="1:11" x14ac:dyDescent="0.3">
      <c r="G3" s="12">
        <v>45337</v>
      </c>
      <c r="I3" s="4" t="s">
        <v>1084</v>
      </c>
    </row>
    <row r="4" spans="1:11" x14ac:dyDescent="0.3">
      <c r="A4" s="8">
        <v>2</v>
      </c>
      <c r="B4" s="1" t="s">
        <v>0</v>
      </c>
      <c r="C4" s="1" t="s">
        <v>3</v>
      </c>
      <c r="G4" s="12">
        <v>45501</v>
      </c>
      <c r="I4" s="4" t="s">
        <v>1085</v>
      </c>
    </row>
    <row r="5" spans="1:11" x14ac:dyDescent="0.3">
      <c r="B5">
        <v>120</v>
      </c>
      <c r="C5" s="10">
        <f>VLOOKUP(B5,'Employee Data if'!A1:I101,MATCH(vlookup!C4,'Employee Data if'!A1:I1,0))</f>
        <v>47829</v>
      </c>
      <c r="I5" s="4" t="s">
        <v>1086</v>
      </c>
    </row>
    <row r="6" spans="1:11" x14ac:dyDescent="0.3">
      <c r="I6" s="4" t="s">
        <v>1087</v>
      </c>
    </row>
    <row r="7" spans="1:11" x14ac:dyDescent="0.3">
      <c r="I7" s="4" t="s">
        <v>1088</v>
      </c>
    </row>
    <row r="8" spans="1:11" x14ac:dyDescent="0.3">
      <c r="A8" s="8">
        <v>3</v>
      </c>
      <c r="B8" s="1" t="s">
        <v>0</v>
      </c>
      <c r="C8" s="1" t="s">
        <v>5</v>
      </c>
    </row>
    <row r="9" spans="1:11" x14ac:dyDescent="0.3">
      <c r="B9">
        <v>125</v>
      </c>
      <c r="C9" s="10" t="str">
        <f>VLOOKUP(B9,'Employee Data if'!A1:I101,MATCH(vlookup!C8,'Employee Data if'!A1:I1,0))</f>
        <v>Good</v>
      </c>
      <c r="F9" s="1" t="s">
        <v>0</v>
      </c>
      <c r="G9" s="1" t="s">
        <v>3</v>
      </c>
      <c r="J9" s="1" t="s">
        <v>0</v>
      </c>
      <c r="K9" s="1" t="s">
        <v>5</v>
      </c>
    </row>
    <row r="10" spans="1:11" x14ac:dyDescent="0.3">
      <c r="F10">
        <v>180</v>
      </c>
      <c r="G10">
        <f>VLOOKUP(F10,data,4,0)</f>
        <v>44140</v>
      </c>
      <c r="J10">
        <v>190</v>
      </c>
      <c r="K10" t="str">
        <f>VLOOKUP(J10,data,6,0)</f>
        <v>Average</v>
      </c>
    </row>
    <row r="11" spans="1:11" x14ac:dyDescent="0.3">
      <c r="A11" s="8">
        <v>4</v>
      </c>
      <c r="B11" s="1" t="s">
        <v>0</v>
      </c>
      <c r="C11" s="1" t="s">
        <v>2</v>
      </c>
    </row>
    <row r="12" spans="1:11" x14ac:dyDescent="0.3">
      <c r="B12">
        <v>130</v>
      </c>
      <c r="C12" s="10" t="str">
        <f>VLOOKUP(B12,'Employee Data if'!A1:I101,MATCH(vlookup!C11,'Employee Data if'!A1:I1,0))</f>
        <v>Sales</v>
      </c>
      <c r="F12" s="1" t="s">
        <v>0</v>
      </c>
      <c r="G12" s="1" t="s">
        <v>4</v>
      </c>
      <c r="J12" s="1" t="s">
        <v>0</v>
      </c>
      <c r="K12" s="1" t="s">
        <v>2</v>
      </c>
    </row>
    <row r="13" spans="1:11" x14ac:dyDescent="0.3">
      <c r="F13">
        <v>198</v>
      </c>
      <c r="G13" s="6">
        <f>VLOOKUP(F13,data,5,0)</f>
        <v>42758</v>
      </c>
      <c r="J13">
        <v>200</v>
      </c>
      <c r="K13" t="str">
        <f>VLOOKUP(J13,data,3,0)</f>
        <v>Sales</v>
      </c>
    </row>
    <row r="14" spans="1:11" x14ac:dyDescent="0.3">
      <c r="A14" s="8">
        <v>5</v>
      </c>
      <c r="B14" s="1" t="s">
        <v>0</v>
      </c>
      <c r="C14" s="1" t="s">
        <v>8</v>
      </c>
    </row>
    <row r="15" spans="1:11" x14ac:dyDescent="0.3">
      <c r="B15">
        <v>135</v>
      </c>
      <c r="C15" s="10" t="str">
        <f>VLOOKUP(B15,'Employee Data if'!A1:I101,MATCH(vlookup!C14,'Employee Data if'!A1:I1,0))</f>
        <v>35 Main St, City, Country</v>
      </c>
      <c r="F15" s="1" t="s">
        <v>0</v>
      </c>
      <c r="G15" s="1" t="s">
        <v>6</v>
      </c>
    </row>
    <row r="16" spans="1:11" x14ac:dyDescent="0.3">
      <c r="F16">
        <v>124</v>
      </c>
      <c r="G16" t="str">
        <f>VLOOKUP(F16,data,7,0)</f>
        <v>employee24@company.com</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8C4E1-628E-4C52-A281-D0569229E75F}">
  <dimension ref="A1:E101"/>
  <sheetViews>
    <sheetView workbookViewId="0">
      <selection activeCell="E8" sqref="E8"/>
    </sheetView>
  </sheetViews>
  <sheetFormatPr defaultRowHeight="14.4" x14ac:dyDescent="0.3"/>
  <cols>
    <col min="1" max="1" width="11.109375" customWidth="1"/>
    <col min="2" max="2" width="24.21875" customWidth="1"/>
    <col min="3" max="4" width="15.5546875" bestFit="1" customWidth="1"/>
    <col min="5" max="5" width="17" customWidth="1"/>
    <col min="6" max="7" width="15.5546875" bestFit="1" customWidth="1"/>
    <col min="8" max="8" width="10.77734375" bestFit="1" customWidth="1"/>
  </cols>
  <sheetData>
    <row r="1" spans="1:5" x14ac:dyDescent="0.3">
      <c r="A1" s="4" t="s">
        <v>1028</v>
      </c>
    </row>
    <row r="2" spans="1:5" ht="15" x14ac:dyDescent="0.3">
      <c r="A2" s="21" t="s">
        <v>1029</v>
      </c>
    </row>
    <row r="3" spans="1:5" ht="15" x14ac:dyDescent="0.3">
      <c r="A3" s="21" t="s">
        <v>1030</v>
      </c>
    </row>
    <row r="4" spans="1:5" ht="15" x14ac:dyDescent="0.3">
      <c r="A4" s="21" t="s">
        <v>1031</v>
      </c>
    </row>
    <row r="5" spans="1:5" ht="15" x14ac:dyDescent="0.3">
      <c r="A5" s="21" t="s">
        <v>1032</v>
      </c>
    </row>
    <row r="6" spans="1:5" ht="15" x14ac:dyDescent="0.3">
      <c r="A6" s="21"/>
    </row>
    <row r="7" spans="1:5" x14ac:dyDescent="0.3">
      <c r="A7" s="1"/>
      <c r="D7" t="s">
        <v>0</v>
      </c>
      <c r="E7" s="1" t="s">
        <v>3</v>
      </c>
    </row>
    <row r="8" spans="1:5" x14ac:dyDescent="0.3">
      <c r="E8" t="str">
        <f>VLOOKUP(D7,data,4,0)</f>
        <v>Salary</v>
      </c>
    </row>
    <row r="10" spans="1:5" x14ac:dyDescent="0.3">
      <c r="A10" s="1"/>
      <c r="B10" s="1"/>
      <c r="D10" t="s">
        <v>0</v>
      </c>
      <c r="E10" s="1" t="s">
        <v>5</v>
      </c>
    </row>
    <row r="11" spans="1:5" x14ac:dyDescent="0.3">
      <c r="E11" t="str">
        <f>VLOOKUP(D10,data,6,0)</f>
        <v>Performance Rating</v>
      </c>
    </row>
    <row r="13" spans="1:5" x14ac:dyDescent="0.3">
      <c r="A13" s="1"/>
      <c r="D13" t="s">
        <v>0</v>
      </c>
      <c r="E13" s="1" t="s">
        <v>4</v>
      </c>
    </row>
    <row r="14" spans="1:5" x14ac:dyDescent="0.3">
      <c r="B14" s="6"/>
      <c r="E14" s="6" t="str">
        <f>VLOOKUP(D13,data,5,0)</f>
        <v>Hire Date</v>
      </c>
    </row>
    <row r="16" spans="1:5" x14ac:dyDescent="0.3">
      <c r="A16" s="1"/>
      <c r="D16" t="s">
        <v>0</v>
      </c>
      <c r="E16" s="1" t="s">
        <v>2</v>
      </c>
    </row>
    <row r="17" spans="1:5" x14ac:dyDescent="0.3">
      <c r="E17" t="str">
        <f>VLOOKUP(D16,data,3,0)</f>
        <v>Department</v>
      </c>
    </row>
    <row r="19" spans="1:5" x14ac:dyDescent="0.3">
      <c r="A19" s="1"/>
      <c r="D19" t="s">
        <v>0</v>
      </c>
      <c r="E19" s="1" t="s">
        <v>6</v>
      </c>
    </row>
    <row r="20" spans="1:5" x14ac:dyDescent="0.3">
      <c r="E20" t="str">
        <f>VLOOKUP(D19,data,7,0)</f>
        <v>Email</v>
      </c>
    </row>
    <row r="101" spans="1:1" x14ac:dyDescent="0.3">
      <c r="A101" s="20"/>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B1C663B-F8B9-44CF-924F-85D6D0B25858}">
          <x14:formula1>
            <xm:f>'Employee Data if'!$A$1:$A$101</xm:f>
          </x14:formula1>
          <xm:sqref>D7 D10 D13 D16 D19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9CA8B-6297-4209-8FC4-90D1BC52D180}">
  <dimension ref="A1:U20"/>
  <sheetViews>
    <sheetView showGridLines="0" workbookViewId="0">
      <selection activeCell="K27" sqref="K27"/>
    </sheetView>
  </sheetViews>
  <sheetFormatPr defaultRowHeight="14.4" x14ac:dyDescent="0.3"/>
  <cols>
    <col min="1" max="1" width="17.21875" style="8" bestFit="1" customWidth="1"/>
    <col min="2" max="2" width="20.109375" style="8" bestFit="1" customWidth="1"/>
    <col min="3" max="10" width="8.88671875" style="8"/>
    <col min="11" max="11" width="13.21875" style="8" bestFit="1" customWidth="1"/>
    <col min="12" max="12" width="12.5546875" style="8" bestFit="1" customWidth="1"/>
    <col min="13" max="13" width="19.5546875" style="8" bestFit="1" customWidth="1"/>
    <col min="14" max="16384" width="8.88671875" style="8"/>
  </cols>
  <sheetData>
    <row r="1" spans="1:21" ht="18" x14ac:dyDescent="0.3">
      <c r="A1" s="23" t="s">
        <v>1069</v>
      </c>
      <c r="J1" s="24" t="s">
        <v>1072</v>
      </c>
    </row>
    <row r="2" spans="1:21" x14ac:dyDescent="0.3">
      <c r="A2" s="24" t="s">
        <v>1070</v>
      </c>
      <c r="L2" s="14" t="s">
        <v>1033</v>
      </c>
      <c r="M2" t="s">
        <v>1042</v>
      </c>
    </row>
    <row r="3" spans="1:21" x14ac:dyDescent="0.3">
      <c r="A3" s="10" t="s">
        <v>1033</v>
      </c>
      <c r="B3" s="10" t="s">
        <v>1035</v>
      </c>
      <c r="C3" s="10"/>
      <c r="L3" s="26">
        <v>42661</v>
      </c>
      <c r="M3" s="27">
        <v>1</v>
      </c>
    </row>
    <row r="4" spans="1:21" x14ac:dyDescent="0.3">
      <c r="A4" s="25" t="s">
        <v>110</v>
      </c>
      <c r="B4" s="10">
        <v>1218612</v>
      </c>
      <c r="C4" s="10"/>
      <c r="L4" s="22" t="s">
        <v>1034</v>
      </c>
      <c r="M4">
        <v>1</v>
      </c>
    </row>
    <row r="5" spans="1:21" x14ac:dyDescent="0.3">
      <c r="A5" s="25" t="s">
        <v>109</v>
      </c>
      <c r="B5" s="10">
        <v>1244148</v>
      </c>
      <c r="C5" s="10"/>
      <c r="U5" s="24" t="s">
        <v>1074</v>
      </c>
    </row>
    <row r="6" spans="1:21" x14ac:dyDescent="0.3">
      <c r="A6" s="25" t="s">
        <v>111</v>
      </c>
      <c r="B6" s="10">
        <v>1232925</v>
      </c>
      <c r="C6" s="10"/>
    </row>
    <row r="7" spans="1:21" x14ac:dyDescent="0.3">
      <c r="A7" s="25" t="s">
        <v>112</v>
      </c>
      <c r="B7" s="10">
        <v>1241651</v>
      </c>
      <c r="C7" s="10"/>
      <c r="K7" s="24" t="s">
        <v>1073</v>
      </c>
    </row>
    <row r="8" spans="1:21" x14ac:dyDescent="0.3">
      <c r="A8" s="25" t="s">
        <v>113</v>
      </c>
      <c r="B8" s="10">
        <v>1099376</v>
      </c>
      <c r="C8" s="10"/>
    </row>
    <row r="9" spans="1:21" x14ac:dyDescent="0.3">
      <c r="A9" s="25" t="s">
        <v>1034</v>
      </c>
      <c r="B9" s="10">
        <v>6036712</v>
      </c>
      <c r="C9" s="10"/>
      <c r="K9" s="14" t="s">
        <v>1033</v>
      </c>
      <c r="L9" t="s">
        <v>1035</v>
      </c>
    </row>
    <row r="10" spans="1:21" x14ac:dyDescent="0.3">
      <c r="K10" s="33" t="s">
        <v>115</v>
      </c>
      <c r="L10">
        <v>1491954</v>
      </c>
    </row>
    <row r="11" spans="1:21" x14ac:dyDescent="0.3">
      <c r="K11" s="33" t="s">
        <v>116</v>
      </c>
      <c r="L11">
        <v>1499951</v>
      </c>
    </row>
    <row r="12" spans="1:21" x14ac:dyDescent="0.3">
      <c r="K12" s="33" t="s">
        <v>118</v>
      </c>
      <c r="L12">
        <v>572091</v>
      </c>
    </row>
    <row r="13" spans="1:21" x14ac:dyDescent="0.3">
      <c r="K13" s="33" t="s">
        <v>114</v>
      </c>
      <c r="L13">
        <v>1011214</v>
      </c>
    </row>
    <row r="14" spans="1:21" x14ac:dyDescent="0.3">
      <c r="A14" s="24" t="s">
        <v>1071</v>
      </c>
      <c r="K14" s="33" t="s">
        <v>117</v>
      </c>
      <c r="L14">
        <v>1461502</v>
      </c>
    </row>
    <row r="15" spans="1:21" x14ac:dyDescent="0.3">
      <c r="A15" s="14" t="s">
        <v>2</v>
      </c>
      <c r="B15" s="14" t="s">
        <v>5</v>
      </c>
      <c r="K15" s="15" t="s">
        <v>1034</v>
      </c>
      <c r="L15">
        <v>6036712</v>
      </c>
    </row>
    <row r="16" spans="1:21" x14ac:dyDescent="0.3">
      <c r="A16" s="10" t="s">
        <v>110</v>
      </c>
      <c r="B16" s="10" t="s">
        <v>115</v>
      </c>
    </row>
    <row r="17" spans="1:2" x14ac:dyDescent="0.3">
      <c r="A17" s="10" t="s">
        <v>109</v>
      </c>
      <c r="B17" s="10" t="s">
        <v>115</v>
      </c>
    </row>
    <row r="18" spans="1:2" x14ac:dyDescent="0.3">
      <c r="A18" s="10" t="s">
        <v>111</v>
      </c>
      <c r="B18" s="10" t="s">
        <v>115</v>
      </c>
    </row>
    <row r="19" spans="1:2" x14ac:dyDescent="0.3">
      <c r="A19" s="10" t="s">
        <v>112</v>
      </c>
      <c r="B19" s="10" t="s">
        <v>115</v>
      </c>
    </row>
    <row r="20" spans="1:2" x14ac:dyDescent="0.3">
      <c r="A20" s="10" t="s">
        <v>113</v>
      </c>
      <c r="B20" s="10" t="s">
        <v>115</v>
      </c>
    </row>
  </sheetData>
  <conditionalFormatting pivot="1" sqref="L10:L14">
    <cfRule type="colorScale" priority="1">
      <colorScale>
        <cfvo type="min"/>
        <cfvo type="percentile" val="50"/>
        <cfvo type="max"/>
        <color rgb="FFF8696B"/>
        <color rgb="FFFFEB84"/>
        <color rgb="FF63BE7B"/>
      </colorScale>
    </cfRule>
  </conditionalFormatting>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DF487-6C1C-4DCF-B81E-4E89429A12C1}">
  <sheetPr>
    <tabColor rgb="FFFFFF00"/>
  </sheetPr>
  <dimension ref="A1:J21"/>
  <sheetViews>
    <sheetView zoomScale="85" zoomScaleNormal="85" workbookViewId="0">
      <selection sqref="A1:B5"/>
    </sheetView>
  </sheetViews>
  <sheetFormatPr defaultRowHeight="14.4" x14ac:dyDescent="0.3"/>
  <cols>
    <col min="1" max="2" width="18.21875" style="38" bestFit="1" customWidth="1"/>
    <col min="3" max="4" width="12.5546875" style="38" bestFit="1" customWidth="1"/>
    <col min="5" max="7" width="8.88671875" style="38"/>
    <col min="8" max="8" width="20.5546875" style="38" bestFit="1" customWidth="1"/>
    <col min="9" max="10" width="13.21875" style="38" bestFit="1" customWidth="1"/>
    <col min="11" max="16384" width="8.88671875" style="38"/>
  </cols>
  <sheetData>
    <row r="1" spans="1:10" ht="18" x14ac:dyDescent="0.3">
      <c r="J1" s="39" t="s">
        <v>1076</v>
      </c>
    </row>
    <row r="2" spans="1:10" x14ac:dyDescent="0.3">
      <c r="H2" s="40" t="s">
        <v>1080</v>
      </c>
    </row>
    <row r="3" spans="1:10" x14ac:dyDescent="0.3">
      <c r="I3" t="s">
        <v>1035</v>
      </c>
    </row>
    <row r="4" spans="1:10" x14ac:dyDescent="0.3">
      <c r="I4" s="8">
        <v>6036712</v>
      </c>
    </row>
    <row r="6" spans="1:10" x14ac:dyDescent="0.3">
      <c r="A6" s="40" t="s">
        <v>1077</v>
      </c>
    </row>
    <row r="7" spans="1:10" x14ac:dyDescent="0.3">
      <c r="A7" s="38" t="s">
        <v>1035</v>
      </c>
    </row>
    <row r="8" spans="1:10" x14ac:dyDescent="0.3">
      <c r="A8" s="38">
        <v>1218612</v>
      </c>
    </row>
    <row r="11" spans="1:10" x14ac:dyDescent="0.3">
      <c r="A11" s="40" t="s">
        <v>1078</v>
      </c>
    </row>
    <row r="12" spans="1:10" x14ac:dyDescent="0.3">
      <c r="A12" s="14" t="s">
        <v>2</v>
      </c>
      <c r="B12" s="14" t="s">
        <v>5</v>
      </c>
    </row>
    <row r="13" spans="1:10" x14ac:dyDescent="0.3">
      <c r="A13" s="8" t="s">
        <v>112</v>
      </c>
      <c r="B13" s="19" t="s">
        <v>115</v>
      </c>
      <c r="H13" s="40" t="s">
        <v>1081</v>
      </c>
    </row>
    <row r="14" spans="1:10" x14ac:dyDescent="0.3">
      <c r="H14" t="s">
        <v>1042</v>
      </c>
    </row>
    <row r="15" spans="1:10" x14ac:dyDescent="0.3">
      <c r="H15" s="8">
        <v>100</v>
      </c>
    </row>
    <row r="19" spans="1:1" x14ac:dyDescent="0.3">
      <c r="A19" s="40" t="s">
        <v>1079</v>
      </c>
    </row>
    <row r="20" spans="1:1" x14ac:dyDescent="0.3">
      <c r="A20" s="38" t="s">
        <v>1075</v>
      </c>
    </row>
    <row r="21" spans="1:1" x14ac:dyDescent="0.3">
      <c r="A21" s="8">
        <v>101</v>
      </c>
    </row>
  </sheetData>
  <conditionalFormatting pivot="1" sqref="A8">
    <cfRule type="dataBar" priority="1">
      <dataBar>
        <cfvo type="min"/>
        <cfvo type="max"/>
        <color rgb="FF638EC6"/>
      </dataBar>
      <extLst>
        <ext xmlns:x14="http://schemas.microsoft.com/office/spreadsheetml/2009/9/main" uri="{B025F937-C7B1-47D3-B67F-A62EFF666E3E}">
          <x14:id>{9CAC92B7-6CE9-4CCD-ABBD-9686E2B04D03}</x14:id>
        </ext>
      </extLst>
    </cfRule>
  </conditionalFormatting>
  <pageMargins left="0.7" right="0.7" top="0.75" bottom="0.75" header="0.3" footer="0.3"/>
  <drawing r:id="rId6"/>
  <extLst>
    <ext xmlns:x14="http://schemas.microsoft.com/office/spreadsheetml/2009/9/main" uri="{78C0D931-6437-407d-A8EE-F0AAD7539E65}">
      <x14:conditionalFormattings>
        <x14:conditionalFormatting xmlns:xm="http://schemas.microsoft.com/office/excel/2006/main" pivot="1">
          <x14:cfRule type="dataBar" id="{9CAC92B7-6CE9-4CCD-ABBD-9686E2B04D03}">
            <x14:dataBar minLength="0" maxLength="100" border="1" negativeBarBorderColorSameAsPositive="0">
              <x14:cfvo type="autoMin"/>
              <x14:cfvo type="autoMax"/>
              <x14:borderColor rgb="FF638EC6"/>
              <x14:negativeFillColor rgb="FFFF0000"/>
              <x14:negativeBorderColor rgb="FFFF0000"/>
              <x14:axisColor rgb="FF000000"/>
            </x14:dataBar>
          </x14:cfRule>
          <xm:sqref>A8</xm:sqref>
        </x14:conditionalFormatting>
      </x14:conditionalFormattings>
    </ext>
    <ext xmlns:x14="http://schemas.microsoft.com/office/spreadsheetml/2009/9/main" uri="{A8765BA9-456A-4dab-B4F3-ACF838C121DE}">
      <x14:slicerList>
        <x14:slicer r:id="rId7"/>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F5008-5D2A-4361-9A8A-DC0150D69A0E}">
  <dimension ref="A1:Q26"/>
  <sheetViews>
    <sheetView workbookViewId="0">
      <selection activeCell="E19" sqref="E19"/>
    </sheetView>
  </sheetViews>
  <sheetFormatPr defaultRowHeight="14.4" x14ac:dyDescent="0.3"/>
  <cols>
    <col min="1" max="1" width="12.5546875" style="35" bestFit="1" customWidth="1"/>
    <col min="2" max="2" width="19.5546875" style="35" bestFit="1" customWidth="1"/>
    <col min="3" max="7" width="8.88671875" style="35"/>
    <col min="8" max="8" width="17.21875" style="35" bestFit="1" customWidth="1"/>
    <col min="9" max="9" width="20.109375" style="35" bestFit="1" customWidth="1"/>
    <col min="10" max="10" width="15.77734375" style="35" bestFit="1" customWidth="1"/>
    <col min="11" max="12" width="8.88671875" style="35"/>
    <col min="13" max="13" width="12.5546875" style="35" bestFit="1" customWidth="1"/>
    <col min="14" max="14" width="19.5546875" style="35" bestFit="1" customWidth="1"/>
    <col min="15" max="15" width="8.88671875" style="35"/>
    <col min="16" max="16" width="12.5546875" style="35" bestFit="1" customWidth="1"/>
    <col min="17" max="17" width="19.5546875" style="35" bestFit="1" customWidth="1"/>
    <col min="18" max="16384" width="8.88671875" style="35"/>
  </cols>
  <sheetData>
    <row r="1" spans="1:14" x14ac:dyDescent="0.3">
      <c r="A1" s="34" t="s">
        <v>1036</v>
      </c>
      <c r="H1" s="34" t="s">
        <v>1037</v>
      </c>
    </row>
    <row r="2" spans="1:14" x14ac:dyDescent="0.3">
      <c r="A2" s="35" t="s">
        <v>1033</v>
      </c>
      <c r="B2" s="35" t="s">
        <v>1035</v>
      </c>
      <c r="H2" s="35" t="s">
        <v>2</v>
      </c>
      <c r="I2" s="35" t="s">
        <v>5</v>
      </c>
      <c r="J2" s="35" t="s">
        <v>1041</v>
      </c>
    </row>
    <row r="3" spans="1:14" x14ac:dyDescent="0.3">
      <c r="A3" s="36" t="s">
        <v>110</v>
      </c>
      <c r="B3" s="35">
        <v>1218612</v>
      </c>
      <c r="H3" s="35" t="s">
        <v>110</v>
      </c>
      <c r="I3" s="35" t="s">
        <v>115</v>
      </c>
      <c r="J3" s="35">
        <v>61678</v>
      </c>
    </row>
    <row r="4" spans="1:14" x14ac:dyDescent="0.3">
      <c r="A4" s="36" t="s">
        <v>109</v>
      </c>
      <c r="B4" s="35">
        <v>1244148</v>
      </c>
      <c r="I4" s="35" t="s">
        <v>116</v>
      </c>
      <c r="J4" s="35">
        <v>61286.2</v>
      </c>
    </row>
    <row r="5" spans="1:14" x14ac:dyDescent="0.3">
      <c r="A5" s="36" t="s">
        <v>111</v>
      </c>
      <c r="B5" s="35">
        <v>1232925</v>
      </c>
      <c r="I5" s="35" t="s">
        <v>118</v>
      </c>
      <c r="J5" s="35">
        <v>54469.666666666664</v>
      </c>
    </row>
    <row r="6" spans="1:14" x14ac:dyDescent="0.3">
      <c r="A6" s="36" t="s">
        <v>112</v>
      </c>
      <c r="B6" s="35">
        <v>1241651</v>
      </c>
      <c r="I6" s="35" t="s">
        <v>114</v>
      </c>
      <c r="J6" s="35">
        <v>63570</v>
      </c>
    </row>
    <row r="7" spans="1:14" x14ac:dyDescent="0.3">
      <c r="A7" s="36" t="s">
        <v>113</v>
      </c>
      <c r="B7" s="35">
        <v>1099376</v>
      </c>
      <c r="I7" s="35" t="s">
        <v>117</v>
      </c>
      <c r="J7" s="35">
        <v>63158</v>
      </c>
      <c r="M7" s="34" t="s">
        <v>1039</v>
      </c>
    </row>
    <row r="8" spans="1:14" x14ac:dyDescent="0.3">
      <c r="A8" s="36" t="s">
        <v>1034</v>
      </c>
      <c r="B8" s="35">
        <v>6036712</v>
      </c>
      <c r="H8" s="35" t="s">
        <v>109</v>
      </c>
      <c r="I8" s="35" t="s">
        <v>115</v>
      </c>
      <c r="J8" s="35">
        <v>48115.5</v>
      </c>
    </row>
    <row r="9" spans="1:14" x14ac:dyDescent="0.3">
      <c r="I9" s="35" t="s">
        <v>116</v>
      </c>
      <c r="J9" s="35">
        <v>62971.444444444445</v>
      </c>
      <c r="M9" s="35" t="s">
        <v>1033</v>
      </c>
      <c r="N9" s="35" t="s">
        <v>1035</v>
      </c>
    </row>
    <row r="10" spans="1:14" x14ac:dyDescent="0.3">
      <c r="A10" s="34" t="s">
        <v>1040</v>
      </c>
      <c r="I10" s="35" t="s">
        <v>114</v>
      </c>
      <c r="J10" s="35">
        <v>55829.5</v>
      </c>
      <c r="M10" s="36" t="s">
        <v>115</v>
      </c>
      <c r="N10" s="35">
        <v>1491954</v>
      </c>
    </row>
    <row r="11" spans="1:14" x14ac:dyDescent="0.3">
      <c r="I11" s="35" t="s">
        <v>117</v>
      </c>
      <c r="J11" s="35">
        <v>67073.571428571435</v>
      </c>
      <c r="M11" s="36" t="s">
        <v>116</v>
      </c>
      <c r="N11" s="35">
        <v>1499951</v>
      </c>
    </row>
    <row r="12" spans="1:14" x14ac:dyDescent="0.3">
      <c r="A12" s="35" t="s">
        <v>1033</v>
      </c>
      <c r="B12" s="35" t="s">
        <v>1042</v>
      </c>
      <c r="H12" s="35" t="s">
        <v>111</v>
      </c>
      <c r="I12" s="35" t="s">
        <v>115</v>
      </c>
      <c r="J12" s="35">
        <v>61552.2</v>
      </c>
      <c r="M12" s="36" t="s">
        <v>118</v>
      </c>
      <c r="N12" s="35">
        <v>572091</v>
      </c>
    </row>
    <row r="13" spans="1:14" x14ac:dyDescent="0.3">
      <c r="A13" s="36" t="s">
        <v>110</v>
      </c>
      <c r="B13" s="35">
        <v>20</v>
      </c>
      <c r="I13" s="35" t="s">
        <v>116</v>
      </c>
      <c r="J13" s="35">
        <v>57397.5</v>
      </c>
      <c r="M13" s="36" t="s">
        <v>114</v>
      </c>
      <c r="N13" s="35">
        <v>1011214</v>
      </c>
    </row>
    <row r="14" spans="1:14" x14ac:dyDescent="0.3">
      <c r="A14" s="36" t="s">
        <v>109</v>
      </c>
      <c r="B14" s="35">
        <v>20</v>
      </c>
      <c r="I14" s="35" t="s">
        <v>118</v>
      </c>
      <c r="J14" s="35">
        <v>76115</v>
      </c>
      <c r="M14" s="36" t="s">
        <v>117</v>
      </c>
      <c r="N14" s="35">
        <v>1461502</v>
      </c>
    </row>
    <row r="15" spans="1:14" x14ac:dyDescent="0.3">
      <c r="A15" s="36" t="s">
        <v>111</v>
      </c>
      <c r="B15" s="35">
        <v>20</v>
      </c>
      <c r="I15" s="35" t="s">
        <v>114</v>
      </c>
      <c r="J15" s="35">
        <v>54116.5</v>
      </c>
      <c r="M15" s="36" t="s">
        <v>1034</v>
      </c>
      <c r="N15" s="35">
        <v>6036712</v>
      </c>
    </row>
    <row r="16" spans="1:14" x14ac:dyDescent="0.3">
      <c r="A16" s="36" t="s">
        <v>112</v>
      </c>
      <c r="B16" s="35">
        <v>20</v>
      </c>
      <c r="I16" s="35" t="s">
        <v>117</v>
      </c>
      <c r="J16" s="35">
        <v>65375.6</v>
      </c>
    </row>
    <row r="17" spans="1:17" x14ac:dyDescent="0.3">
      <c r="A17" s="36" t="s">
        <v>113</v>
      </c>
      <c r="B17" s="35">
        <v>20</v>
      </c>
      <c r="H17" s="35" t="s">
        <v>112</v>
      </c>
      <c r="I17" s="35" t="s">
        <v>115</v>
      </c>
      <c r="J17" s="35">
        <v>64321.714285714283</v>
      </c>
    </row>
    <row r="18" spans="1:17" x14ac:dyDescent="0.3">
      <c r="A18" s="36" t="s">
        <v>1034</v>
      </c>
      <c r="B18" s="35">
        <v>100</v>
      </c>
      <c r="I18" s="35" t="s">
        <v>116</v>
      </c>
      <c r="J18" s="35">
        <v>57842</v>
      </c>
      <c r="O18" s="34" t="s">
        <v>1038</v>
      </c>
    </row>
    <row r="19" spans="1:17" x14ac:dyDescent="0.3">
      <c r="I19" s="35" t="s">
        <v>118</v>
      </c>
      <c r="J19" s="35">
        <v>71568</v>
      </c>
    </row>
    <row r="20" spans="1:17" x14ac:dyDescent="0.3">
      <c r="I20" s="35" t="s">
        <v>114</v>
      </c>
      <c r="J20" s="35">
        <v>69470</v>
      </c>
      <c r="P20" s="35" t="s">
        <v>1033</v>
      </c>
      <c r="Q20" s="35" t="s">
        <v>1042</v>
      </c>
    </row>
    <row r="21" spans="1:17" x14ac:dyDescent="0.3">
      <c r="I21" s="35" t="s">
        <v>117</v>
      </c>
      <c r="J21" s="35">
        <v>55552.75</v>
      </c>
      <c r="P21" s="37">
        <v>42661</v>
      </c>
      <c r="Q21" s="35">
        <v>1</v>
      </c>
    </row>
    <row r="22" spans="1:17" x14ac:dyDescent="0.3">
      <c r="H22" s="35" t="s">
        <v>113</v>
      </c>
      <c r="I22" s="35" t="s">
        <v>115</v>
      </c>
      <c r="J22" s="35">
        <v>51491</v>
      </c>
      <c r="P22" s="37">
        <v>42664</v>
      </c>
      <c r="Q22" s="35">
        <v>1</v>
      </c>
    </row>
    <row r="23" spans="1:17" x14ac:dyDescent="0.3">
      <c r="I23" s="35" t="s">
        <v>116</v>
      </c>
      <c r="J23" s="35">
        <v>53988.5</v>
      </c>
      <c r="P23" s="37" t="s">
        <v>1034</v>
      </c>
      <c r="Q23" s="35">
        <v>2</v>
      </c>
    </row>
    <row r="24" spans="1:17" x14ac:dyDescent="0.3">
      <c r="I24" s="35" t="s">
        <v>118</v>
      </c>
      <c r="J24" s="35">
        <v>61628</v>
      </c>
    </row>
    <row r="25" spans="1:17" x14ac:dyDescent="0.3">
      <c r="I25" s="35" t="s">
        <v>114</v>
      </c>
      <c r="J25" s="35">
        <v>56793.8</v>
      </c>
    </row>
    <row r="26" spans="1:17" x14ac:dyDescent="0.3">
      <c r="I26" s="35" t="s">
        <v>117</v>
      </c>
      <c r="J26" s="35">
        <v>52763.666666666664</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71968-4305-4D6C-A135-345BE083D358}">
  <sheetPr>
    <tabColor rgb="FF92D050"/>
  </sheetPr>
  <dimension ref="A1:P26"/>
  <sheetViews>
    <sheetView workbookViewId="0">
      <selection activeCell="R6" sqref="R6"/>
    </sheetView>
  </sheetViews>
  <sheetFormatPr defaultRowHeight="14.4" x14ac:dyDescent="0.3"/>
  <cols>
    <col min="1" max="1" width="13.21875" style="19" bestFit="1" customWidth="1"/>
    <col min="2" max="2" width="12.5546875" style="19" bestFit="1" customWidth="1"/>
    <col min="3" max="10" width="8.88671875" style="19"/>
    <col min="11" max="11" width="12.5546875" style="19" bestFit="1" customWidth="1"/>
    <col min="12" max="12" width="19.5546875" style="19" bestFit="1" customWidth="1"/>
    <col min="13" max="14" width="8.88671875" style="19"/>
    <col min="15" max="15" width="12.5546875" style="19" bestFit="1" customWidth="1"/>
    <col min="16" max="16" width="19.5546875" style="19" bestFit="1" customWidth="1"/>
    <col min="17" max="16384" width="8.88671875" style="19"/>
  </cols>
  <sheetData>
    <row r="1" spans="1:16" ht="18" x14ac:dyDescent="0.3">
      <c r="A1" s="29" t="s">
        <v>1043</v>
      </c>
      <c r="J1" s="30" t="s">
        <v>1045</v>
      </c>
    </row>
    <row r="2" spans="1:16" x14ac:dyDescent="0.3">
      <c r="A2" s="30" t="s">
        <v>1044</v>
      </c>
      <c r="K2" s="19" t="s">
        <v>2</v>
      </c>
      <c r="L2" s="19" t="s">
        <v>5</v>
      </c>
      <c r="N2" s="30" t="s">
        <v>1046</v>
      </c>
    </row>
    <row r="3" spans="1:16" x14ac:dyDescent="0.3">
      <c r="K3" s="19" t="s">
        <v>110</v>
      </c>
      <c r="L3" s="19" t="s">
        <v>115</v>
      </c>
      <c r="O3" s="19" t="s">
        <v>1033</v>
      </c>
      <c r="P3" s="19" t="s">
        <v>1042</v>
      </c>
    </row>
    <row r="4" spans="1:16" x14ac:dyDescent="0.3">
      <c r="A4" s="31" t="s">
        <v>1033</v>
      </c>
      <c r="B4" s="19" t="s">
        <v>1035</v>
      </c>
      <c r="K4" s="19" t="s">
        <v>109</v>
      </c>
      <c r="L4" s="19" t="s">
        <v>115</v>
      </c>
      <c r="O4" s="32">
        <v>42661</v>
      </c>
      <c r="P4" s="19">
        <v>1</v>
      </c>
    </row>
    <row r="5" spans="1:16" x14ac:dyDescent="0.3">
      <c r="A5" s="33" t="s">
        <v>110</v>
      </c>
      <c r="B5" s="31">
        <v>1218612</v>
      </c>
      <c r="K5" s="19" t="s">
        <v>111</v>
      </c>
      <c r="L5" s="19" t="s">
        <v>115</v>
      </c>
      <c r="O5" s="32" t="s">
        <v>1034</v>
      </c>
      <c r="P5" s="19">
        <v>1</v>
      </c>
    </row>
    <row r="6" spans="1:16" x14ac:dyDescent="0.3">
      <c r="A6" s="33" t="s">
        <v>109</v>
      </c>
      <c r="B6" s="31">
        <v>1244148</v>
      </c>
      <c r="K6" s="19" t="s">
        <v>112</v>
      </c>
      <c r="L6" s="19" t="s">
        <v>115</v>
      </c>
    </row>
    <row r="7" spans="1:16" x14ac:dyDescent="0.3">
      <c r="A7" s="33" t="s">
        <v>111</v>
      </c>
      <c r="B7" s="31">
        <v>1232925</v>
      </c>
      <c r="K7" s="19" t="s">
        <v>113</v>
      </c>
      <c r="L7" s="19" t="s">
        <v>115</v>
      </c>
    </row>
    <row r="8" spans="1:16" x14ac:dyDescent="0.3">
      <c r="A8" s="33" t="s">
        <v>112</v>
      </c>
      <c r="B8" s="31">
        <v>1241651</v>
      </c>
    </row>
    <row r="9" spans="1:16" x14ac:dyDescent="0.3">
      <c r="A9" s="33" t="s">
        <v>113</v>
      </c>
      <c r="B9" s="31">
        <v>1099376</v>
      </c>
    </row>
    <row r="10" spans="1:16" x14ac:dyDescent="0.3">
      <c r="A10" s="33" t="s">
        <v>1034</v>
      </c>
      <c r="B10" s="19">
        <v>6036712</v>
      </c>
      <c r="K10" s="30" t="s">
        <v>1048</v>
      </c>
    </row>
    <row r="11" spans="1:16" x14ac:dyDescent="0.3">
      <c r="K11" s="19" t="s">
        <v>1033</v>
      </c>
      <c r="L11" s="19" t="s">
        <v>1042</v>
      </c>
    </row>
    <row r="12" spans="1:16" x14ac:dyDescent="0.3">
      <c r="A12" s="30" t="s">
        <v>1047</v>
      </c>
      <c r="K12" s="33" t="s">
        <v>110</v>
      </c>
      <c r="L12" s="19">
        <v>20</v>
      </c>
    </row>
    <row r="13" spans="1:16" x14ac:dyDescent="0.3">
      <c r="A13" s="30"/>
      <c r="K13" s="33" t="s">
        <v>109</v>
      </c>
      <c r="L13" s="19">
        <v>20</v>
      </c>
    </row>
    <row r="14" spans="1:16" x14ac:dyDescent="0.3">
      <c r="A14" s="19" t="s">
        <v>1033</v>
      </c>
      <c r="B14" s="19" t="s">
        <v>1035</v>
      </c>
      <c r="K14" s="33" t="s">
        <v>111</v>
      </c>
      <c r="L14" s="19">
        <v>20</v>
      </c>
    </row>
    <row r="15" spans="1:16" x14ac:dyDescent="0.3">
      <c r="A15" s="33" t="s">
        <v>115</v>
      </c>
      <c r="B15" s="19">
        <v>1491954</v>
      </c>
      <c r="K15" s="33" t="s">
        <v>112</v>
      </c>
      <c r="L15" s="19">
        <v>20</v>
      </c>
    </row>
    <row r="16" spans="1:16" x14ac:dyDescent="0.3">
      <c r="A16" s="33" t="s">
        <v>116</v>
      </c>
      <c r="B16" s="19">
        <v>1499951</v>
      </c>
      <c r="K16" s="33" t="s">
        <v>113</v>
      </c>
      <c r="L16" s="19">
        <v>20</v>
      </c>
    </row>
    <row r="17" spans="1:16" x14ac:dyDescent="0.3">
      <c r="A17" s="33" t="s">
        <v>118</v>
      </c>
      <c r="B17" s="19">
        <v>572091</v>
      </c>
      <c r="K17" s="33" t="s">
        <v>1034</v>
      </c>
      <c r="L17" s="19">
        <v>100</v>
      </c>
    </row>
    <row r="18" spans="1:16" x14ac:dyDescent="0.3">
      <c r="A18" s="33" t="s">
        <v>114</v>
      </c>
      <c r="B18" s="19">
        <v>1011214</v>
      </c>
    </row>
    <row r="19" spans="1:16" x14ac:dyDescent="0.3">
      <c r="A19" s="33" t="s">
        <v>117</v>
      </c>
      <c r="B19" s="19">
        <v>1461502</v>
      </c>
      <c r="N19" s="30" t="s">
        <v>1047</v>
      </c>
    </row>
    <row r="20" spans="1:16" x14ac:dyDescent="0.3">
      <c r="A20" s="33" t="s">
        <v>1034</v>
      </c>
      <c r="B20" s="19">
        <v>6036712</v>
      </c>
      <c r="O20" s="19" t="s">
        <v>1033</v>
      </c>
      <c r="P20" s="19" t="s">
        <v>1035</v>
      </c>
    </row>
    <row r="21" spans="1:16" x14ac:dyDescent="0.3">
      <c r="O21" s="33" t="s">
        <v>115</v>
      </c>
      <c r="P21" s="19">
        <v>1491954</v>
      </c>
    </row>
    <row r="22" spans="1:16" x14ac:dyDescent="0.3">
      <c r="O22" s="33" t="s">
        <v>116</v>
      </c>
      <c r="P22" s="19">
        <v>1499951</v>
      </c>
    </row>
    <row r="23" spans="1:16" x14ac:dyDescent="0.3">
      <c r="O23" s="33" t="s">
        <v>118</v>
      </c>
      <c r="P23" s="19">
        <v>572091</v>
      </c>
    </row>
    <row r="24" spans="1:16" x14ac:dyDescent="0.3">
      <c r="O24" s="33" t="s">
        <v>114</v>
      </c>
      <c r="P24" s="19">
        <v>1011214</v>
      </c>
    </row>
    <row r="25" spans="1:16" x14ac:dyDescent="0.3">
      <c r="O25" s="33" t="s">
        <v>117</v>
      </c>
      <c r="P25" s="19">
        <v>1461502</v>
      </c>
    </row>
    <row r="26" spans="1:16" x14ac:dyDescent="0.3">
      <c r="O26" s="33" t="s">
        <v>1034</v>
      </c>
      <c r="P26" s="19">
        <v>6036712</v>
      </c>
    </row>
  </sheetData>
  <conditionalFormatting sqref="L9:L11 L29:L30">
    <cfRule type="containsText" dxfId="80" priority="21" operator="containsText" text="average">
      <formula>NOT(ISERROR(SEARCH("average",L9)))</formula>
    </cfRule>
  </conditionalFormatting>
  <conditionalFormatting pivot="1" sqref="B5:B9">
    <cfRule type="dataBar" priority="20">
      <dataBar>
        <cfvo type="min"/>
        <cfvo type="max"/>
        <color rgb="FFFFB628"/>
      </dataBar>
      <extLst>
        <ext xmlns:x14="http://schemas.microsoft.com/office/spreadsheetml/2009/9/main" uri="{B025F937-C7B1-47D3-B67F-A62EFF666E3E}">
          <x14:id>{4EEE23E0-0C83-4A0C-8B21-BCF2B2FF945B}</x14:id>
        </ext>
      </extLst>
    </cfRule>
  </conditionalFormatting>
  <conditionalFormatting pivot="1" sqref="B15:B19">
    <cfRule type="iconSet" priority="19">
      <iconSet iconSet="3Arrows">
        <cfvo type="percent" val="0"/>
        <cfvo type="percent" val="33"/>
        <cfvo type="percent" val="67"/>
      </iconSet>
    </cfRule>
  </conditionalFormatting>
  <conditionalFormatting pivot="1" sqref="P4">
    <cfRule type="colorScale" priority="18">
      <colorScale>
        <cfvo type="min"/>
        <cfvo type="percentile" val="50"/>
        <cfvo type="max"/>
        <color rgb="FF5A8AC6"/>
        <color rgb="FFFCFCFF"/>
        <color rgb="FFF8696B"/>
      </colorScale>
    </cfRule>
  </conditionalFormatting>
  <conditionalFormatting sqref="K3">
    <cfRule type="iconSet" priority="16">
      <iconSet>
        <cfvo type="percent" val="0"/>
        <cfvo type="percent" val="33"/>
        <cfvo type="percent" val="67"/>
      </iconSet>
    </cfRule>
  </conditionalFormatting>
  <conditionalFormatting sqref="K9">
    <cfRule type="dataBar" priority="15">
      <dataBar>
        <cfvo type="min"/>
        <cfvo type="max"/>
        <color rgb="FF638EC6"/>
      </dataBar>
      <extLst>
        <ext xmlns:x14="http://schemas.microsoft.com/office/spreadsheetml/2009/9/main" uri="{B025F937-C7B1-47D3-B67F-A62EFF666E3E}">
          <x14:id>{BBDC6221-A33D-42B5-AEB6-020E01B5D723}</x14:id>
        </ext>
      </extLst>
    </cfRule>
  </conditionalFormatting>
  <conditionalFormatting sqref="L2">
    <cfRule type="colorScale" priority="14">
      <colorScale>
        <cfvo type="min"/>
        <cfvo type="percentile" val="50"/>
        <cfvo type="max"/>
        <color rgb="FF5A8AC6"/>
        <color rgb="FFFCFCFF"/>
        <color rgb="FFF8696B"/>
      </colorScale>
    </cfRule>
  </conditionalFormatting>
  <conditionalFormatting sqref="L3">
    <cfRule type="dataBar" priority="10">
      <dataBar>
        <cfvo type="min"/>
        <cfvo type="max"/>
        <color rgb="FF63C384"/>
      </dataBar>
      <extLst>
        <ext xmlns:x14="http://schemas.microsoft.com/office/spreadsheetml/2009/9/main" uri="{B025F937-C7B1-47D3-B67F-A62EFF666E3E}">
          <x14:id>{BF16549F-7681-4AA2-9151-F42A3E6F6CFE}</x14:id>
        </ext>
      </extLst>
    </cfRule>
    <cfRule type="colorScale" priority="11">
      <colorScale>
        <cfvo type="min"/>
        <cfvo type="percentile" val="50"/>
        <cfvo type="max"/>
        <color rgb="FF63BE7B"/>
        <color rgb="FFFFEB84"/>
        <color rgb="FFF8696B"/>
      </colorScale>
    </cfRule>
  </conditionalFormatting>
  <conditionalFormatting pivot="1" sqref="P4">
    <cfRule type="colorScale" priority="9">
      <colorScale>
        <cfvo type="min"/>
        <cfvo type="max"/>
        <color rgb="FF63BE7B"/>
        <color rgb="FFFCFCFF"/>
      </colorScale>
    </cfRule>
  </conditionalFormatting>
  <conditionalFormatting pivot="1" sqref="P4">
    <cfRule type="dataBar" priority="8">
      <dataBar>
        <cfvo type="min"/>
        <cfvo type="max"/>
        <color rgb="FF63C384"/>
      </dataBar>
      <extLst>
        <ext xmlns:x14="http://schemas.microsoft.com/office/spreadsheetml/2009/9/main" uri="{B025F937-C7B1-47D3-B67F-A62EFF666E3E}">
          <x14:id>{D9597690-C7A1-4E25-857C-89CFFB07B478}</x14:id>
        </ext>
      </extLst>
    </cfRule>
  </conditionalFormatting>
  <conditionalFormatting sqref="K3:L7">
    <cfRule type="dataBar" priority="7">
      <dataBar>
        <cfvo type="min"/>
        <cfvo type="max"/>
        <color rgb="FF63C384"/>
      </dataBar>
      <extLst>
        <ext xmlns:x14="http://schemas.microsoft.com/office/spreadsheetml/2009/9/main" uri="{B025F937-C7B1-47D3-B67F-A62EFF666E3E}">
          <x14:id>{1D3C3961-098B-4E54-8837-C985A9D2740E}</x14:id>
        </ext>
      </extLst>
    </cfRule>
  </conditionalFormatting>
  <conditionalFormatting pivot="1" sqref="B15:B19">
    <cfRule type="dataBar" priority="6">
      <dataBar>
        <cfvo type="min"/>
        <cfvo type="max"/>
        <color rgb="FF63C384"/>
      </dataBar>
      <extLst>
        <ext xmlns:x14="http://schemas.microsoft.com/office/spreadsheetml/2009/9/main" uri="{B025F937-C7B1-47D3-B67F-A62EFF666E3E}">
          <x14:id>{9C194F51-309D-45E4-93F6-16D301644D7B}</x14:id>
        </ext>
      </extLst>
    </cfRule>
  </conditionalFormatting>
  <conditionalFormatting pivot="1" sqref="L12:L16">
    <cfRule type="dataBar" priority="5">
      <dataBar>
        <cfvo type="min"/>
        <cfvo type="max"/>
        <color rgb="FFD6007B"/>
      </dataBar>
      <extLst>
        <ext xmlns:x14="http://schemas.microsoft.com/office/spreadsheetml/2009/9/main" uri="{B025F937-C7B1-47D3-B67F-A62EFF666E3E}">
          <x14:id>{7DC5EB65-D2A7-4E13-AD43-008252AB7724}</x14:id>
        </ext>
      </extLst>
    </cfRule>
  </conditionalFormatting>
  <conditionalFormatting pivot="1" sqref="P21:P25">
    <cfRule type="colorScale" priority="4">
      <colorScale>
        <cfvo type="min"/>
        <cfvo type="percentile" val="50"/>
        <cfvo type="max"/>
        <color rgb="FF63BE7B"/>
        <color rgb="FFFFEB84"/>
        <color rgb="FFF8696B"/>
      </colorScale>
    </cfRule>
  </conditionalFormatting>
  <conditionalFormatting sqref="Q11">
    <cfRule type="dataBar" priority="3">
      <dataBar>
        <cfvo type="min"/>
        <cfvo type="max"/>
        <color rgb="FF638EC6"/>
      </dataBar>
      <extLst>
        <ext xmlns:x14="http://schemas.microsoft.com/office/spreadsheetml/2009/9/main" uri="{B025F937-C7B1-47D3-B67F-A62EFF666E3E}">
          <x14:id>{E0E979AF-665C-4AF4-B5F7-D681BD7A8002}</x14:id>
        </ext>
      </extLst>
    </cfRule>
  </conditionalFormatting>
  <conditionalFormatting pivot="1">
    <cfRule type="colorScale" priority="2">
      <colorScale>
        <cfvo type="min"/>
        <cfvo type="percentile" val="50"/>
        <cfvo type="max"/>
        <color rgb="FF5A8AC6"/>
        <color rgb="FFFCFCFF"/>
        <color rgb="FFF8696B"/>
      </colorScale>
    </cfRule>
  </conditionalFormatting>
  <conditionalFormatting sqref="L3:L7">
    <cfRule type="colorScale" priority="1">
      <colorScale>
        <cfvo type="min"/>
        <cfvo type="max"/>
        <color rgb="FFFFFF00"/>
        <color rgb="FFFFEF9C"/>
      </colorScale>
    </cfRule>
  </conditionalFormatting>
  <pageMargins left="0.7" right="0.7" top="0.75" bottom="0.75" header="0.3" footer="0.3"/>
  <drawing r:id="rId7"/>
  <extLst>
    <ext xmlns:x14="http://schemas.microsoft.com/office/spreadsheetml/2009/9/main" uri="{78C0D931-6437-407d-A8EE-F0AAD7539E65}">
      <x14:conditionalFormattings>
        <x14:conditionalFormatting xmlns:xm="http://schemas.microsoft.com/office/excel/2006/main" pivot="1">
          <x14:cfRule type="dataBar" id="{4EEE23E0-0C83-4A0C-8B21-BCF2B2FF945B}">
            <x14:dataBar minLength="0" maxLength="100" border="1" negativeBarBorderColorSameAsPositive="0">
              <x14:cfvo type="autoMin"/>
              <x14:cfvo type="autoMax"/>
              <x14:borderColor rgb="FFFFB628"/>
              <x14:negativeFillColor rgb="FFFF0000"/>
              <x14:negativeBorderColor rgb="FFFF0000"/>
              <x14:axisColor rgb="FF000000"/>
            </x14:dataBar>
          </x14:cfRule>
          <xm:sqref>B5:B9</xm:sqref>
        </x14:conditionalFormatting>
        <x14:conditionalFormatting xmlns:xm="http://schemas.microsoft.com/office/excel/2006/main">
          <x14:cfRule type="dataBar" id="{BBDC6221-A33D-42B5-AEB6-020E01B5D723}">
            <x14:dataBar minLength="0" maxLength="100" gradient="0">
              <x14:cfvo type="autoMin"/>
              <x14:cfvo type="autoMax"/>
              <x14:negativeFillColor rgb="FFFF0000"/>
              <x14:axisColor rgb="FF000000"/>
            </x14:dataBar>
          </x14:cfRule>
          <xm:sqref>K9</xm:sqref>
        </x14:conditionalFormatting>
        <x14:conditionalFormatting xmlns:xm="http://schemas.microsoft.com/office/excel/2006/main">
          <x14:cfRule type="dataBar" id="{BF16549F-7681-4AA2-9151-F42A3E6F6CFE}">
            <x14:dataBar minLength="0" maxLength="100" border="1" negativeBarBorderColorSameAsPositive="0">
              <x14:cfvo type="autoMin"/>
              <x14:cfvo type="autoMax"/>
              <x14:borderColor rgb="FF63C384"/>
              <x14:negativeFillColor rgb="FFFF0000"/>
              <x14:negativeBorderColor rgb="FFFF0000"/>
              <x14:axisColor rgb="FF000000"/>
            </x14:dataBar>
          </x14:cfRule>
          <xm:sqref>L3</xm:sqref>
        </x14:conditionalFormatting>
        <x14:conditionalFormatting xmlns:xm="http://schemas.microsoft.com/office/excel/2006/main" pivot="1">
          <x14:cfRule type="dataBar" id="{D9597690-C7A1-4E25-857C-89CFFB07B478}">
            <x14:dataBar minLength="0" maxLength="100" border="1" negativeBarBorderColorSameAsPositive="0">
              <x14:cfvo type="autoMin"/>
              <x14:cfvo type="autoMax"/>
              <x14:borderColor rgb="FF63C384"/>
              <x14:negativeFillColor rgb="FFFF0000"/>
              <x14:negativeBorderColor rgb="FFFF0000"/>
              <x14:axisColor rgb="FF000000"/>
            </x14:dataBar>
          </x14:cfRule>
          <xm:sqref>P4</xm:sqref>
        </x14:conditionalFormatting>
        <x14:conditionalFormatting xmlns:xm="http://schemas.microsoft.com/office/excel/2006/main">
          <x14:cfRule type="dataBar" id="{1D3C3961-098B-4E54-8837-C985A9D2740E}">
            <x14:dataBar minLength="0" maxLength="100" border="1" negativeBarBorderColorSameAsPositive="0">
              <x14:cfvo type="autoMin"/>
              <x14:cfvo type="autoMax"/>
              <x14:borderColor rgb="FF63C384"/>
              <x14:negativeFillColor rgb="FFFF0000"/>
              <x14:negativeBorderColor rgb="FFFF0000"/>
              <x14:axisColor rgb="FF000000"/>
            </x14:dataBar>
          </x14:cfRule>
          <xm:sqref>K3:L7</xm:sqref>
        </x14:conditionalFormatting>
        <x14:conditionalFormatting xmlns:xm="http://schemas.microsoft.com/office/excel/2006/main" pivot="1">
          <x14:cfRule type="dataBar" id="{9C194F51-309D-45E4-93F6-16D301644D7B}">
            <x14:dataBar minLength="0" maxLength="100" border="1" negativeBarBorderColorSameAsPositive="0">
              <x14:cfvo type="autoMin"/>
              <x14:cfvo type="autoMax"/>
              <x14:borderColor rgb="FF63C384"/>
              <x14:negativeFillColor rgb="FFFF0000"/>
              <x14:negativeBorderColor rgb="FFFF0000"/>
              <x14:axisColor rgb="FF000000"/>
            </x14:dataBar>
          </x14:cfRule>
          <xm:sqref>B15:B19</xm:sqref>
        </x14:conditionalFormatting>
        <x14:conditionalFormatting xmlns:xm="http://schemas.microsoft.com/office/excel/2006/main" pivot="1">
          <x14:cfRule type="dataBar" id="{7DC5EB65-D2A7-4E13-AD43-008252AB7724}">
            <x14:dataBar minLength="0" maxLength="100" border="1" negativeBarBorderColorSameAsPositive="0">
              <x14:cfvo type="autoMin"/>
              <x14:cfvo type="autoMax"/>
              <x14:borderColor rgb="FFD6007B"/>
              <x14:negativeFillColor rgb="FFFF0000"/>
              <x14:negativeBorderColor rgb="FFFF0000"/>
              <x14:axisColor rgb="FF000000"/>
            </x14:dataBar>
          </x14:cfRule>
          <xm:sqref>L12:L16</xm:sqref>
        </x14:conditionalFormatting>
        <x14:conditionalFormatting xmlns:xm="http://schemas.microsoft.com/office/excel/2006/main">
          <x14:cfRule type="dataBar" id="{E0E979AF-665C-4AF4-B5F7-D681BD7A8002}">
            <x14:dataBar minLength="0" maxLength="100" gradient="0">
              <x14:cfvo type="autoMin"/>
              <x14:cfvo type="autoMax"/>
              <x14:negativeFillColor rgb="FFFF0000"/>
              <x14:axisColor rgb="FF000000"/>
            </x14:dataBar>
          </x14:cfRule>
          <xm:sqref>Q11</xm:sqref>
        </x14:conditionalFormatting>
      </x14:conditionalFormattings>
    </ext>
    <ext xmlns:x14="http://schemas.microsoft.com/office/spreadsheetml/2009/9/main" uri="{A8765BA9-456A-4dab-B4F3-ACF838C121DE}">
      <x14:slicerList>
        <x14:slicer r:id="rId8"/>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21B4B-ABAA-4288-B00D-11CA4DFF65B2}">
  <dimension ref="A1:R101"/>
  <sheetViews>
    <sheetView workbookViewId="0">
      <selection activeCell="Q8" sqref="Q8"/>
    </sheetView>
  </sheetViews>
  <sheetFormatPr defaultRowHeight="14.4" x14ac:dyDescent="0.3"/>
  <cols>
    <col min="9" max="9" width="15.6640625" bestFit="1" customWidth="1"/>
    <col min="11" max="11" width="10.5546875" bestFit="1" customWidth="1"/>
    <col min="12" max="12" width="8.88671875" customWidth="1"/>
    <col min="13" max="13" width="17.77734375" bestFit="1" customWidth="1"/>
    <col min="16" max="18" width="15.6640625" bestFit="1" customWidth="1"/>
  </cols>
  <sheetData>
    <row r="1" spans="1:18" ht="18" x14ac:dyDescent="0.3">
      <c r="A1" s="3"/>
      <c r="L1">
        <v>1</v>
      </c>
      <c r="M1" s="1" t="s">
        <v>4</v>
      </c>
      <c r="N1" t="s">
        <v>1054</v>
      </c>
      <c r="O1" t="s">
        <v>1056</v>
      </c>
      <c r="P1" t="s">
        <v>1057</v>
      </c>
    </row>
    <row r="2" spans="1:18" x14ac:dyDescent="0.3">
      <c r="A2" s="4" t="s">
        <v>1049</v>
      </c>
      <c r="K2" s="7"/>
      <c r="M2" s="6">
        <v>42661</v>
      </c>
      <c r="N2">
        <f ca="1">TODAY()-M2</f>
        <v>2977</v>
      </c>
      <c r="O2" s="6" t="str">
        <f>TEXT(M2,"mmm")</f>
        <v>Oct</v>
      </c>
      <c r="P2">
        <f>WEEKDAY(M2,1)</f>
        <v>3</v>
      </c>
      <c r="Q2" s="16" t="s">
        <v>1055</v>
      </c>
      <c r="R2" s="16"/>
    </row>
    <row r="3" spans="1:18" x14ac:dyDescent="0.3">
      <c r="A3" s="4" t="s">
        <v>1050</v>
      </c>
      <c r="I3" s="17">
        <f>DATE(2024,1,1)</f>
        <v>45292</v>
      </c>
      <c r="M3" s="6"/>
      <c r="O3" s="6"/>
    </row>
    <row r="4" spans="1:18" x14ac:dyDescent="0.3">
      <c r="A4" s="4" t="s">
        <v>1051</v>
      </c>
      <c r="I4" s="18">
        <f ca="1">NOW()+TIME(3,0,0)</f>
        <v>45638.984645023149</v>
      </c>
      <c r="M4" s="6"/>
      <c r="O4" s="6"/>
    </row>
    <row r="5" spans="1:18" x14ac:dyDescent="0.3">
      <c r="A5" s="4" t="s">
        <v>1052</v>
      </c>
      <c r="M5" s="6"/>
      <c r="O5" s="6"/>
    </row>
    <row r="6" spans="1:18" x14ac:dyDescent="0.3">
      <c r="A6" s="5" t="s">
        <v>1053</v>
      </c>
      <c r="M6" s="6"/>
      <c r="O6" s="6"/>
    </row>
    <row r="7" spans="1:18" x14ac:dyDescent="0.3">
      <c r="M7" s="6"/>
      <c r="O7" s="6"/>
    </row>
    <row r="8" spans="1:18" x14ac:dyDescent="0.3">
      <c r="M8" s="6"/>
      <c r="O8" s="6"/>
    </row>
    <row r="9" spans="1:18" x14ac:dyDescent="0.3">
      <c r="M9" s="6"/>
      <c r="O9" s="6"/>
    </row>
    <row r="10" spans="1:18" x14ac:dyDescent="0.3">
      <c r="M10" s="6"/>
      <c r="O10" s="6"/>
    </row>
    <row r="11" spans="1:18" x14ac:dyDescent="0.3">
      <c r="M11" s="6"/>
      <c r="O11" s="6"/>
    </row>
    <row r="12" spans="1:18" x14ac:dyDescent="0.3">
      <c r="M12" s="6"/>
      <c r="O12" s="6"/>
    </row>
    <row r="13" spans="1:18" x14ac:dyDescent="0.3">
      <c r="M13" s="6"/>
      <c r="O13" s="6"/>
    </row>
    <row r="14" spans="1:18" x14ac:dyDescent="0.3">
      <c r="M14" s="6"/>
      <c r="O14" s="6"/>
    </row>
    <row r="15" spans="1:18" x14ac:dyDescent="0.3">
      <c r="M15" s="6"/>
      <c r="O15" s="6"/>
    </row>
    <row r="16" spans="1:18" x14ac:dyDescent="0.3">
      <c r="M16" s="6"/>
      <c r="O16" s="6"/>
    </row>
    <row r="17" spans="13:15" x14ac:dyDescent="0.3">
      <c r="M17" s="6"/>
      <c r="O17" s="6"/>
    </row>
    <row r="18" spans="13:15" x14ac:dyDescent="0.3">
      <c r="M18" s="6"/>
      <c r="O18" s="6"/>
    </row>
    <row r="19" spans="13:15" x14ac:dyDescent="0.3">
      <c r="M19" s="6"/>
      <c r="O19" s="6"/>
    </row>
    <row r="20" spans="13:15" x14ac:dyDescent="0.3">
      <c r="M20" s="6"/>
      <c r="O20" s="6"/>
    </row>
    <row r="21" spans="13:15" x14ac:dyDescent="0.3">
      <c r="M21" s="6"/>
      <c r="O21" s="6"/>
    </row>
    <row r="22" spans="13:15" x14ac:dyDescent="0.3">
      <c r="M22" s="6"/>
      <c r="O22" s="6"/>
    </row>
    <row r="23" spans="13:15" x14ac:dyDescent="0.3">
      <c r="M23" s="6"/>
      <c r="O23" s="6"/>
    </row>
    <row r="24" spans="13:15" x14ac:dyDescent="0.3">
      <c r="M24" s="6"/>
      <c r="O24" s="6"/>
    </row>
    <row r="25" spans="13:15" x14ac:dyDescent="0.3">
      <c r="M25" s="6"/>
      <c r="O25" s="6"/>
    </row>
    <row r="26" spans="13:15" x14ac:dyDescent="0.3">
      <c r="M26" s="6"/>
      <c r="O26" s="6"/>
    </row>
    <row r="27" spans="13:15" x14ac:dyDescent="0.3">
      <c r="M27" s="6"/>
      <c r="O27" s="6"/>
    </row>
    <row r="28" spans="13:15" x14ac:dyDescent="0.3">
      <c r="M28" s="6"/>
      <c r="O28" s="6"/>
    </row>
    <row r="29" spans="13:15" x14ac:dyDescent="0.3">
      <c r="M29" s="6"/>
      <c r="O29" s="6"/>
    </row>
    <row r="30" spans="13:15" x14ac:dyDescent="0.3">
      <c r="M30" s="6"/>
      <c r="O30" s="6"/>
    </row>
    <row r="31" spans="13:15" x14ac:dyDescent="0.3">
      <c r="M31" s="6"/>
      <c r="O31" s="6"/>
    </row>
    <row r="32" spans="13:15" x14ac:dyDescent="0.3">
      <c r="M32" s="6"/>
      <c r="O32" s="6"/>
    </row>
    <row r="33" spans="13:15" x14ac:dyDescent="0.3">
      <c r="M33" s="6"/>
      <c r="O33" s="6"/>
    </row>
    <row r="34" spans="13:15" x14ac:dyDescent="0.3">
      <c r="M34" s="6"/>
      <c r="O34" s="6"/>
    </row>
    <row r="35" spans="13:15" x14ac:dyDescent="0.3">
      <c r="M35" s="6"/>
      <c r="O35" s="6"/>
    </row>
    <row r="36" spans="13:15" x14ac:dyDescent="0.3">
      <c r="M36" s="6"/>
      <c r="O36" s="6"/>
    </row>
    <row r="37" spans="13:15" x14ac:dyDescent="0.3">
      <c r="M37" s="6"/>
      <c r="O37" s="6"/>
    </row>
    <row r="38" spans="13:15" x14ac:dyDescent="0.3">
      <c r="M38" s="6"/>
      <c r="O38" s="6"/>
    </row>
    <row r="39" spans="13:15" x14ac:dyDescent="0.3">
      <c r="M39" s="6"/>
      <c r="O39" s="6"/>
    </row>
    <row r="40" spans="13:15" x14ac:dyDescent="0.3">
      <c r="M40" s="6"/>
      <c r="O40" s="6"/>
    </row>
    <row r="41" spans="13:15" x14ac:dyDescent="0.3">
      <c r="M41" s="6"/>
      <c r="O41" s="6"/>
    </row>
    <row r="42" spans="13:15" x14ac:dyDescent="0.3">
      <c r="M42" s="6"/>
      <c r="O42" s="6"/>
    </row>
    <row r="43" spans="13:15" x14ac:dyDescent="0.3">
      <c r="M43" s="6"/>
      <c r="O43" s="6"/>
    </row>
    <row r="44" spans="13:15" x14ac:dyDescent="0.3">
      <c r="M44" s="6"/>
      <c r="O44" s="6"/>
    </row>
    <row r="45" spans="13:15" x14ac:dyDescent="0.3">
      <c r="M45" s="6"/>
      <c r="O45" s="6"/>
    </row>
    <row r="46" spans="13:15" x14ac:dyDescent="0.3">
      <c r="M46" s="6"/>
      <c r="O46" s="6"/>
    </row>
    <row r="47" spans="13:15" x14ac:dyDescent="0.3">
      <c r="M47" s="6"/>
      <c r="O47" s="6"/>
    </row>
    <row r="48" spans="13:15" x14ac:dyDescent="0.3">
      <c r="M48" s="6"/>
      <c r="O48" s="6"/>
    </row>
    <row r="49" spans="13:15" x14ac:dyDescent="0.3">
      <c r="M49" s="6"/>
      <c r="O49" s="6"/>
    </row>
    <row r="50" spans="13:15" x14ac:dyDescent="0.3">
      <c r="M50" s="6"/>
      <c r="O50" s="6"/>
    </row>
    <row r="51" spans="13:15" x14ac:dyDescent="0.3">
      <c r="M51" s="6"/>
      <c r="O51" s="6"/>
    </row>
    <row r="52" spans="13:15" x14ac:dyDescent="0.3">
      <c r="M52" s="6"/>
      <c r="O52" s="6"/>
    </row>
    <row r="53" spans="13:15" x14ac:dyDescent="0.3">
      <c r="M53" s="6"/>
      <c r="O53" s="6"/>
    </row>
    <row r="54" spans="13:15" x14ac:dyDescent="0.3">
      <c r="M54" s="6"/>
      <c r="O54" s="6"/>
    </row>
    <row r="55" spans="13:15" x14ac:dyDescent="0.3">
      <c r="M55" s="6"/>
      <c r="O55" s="6"/>
    </row>
    <row r="56" spans="13:15" x14ac:dyDescent="0.3">
      <c r="M56" s="6"/>
      <c r="O56" s="6"/>
    </row>
    <row r="57" spans="13:15" x14ac:dyDescent="0.3">
      <c r="M57" s="6"/>
      <c r="O57" s="6"/>
    </row>
    <row r="58" spans="13:15" x14ac:dyDescent="0.3">
      <c r="M58" s="6"/>
      <c r="O58" s="6"/>
    </row>
    <row r="59" spans="13:15" x14ac:dyDescent="0.3">
      <c r="M59" s="6"/>
      <c r="O59" s="6"/>
    </row>
    <row r="60" spans="13:15" x14ac:dyDescent="0.3">
      <c r="M60" s="6"/>
      <c r="O60" s="6"/>
    </row>
    <row r="61" spans="13:15" x14ac:dyDescent="0.3">
      <c r="M61" s="6"/>
      <c r="O61" s="6"/>
    </row>
    <row r="62" spans="13:15" x14ac:dyDescent="0.3">
      <c r="M62" s="6"/>
      <c r="O62" s="6"/>
    </row>
    <row r="63" spans="13:15" x14ac:dyDescent="0.3">
      <c r="M63" s="6"/>
      <c r="O63" s="6"/>
    </row>
    <row r="64" spans="13:15" x14ac:dyDescent="0.3">
      <c r="M64" s="6"/>
      <c r="O64" s="6"/>
    </row>
    <row r="65" spans="13:15" x14ac:dyDescent="0.3">
      <c r="M65" s="6"/>
      <c r="O65" s="6"/>
    </row>
    <row r="66" spans="13:15" x14ac:dyDescent="0.3">
      <c r="M66" s="6"/>
      <c r="O66" s="6"/>
    </row>
    <row r="67" spans="13:15" x14ac:dyDescent="0.3">
      <c r="M67" s="6"/>
      <c r="O67" s="6"/>
    </row>
    <row r="68" spans="13:15" x14ac:dyDescent="0.3">
      <c r="M68" s="6"/>
      <c r="O68" s="6"/>
    </row>
    <row r="69" spans="13:15" x14ac:dyDescent="0.3">
      <c r="M69" s="6"/>
      <c r="O69" s="6"/>
    </row>
    <row r="70" spans="13:15" x14ac:dyDescent="0.3">
      <c r="M70" s="6"/>
      <c r="O70" s="6"/>
    </row>
    <row r="71" spans="13:15" x14ac:dyDescent="0.3">
      <c r="M71" s="6"/>
      <c r="O71" s="6"/>
    </row>
    <row r="72" spans="13:15" x14ac:dyDescent="0.3">
      <c r="M72" s="6"/>
      <c r="O72" s="6"/>
    </row>
    <row r="73" spans="13:15" x14ac:dyDescent="0.3">
      <c r="M73" s="6"/>
      <c r="O73" s="6"/>
    </row>
    <row r="74" spans="13:15" x14ac:dyDescent="0.3">
      <c r="M74" s="6"/>
      <c r="O74" s="6"/>
    </row>
    <row r="75" spans="13:15" x14ac:dyDescent="0.3">
      <c r="M75" s="6"/>
      <c r="O75" s="6"/>
    </row>
    <row r="76" spans="13:15" x14ac:dyDescent="0.3">
      <c r="M76" s="6"/>
      <c r="O76" s="6"/>
    </row>
    <row r="77" spans="13:15" x14ac:dyDescent="0.3">
      <c r="M77" s="6"/>
      <c r="O77" s="6"/>
    </row>
    <row r="78" spans="13:15" x14ac:dyDescent="0.3">
      <c r="M78" s="6"/>
      <c r="O78" s="6"/>
    </row>
    <row r="79" spans="13:15" x14ac:dyDescent="0.3">
      <c r="M79" s="6"/>
      <c r="O79" s="6"/>
    </row>
    <row r="80" spans="13:15" x14ac:dyDescent="0.3">
      <c r="M80" s="6"/>
      <c r="O80" s="6"/>
    </row>
    <row r="81" spans="13:15" x14ac:dyDescent="0.3">
      <c r="M81" s="6"/>
      <c r="O81" s="6"/>
    </row>
    <row r="82" spans="13:15" x14ac:dyDescent="0.3">
      <c r="M82" s="6"/>
      <c r="O82" s="6"/>
    </row>
    <row r="83" spans="13:15" x14ac:dyDescent="0.3">
      <c r="M83" s="6"/>
      <c r="O83" s="6"/>
    </row>
    <row r="84" spans="13:15" x14ac:dyDescent="0.3">
      <c r="M84" s="6"/>
      <c r="O84" s="6"/>
    </row>
    <row r="85" spans="13:15" x14ac:dyDescent="0.3">
      <c r="M85" s="6"/>
      <c r="O85" s="6"/>
    </row>
    <row r="86" spans="13:15" x14ac:dyDescent="0.3">
      <c r="M86" s="6"/>
      <c r="O86" s="6"/>
    </row>
    <row r="87" spans="13:15" x14ac:dyDescent="0.3">
      <c r="M87" s="6"/>
      <c r="O87" s="6"/>
    </row>
    <row r="88" spans="13:15" x14ac:dyDescent="0.3">
      <c r="M88" s="6"/>
      <c r="O88" s="6"/>
    </row>
    <row r="89" spans="13:15" x14ac:dyDescent="0.3">
      <c r="M89" s="6"/>
      <c r="O89" s="6"/>
    </row>
    <row r="90" spans="13:15" x14ac:dyDescent="0.3">
      <c r="M90" s="6"/>
      <c r="O90" s="6"/>
    </row>
    <row r="91" spans="13:15" x14ac:dyDescent="0.3">
      <c r="M91" s="6"/>
      <c r="O91" s="6"/>
    </row>
    <row r="92" spans="13:15" x14ac:dyDescent="0.3">
      <c r="M92" s="6"/>
      <c r="O92" s="6"/>
    </row>
    <row r="93" spans="13:15" x14ac:dyDescent="0.3">
      <c r="M93" s="6"/>
      <c r="O93" s="6"/>
    </row>
    <row r="94" spans="13:15" x14ac:dyDescent="0.3">
      <c r="M94" s="6"/>
      <c r="O94" s="6"/>
    </row>
    <row r="95" spans="13:15" x14ac:dyDescent="0.3">
      <c r="M95" s="6"/>
      <c r="O95" s="6"/>
    </row>
    <row r="96" spans="13:15" x14ac:dyDescent="0.3">
      <c r="M96" s="6"/>
      <c r="O96" s="6"/>
    </row>
    <row r="97" spans="13:15" x14ac:dyDescent="0.3">
      <c r="M97" s="6"/>
      <c r="O97" s="6"/>
    </row>
    <row r="98" spans="13:15" x14ac:dyDescent="0.3">
      <c r="M98" s="6"/>
      <c r="O98" s="6"/>
    </row>
    <row r="99" spans="13:15" x14ac:dyDescent="0.3">
      <c r="M99" s="6"/>
      <c r="O99" s="6"/>
    </row>
    <row r="100" spans="13:15" x14ac:dyDescent="0.3">
      <c r="M100" s="6"/>
      <c r="O100" s="6"/>
    </row>
    <row r="101" spans="13:15" x14ac:dyDescent="0.3">
      <c r="M101" s="6"/>
      <c r="O101"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49803-623D-4068-929B-8E9DC0DA22BC}">
  <dimension ref="A1:Y4"/>
  <sheetViews>
    <sheetView topLeftCell="B1" workbookViewId="0">
      <selection activeCell="N15" sqref="N15"/>
    </sheetView>
  </sheetViews>
  <sheetFormatPr defaultRowHeight="14.4" x14ac:dyDescent="0.3"/>
  <cols>
    <col min="1" max="1" width="25.88671875" bestFit="1" customWidth="1"/>
    <col min="3" max="3" width="13.5546875" bestFit="1" customWidth="1"/>
    <col min="6" max="6" width="10" bestFit="1" customWidth="1"/>
  </cols>
  <sheetData>
    <row r="1" spans="1:25" x14ac:dyDescent="0.3">
      <c r="A1" s="9" t="s">
        <v>6</v>
      </c>
      <c r="B1" s="19" t="s">
        <v>1061</v>
      </c>
      <c r="C1" s="9" t="s">
        <v>7</v>
      </c>
      <c r="D1" s="19" t="s">
        <v>1062</v>
      </c>
      <c r="E1" t="s">
        <v>1082</v>
      </c>
      <c r="O1" s="4" t="s">
        <v>1058</v>
      </c>
    </row>
    <row r="2" spans="1:25" x14ac:dyDescent="0.3">
      <c r="A2" t="s">
        <v>119</v>
      </c>
      <c r="B2" t="str">
        <f>LEFT(A2,3)</f>
        <v>emp</v>
      </c>
      <c r="C2" t="s">
        <v>219</v>
      </c>
      <c r="D2">
        <f>LEN(C2)</f>
        <v>8</v>
      </c>
      <c r="E2" t="str">
        <f>RIGHT(A2,4)</f>
        <v>.com</v>
      </c>
      <c r="F2" t="str">
        <f>MID(A2,1,9)</f>
        <v>employee1</v>
      </c>
      <c r="O2" s="4" t="s">
        <v>1059</v>
      </c>
    </row>
    <row r="3" spans="1:25" x14ac:dyDescent="0.3">
      <c r="O3" s="45"/>
      <c r="P3" s="46"/>
      <c r="Q3" s="46"/>
      <c r="R3" s="46"/>
      <c r="S3" s="46"/>
      <c r="T3" s="46"/>
      <c r="U3" s="46"/>
      <c r="V3" s="46"/>
      <c r="W3" s="46"/>
      <c r="X3" s="46"/>
      <c r="Y3" s="41"/>
    </row>
    <row r="4" spans="1:25" x14ac:dyDescent="0.3">
      <c r="O4" s="5" t="s">
        <v>1060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B84B8-084E-47B4-8B9D-91C5CBA7841A}">
  <dimension ref="A1:Q368"/>
  <sheetViews>
    <sheetView tabSelected="1" workbookViewId="0">
      <selection activeCell="J10" sqref="J10"/>
    </sheetView>
  </sheetViews>
  <sheetFormatPr defaultRowHeight="14.4" x14ac:dyDescent="0.3"/>
  <cols>
    <col min="8" max="8" width="12.33203125" bestFit="1" customWidth="1"/>
    <col min="17" max="17" width="17.77734375" customWidth="1"/>
  </cols>
  <sheetData>
    <row r="1" spans="1:17" x14ac:dyDescent="0.3">
      <c r="A1" s="4" t="s">
        <v>1063</v>
      </c>
      <c r="K1" s="19">
        <f>COUNTIF('Employee Data if'!C:C,'Employee Data if'!C2)</f>
        <v>20</v>
      </c>
      <c r="Q1" s="13"/>
    </row>
    <row r="2" spans="1:17" x14ac:dyDescent="0.3">
      <c r="A2" s="4" t="s">
        <v>1064</v>
      </c>
      <c r="M2" s="19">
        <f>COUNTIFS('Employee Data if'!C:C,'Employee Data if'!C3,'Employee Data if'!F:F,'Employee Data if'!F2)</f>
        <v>3</v>
      </c>
      <c r="Q2" s="6"/>
    </row>
    <row r="3" spans="1:17" x14ac:dyDescent="0.3">
      <c r="A3" s="4" t="s">
        <v>1065</v>
      </c>
      <c r="M3" s="19">
        <f>SUMIF('Employee Data if'!C:C,'Employee Data if'!C4,'Employee Data if'!D:D)</f>
        <v>1232925</v>
      </c>
      <c r="Q3" s="6"/>
    </row>
    <row r="4" spans="1:17" x14ac:dyDescent="0.3">
      <c r="A4" s="4" t="s">
        <v>1066</v>
      </c>
      <c r="O4" s="19">
        <f>SUMIFS('Employee Data if'!D:D,'Employee Data if'!C:C,'Employee Data if'!C6,'Employee Data if'!F:F,'Employee Data if'!F23)</f>
        <v>184884</v>
      </c>
      <c r="Q4" s="6"/>
    </row>
    <row r="5" spans="1:17" x14ac:dyDescent="0.3">
      <c r="A5" s="5" t="s">
        <v>1067</v>
      </c>
      <c r="H5" s="5" t="s">
        <v>1068</v>
      </c>
      <c r="J5" s="19">
        <f>COUNTIF('Employee Data if'!E2:E101,"&lt;"&amp;"01"/1/"2020")</f>
        <v>0</v>
      </c>
      <c r="Q5" s="6"/>
    </row>
    <row r="6" spans="1:17" x14ac:dyDescent="0.3">
      <c r="J6">
        <f>COUNTIF('Employee Data if'!E:E,"&lt;"&amp;"01/01/2020")</f>
        <v>100</v>
      </c>
      <c r="Q6" s="6"/>
    </row>
    <row r="7" spans="1:17" x14ac:dyDescent="0.3">
      <c r="H7" s="5" t="s">
        <v>1068</v>
      </c>
      <c r="Q7" s="6"/>
    </row>
    <row r="8" spans="1:17" x14ac:dyDescent="0.3">
      <c r="Q8" s="6"/>
    </row>
    <row r="9" spans="1:17" x14ac:dyDescent="0.3">
      <c r="Q9" s="6"/>
    </row>
    <row r="10" spans="1:17" x14ac:dyDescent="0.3">
      <c r="Q10" s="6"/>
    </row>
    <row r="11" spans="1:17" x14ac:dyDescent="0.3">
      <c r="Q11" s="6"/>
    </row>
    <row r="12" spans="1:17" x14ac:dyDescent="0.3">
      <c r="Q12" s="6"/>
    </row>
    <row r="13" spans="1:17" x14ac:dyDescent="0.3">
      <c r="Q13" s="6"/>
    </row>
    <row r="14" spans="1:17" x14ac:dyDescent="0.3">
      <c r="Q14" s="6"/>
    </row>
    <row r="15" spans="1:17" x14ac:dyDescent="0.3">
      <c r="Q15" s="6"/>
    </row>
    <row r="16" spans="1:17" x14ac:dyDescent="0.3">
      <c r="Q16" s="6"/>
    </row>
    <row r="17" spans="17:17" x14ac:dyDescent="0.3">
      <c r="Q17" s="6"/>
    </row>
    <row r="18" spans="17:17" x14ac:dyDescent="0.3">
      <c r="Q18" s="6"/>
    </row>
    <row r="19" spans="17:17" x14ac:dyDescent="0.3">
      <c r="Q19" s="6"/>
    </row>
    <row r="20" spans="17:17" x14ac:dyDescent="0.3">
      <c r="Q20" s="6"/>
    </row>
    <row r="21" spans="17:17" x14ac:dyDescent="0.3">
      <c r="Q21" s="6"/>
    </row>
    <row r="22" spans="17:17" x14ac:dyDescent="0.3">
      <c r="Q22" s="6"/>
    </row>
    <row r="23" spans="17:17" x14ac:dyDescent="0.3">
      <c r="Q23" s="6"/>
    </row>
    <row r="24" spans="17:17" x14ac:dyDescent="0.3">
      <c r="Q24" s="6"/>
    </row>
    <row r="25" spans="17:17" x14ac:dyDescent="0.3">
      <c r="Q25" s="6"/>
    </row>
    <row r="26" spans="17:17" x14ac:dyDescent="0.3">
      <c r="Q26" s="6"/>
    </row>
    <row r="27" spans="17:17" x14ac:dyDescent="0.3">
      <c r="Q27" s="6"/>
    </row>
    <row r="28" spans="17:17" x14ac:dyDescent="0.3">
      <c r="Q28" s="6"/>
    </row>
    <row r="29" spans="17:17" x14ac:dyDescent="0.3">
      <c r="Q29" s="6"/>
    </row>
    <row r="30" spans="17:17" x14ac:dyDescent="0.3">
      <c r="Q30" s="6"/>
    </row>
    <row r="31" spans="17:17" x14ac:dyDescent="0.3">
      <c r="Q31" s="6"/>
    </row>
    <row r="32" spans="17:17" x14ac:dyDescent="0.3">
      <c r="Q32" s="6"/>
    </row>
    <row r="33" spans="17:17" x14ac:dyDescent="0.3">
      <c r="Q33" s="6"/>
    </row>
    <row r="34" spans="17:17" x14ac:dyDescent="0.3">
      <c r="Q34" s="6"/>
    </row>
    <row r="35" spans="17:17" x14ac:dyDescent="0.3">
      <c r="Q35" s="6"/>
    </row>
    <row r="36" spans="17:17" x14ac:dyDescent="0.3">
      <c r="Q36" s="6"/>
    </row>
    <row r="37" spans="17:17" x14ac:dyDescent="0.3">
      <c r="Q37" s="6"/>
    </row>
    <row r="38" spans="17:17" x14ac:dyDescent="0.3">
      <c r="Q38" s="6"/>
    </row>
    <row r="39" spans="17:17" x14ac:dyDescent="0.3">
      <c r="Q39" s="6"/>
    </row>
    <row r="40" spans="17:17" x14ac:dyDescent="0.3">
      <c r="Q40" s="6"/>
    </row>
    <row r="41" spans="17:17" x14ac:dyDescent="0.3">
      <c r="Q41" s="6"/>
    </row>
    <row r="42" spans="17:17" x14ac:dyDescent="0.3">
      <c r="Q42" s="6"/>
    </row>
    <row r="43" spans="17:17" x14ac:dyDescent="0.3">
      <c r="Q43" s="6"/>
    </row>
    <row r="44" spans="17:17" x14ac:dyDescent="0.3">
      <c r="Q44" s="6"/>
    </row>
    <row r="45" spans="17:17" x14ac:dyDescent="0.3">
      <c r="Q45" s="6"/>
    </row>
    <row r="46" spans="17:17" x14ac:dyDescent="0.3">
      <c r="Q46" s="6"/>
    </row>
    <row r="47" spans="17:17" x14ac:dyDescent="0.3">
      <c r="Q47" s="6"/>
    </row>
    <row r="48" spans="17:17" x14ac:dyDescent="0.3">
      <c r="Q48" s="6"/>
    </row>
    <row r="49" spans="17:17" x14ac:dyDescent="0.3">
      <c r="Q49" s="6"/>
    </row>
    <row r="50" spans="17:17" x14ac:dyDescent="0.3">
      <c r="Q50" s="6"/>
    </row>
    <row r="51" spans="17:17" x14ac:dyDescent="0.3">
      <c r="Q51" s="6"/>
    </row>
    <row r="52" spans="17:17" x14ac:dyDescent="0.3">
      <c r="Q52" s="6"/>
    </row>
    <row r="53" spans="17:17" x14ac:dyDescent="0.3">
      <c r="Q53" s="6"/>
    </row>
    <row r="54" spans="17:17" x14ac:dyDescent="0.3">
      <c r="Q54" s="6"/>
    </row>
    <row r="55" spans="17:17" x14ac:dyDescent="0.3">
      <c r="Q55" s="6"/>
    </row>
    <row r="56" spans="17:17" x14ac:dyDescent="0.3">
      <c r="Q56" s="6"/>
    </row>
    <row r="57" spans="17:17" x14ac:dyDescent="0.3">
      <c r="Q57" s="6"/>
    </row>
    <row r="58" spans="17:17" x14ac:dyDescent="0.3">
      <c r="Q58" s="6"/>
    </row>
    <row r="59" spans="17:17" x14ac:dyDescent="0.3">
      <c r="Q59" s="6"/>
    </row>
    <row r="60" spans="17:17" x14ac:dyDescent="0.3">
      <c r="Q60" s="6"/>
    </row>
    <row r="61" spans="17:17" x14ac:dyDescent="0.3">
      <c r="Q61" s="6"/>
    </row>
    <row r="62" spans="17:17" x14ac:dyDescent="0.3">
      <c r="Q62" s="6"/>
    </row>
    <row r="63" spans="17:17" x14ac:dyDescent="0.3">
      <c r="Q63" s="6"/>
    </row>
    <row r="64" spans="17:17" x14ac:dyDescent="0.3">
      <c r="Q64" s="6"/>
    </row>
    <row r="65" spans="17:17" x14ac:dyDescent="0.3">
      <c r="Q65" s="6"/>
    </row>
    <row r="66" spans="17:17" x14ac:dyDescent="0.3">
      <c r="Q66" s="6"/>
    </row>
    <row r="67" spans="17:17" x14ac:dyDescent="0.3">
      <c r="Q67" s="6"/>
    </row>
    <row r="68" spans="17:17" x14ac:dyDescent="0.3">
      <c r="Q68" s="6"/>
    </row>
    <row r="69" spans="17:17" x14ac:dyDescent="0.3">
      <c r="Q69" s="6"/>
    </row>
    <row r="70" spans="17:17" x14ac:dyDescent="0.3">
      <c r="Q70" s="6"/>
    </row>
    <row r="71" spans="17:17" x14ac:dyDescent="0.3">
      <c r="Q71" s="6"/>
    </row>
    <row r="72" spans="17:17" x14ac:dyDescent="0.3">
      <c r="Q72" s="6"/>
    </row>
    <row r="73" spans="17:17" x14ac:dyDescent="0.3">
      <c r="Q73" s="6"/>
    </row>
    <row r="74" spans="17:17" x14ac:dyDescent="0.3">
      <c r="Q74" s="6"/>
    </row>
    <row r="75" spans="17:17" x14ac:dyDescent="0.3">
      <c r="Q75" s="6"/>
    </row>
    <row r="76" spans="17:17" x14ac:dyDescent="0.3">
      <c r="Q76" s="6"/>
    </row>
    <row r="77" spans="17:17" x14ac:dyDescent="0.3">
      <c r="Q77" s="6"/>
    </row>
    <row r="78" spans="17:17" x14ac:dyDescent="0.3">
      <c r="Q78" s="6"/>
    </row>
    <row r="79" spans="17:17" x14ac:dyDescent="0.3">
      <c r="Q79" s="6"/>
    </row>
    <row r="80" spans="17:17" x14ac:dyDescent="0.3">
      <c r="Q80" s="6"/>
    </row>
    <row r="81" spans="17:17" x14ac:dyDescent="0.3">
      <c r="Q81" s="6"/>
    </row>
    <row r="82" spans="17:17" x14ac:dyDescent="0.3">
      <c r="Q82" s="6"/>
    </row>
    <row r="83" spans="17:17" x14ac:dyDescent="0.3">
      <c r="Q83" s="6"/>
    </row>
    <row r="84" spans="17:17" x14ac:dyDescent="0.3">
      <c r="Q84" s="6"/>
    </row>
    <row r="85" spans="17:17" x14ac:dyDescent="0.3">
      <c r="Q85" s="6"/>
    </row>
    <row r="86" spans="17:17" x14ac:dyDescent="0.3">
      <c r="Q86" s="6"/>
    </row>
    <row r="87" spans="17:17" x14ac:dyDescent="0.3">
      <c r="Q87" s="6"/>
    </row>
    <row r="88" spans="17:17" x14ac:dyDescent="0.3">
      <c r="Q88" s="6"/>
    </row>
    <row r="89" spans="17:17" x14ac:dyDescent="0.3">
      <c r="Q89" s="6"/>
    </row>
    <row r="90" spans="17:17" x14ac:dyDescent="0.3">
      <c r="Q90" s="6"/>
    </row>
    <row r="91" spans="17:17" x14ac:dyDescent="0.3">
      <c r="Q91" s="6"/>
    </row>
    <row r="92" spans="17:17" x14ac:dyDescent="0.3">
      <c r="Q92" s="6"/>
    </row>
    <row r="93" spans="17:17" x14ac:dyDescent="0.3">
      <c r="Q93" s="6"/>
    </row>
    <row r="94" spans="17:17" x14ac:dyDescent="0.3">
      <c r="Q94" s="6"/>
    </row>
    <row r="95" spans="17:17" x14ac:dyDescent="0.3">
      <c r="Q95" s="6"/>
    </row>
    <row r="96" spans="17:17" x14ac:dyDescent="0.3">
      <c r="Q96" s="6"/>
    </row>
    <row r="97" spans="17:17" x14ac:dyDescent="0.3">
      <c r="Q97" s="6"/>
    </row>
    <row r="98" spans="17:17" x14ac:dyDescent="0.3">
      <c r="Q98" s="6"/>
    </row>
    <row r="99" spans="17:17" x14ac:dyDescent="0.3">
      <c r="Q99" s="6"/>
    </row>
    <row r="100" spans="17:17" x14ac:dyDescent="0.3">
      <c r="Q100" s="6"/>
    </row>
    <row r="101" spans="17:17" x14ac:dyDescent="0.3">
      <c r="Q101" s="6"/>
    </row>
    <row r="102" spans="17:17" x14ac:dyDescent="0.3">
      <c r="Q102" s="6"/>
    </row>
    <row r="103" spans="17:17" x14ac:dyDescent="0.3">
      <c r="Q103" s="6"/>
    </row>
    <row r="104" spans="17:17" x14ac:dyDescent="0.3">
      <c r="Q104" s="6"/>
    </row>
    <row r="105" spans="17:17" x14ac:dyDescent="0.3">
      <c r="Q105" s="6"/>
    </row>
    <row r="106" spans="17:17" x14ac:dyDescent="0.3">
      <c r="Q106" s="6"/>
    </row>
    <row r="107" spans="17:17" x14ac:dyDescent="0.3">
      <c r="Q107" s="6"/>
    </row>
    <row r="108" spans="17:17" x14ac:dyDescent="0.3">
      <c r="Q108" s="6"/>
    </row>
    <row r="109" spans="17:17" x14ac:dyDescent="0.3">
      <c r="Q109" s="6"/>
    </row>
    <row r="110" spans="17:17" x14ac:dyDescent="0.3">
      <c r="Q110" s="6"/>
    </row>
    <row r="111" spans="17:17" x14ac:dyDescent="0.3">
      <c r="Q111" s="6"/>
    </row>
    <row r="112" spans="17:17" x14ac:dyDescent="0.3">
      <c r="Q112" s="6"/>
    </row>
    <row r="113" spans="17:17" x14ac:dyDescent="0.3">
      <c r="Q113" s="6"/>
    </row>
    <row r="114" spans="17:17" x14ac:dyDescent="0.3">
      <c r="Q114" s="6"/>
    </row>
    <row r="115" spans="17:17" x14ac:dyDescent="0.3">
      <c r="Q115" s="6"/>
    </row>
    <row r="116" spans="17:17" x14ac:dyDescent="0.3">
      <c r="Q116" s="6"/>
    </row>
    <row r="117" spans="17:17" x14ac:dyDescent="0.3">
      <c r="Q117" s="6"/>
    </row>
    <row r="118" spans="17:17" x14ac:dyDescent="0.3">
      <c r="Q118" s="6"/>
    </row>
    <row r="119" spans="17:17" x14ac:dyDescent="0.3">
      <c r="Q119" s="6"/>
    </row>
    <row r="120" spans="17:17" x14ac:dyDescent="0.3">
      <c r="Q120" s="6"/>
    </row>
    <row r="121" spans="17:17" x14ac:dyDescent="0.3">
      <c r="Q121" s="6"/>
    </row>
    <row r="122" spans="17:17" x14ac:dyDescent="0.3">
      <c r="Q122" s="6"/>
    </row>
    <row r="123" spans="17:17" x14ac:dyDescent="0.3">
      <c r="Q123" s="6"/>
    </row>
    <row r="124" spans="17:17" x14ac:dyDescent="0.3">
      <c r="Q124" s="6"/>
    </row>
    <row r="125" spans="17:17" x14ac:dyDescent="0.3">
      <c r="Q125" s="6"/>
    </row>
    <row r="126" spans="17:17" x14ac:dyDescent="0.3">
      <c r="Q126" s="6"/>
    </row>
    <row r="127" spans="17:17" x14ac:dyDescent="0.3">
      <c r="Q127" s="6"/>
    </row>
    <row r="128" spans="17:17" x14ac:dyDescent="0.3">
      <c r="Q128" s="6"/>
    </row>
    <row r="129" spans="17:17" x14ac:dyDescent="0.3">
      <c r="Q129" s="6"/>
    </row>
    <row r="130" spans="17:17" x14ac:dyDescent="0.3">
      <c r="Q130" s="6"/>
    </row>
    <row r="131" spans="17:17" x14ac:dyDescent="0.3">
      <c r="Q131" s="6"/>
    </row>
    <row r="132" spans="17:17" x14ac:dyDescent="0.3">
      <c r="Q132" s="6"/>
    </row>
    <row r="133" spans="17:17" x14ac:dyDescent="0.3">
      <c r="Q133" s="6"/>
    </row>
    <row r="134" spans="17:17" x14ac:dyDescent="0.3">
      <c r="Q134" s="6"/>
    </row>
    <row r="135" spans="17:17" x14ac:dyDescent="0.3">
      <c r="Q135" s="6"/>
    </row>
    <row r="136" spans="17:17" x14ac:dyDescent="0.3">
      <c r="Q136" s="6"/>
    </row>
    <row r="137" spans="17:17" x14ac:dyDescent="0.3">
      <c r="Q137" s="6"/>
    </row>
    <row r="138" spans="17:17" x14ac:dyDescent="0.3">
      <c r="Q138" s="6"/>
    </row>
    <row r="139" spans="17:17" x14ac:dyDescent="0.3">
      <c r="Q139" s="6"/>
    </row>
    <row r="140" spans="17:17" x14ac:dyDescent="0.3">
      <c r="Q140" s="6"/>
    </row>
    <row r="141" spans="17:17" x14ac:dyDescent="0.3">
      <c r="Q141" s="6"/>
    </row>
    <row r="142" spans="17:17" x14ac:dyDescent="0.3">
      <c r="Q142" s="6"/>
    </row>
    <row r="143" spans="17:17" x14ac:dyDescent="0.3">
      <c r="Q143" s="6"/>
    </row>
    <row r="144" spans="17:17" x14ac:dyDescent="0.3">
      <c r="Q144" s="6"/>
    </row>
    <row r="145" spans="17:17" x14ac:dyDescent="0.3">
      <c r="Q145" s="6"/>
    </row>
    <row r="146" spans="17:17" x14ac:dyDescent="0.3">
      <c r="Q146" s="6"/>
    </row>
    <row r="147" spans="17:17" x14ac:dyDescent="0.3">
      <c r="Q147" s="6"/>
    </row>
    <row r="148" spans="17:17" x14ac:dyDescent="0.3">
      <c r="Q148" s="6"/>
    </row>
    <row r="149" spans="17:17" x14ac:dyDescent="0.3">
      <c r="Q149" s="6"/>
    </row>
    <row r="150" spans="17:17" x14ac:dyDescent="0.3">
      <c r="Q150" s="6"/>
    </row>
    <row r="151" spans="17:17" x14ac:dyDescent="0.3">
      <c r="Q151" s="6"/>
    </row>
    <row r="152" spans="17:17" x14ac:dyDescent="0.3">
      <c r="Q152" s="6"/>
    </row>
    <row r="153" spans="17:17" x14ac:dyDescent="0.3">
      <c r="Q153" s="6"/>
    </row>
    <row r="154" spans="17:17" x14ac:dyDescent="0.3">
      <c r="Q154" s="6"/>
    </row>
    <row r="155" spans="17:17" x14ac:dyDescent="0.3">
      <c r="Q155" s="6"/>
    </row>
    <row r="156" spans="17:17" x14ac:dyDescent="0.3">
      <c r="Q156" s="6"/>
    </row>
    <row r="157" spans="17:17" x14ac:dyDescent="0.3">
      <c r="Q157" s="6"/>
    </row>
    <row r="158" spans="17:17" x14ac:dyDescent="0.3">
      <c r="Q158" s="6"/>
    </row>
    <row r="159" spans="17:17" x14ac:dyDescent="0.3">
      <c r="Q159" s="6"/>
    </row>
    <row r="160" spans="17:17" x14ac:dyDescent="0.3">
      <c r="Q160" s="6"/>
    </row>
    <row r="161" spans="17:17" x14ac:dyDescent="0.3">
      <c r="Q161" s="6"/>
    </row>
    <row r="162" spans="17:17" x14ac:dyDescent="0.3">
      <c r="Q162" s="6"/>
    </row>
    <row r="163" spans="17:17" x14ac:dyDescent="0.3">
      <c r="Q163" s="6"/>
    </row>
    <row r="164" spans="17:17" x14ac:dyDescent="0.3">
      <c r="Q164" s="6"/>
    </row>
    <row r="165" spans="17:17" x14ac:dyDescent="0.3">
      <c r="Q165" s="6"/>
    </row>
    <row r="166" spans="17:17" x14ac:dyDescent="0.3">
      <c r="Q166" s="6"/>
    </row>
    <row r="167" spans="17:17" x14ac:dyDescent="0.3">
      <c r="Q167" s="6"/>
    </row>
    <row r="168" spans="17:17" x14ac:dyDescent="0.3">
      <c r="Q168" s="6"/>
    </row>
    <row r="169" spans="17:17" x14ac:dyDescent="0.3">
      <c r="Q169" s="6"/>
    </row>
    <row r="170" spans="17:17" x14ac:dyDescent="0.3">
      <c r="Q170" s="6"/>
    </row>
    <row r="171" spans="17:17" x14ac:dyDescent="0.3">
      <c r="Q171" s="6"/>
    </row>
    <row r="172" spans="17:17" x14ac:dyDescent="0.3">
      <c r="Q172" s="6"/>
    </row>
    <row r="173" spans="17:17" x14ac:dyDescent="0.3">
      <c r="Q173" s="6"/>
    </row>
    <row r="174" spans="17:17" x14ac:dyDescent="0.3">
      <c r="Q174" s="6"/>
    </row>
    <row r="175" spans="17:17" x14ac:dyDescent="0.3">
      <c r="Q175" s="6"/>
    </row>
    <row r="176" spans="17:17" x14ac:dyDescent="0.3">
      <c r="Q176" s="6"/>
    </row>
    <row r="177" spans="17:17" x14ac:dyDescent="0.3">
      <c r="Q177" s="6"/>
    </row>
    <row r="178" spans="17:17" x14ac:dyDescent="0.3">
      <c r="Q178" s="6"/>
    </row>
    <row r="179" spans="17:17" x14ac:dyDescent="0.3">
      <c r="Q179" s="6"/>
    </row>
    <row r="180" spans="17:17" x14ac:dyDescent="0.3">
      <c r="Q180" s="6"/>
    </row>
    <row r="181" spans="17:17" x14ac:dyDescent="0.3">
      <c r="Q181" s="6"/>
    </row>
    <row r="182" spans="17:17" x14ac:dyDescent="0.3">
      <c r="Q182" s="6"/>
    </row>
    <row r="183" spans="17:17" x14ac:dyDescent="0.3">
      <c r="Q183" s="6"/>
    </row>
    <row r="184" spans="17:17" x14ac:dyDescent="0.3">
      <c r="Q184" s="6"/>
    </row>
    <row r="185" spans="17:17" x14ac:dyDescent="0.3">
      <c r="Q185" s="6"/>
    </row>
    <row r="186" spans="17:17" x14ac:dyDescent="0.3">
      <c r="Q186" s="6"/>
    </row>
    <row r="187" spans="17:17" x14ac:dyDescent="0.3">
      <c r="Q187" s="6"/>
    </row>
    <row r="188" spans="17:17" x14ac:dyDescent="0.3">
      <c r="Q188" s="6"/>
    </row>
    <row r="189" spans="17:17" x14ac:dyDescent="0.3">
      <c r="Q189" s="6"/>
    </row>
    <row r="190" spans="17:17" x14ac:dyDescent="0.3">
      <c r="Q190" s="6"/>
    </row>
    <row r="191" spans="17:17" x14ac:dyDescent="0.3">
      <c r="Q191" s="6"/>
    </row>
    <row r="192" spans="17:17" x14ac:dyDescent="0.3">
      <c r="Q192" s="6"/>
    </row>
    <row r="193" spans="17:17" x14ac:dyDescent="0.3">
      <c r="Q193" s="6"/>
    </row>
    <row r="194" spans="17:17" x14ac:dyDescent="0.3">
      <c r="Q194" s="6"/>
    </row>
    <row r="195" spans="17:17" x14ac:dyDescent="0.3">
      <c r="Q195" s="6"/>
    </row>
    <row r="196" spans="17:17" x14ac:dyDescent="0.3">
      <c r="Q196" s="6"/>
    </row>
    <row r="197" spans="17:17" x14ac:dyDescent="0.3">
      <c r="Q197" s="6"/>
    </row>
    <row r="198" spans="17:17" x14ac:dyDescent="0.3">
      <c r="Q198" s="6"/>
    </row>
    <row r="199" spans="17:17" x14ac:dyDescent="0.3">
      <c r="Q199" s="6"/>
    </row>
    <row r="200" spans="17:17" x14ac:dyDescent="0.3">
      <c r="Q200" s="6"/>
    </row>
    <row r="201" spans="17:17" x14ac:dyDescent="0.3">
      <c r="Q201" s="6"/>
    </row>
    <row r="202" spans="17:17" x14ac:dyDescent="0.3">
      <c r="Q202" s="6"/>
    </row>
    <row r="203" spans="17:17" x14ac:dyDescent="0.3">
      <c r="Q203" s="6"/>
    </row>
    <row r="204" spans="17:17" x14ac:dyDescent="0.3">
      <c r="Q204" s="6"/>
    </row>
    <row r="205" spans="17:17" x14ac:dyDescent="0.3">
      <c r="Q205" s="6"/>
    </row>
    <row r="206" spans="17:17" x14ac:dyDescent="0.3">
      <c r="Q206" s="6"/>
    </row>
    <row r="207" spans="17:17" x14ac:dyDescent="0.3">
      <c r="Q207" s="6"/>
    </row>
    <row r="208" spans="17:17" x14ac:dyDescent="0.3">
      <c r="Q208" s="6"/>
    </row>
    <row r="209" spans="17:17" x14ac:dyDescent="0.3">
      <c r="Q209" s="6"/>
    </row>
    <row r="210" spans="17:17" x14ac:dyDescent="0.3">
      <c r="Q210" s="6"/>
    </row>
    <row r="211" spans="17:17" x14ac:dyDescent="0.3">
      <c r="Q211" s="6"/>
    </row>
    <row r="212" spans="17:17" x14ac:dyDescent="0.3">
      <c r="Q212" s="6"/>
    </row>
    <row r="213" spans="17:17" x14ac:dyDescent="0.3">
      <c r="Q213" s="6"/>
    </row>
    <row r="214" spans="17:17" x14ac:dyDescent="0.3">
      <c r="Q214" s="6"/>
    </row>
    <row r="215" spans="17:17" x14ac:dyDescent="0.3">
      <c r="Q215" s="6"/>
    </row>
    <row r="216" spans="17:17" x14ac:dyDescent="0.3">
      <c r="Q216" s="6"/>
    </row>
    <row r="217" spans="17:17" x14ac:dyDescent="0.3">
      <c r="Q217" s="6"/>
    </row>
    <row r="218" spans="17:17" x14ac:dyDescent="0.3">
      <c r="Q218" s="6"/>
    </row>
    <row r="219" spans="17:17" x14ac:dyDescent="0.3">
      <c r="Q219" s="6"/>
    </row>
    <row r="220" spans="17:17" x14ac:dyDescent="0.3">
      <c r="Q220" s="6"/>
    </row>
    <row r="221" spans="17:17" x14ac:dyDescent="0.3">
      <c r="Q221" s="6"/>
    </row>
    <row r="222" spans="17:17" x14ac:dyDescent="0.3">
      <c r="Q222" s="6"/>
    </row>
    <row r="223" spans="17:17" x14ac:dyDescent="0.3">
      <c r="Q223" s="6"/>
    </row>
    <row r="224" spans="17:17" x14ac:dyDescent="0.3">
      <c r="Q224" s="6"/>
    </row>
    <row r="225" spans="17:17" x14ac:dyDescent="0.3">
      <c r="Q225" s="6"/>
    </row>
    <row r="226" spans="17:17" x14ac:dyDescent="0.3">
      <c r="Q226" s="6"/>
    </row>
    <row r="227" spans="17:17" x14ac:dyDescent="0.3">
      <c r="Q227" s="6"/>
    </row>
    <row r="228" spans="17:17" x14ac:dyDescent="0.3">
      <c r="Q228" s="6"/>
    </row>
    <row r="229" spans="17:17" x14ac:dyDescent="0.3">
      <c r="Q229" s="6"/>
    </row>
    <row r="230" spans="17:17" x14ac:dyDescent="0.3">
      <c r="Q230" s="6"/>
    </row>
    <row r="231" spans="17:17" x14ac:dyDescent="0.3">
      <c r="Q231" s="6"/>
    </row>
    <row r="232" spans="17:17" x14ac:dyDescent="0.3">
      <c r="Q232" s="6"/>
    </row>
    <row r="233" spans="17:17" x14ac:dyDescent="0.3">
      <c r="Q233" s="6"/>
    </row>
    <row r="234" spans="17:17" x14ac:dyDescent="0.3">
      <c r="Q234" s="6"/>
    </row>
    <row r="235" spans="17:17" x14ac:dyDescent="0.3">
      <c r="Q235" s="6"/>
    </row>
    <row r="236" spans="17:17" x14ac:dyDescent="0.3">
      <c r="Q236" s="6"/>
    </row>
    <row r="237" spans="17:17" x14ac:dyDescent="0.3">
      <c r="Q237" s="6"/>
    </row>
    <row r="238" spans="17:17" x14ac:dyDescent="0.3">
      <c r="Q238" s="6"/>
    </row>
    <row r="239" spans="17:17" x14ac:dyDescent="0.3">
      <c r="Q239" s="6"/>
    </row>
    <row r="240" spans="17:17" x14ac:dyDescent="0.3">
      <c r="Q240" s="6"/>
    </row>
    <row r="241" spans="17:17" x14ac:dyDescent="0.3">
      <c r="Q241" s="6"/>
    </row>
    <row r="242" spans="17:17" x14ac:dyDescent="0.3">
      <c r="Q242" s="6"/>
    </row>
    <row r="243" spans="17:17" x14ac:dyDescent="0.3">
      <c r="Q243" s="6"/>
    </row>
    <row r="244" spans="17:17" x14ac:dyDescent="0.3">
      <c r="Q244" s="6"/>
    </row>
    <row r="245" spans="17:17" x14ac:dyDescent="0.3">
      <c r="Q245" s="6"/>
    </row>
    <row r="246" spans="17:17" x14ac:dyDescent="0.3">
      <c r="Q246" s="6"/>
    </row>
    <row r="247" spans="17:17" x14ac:dyDescent="0.3">
      <c r="Q247" s="6"/>
    </row>
    <row r="248" spans="17:17" x14ac:dyDescent="0.3">
      <c r="Q248" s="6"/>
    </row>
    <row r="249" spans="17:17" x14ac:dyDescent="0.3">
      <c r="Q249" s="6"/>
    </row>
    <row r="250" spans="17:17" x14ac:dyDescent="0.3">
      <c r="Q250" s="6"/>
    </row>
    <row r="251" spans="17:17" x14ac:dyDescent="0.3">
      <c r="Q251" s="6"/>
    </row>
    <row r="252" spans="17:17" x14ac:dyDescent="0.3">
      <c r="Q252" s="6"/>
    </row>
    <row r="253" spans="17:17" x14ac:dyDescent="0.3">
      <c r="Q253" s="6"/>
    </row>
    <row r="254" spans="17:17" x14ac:dyDescent="0.3">
      <c r="Q254" s="6"/>
    </row>
    <row r="255" spans="17:17" x14ac:dyDescent="0.3">
      <c r="Q255" s="6"/>
    </row>
    <row r="256" spans="17:17" x14ac:dyDescent="0.3">
      <c r="Q256" s="6"/>
    </row>
    <row r="257" spans="17:17" x14ac:dyDescent="0.3">
      <c r="Q257" s="6"/>
    </row>
    <row r="258" spans="17:17" x14ac:dyDescent="0.3">
      <c r="Q258" s="6"/>
    </row>
    <row r="259" spans="17:17" x14ac:dyDescent="0.3">
      <c r="Q259" s="6"/>
    </row>
    <row r="260" spans="17:17" x14ac:dyDescent="0.3">
      <c r="Q260" s="6"/>
    </row>
    <row r="261" spans="17:17" x14ac:dyDescent="0.3">
      <c r="Q261" s="6"/>
    </row>
    <row r="262" spans="17:17" x14ac:dyDescent="0.3">
      <c r="Q262" s="6"/>
    </row>
    <row r="263" spans="17:17" x14ac:dyDescent="0.3">
      <c r="Q263" s="6"/>
    </row>
    <row r="264" spans="17:17" x14ac:dyDescent="0.3">
      <c r="Q264" s="6"/>
    </row>
    <row r="265" spans="17:17" x14ac:dyDescent="0.3">
      <c r="Q265" s="6"/>
    </row>
    <row r="266" spans="17:17" x14ac:dyDescent="0.3">
      <c r="Q266" s="6"/>
    </row>
    <row r="267" spans="17:17" x14ac:dyDescent="0.3">
      <c r="Q267" s="6"/>
    </row>
    <row r="268" spans="17:17" x14ac:dyDescent="0.3">
      <c r="Q268" s="6"/>
    </row>
    <row r="269" spans="17:17" x14ac:dyDescent="0.3">
      <c r="Q269" s="6"/>
    </row>
    <row r="270" spans="17:17" x14ac:dyDescent="0.3">
      <c r="Q270" s="6"/>
    </row>
    <row r="271" spans="17:17" x14ac:dyDescent="0.3">
      <c r="Q271" s="6"/>
    </row>
    <row r="272" spans="17:17" x14ac:dyDescent="0.3">
      <c r="Q272" s="6"/>
    </row>
    <row r="273" spans="17:17" x14ac:dyDescent="0.3">
      <c r="Q273" s="6"/>
    </row>
    <row r="274" spans="17:17" x14ac:dyDescent="0.3">
      <c r="Q274" s="6"/>
    </row>
    <row r="275" spans="17:17" x14ac:dyDescent="0.3">
      <c r="Q275" s="6"/>
    </row>
    <row r="276" spans="17:17" x14ac:dyDescent="0.3">
      <c r="Q276" s="6"/>
    </row>
    <row r="277" spans="17:17" x14ac:dyDescent="0.3">
      <c r="Q277" s="6"/>
    </row>
    <row r="278" spans="17:17" x14ac:dyDescent="0.3">
      <c r="Q278" s="6"/>
    </row>
    <row r="279" spans="17:17" x14ac:dyDescent="0.3">
      <c r="Q279" s="6"/>
    </row>
    <row r="280" spans="17:17" x14ac:dyDescent="0.3">
      <c r="Q280" s="6"/>
    </row>
    <row r="281" spans="17:17" x14ac:dyDescent="0.3">
      <c r="Q281" s="6"/>
    </row>
    <row r="282" spans="17:17" x14ac:dyDescent="0.3">
      <c r="Q282" s="6"/>
    </row>
    <row r="283" spans="17:17" x14ac:dyDescent="0.3">
      <c r="Q283" s="6"/>
    </row>
    <row r="284" spans="17:17" x14ac:dyDescent="0.3">
      <c r="Q284" s="6"/>
    </row>
    <row r="285" spans="17:17" x14ac:dyDescent="0.3">
      <c r="Q285" s="6"/>
    </row>
    <row r="286" spans="17:17" x14ac:dyDescent="0.3">
      <c r="Q286" s="6"/>
    </row>
    <row r="287" spans="17:17" x14ac:dyDescent="0.3">
      <c r="Q287" s="6"/>
    </row>
    <row r="288" spans="17:17" x14ac:dyDescent="0.3">
      <c r="Q288" s="6"/>
    </row>
    <row r="289" spans="17:17" x14ac:dyDescent="0.3">
      <c r="Q289" s="6"/>
    </row>
    <row r="290" spans="17:17" x14ac:dyDescent="0.3">
      <c r="Q290" s="6"/>
    </row>
    <row r="291" spans="17:17" x14ac:dyDescent="0.3">
      <c r="Q291" s="6"/>
    </row>
    <row r="292" spans="17:17" x14ac:dyDescent="0.3">
      <c r="Q292" s="6"/>
    </row>
    <row r="293" spans="17:17" x14ac:dyDescent="0.3">
      <c r="Q293" s="6"/>
    </row>
    <row r="294" spans="17:17" x14ac:dyDescent="0.3">
      <c r="Q294" s="6"/>
    </row>
    <row r="295" spans="17:17" x14ac:dyDescent="0.3">
      <c r="Q295" s="6"/>
    </row>
    <row r="296" spans="17:17" x14ac:dyDescent="0.3">
      <c r="Q296" s="6"/>
    </row>
    <row r="297" spans="17:17" x14ac:dyDescent="0.3">
      <c r="Q297" s="6"/>
    </row>
    <row r="298" spans="17:17" x14ac:dyDescent="0.3">
      <c r="Q298" s="6"/>
    </row>
    <row r="299" spans="17:17" x14ac:dyDescent="0.3">
      <c r="Q299" s="6"/>
    </row>
    <row r="300" spans="17:17" x14ac:dyDescent="0.3">
      <c r="Q300" s="6"/>
    </row>
    <row r="301" spans="17:17" x14ac:dyDescent="0.3">
      <c r="Q301" s="6"/>
    </row>
    <row r="302" spans="17:17" x14ac:dyDescent="0.3">
      <c r="Q302" s="6"/>
    </row>
    <row r="303" spans="17:17" x14ac:dyDescent="0.3">
      <c r="Q303" s="6"/>
    </row>
    <row r="304" spans="17:17" x14ac:dyDescent="0.3">
      <c r="Q304" s="6"/>
    </row>
    <row r="305" spans="17:17" x14ac:dyDescent="0.3">
      <c r="Q305" s="6"/>
    </row>
    <row r="306" spans="17:17" x14ac:dyDescent="0.3">
      <c r="Q306" s="6"/>
    </row>
    <row r="307" spans="17:17" x14ac:dyDescent="0.3">
      <c r="Q307" s="6"/>
    </row>
    <row r="308" spans="17:17" x14ac:dyDescent="0.3">
      <c r="Q308" s="6"/>
    </row>
    <row r="309" spans="17:17" x14ac:dyDescent="0.3">
      <c r="Q309" s="6"/>
    </row>
    <row r="310" spans="17:17" x14ac:dyDescent="0.3">
      <c r="Q310" s="6"/>
    </row>
    <row r="311" spans="17:17" x14ac:dyDescent="0.3">
      <c r="Q311" s="6"/>
    </row>
    <row r="312" spans="17:17" x14ac:dyDescent="0.3">
      <c r="Q312" s="6"/>
    </row>
    <row r="313" spans="17:17" x14ac:dyDescent="0.3">
      <c r="Q313" s="6"/>
    </row>
    <row r="314" spans="17:17" x14ac:dyDescent="0.3">
      <c r="Q314" s="6"/>
    </row>
    <row r="315" spans="17:17" x14ac:dyDescent="0.3">
      <c r="Q315" s="6"/>
    </row>
    <row r="316" spans="17:17" x14ac:dyDescent="0.3">
      <c r="Q316" s="6"/>
    </row>
    <row r="317" spans="17:17" x14ac:dyDescent="0.3">
      <c r="Q317" s="6"/>
    </row>
    <row r="318" spans="17:17" x14ac:dyDescent="0.3">
      <c r="Q318" s="6"/>
    </row>
    <row r="319" spans="17:17" x14ac:dyDescent="0.3">
      <c r="Q319" s="6"/>
    </row>
    <row r="320" spans="17:17" x14ac:dyDescent="0.3">
      <c r="Q320" s="6"/>
    </row>
    <row r="321" spans="17:17" x14ac:dyDescent="0.3">
      <c r="Q321" s="6"/>
    </row>
    <row r="322" spans="17:17" x14ac:dyDescent="0.3">
      <c r="Q322" s="6"/>
    </row>
    <row r="323" spans="17:17" x14ac:dyDescent="0.3">
      <c r="Q323" s="6"/>
    </row>
    <row r="324" spans="17:17" x14ac:dyDescent="0.3">
      <c r="Q324" s="6"/>
    </row>
    <row r="325" spans="17:17" x14ac:dyDescent="0.3">
      <c r="Q325" s="6"/>
    </row>
    <row r="326" spans="17:17" x14ac:dyDescent="0.3">
      <c r="Q326" s="6"/>
    </row>
    <row r="327" spans="17:17" x14ac:dyDescent="0.3">
      <c r="Q327" s="6"/>
    </row>
    <row r="328" spans="17:17" x14ac:dyDescent="0.3">
      <c r="Q328" s="6"/>
    </row>
    <row r="329" spans="17:17" x14ac:dyDescent="0.3">
      <c r="Q329" s="6"/>
    </row>
    <row r="330" spans="17:17" x14ac:dyDescent="0.3">
      <c r="Q330" s="6"/>
    </row>
    <row r="331" spans="17:17" x14ac:dyDescent="0.3">
      <c r="Q331" s="6"/>
    </row>
    <row r="332" spans="17:17" x14ac:dyDescent="0.3">
      <c r="Q332" s="6"/>
    </row>
    <row r="333" spans="17:17" x14ac:dyDescent="0.3">
      <c r="Q333" s="6"/>
    </row>
    <row r="334" spans="17:17" x14ac:dyDescent="0.3">
      <c r="Q334" s="6"/>
    </row>
    <row r="335" spans="17:17" x14ac:dyDescent="0.3">
      <c r="Q335" s="6"/>
    </row>
    <row r="336" spans="17:17" x14ac:dyDescent="0.3">
      <c r="Q336" s="6"/>
    </row>
    <row r="337" spans="17:17" x14ac:dyDescent="0.3">
      <c r="Q337" s="6"/>
    </row>
    <row r="338" spans="17:17" x14ac:dyDescent="0.3">
      <c r="Q338" s="6"/>
    </row>
    <row r="339" spans="17:17" x14ac:dyDescent="0.3">
      <c r="Q339" s="6"/>
    </row>
    <row r="340" spans="17:17" x14ac:dyDescent="0.3">
      <c r="Q340" s="6"/>
    </row>
    <row r="341" spans="17:17" x14ac:dyDescent="0.3">
      <c r="Q341" s="6"/>
    </row>
    <row r="342" spans="17:17" x14ac:dyDescent="0.3">
      <c r="Q342" s="6"/>
    </row>
    <row r="343" spans="17:17" x14ac:dyDescent="0.3">
      <c r="Q343" s="6"/>
    </row>
    <row r="344" spans="17:17" x14ac:dyDescent="0.3">
      <c r="Q344" s="6"/>
    </row>
    <row r="345" spans="17:17" x14ac:dyDescent="0.3">
      <c r="Q345" s="6"/>
    </row>
    <row r="346" spans="17:17" x14ac:dyDescent="0.3">
      <c r="Q346" s="6"/>
    </row>
    <row r="347" spans="17:17" x14ac:dyDescent="0.3">
      <c r="Q347" s="6"/>
    </row>
    <row r="348" spans="17:17" x14ac:dyDescent="0.3">
      <c r="Q348" s="6"/>
    </row>
    <row r="349" spans="17:17" x14ac:dyDescent="0.3">
      <c r="Q349" s="6"/>
    </row>
    <row r="350" spans="17:17" x14ac:dyDescent="0.3">
      <c r="Q350" s="6"/>
    </row>
    <row r="351" spans="17:17" x14ac:dyDescent="0.3">
      <c r="Q351" s="6"/>
    </row>
    <row r="352" spans="17:17" x14ac:dyDescent="0.3">
      <c r="Q352" s="6"/>
    </row>
    <row r="353" spans="17:17" x14ac:dyDescent="0.3">
      <c r="Q353" s="6"/>
    </row>
    <row r="354" spans="17:17" x14ac:dyDescent="0.3">
      <c r="Q354" s="6"/>
    </row>
    <row r="355" spans="17:17" x14ac:dyDescent="0.3">
      <c r="Q355" s="6"/>
    </row>
    <row r="356" spans="17:17" x14ac:dyDescent="0.3">
      <c r="Q356" s="6"/>
    </row>
    <row r="357" spans="17:17" x14ac:dyDescent="0.3">
      <c r="Q357" s="6"/>
    </row>
    <row r="358" spans="17:17" x14ac:dyDescent="0.3">
      <c r="Q358" s="6"/>
    </row>
    <row r="359" spans="17:17" x14ac:dyDescent="0.3">
      <c r="Q359" s="6"/>
    </row>
    <row r="360" spans="17:17" x14ac:dyDescent="0.3">
      <c r="Q360" s="6"/>
    </row>
    <row r="361" spans="17:17" x14ac:dyDescent="0.3">
      <c r="Q361" s="6"/>
    </row>
    <row r="362" spans="17:17" x14ac:dyDescent="0.3">
      <c r="Q362" s="6"/>
    </row>
    <row r="363" spans="17:17" x14ac:dyDescent="0.3">
      <c r="Q363" s="6"/>
    </row>
    <row r="364" spans="17:17" x14ac:dyDescent="0.3">
      <c r="Q364" s="6"/>
    </row>
    <row r="365" spans="17:17" x14ac:dyDescent="0.3">
      <c r="Q365" s="6"/>
    </row>
    <row r="366" spans="17:17" x14ac:dyDescent="0.3">
      <c r="Q366" s="6"/>
    </row>
    <row r="367" spans="17:17" x14ac:dyDescent="0.3">
      <c r="Q367" s="6"/>
    </row>
    <row r="368" spans="17:17" x14ac:dyDescent="0.3">
      <c r="Q36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Employee Data if</vt:lpstr>
      <vt:lpstr>Sales Data</vt:lpstr>
      <vt:lpstr>Product Data</vt:lpstr>
      <vt:lpstr>questions</vt:lpstr>
      <vt:lpstr>and,or,not</vt:lpstr>
      <vt:lpstr>indexmatch</vt:lpstr>
      <vt:lpstr>vlookup</vt:lpstr>
      <vt:lpstr>dropdownlist</vt:lpstr>
      <vt:lpstr>pivot chart</vt:lpstr>
      <vt:lpstr>advancedoption</vt:lpstr>
      <vt:lpstr>pivottable</vt:lpstr>
      <vt:lpstr>formatting</vt:lpstr>
      <vt:lpstr>date&amp;time</vt:lpstr>
      <vt:lpstr>textfunction</vt:lpstr>
      <vt:lpstr>powerfunction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Office</cp:lastModifiedBy>
  <dcterms:created xsi:type="dcterms:W3CDTF">2024-09-06T07:03:28Z</dcterms:created>
  <dcterms:modified xsi:type="dcterms:W3CDTF">2024-12-12T15:07:56Z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60cfc6f-76fb-4283-9a3a-ea8f03cdcb6b_Enabled">
    <vt:lpwstr>true</vt:lpwstr>
  </property>
  <property fmtid="{D5CDD505-2E9C-101B-9397-08002B2CF9AE}" pid="3" name="MSIP_Label_460cfc6f-76fb-4283-9a3a-ea8f03cdcb6b_SetDate">
    <vt:lpwstr>2024-09-08T10:41:07Z</vt:lpwstr>
  </property>
  <property fmtid="{D5CDD505-2E9C-101B-9397-08002B2CF9AE}" pid="4" name="MSIP_Label_460cfc6f-76fb-4283-9a3a-ea8f03cdcb6b_Method">
    <vt:lpwstr>Standard</vt:lpwstr>
  </property>
  <property fmtid="{D5CDD505-2E9C-101B-9397-08002B2CF9AE}" pid="5" name="MSIP_Label_460cfc6f-76fb-4283-9a3a-ea8f03cdcb6b_Name">
    <vt:lpwstr>CONFIDENTIAL</vt:lpwstr>
  </property>
  <property fmtid="{D5CDD505-2E9C-101B-9397-08002B2CF9AE}" pid="6" name="MSIP_Label_460cfc6f-76fb-4283-9a3a-ea8f03cdcb6b_SiteId">
    <vt:lpwstr>dc25b7f1-ab9e-41d8-afeb-62568652a259</vt:lpwstr>
  </property>
  <property fmtid="{D5CDD505-2E9C-101B-9397-08002B2CF9AE}" pid="7" name="MSIP_Label_460cfc6f-76fb-4283-9a3a-ea8f03cdcb6b_ActionId">
    <vt:lpwstr>4bbf8195-dac0-457a-90df-c9b61f51839b</vt:lpwstr>
  </property>
  <property fmtid="{D5CDD505-2E9C-101B-9397-08002B2CF9AE}" pid="8" name="MSIP_Label_460cfc6f-76fb-4283-9a3a-ea8f03cdcb6b_ContentBits">
    <vt:lpwstr>0</vt:lpwstr>
  </property>
</Properties>
</file>