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drawings/drawing8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EstaPastaDeTrabalho1" defaultThemeVersion="202300"/>
  <mc:AlternateContent xmlns:mc="http://schemas.openxmlformats.org/markup-compatibility/2006">
    <mc:Choice Requires="x15">
      <x15ac:absPath xmlns:x15ac="http://schemas.microsoft.com/office/spreadsheetml/2010/11/ac" url="C:\Users\joao.zamara\Desktop\"/>
    </mc:Choice>
  </mc:AlternateContent>
  <xr:revisionPtr revIDLastSave="0" documentId="13_ncr:1_{B3C80265-4D6D-4972-9CC5-7017536AA315}" xr6:coauthVersionLast="47" xr6:coauthVersionMax="47" xr10:uidLastSave="{00000000-0000-0000-0000-000000000000}"/>
  <bookViews>
    <workbookView xWindow="-120" yWindow="-120" windowWidth="20730" windowHeight="11160" tabRatio="913" firstSheet="4" activeTab="4" xr2:uid="{00000000-000D-0000-FFFF-FFFF00000000}"/>
  </bookViews>
  <sheets>
    <sheet name="INÍCIO" sheetId="1" state="hidden" r:id="rId1"/>
    <sheet name="Hemato" sheetId="2" state="hidden" r:id="rId2"/>
    <sheet name="Bioquímica" sheetId="3" state="hidden" r:id="rId3"/>
    <sheet name="Qualitativos" sheetId="4" state="hidden" r:id="rId4"/>
    <sheet name="BIOQ.HORM.COAG" sheetId="5" r:id="rId5"/>
    <sheet name="Erros Totais Permitidos" sheetId="34" r:id="rId6"/>
    <sheet name="Reagentes Hemato-Urina" sheetId="35" state="hidden" r:id="rId7"/>
    <sheet name="ESTOQUE" sheetId="36" state="hidden" r:id="rId8"/>
    <sheet name="CONFIG" sheetId="37" state="hidden" r:id="rId9"/>
    <sheet name="CADASTRO" sheetId="38" state="hidden" r:id="rId10"/>
    <sheet name="TABELA" sheetId="39" state="hidden" r:id="rId11"/>
  </sheets>
  <definedNames>
    <definedName name="_xlnm.Print_Area" localSheetId="4">'BIOQ.HORM.COAG'!$A$1:$AD$36</definedName>
    <definedName name="_xlnm.Print_Area" localSheetId="2">Bioquímica!$K$1:$AN$39</definedName>
    <definedName name="_xlnm.Print_Area" localSheetId="1">Hemato!$K$2:$AL$41</definedName>
    <definedName name="_xlnm.Print_Area" localSheetId="3">Qualitativos!$K$2:$M$25</definedName>
    <definedName name="Cad_0">CADASTRO!$N$5</definedName>
    <definedName name="Cad_1">CADASTRO!$N$7</definedName>
    <definedName name="Cad_2">CADASTRO!$N$9</definedName>
    <definedName name="Cad_3">CADASTRO!$N$11</definedName>
    <definedName name="Cad_4">CADASTRO!$N$13</definedName>
    <definedName name="Print_Area_0" localSheetId="4">'BIOQ.HORM.COAG'!$A$1:$H$36</definedName>
    <definedName name="Print_Area_0" localSheetId="2">Bioquímica!$K$1:$R$39</definedName>
    <definedName name="QL_0">Qualitativos!$V$9</definedName>
    <definedName name="QL_1">Qualitativos!$AD$9</definedName>
    <definedName name="QL_10">Qualitativos!$R$22</definedName>
    <definedName name="QL_11">#REF!</definedName>
    <definedName name="QL_12">#REF!</definedName>
    <definedName name="QL_13">#REF!</definedName>
    <definedName name="QL_14">#REF!</definedName>
    <definedName name="QL_15">#REF!</definedName>
    <definedName name="QL_16">#REF!</definedName>
    <definedName name="QL_17">#REF!</definedName>
    <definedName name="QL_18">Qualitativos!$W$21</definedName>
    <definedName name="QL_19">Qualitativos!$W$22</definedName>
    <definedName name="QL_2">Qualitativos!$Q$11</definedName>
    <definedName name="QL_20">#REF!</definedName>
    <definedName name="QL_21">#REF!</definedName>
    <definedName name="QL_22">#REF!</definedName>
    <definedName name="QL_23">#REF!</definedName>
    <definedName name="QL_24">#REF!</definedName>
    <definedName name="QL_25">#REF!</definedName>
    <definedName name="QL_26">#REF!</definedName>
    <definedName name="QL_27">Qualitativos!$AB$21</definedName>
    <definedName name="QL_28">Qualitativos!$AB$22</definedName>
    <definedName name="QL_29">#REF!</definedName>
    <definedName name="QL_3">Qualitativos!$U$14</definedName>
    <definedName name="QL_30">#REF!</definedName>
    <definedName name="QL_31">#REF!</definedName>
    <definedName name="QL_32">#REF!</definedName>
    <definedName name="QL_33">#REF!</definedName>
    <definedName name="QL_34">#REF!</definedName>
    <definedName name="QL_35">#REF!</definedName>
    <definedName name="QL_36">Qualitativos!$M$25</definedName>
    <definedName name="QL_4">Qualitativos!$U$15</definedName>
    <definedName name="QL_5">Qualitativos!$U$16</definedName>
    <definedName name="QL_6">Qualitativos!$AD$14</definedName>
    <definedName name="QL_7">Qualitativos!$AD$15</definedName>
    <definedName name="QL_8">Qualitativos!$AD$16</definedName>
    <definedName name="QL_9">Qualitativos!$R$21</definedName>
    <definedName name="R_1">Hemato!$U$15</definedName>
    <definedName name="R_2">Hemato!$U$16</definedName>
    <definedName name="R_3">Hemato!$U$17</definedName>
    <definedName name="V_0">Hemato!$AD$9</definedName>
    <definedName name="V_1">Hemato!$AD$15</definedName>
    <definedName name="V_10">Hemato!$R$24</definedName>
    <definedName name="V_11">Hemato!$R$25</definedName>
    <definedName name="V_12">Hemato!$R$26</definedName>
    <definedName name="V_13">Hemato!$R$27</definedName>
    <definedName name="V_14">Hemato!$R$28</definedName>
    <definedName name="V_15">Hemato!$R$29</definedName>
    <definedName name="V_16">Hemato!$R$30</definedName>
    <definedName name="V_17">Hemato!$W$22</definedName>
    <definedName name="V_18">Hemato!$W$23</definedName>
    <definedName name="V_19">Hemato!$W$24</definedName>
    <definedName name="V_2">Hemato!$AD$16</definedName>
    <definedName name="V_20">Hemato!$W$25</definedName>
    <definedName name="V_21">Hemato!$W$26</definedName>
    <definedName name="V_22">Hemato!$W$27</definedName>
    <definedName name="V_23">Hemato!$W$28</definedName>
    <definedName name="V_24">Hemato!$W$29</definedName>
    <definedName name="V_25">Hemato!$W$30</definedName>
    <definedName name="V_26">Hemato!$M$33</definedName>
    <definedName name="V_3">Hemato!$AD$17</definedName>
    <definedName name="V_4">Hemato!$V$9</definedName>
    <definedName name="V_5">Hemato!$Q$11</definedName>
    <definedName name="V_6">Hemato!$U$14</definedName>
    <definedName name="V_7">Hemato!$AD$14</definedName>
    <definedName name="V_8">Hemato!$R$22</definedName>
    <definedName name="V_9">Hemato!$R$23</definedName>
    <definedName name="VL_0" localSheetId="4">'BIOQ.HORM.COAG'!$H$10</definedName>
    <definedName name="VL_0">Bioquímica!$R$13</definedName>
    <definedName name="VL_1" localSheetId="4">'BIOQ.HORM.COAG'!$H$11</definedName>
    <definedName name="VL_1">Bioquímica!$R$14</definedName>
    <definedName name="VL_2" localSheetId="4">'BIOQ.HORM.COAG'!$H$12</definedName>
    <definedName name="VL_2">Bioquímica!$R$15</definedName>
    <definedName name="VL_3" localSheetId="4">'BIOQ.HORM.COAG'!$O$10</definedName>
    <definedName name="VL_3">Bioquímica!$Y$13</definedName>
    <definedName name="VL_4" localSheetId="4">'BIOQ.HORM.COAG'!$O$11</definedName>
    <definedName name="VL_4">Bioquímica!$Y$14</definedName>
    <definedName name="VL_5" localSheetId="4">'BIOQ.HORM.COAG'!$O$12</definedName>
    <definedName name="VL_5">Bioquímica!$Y$15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5" l="1"/>
  <c r="H26" i="5"/>
  <c r="AL23" i="5"/>
  <c r="AK23" i="5"/>
  <c r="AJ23" i="5"/>
  <c r="AI23" i="5"/>
  <c r="B23" i="5"/>
  <c r="AL22" i="5"/>
  <c r="AK22" i="5"/>
  <c r="AJ22" i="5"/>
  <c r="AI22" i="5"/>
  <c r="AL21" i="5"/>
  <c r="AK21" i="5"/>
  <c r="AJ21" i="5"/>
  <c r="AI21" i="5"/>
  <c r="AL20" i="5"/>
  <c r="AK20" i="5"/>
  <c r="AJ20" i="5"/>
  <c r="AI20" i="5"/>
  <c r="AL19" i="5"/>
  <c r="AK19" i="5"/>
  <c r="AJ19" i="5"/>
  <c r="AI19" i="5"/>
  <c r="AL18" i="5"/>
  <c r="AK18" i="5"/>
  <c r="AJ18" i="5"/>
  <c r="AI18" i="5"/>
  <c r="V18" i="5"/>
  <c r="AL17" i="5"/>
  <c r="AK17" i="5"/>
  <c r="AJ17" i="5"/>
  <c r="AI17" i="5"/>
  <c r="V17" i="5"/>
  <c r="AA15" i="5"/>
  <c r="Z15" i="5"/>
  <c r="AA11" i="5"/>
  <c r="AA10" i="5"/>
  <c r="AG22" i="4"/>
  <c r="AG21" i="4"/>
  <c r="N9" i="4"/>
  <c r="R31" i="3"/>
  <c r="Q33" i="3" s="1"/>
  <c r="R30" i="3"/>
  <c r="R29" i="3"/>
  <c r="AV27" i="3"/>
  <c r="AU27" i="3"/>
  <c r="AT27" i="3"/>
  <c r="AS27" i="3"/>
  <c r="AV26" i="3"/>
  <c r="AU26" i="3"/>
  <c r="AT26" i="3"/>
  <c r="AS26" i="3"/>
  <c r="L26" i="3"/>
  <c r="AV25" i="3"/>
  <c r="AU25" i="3"/>
  <c r="AT25" i="3"/>
  <c r="AS25" i="3"/>
  <c r="AV24" i="3"/>
  <c r="AU24" i="3"/>
  <c r="AT24" i="3"/>
  <c r="AS24" i="3"/>
  <c r="AV23" i="3"/>
  <c r="AU23" i="3"/>
  <c r="AT23" i="3"/>
  <c r="AS23" i="3"/>
  <c r="AV22" i="3"/>
  <c r="AU22" i="3"/>
  <c r="AT22" i="3"/>
  <c r="AS22" i="3"/>
  <c r="AV21" i="3"/>
  <c r="AU21" i="3"/>
  <c r="AT21" i="3"/>
  <c r="AS21" i="3"/>
  <c r="AF21" i="3"/>
  <c r="AV20" i="3"/>
  <c r="AU20" i="3"/>
  <c r="AT20" i="3"/>
  <c r="AS20" i="3"/>
  <c r="AF20" i="3"/>
  <c r="AK18" i="3"/>
  <c r="AJ18" i="3"/>
  <c r="AG30" i="2"/>
  <c r="AB30" i="2"/>
  <c r="AG29" i="2"/>
  <c r="AB29" i="2"/>
  <c r="AG28" i="2"/>
  <c r="AB28" i="2"/>
  <c r="AG27" i="2"/>
  <c r="AB27" i="2"/>
  <c r="AG26" i="2"/>
  <c r="AB26" i="2"/>
  <c r="AG25" i="2"/>
  <c r="AB25" i="2"/>
  <c r="AG24" i="2"/>
  <c r="AB24" i="2"/>
  <c r="AG23" i="2"/>
  <c r="AB23" i="2"/>
  <c r="AG22" i="2"/>
  <c r="AB22" i="2"/>
  <c r="N9" i="2"/>
  <c r="AK24" i="5" l="1"/>
  <c r="AL24" i="5"/>
  <c r="AJ24" i="5"/>
  <c r="AI24" i="5"/>
  <c r="H28" i="5"/>
  <c r="G30" i="5" s="1"/>
</calcChain>
</file>

<file path=xl/sharedStrings.xml><?xml version="1.0" encoding="utf-8"?>
<sst xmlns="http://schemas.openxmlformats.org/spreadsheetml/2006/main" count="1005" uniqueCount="407">
  <si>
    <t>Bilirrubina direta</t>
  </si>
  <si>
    <t>.</t>
  </si>
  <si>
    <t>VALIDAÇÃO DE LOTES EM SISTEMAS ANALÍTICOS</t>
  </si>
  <si>
    <t>Comparação de reprodutibilidade</t>
  </si>
  <si>
    <t>VALIDANDO</t>
  </si>
  <si>
    <t>Data:</t>
  </si>
  <si>
    <t>Setor:</t>
  </si>
  <si>
    <t>Responsável:</t>
  </si>
  <si>
    <t xml:space="preserve">  </t>
  </si>
  <si>
    <t>REFERÊNCIA</t>
  </si>
  <si>
    <t>NOVO</t>
  </si>
  <si>
    <t>EQUIPAMENTO:</t>
  </si>
  <si>
    <t>REAGENTE:</t>
  </si>
  <si>
    <t>LOTE:</t>
  </si>
  <si>
    <t>VALIDADE:</t>
  </si>
  <si>
    <t>PARÂMETROS</t>
  </si>
  <si>
    <t>NOVO TESTE</t>
  </si>
  <si>
    <t>STATUS</t>
  </si>
  <si>
    <t>WBC</t>
  </si>
  <si>
    <t>RBC</t>
  </si>
  <si>
    <t>HB</t>
  </si>
  <si>
    <t>HT</t>
  </si>
  <si>
    <t>RDW</t>
  </si>
  <si>
    <t>NEU</t>
  </si>
  <si>
    <t>LINF</t>
  </si>
  <si>
    <t>MON</t>
  </si>
  <si>
    <t>PLAQ</t>
  </si>
  <si>
    <t>Análise Crítica</t>
  </si>
  <si>
    <t>VALIDAÇÃO DE SISTEMAS ANALÍTICOS</t>
  </si>
  <si>
    <t>Comparação de métodos numéricos</t>
  </si>
  <si>
    <t>Bioquímica</t>
  </si>
  <si>
    <t>Analito:</t>
  </si>
  <si>
    <t>ALTI</t>
  </si>
  <si>
    <t>Unidade de Medida:</t>
  </si>
  <si>
    <t>Equipamento:</t>
  </si>
  <si>
    <t>Dimension EXL200</t>
  </si>
  <si>
    <r>
      <rPr>
        <sz val="8"/>
        <color rgb="FF595959"/>
        <rFont val="Tahoma"/>
        <family val="2"/>
        <charset val="1"/>
      </rPr>
      <t>%</t>
    </r>
    <r>
      <rPr>
        <sz val="11"/>
        <color rgb="FF595959"/>
        <rFont val="Tahoma"/>
        <family val="2"/>
        <charset val="1"/>
      </rPr>
      <t>Erro T. Permitido:</t>
    </r>
  </si>
  <si>
    <t xml:space="preserve">Reagente: </t>
  </si>
  <si>
    <t>Média Referência:</t>
  </si>
  <si>
    <t>Lote:</t>
  </si>
  <si>
    <t>Média Novo Teste:</t>
  </si>
  <si>
    <t>Validade:</t>
  </si>
  <si>
    <r>
      <rPr>
        <sz val="11"/>
        <color rgb="FF595959"/>
        <rFont val="Tahoma"/>
        <family val="2"/>
        <charset val="1"/>
      </rPr>
      <t xml:space="preserve"> </t>
    </r>
    <r>
      <rPr>
        <sz val="8"/>
        <color rgb="FF595959"/>
        <rFont val="Tahoma"/>
        <family val="2"/>
        <charset val="1"/>
      </rPr>
      <t>%</t>
    </r>
    <r>
      <rPr>
        <sz val="11"/>
        <color rgb="FF595959"/>
        <rFont val="Tahoma"/>
        <family val="2"/>
        <charset val="1"/>
      </rPr>
      <t>Imprecisão:</t>
    </r>
  </si>
  <si>
    <t>/</t>
  </si>
  <si>
    <r>
      <rPr>
        <sz val="8"/>
        <color rgb="FF595959"/>
        <rFont val="Tahoma"/>
        <family val="2"/>
        <charset val="1"/>
      </rPr>
      <t>%</t>
    </r>
    <r>
      <rPr>
        <sz val="11"/>
        <color rgb="FF595959"/>
        <rFont val="Tahoma"/>
        <family val="2"/>
        <charset val="1"/>
      </rPr>
      <t>Inexatidão:</t>
    </r>
  </si>
  <si>
    <t>Índice %:</t>
  </si>
  <si>
    <t>AMOSTRA</t>
  </si>
  <si>
    <t>Diferença %</t>
  </si>
  <si>
    <r>
      <rPr>
        <sz val="11"/>
        <color rgb="FF000000"/>
        <rFont val="Calibri"/>
        <family val="2"/>
        <charset val="1"/>
      </rPr>
      <t>Dif (A-B)</t>
    </r>
    <r>
      <rPr>
        <sz val="7"/>
        <color rgb="FF000000"/>
        <rFont val="Calibri"/>
        <family val="2"/>
        <charset val="1"/>
      </rPr>
      <t>2</t>
    </r>
  </si>
  <si>
    <t>A*A</t>
  </si>
  <si>
    <t>B*B</t>
  </si>
  <si>
    <t>A*B</t>
  </si>
  <si>
    <t>Análise crítica:</t>
  </si>
  <si>
    <t>Lote validado entre equipamentos e liberado para uso.</t>
  </si>
  <si>
    <t>Teste F</t>
  </si>
  <si>
    <t>Variância Referência:</t>
  </si>
  <si>
    <t>Variância Novo Teste:</t>
  </si>
  <si>
    <t>Fcalc:</t>
  </si>
  <si>
    <t>Fator teste F:</t>
  </si>
  <si>
    <t>VALIDAÇÃO:</t>
  </si>
  <si>
    <t>[Fcalc &lt; Fator teste]</t>
  </si>
  <si>
    <t>Comparação Qualitativa</t>
  </si>
  <si>
    <t>AMOSTRAGEM</t>
  </si>
  <si>
    <t>Cálcio</t>
  </si>
  <si>
    <t>ERROS TOTAIS PERMITIDOS</t>
  </si>
  <si>
    <t>CVw</t>
  </si>
  <si>
    <t>CVg</t>
  </si>
  <si>
    <t>I(%)</t>
  </si>
  <si>
    <t>B(%)</t>
  </si>
  <si>
    <t>TE(%)</t>
  </si>
  <si>
    <t>REFERÊNCIA BULA</t>
  </si>
  <si>
    <t>S-</t>
  </si>
  <si>
    <t>Ácido Úrico</t>
  </si>
  <si>
    <t>U-</t>
  </si>
  <si>
    <t>Ácido Úrico, 24h</t>
  </si>
  <si>
    <t>Alanina aminotransferase (ALT)</t>
  </si>
  <si>
    <t>Hb</t>
  </si>
  <si>
    <t>Albumina</t>
  </si>
  <si>
    <t>Ht</t>
  </si>
  <si>
    <t>Alfa 1- Glicoproteína</t>
  </si>
  <si>
    <t>Rdw</t>
  </si>
  <si>
    <t>Amilase</t>
  </si>
  <si>
    <t>Neu</t>
  </si>
  <si>
    <t>Aspartato aminotransferase (AST)</t>
  </si>
  <si>
    <t>Linf</t>
  </si>
  <si>
    <t>Basófilos, contagem</t>
  </si>
  <si>
    <t>Mon</t>
  </si>
  <si>
    <t>Plaq</t>
  </si>
  <si>
    <t>Bilirrubina total</t>
  </si>
  <si>
    <t xml:space="preserve">CA 15-3 </t>
  </si>
  <si>
    <t xml:space="preserve">CA 19-9 </t>
  </si>
  <si>
    <t xml:space="preserve">CA 125 </t>
  </si>
  <si>
    <t>Cálcio, 24h</t>
  </si>
  <si>
    <t>Cálcio ionizado</t>
  </si>
  <si>
    <t>Cloretos</t>
  </si>
  <si>
    <t>B-</t>
  </si>
  <si>
    <t>CO2, total</t>
  </si>
  <si>
    <t xml:space="preserve">Colesterol HDL </t>
  </si>
  <si>
    <t xml:space="preserve">Colesterol LDL </t>
  </si>
  <si>
    <t>Colesterol Total</t>
  </si>
  <si>
    <t>Colesterol VLDL</t>
  </si>
  <si>
    <t>---</t>
  </si>
  <si>
    <t>Complemento C3</t>
  </si>
  <si>
    <t>Complemento C4</t>
  </si>
  <si>
    <t>Conc. Hb Corpuscular Média (CHCM)</t>
  </si>
  <si>
    <t>Cortisol</t>
  </si>
  <si>
    <t>Creatinina</t>
  </si>
  <si>
    <t>Creatinina, 24h</t>
  </si>
  <si>
    <t>Creatinoquinase (CK total)</t>
  </si>
  <si>
    <t>Creatinoquinase MB, atividade</t>
  </si>
  <si>
    <t>Creatinoquinase MB, massa</t>
  </si>
  <si>
    <t>Dímero D (MoM)</t>
  </si>
  <si>
    <t>Eosinófilos, contagem</t>
  </si>
  <si>
    <t>Eritrócitos, contagem</t>
  </si>
  <si>
    <t>Estradiol</t>
  </si>
  <si>
    <t>Estradiol, livre</t>
  </si>
  <si>
    <t>Fator reumatóide</t>
  </si>
  <si>
    <t>Ferritina</t>
  </si>
  <si>
    <t>Ferro</t>
  </si>
  <si>
    <t>P-</t>
  </si>
  <si>
    <t>Fibrinogênio</t>
  </si>
  <si>
    <t>Folato</t>
  </si>
  <si>
    <t>Fosfatase alcalina</t>
  </si>
  <si>
    <t>Fosfatos</t>
  </si>
  <si>
    <t>Fosfatos, 24h</t>
  </si>
  <si>
    <t>Frutosamina</t>
  </si>
  <si>
    <t>Gamaglobulinas</t>
  </si>
  <si>
    <t>Gama-glutamiltransferase (GGT)</t>
  </si>
  <si>
    <t>Glicose Plasma</t>
  </si>
  <si>
    <t>Glicose Soro</t>
  </si>
  <si>
    <t>Hematócrito</t>
  </si>
  <si>
    <t>Hemoglobina</t>
  </si>
  <si>
    <t>Hemoglobina A1 C</t>
  </si>
  <si>
    <t>Hemoglobina Corpuscular Média (HCM)</t>
  </si>
  <si>
    <t>Homocisteína</t>
  </si>
  <si>
    <t>Hormônio Folículo Estimulante (FSH)</t>
  </si>
  <si>
    <t>Hormônio luteinizante (LH)</t>
  </si>
  <si>
    <t>Hormônio da paratireóide (PTH)</t>
  </si>
  <si>
    <t>Hormônio Tireoestimulante (TSH)</t>
  </si>
  <si>
    <t>IGF-1</t>
  </si>
  <si>
    <t>IGFBP-3</t>
  </si>
  <si>
    <t>Imunoglobulina A</t>
  </si>
  <si>
    <t>Imunoglobulina G</t>
  </si>
  <si>
    <t>Imunoglobulina M</t>
  </si>
  <si>
    <t>Insulina</t>
  </si>
  <si>
    <t>Lactato desidrogenase (LDH)</t>
  </si>
  <si>
    <t>Leucócitos, contagem</t>
  </si>
  <si>
    <t>Linfócitos, contagem</t>
  </si>
  <si>
    <t>Lipase</t>
  </si>
  <si>
    <t>Lipoproteína (a)</t>
  </si>
  <si>
    <t>Magnésio</t>
  </si>
  <si>
    <t>Magnésio, 24h</t>
  </si>
  <si>
    <t>Monócitos, contagem</t>
  </si>
  <si>
    <t>Neutrófilos, contagem</t>
  </si>
  <si>
    <t>pCO2</t>
  </si>
  <si>
    <t>Peptídeo C</t>
  </si>
  <si>
    <t>pH [H+]</t>
  </si>
  <si>
    <t>pH (unidades de pH)</t>
  </si>
  <si>
    <t>Plaquetas, contagem</t>
  </si>
  <si>
    <t>Potássio</t>
  </si>
  <si>
    <t>Potássio Urina</t>
  </si>
  <si>
    <t>Prolactina</t>
  </si>
  <si>
    <t>Proteína C Reativa – alta sensibilidade</t>
  </si>
  <si>
    <t>Proteínas totais</t>
  </si>
  <si>
    <t>PTTa</t>
  </si>
  <si>
    <t>Reticulócitos, contagem</t>
  </si>
  <si>
    <t>RDW (Red cell distribution wide)</t>
  </si>
  <si>
    <t>Sódio</t>
  </si>
  <si>
    <t>Sódio, 24h</t>
  </si>
  <si>
    <t>Tempo de protrombina (TP)</t>
  </si>
  <si>
    <t>Testosterona</t>
  </si>
  <si>
    <t>Testosterona, livre</t>
  </si>
  <si>
    <t>Tiroxina, livre (T4 livre)</t>
  </si>
  <si>
    <t>Tiroxina (T4 total)</t>
  </si>
  <si>
    <t>Transferrina</t>
  </si>
  <si>
    <t>Triglicérides</t>
  </si>
  <si>
    <t>Tri-iodotironina (T3 total)</t>
  </si>
  <si>
    <t>Tri-iodotironina, livre (T3 livre)</t>
  </si>
  <si>
    <t>Troponina I</t>
  </si>
  <si>
    <t>Troponina T</t>
  </si>
  <si>
    <t>Uréia</t>
  </si>
  <si>
    <t>Uréia, 24h</t>
  </si>
  <si>
    <t>Volume corpuscular médio (VCM)</t>
  </si>
  <si>
    <t>Volume plaquetário médio (VPM)</t>
  </si>
  <si>
    <t>Legenda:</t>
  </si>
  <si>
    <t>CVB Intra-individual - Coeficiente de Variação Biológica em um mesmo indivíduo (CVw)</t>
  </si>
  <si>
    <t>CVB Inter-individual - Coeficiente de Variação Biológica entre indivíduos (CVg)</t>
  </si>
  <si>
    <t>I (%) - Imprecisão Permitida</t>
  </si>
  <si>
    <t>B (%) - Inexatidão Permitida</t>
  </si>
  <si>
    <t>TE (%) - Erro Total Permitido</t>
  </si>
  <si>
    <t>S - Soro</t>
  </si>
  <si>
    <t>P - Plasma</t>
  </si>
  <si>
    <t>B - Sangue Total</t>
  </si>
  <si>
    <t>U - Urina</t>
  </si>
  <si>
    <t>24h - Urina de 24 horas</t>
  </si>
  <si>
    <t>Como são calculados os requisitos para a qualidade usando a variação biológica:</t>
  </si>
  <si>
    <t>Imprecisão Máxima Permitida I &lt; 0.5 CVw</t>
  </si>
  <si>
    <t>Erro Total Permitido ET &lt; k. 0.5 CVw + 0.25(CVw2 + CVg2)1/2   sendo k = 1.65  (=0.05)</t>
  </si>
  <si>
    <t>Referência</t>
  </si>
  <si>
    <t xml:space="preserve">Ricos C, Alvarez V, Cava F, Garcia-Lario JV, Hernandez A, Jimenez CV, Minchinela J, Perich C, Simon M. "Current databases on biologic variation: pros, cons and progress." Scand J Clin Lab Invest 1999; 59:491-500. This database was most recently updated in 2014. </t>
  </si>
  <si>
    <t>https://www.westgard.com/biodatabase1.htm</t>
  </si>
  <si>
    <t>https://www.westgard.com/biodatabase-2014-update.htm</t>
  </si>
  <si>
    <t>REAGENTES HEMATOLOGIA</t>
  </si>
  <si>
    <t>REAGENTES URINÁLISE</t>
  </si>
  <si>
    <t xml:space="preserve">REAGENTE </t>
  </si>
  <si>
    <t>USO</t>
  </si>
  <si>
    <t>VALIDAÇÃO</t>
  </si>
  <si>
    <t xml:space="preserve">Cellpack DCL </t>
  </si>
  <si>
    <t>RBC, Hb e Plaquetas</t>
  </si>
  <si>
    <t>Série vermelha e plaquetária</t>
  </si>
  <si>
    <t xml:space="preserve">CellSheat </t>
  </si>
  <si>
    <t>Partículas na urina</t>
  </si>
  <si>
    <t xml:space="preserve">Urina </t>
  </si>
  <si>
    <t xml:space="preserve">Sulfolyser </t>
  </si>
  <si>
    <t>Série vermelha</t>
  </si>
  <si>
    <t>Fluorocell SF</t>
  </si>
  <si>
    <t>Elementos na urina e líquidos</t>
  </si>
  <si>
    <t>Urina e Líquido</t>
  </si>
  <si>
    <t>LyserCell WNR</t>
  </si>
  <si>
    <t>Eritroblastos e leucócitos</t>
  </si>
  <si>
    <t>Série vermelha e branca</t>
  </si>
  <si>
    <t>Fluorocell CR</t>
  </si>
  <si>
    <t>LyserCell WDF</t>
  </si>
  <si>
    <t>Leucócitos</t>
  </si>
  <si>
    <t>Série branca</t>
  </si>
  <si>
    <t>Cellpack SF</t>
  </si>
  <si>
    <t>Fluorocell WNR</t>
  </si>
  <si>
    <t>Cellpack CR</t>
  </si>
  <si>
    <t>Fluorocell WDF</t>
  </si>
  <si>
    <t>CellClean Auto</t>
  </si>
  <si>
    <t>-</t>
  </si>
  <si>
    <t>Todas as séries</t>
  </si>
  <si>
    <t>REG</t>
  </si>
  <si>
    <t>SETOR</t>
  </si>
  <si>
    <t>MATERIAL</t>
  </si>
  <si>
    <t>LOTE</t>
  </si>
  <si>
    <t>VALIDADE</t>
  </si>
  <si>
    <t>Alpi</t>
  </si>
  <si>
    <t>Hematologia</t>
  </si>
  <si>
    <t>H18</t>
  </si>
  <si>
    <t>HHHHH</t>
  </si>
  <si>
    <t>B11</t>
  </si>
  <si>
    <t>Testes Rápidos</t>
  </si>
  <si>
    <t>TR5</t>
  </si>
  <si>
    <t>H17</t>
  </si>
  <si>
    <t>t5432</t>
  </si>
  <si>
    <t>RESPONSÁVEL</t>
  </si>
  <si>
    <t>Coluna1</t>
  </si>
  <si>
    <t>SETORES</t>
  </si>
  <si>
    <t>Coluna2</t>
  </si>
  <si>
    <t>EQUIPAMENTOS</t>
  </si>
  <si>
    <t>Coluna3</t>
  </si>
  <si>
    <t>METODOLOGIAS</t>
  </si>
  <si>
    <t>Coluna4</t>
  </si>
  <si>
    <t>Coluna5</t>
  </si>
  <si>
    <t>Coluna6</t>
  </si>
  <si>
    <t>Coluna7</t>
  </si>
  <si>
    <t>Renato Lion</t>
  </si>
  <si>
    <t xml:space="preserve">Dimension EXL 200 Principal </t>
  </si>
  <si>
    <t>Cynthia Mello</t>
  </si>
  <si>
    <t xml:space="preserve">Dimension EXL 200 Backup </t>
  </si>
  <si>
    <t>Lurian Martins</t>
  </si>
  <si>
    <t>Esteffani Liz</t>
  </si>
  <si>
    <t>Priscila Henrique</t>
  </si>
  <si>
    <t>Josiane Pratis</t>
  </si>
  <si>
    <t>Thiago Obbino</t>
  </si>
  <si>
    <t>Marcelo Haro</t>
  </si>
  <si>
    <t>Giulia Tomaz</t>
  </si>
  <si>
    <t>Bruno Cardoso</t>
  </si>
  <si>
    <t>Angelica Fernandes</t>
  </si>
  <si>
    <t>Guilherme Marinho</t>
  </si>
  <si>
    <t>Elba Regina</t>
  </si>
  <si>
    <t>Jessica Santos</t>
  </si>
  <si>
    <t>Lucas dos Santos</t>
  </si>
  <si>
    <t>Juliana Emilia</t>
  </si>
  <si>
    <t>Fabio Augusto</t>
  </si>
  <si>
    <t>Igor Alves</t>
  </si>
  <si>
    <t>Registro</t>
  </si>
  <si>
    <t>Setor</t>
  </si>
  <si>
    <t>Material</t>
  </si>
  <si>
    <t>Lote</t>
  </si>
  <si>
    <t>Validade</t>
  </si>
  <si>
    <t>BIOQUÍMICA</t>
  </si>
  <si>
    <t>HEMATOLOGIA</t>
  </si>
  <si>
    <t>COAGULAÇÃO</t>
  </si>
  <si>
    <t>URINÁLISE</t>
  </si>
  <si>
    <t>TESTES RÁPIDOS</t>
  </si>
  <si>
    <t>B1</t>
  </si>
  <si>
    <t>H1</t>
  </si>
  <si>
    <t>C1</t>
  </si>
  <si>
    <t>U1</t>
  </si>
  <si>
    <t>TR1</t>
  </si>
  <si>
    <t>B2</t>
  </si>
  <si>
    <t>H2</t>
  </si>
  <si>
    <t>C2</t>
  </si>
  <si>
    <t>U2</t>
  </si>
  <si>
    <t>TR2</t>
  </si>
  <si>
    <t>B3</t>
  </si>
  <si>
    <t>H3</t>
  </si>
  <si>
    <t>C3</t>
  </si>
  <si>
    <t>U3</t>
  </si>
  <si>
    <t>TR3</t>
  </si>
  <si>
    <t>B4</t>
  </si>
  <si>
    <t>H4</t>
  </si>
  <si>
    <t>C4</t>
  </si>
  <si>
    <t>U4</t>
  </si>
  <si>
    <t>TR4</t>
  </si>
  <si>
    <t>B5</t>
  </si>
  <si>
    <t>H5</t>
  </si>
  <si>
    <t>C5</t>
  </si>
  <si>
    <t>U5</t>
  </si>
  <si>
    <t>B6</t>
  </si>
  <si>
    <t>H6</t>
  </si>
  <si>
    <t>C6</t>
  </si>
  <si>
    <t>U6</t>
  </si>
  <si>
    <t>TR6</t>
  </si>
  <si>
    <t>B7</t>
  </si>
  <si>
    <t>H7</t>
  </si>
  <si>
    <t>C7</t>
  </si>
  <si>
    <t>U7</t>
  </si>
  <si>
    <t>TR7</t>
  </si>
  <si>
    <t>B8</t>
  </si>
  <si>
    <t>H8</t>
  </si>
  <si>
    <t>C8</t>
  </si>
  <si>
    <t>U8</t>
  </si>
  <si>
    <t>TR8</t>
  </si>
  <si>
    <t>B9</t>
  </si>
  <si>
    <t>H9</t>
  </si>
  <si>
    <t>C9</t>
  </si>
  <si>
    <t>U9</t>
  </si>
  <si>
    <t>TR9</t>
  </si>
  <si>
    <t>B10</t>
  </si>
  <si>
    <t>H10</t>
  </si>
  <si>
    <t>C10</t>
  </si>
  <si>
    <t>U10</t>
  </si>
  <si>
    <t>TR10</t>
  </si>
  <si>
    <t>H11</t>
  </si>
  <si>
    <t>C11</t>
  </si>
  <si>
    <t>U11</t>
  </si>
  <si>
    <t>TR11</t>
  </si>
  <si>
    <t>B12</t>
  </si>
  <si>
    <t>H12</t>
  </si>
  <si>
    <t>C12</t>
  </si>
  <si>
    <t>U12</t>
  </si>
  <si>
    <t>TR12</t>
  </si>
  <si>
    <t>B13</t>
  </si>
  <si>
    <t>H13</t>
  </si>
  <si>
    <t>C13</t>
  </si>
  <si>
    <t>U13</t>
  </si>
  <si>
    <t>TR13</t>
  </si>
  <si>
    <t>B14</t>
  </si>
  <si>
    <t>H14</t>
  </si>
  <si>
    <t>C14</t>
  </si>
  <si>
    <t>U14</t>
  </si>
  <si>
    <t>TR14</t>
  </si>
  <si>
    <t>B15</t>
  </si>
  <si>
    <t>H15</t>
  </si>
  <si>
    <t>C15</t>
  </si>
  <si>
    <t>U15</t>
  </si>
  <si>
    <t>TR15</t>
  </si>
  <si>
    <t>B16</t>
  </si>
  <si>
    <t>H16</t>
  </si>
  <si>
    <t>C16</t>
  </si>
  <si>
    <t>U16</t>
  </si>
  <si>
    <t>TR16</t>
  </si>
  <si>
    <t>B17</t>
  </si>
  <si>
    <t>C17</t>
  </si>
  <si>
    <t>U17</t>
  </si>
  <si>
    <t>TR17</t>
  </si>
  <si>
    <t>B18</t>
  </si>
  <si>
    <t>C18</t>
  </si>
  <si>
    <t>U18</t>
  </si>
  <si>
    <t>TR18</t>
  </si>
  <si>
    <t>B19</t>
  </si>
  <si>
    <t>H19</t>
  </si>
  <si>
    <t>C19</t>
  </si>
  <si>
    <t>U19</t>
  </si>
  <si>
    <t>TR19</t>
  </si>
  <si>
    <t>B20</t>
  </si>
  <si>
    <t>H20</t>
  </si>
  <si>
    <t>C20</t>
  </si>
  <si>
    <t>U20</t>
  </si>
  <si>
    <t>TR20</t>
  </si>
  <si>
    <t>ERRO TOTAL CLIA</t>
  </si>
  <si>
    <t>Coagulação</t>
  </si>
  <si>
    <t>IGE</t>
  </si>
  <si>
    <t>TP</t>
  </si>
  <si>
    <t>TTPA</t>
  </si>
  <si>
    <t>ERRO TOTAL VB</t>
  </si>
  <si>
    <t>FIB</t>
  </si>
  <si>
    <t>SHBG</t>
  </si>
  <si>
    <t>DIMER</t>
  </si>
  <si>
    <t>Referência Bula</t>
  </si>
  <si>
    <t>CEA</t>
  </si>
  <si>
    <t>PSA L</t>
  </si>
  <si>
    <t>FT4</t>
  </si>
  <si>
    <t>PRGE</t>
  </si>
  <si>
    <t>B 12</t>
  </si>
  <si>
    <t>THCG</t>
  </si>
  <si>
    <t xml:space="preserve">aHBs2 </t>
  </si>
  <si>
    <t>%Erro T. Permitido:</t>
  </si>
  <si>
    <t xml:space="preserve"> %Imprecisão:</t>
  </si>
  <si>
    <t>%Inexatidão:</t>
  </si>
  <si>
    <t>Dif (A-B)2</t>
  </si>
  <si>
    <t>PLA.MD.035 - Rev.: 001</t>
  </si>
  <si>
    <r>
      <t>Inexatidão Máxima Permitida B &lt; 0.25 (CVw</t>
    </r>
    <r>
      <rPr>
        <vertAlign val="superscript"/>
        <sz val="14"/>
        <color rgb="FF000000"/>
        <rFont val="Calibri"/>
        <family val="2"/>
      </rPr>
      <t>2</t>
    </r>
    <r>
      <rPr>
        <sz val="14"/>
        <color rgb="FF000000"/>
        <rFont val="Calibri"/>
        <family val="2"/>
      </rPr>
      <t xml:space="preserve"> + CVg</t>
    </r>
    <r>
      <rPr>
        <vertAlign val="superscript"/>
        <sz val="14"/>
        <color rgb="FF000000"/>
        <rFont val="Calibri"/>
        <family val="2"/>
      </rPr>
      <t>2</t>
    </r>
    <r>
      <rPr>
        <sz val="14"/>
        <color rgb="FF000000"/>
        <rFont val="Calibri"/>
        <family val="2"/>
      </rPr>
      <t>)</t>
    </r>
    <r>
      <rPr>
        <vertAlign val="superscript"/>
        <sz val="14"/>
        <color rgb="FF000000"/>
        <rFont val="Calibri"/>
        <family val="2"/>
      </rPr>
      <t>1/2</t>
    </r>
  </si>
  <si>
    <r>
      <t xml:space="preserve">VALIDAÇÃO DE LOTES EM SISTEMAS ANALÍTICOS
</t>
    </r>
    <r>
      <rPr>
        <b/>
        <sz val="18"/>
        <rFont val="Calibri"/>
        <family val="2"/>
      </rPr>
      <t>COMPARAÇÃO DE MÉTODOS NUMÉRICOS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</si>
</sst>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0.0"/>
    <numFmt numFmtId="166" formatCode="0.000"/>
    <numFmt numFmtId="167" formatCode="0.0000"/>
  </numFmts>
  <fonts count="60" x14ac:knownFonts="1">
    <font>
      <sz val="11"/>
      <color rgb="FF000000"/>
      <name val="Calibri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00"/>
      <name val="Tahoma"/>
      <family val="2"/>
      <charset val="1"/>
    </font>
    <font>
      <sz val="10"/>
      <color rgb="FFFFFFFF"/>
      <name val="Tahoma"/>
      <family val="2"/>
      <charset val="1"/>
    </font>
    <font>
      <sz val="10"/>
      <color rgb="FF7F7F7F"/>
      <name val="Tahoma"/>
      <family val="2"/>
      <charset val="1"/>
    </font>
    <font>
      <b/>
      <sz val="16"/>
      <color rgb="FF595959"/>
      <name val="Tahoma"/>
      <family val="2"/>
      <charset val="1"/>
    </font>
    <font>
      <b/>
      <sz val="11"/>
      <color rgb="FF595959"/>
      <name val="Tahoma"/>
      <family val="2"/>
      <charset val="1"/>
    </font>
    <font>
      <b/>
      <sz val="10"/>
      <color rgb="FF808080"/>
      <name val="Tahoma"/>
      <family val="2"/>
      <charset val="1"/>
    </font>
    <font>
      <b/>
      <sz val="11"/>
      <color rgb="FF0070C0"/>
      <name val="Tahoma"/>
      <family val="2"/>
      <charset val="1"/>
    </font>
    <font>
      <b/>
      <sz val="11"/>
      <color rgb="FFFF0000"/>
      <name val="Tahoma"/>
      <family val="2"/>
      <charset val="1"/>
    </font>
    <font>
      <b/>
      <sz val="12"/>
      <color rgb="FF808080"/>
      <name val="Tahoma"/>
      <family val="2"/>
      <charset val="1"/>
    </font>
    <font>
      <b/>
      <sz val="11"/>
      <color rgb="FF808080"/>
      <name val="Tahoma"/>
      <family val="2"/>
      <charset val="1"/>
    </font>
    <font>
      <b/>
      <sz val="11"/>
      <color rgb="FF000000"/>
      <name val="Tahoma"/>
      <family val="2"/>
      <charset val="1"/>
    </font>
    <font>
      <sz val="11"/>
      <color rgb="FFFFFFFF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000000"/>
      <name val="Tahoma"/>
      <family val="2"/>
      <charset val="1"/>
    </font>
    <font>
      <sz val="11"/>
      <color rgb="FFFFFFFF"/>
      <name val="Tahoma"/>
      <family val="2"/>
      <charset val="1"/>
    </font>
    <font>
      <sz val="11"/>
      <color rgb="FF595959"/>
      <name val="Tahoma"/>
      <family val="2"/>
      <charset val="1"/>
    </font>
    <font>
      <sz val="11"/>
      <color rgb="FF7F7F7F"/>
      <name val="Calibri"/>
      <family val="2"/>
      <charset val="1"/>
    </font>
    <font>
      <b/>
      <sz val="10"/>
      <color rgb="FF0070C0"/>
      <name val="Tahoma"/>
      <family val="2"/>
      <charset val="1"/>
    </font>
    <font>
      <sz val="10.5"/>
      <color rgb="FF595959"/>
      <name val="Tahoma"/>
      <family val="2"/>
      <charset val="1"/>
    </font>
    <font>
      <b/>
      <sz val="10"/>
      <color rgb="FF595959"/>
      <name val="Tahoma"/>
      <family val="2"/>
      <charset val="1"/>
    </font>
    <font>
      <sz val="10"/>
      <color rgb="FF595959"/>
      <name val="Tahoma"/>
      <family val="2"/>
      <charset val="1"/>
    </font>
    <font>
      <sz val="8"/>
      <color rgb="FF595959"/>
      <name val="Tahoma"/>
      <family val="2"/>
      <charset val="1"/>
    </font>
    <font>
      <sz val="12"/>
      <color rgb="FF000000"/>
      <name val="Arial"/>
      <family val="2"/>
      <charset val="1"/>
    </font>
    <font>
      <b/>
      <sz val="10"/>
      <color rgb="FF3465A4"/>
      <name val="Tahoma"/>
      <family val="2"/>
      <charset val="1"/>
    </font>
    <font>
      <sz val="7"/>
      <color rgb="FF000000"/>
      <name val="Calibri"/>
      <family val="2"/>
      <charset val="1"/>
    </font>
    <font>
      <sz val="11"/>
      <name val="Tahoma"/>
      <family val="2"/>
      <charset val="1"/>
    </font>
    <font>
      <sz val="12"/>
      <color rgb="FF595959"/>
      <name val="Tahoma"/>
      <family val="2"/>
      <charset val="1"/>
    </font>
    <font>
      <b/>
      <sz val="9"/>
      <color rgb="FF595959"/>
      <name val="Tahoma"/>
      <family val="2"/>
      <charset val="1"/>
    </font>
    <font>
      <sz val="9"/>
      <color rgb="FF7F7F7F"/>
      <name val="Tahoma"/>
      <family val="2"/>
      <charset val="1"/>
    </font>
    <font>
      <sz val="9"/>
      <color rgb="FF595959"/>
      <name val="Tahoma"/>
      <family val="2"/>
      <charset val="1"/>
    </font>
    <font>
      <b/>
      <sz val="8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7F7F7F"/>
      <name val="Tahoma"/>
      <family val="2"/>
      <charset val="1"/>
    </font>
    <font>
      <b/>
      <sz val="8"/>
      <color rgb="FF0070C0"/>
      <name val="Tahoma"/>
      <family val="2"/>
      <charset val="1"/>
    </font>
    <font>
      <sz val="10"/>
      <color rgb="FF80808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b/>
      <sz val="14"/>
      <color rgb="FF595959"/>
      <name val="Calibri"/>
      <family val="2"/>
    </font>
    <font>
      <sz val="14"/>
      <color rgb="FF808080"/>
      <name val="Calibri"/>
      <family val="2"/>
    </font>
    <font>
      <sz val="14"/>
      <color rgb="FFFFFFFF"/>
      <name val="Calibri"/>
      <family val="2"/>
    </font>
    <font>
      <sz val="14"/>
      <color rgb="FF595959"/>
      <name val="Calibri"/>
      <family val="2"/>
    </font>
    <font>
      <b/>
      <sz val="14"/>
      <color rgb="FF0070C0"/>
      <name val="Calibri"/>
      <family val="2"/>
    </font>
    <font>
      <b/>
      <sz val="14"/>
      <color rgb="FF3465A4"/>
      <name val="Calibri"/>
      <family val="2"/>
    </font>
    <font>
      <sz val="14"/>
      <color rgb="FF7F7F7F"/>
      <name val="Calibri"/>
      <family val="2"/>
    </font>
    <font>
      <b/>
      <sz val="14"/>
      <color rgb="FFFF0000"/>
      <name val="Calibri"/>
      <family val="2"/>
    </font>
    <font>
      <b/>
      <sz val="20"/>
      <name val="Calibri"/>
      <family val="2"/>
    </font>
    <font>
      <sz val="16"/>
      <color rgb="FF000000"/>
      <name val="Calibri"/>
      <family val="2"/>
    </font>
    <font>
      <b/>
      <sz val="14"/>
      <name val="Calibri"/>
      <family val="2"/>
    </font>
    <font>
      <sz val="14"/>
      <color rgb="FFFF0000"/>
      <name val="Calibri"/>
      <family val="2"/>
    </font>
    <font>
      <b/>
      <sz val="14"/>
      <color rgb="FF0000FF"/>
      <name val="Calibri"/>
      <family val="2"/>
    </font>
    <font>
      <vertAlign val="superscript"/>
      <sz val="14"/>
      <color rgb="FF000000"/>
      <name val="Calibri"/>
      <family val="2"/>
    </font>
    <font>
      <u/>
      <sz val="14"/>
      <color rgb="FF0000FF"/>
      <name val="Calibri"/>
      <family val="2"/>
    </font>
    <font>
      <b/>
      <sz val="20"/>
      <color rgb="FFFFFFFF"/>
      <name val="Calibri"/>
      <family val="2"/>
    </font>
    <font>
      <b/>
      <sz val="18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7F7F7F"/>
        <bgColor rgb="FF808080"/>
      </patternFill>
    </fill>
    <fill>
      <patternFill patternType="solid">
        <fgColor rgb="FFBDD7EE"/>
        <bgColor rgb="FFD6DCE5"/>
      </patternFill>
    </fill>
    <fill>
      <patternFill patternType="solid">
        <fgColor rgb="FFBFBFBF"/>
        <bgColor rgb="FFCCCCCC"/>
      </patternFill>
    </fill>
    <fill>
      <patternFill patternType="solid">
        <fgColor rgb="FFD0CECE"/>
        <bgColor rgb="FFCCCCCC"/>
      </patternFill>
    </fill>
    <fill>
      <patternFill patternType="solid">
        <fgColor rgb="FFD9D9D9"/>
        <bgColor rgb="FFDDDDDD"/>
      </patternFill>
    </fill>
    <fill>
      <patternFill patternType="solid">
        <fgColor rgb="FFE7E6E6"/>
        <bgColor rgb="FFDDDDDD"/>
      </patternFill>
    </fill>
    <fill>
      <patternFill patternType="solid">
        <fgColor rgb="FF0070C0"/>
        <bgColor rgb="FF008080"/>
      </patternFill>
    </fill>
    <fill>
      <patternFill patternType="solid">
        <fgColor rgb="FFB2B2B2"/>
        <bgColor rgb="FFA6A6A6"/>
      </patternFill>
    </fill>
    <fill>
      <patternFill patternType="solid">
        <fgColor rgb="FFCCCCCC"/>
        <bgColor rgb="FFD0CECE"/>
      </patternFill>
    </fill>
    <fill>
      <patternFill patternType="solid">
        <fgColor rgb="FFDDDDDD"/>
        <bgColor rgb="FFD9D9D9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DDDDD"/>
      </patternFill>
    </fill>
    <fill>
      <patternFill patternType="solid">
        <fgColor theme="0" tint="-4.9989318521683403E-2"/>
        <bgColor rgb="FFE7E6E6"/>
      </patternFill>
    </fill>
  </fills>
  <borders count="35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double">
        <color rgb="FFC00000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double">
        <color rgb="FFC00000"/>
      </right>
      <top/>
      <bottom/>
      <diagonal/>
    </border>
    <border>
      <left style="thin">
        <color rgb="FFFFFFFF"/>
      </left>
      <right/>
      <top/>
      <bottom style="double">
        <color rgb="FFC00000"/>
      </bottom>
      <diagonal/>
    </border>
    <border>
      <left/>
      <right/>
      <top/>
      <bottom style="double">
        <color rgb="FFC00000"/>
      </bottom>
      <diagonal/>
    </border>
    <border>
      <left/>
      <right style="double">
        <color rgb="FFC00000"/>
      </right>
      <top/>
      <bottom style="double">
        <color rgb="FFC00000"/>
      </bottom>
      <diagonal/>
    </border>
    <border>
      <left/>
      <right/>
      <top/>
      <bottom style="double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/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rgb="FF7F7F7F"/>
      </left>
      <right/>
      <top/>
      <bottom/>
      <diagonal/>
    </border>
    <border>
      <left/>
      <right/>
      <top/>
      <bottom style="double">
        <color rgb="FF7F7F7F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808080"/>
      </top>
      <bottom style="thin">
        <color rgb="FF80808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9" fontId="39" fillId="0" borderId="0" applyBorder="0" applyProtection="0"/>
    <xf numFmtId="0" fontId="1" fillId="0" borderId="0" applyBorder="0" applyProtection="0"/>
  </cellStyleXfs>
  <cellXfs count="282">
    <xf numFmtId="0" fontId="0" fillId="0" borderId="0" xfId="0"/>
    <xf numFmtId="0" fontId="2" fillId="6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0" borderId="0" xfId="0" applyFont="1"/>
    <xf numFmtId="0" fontId="2" fillId="3" borderId="0" xfId="0" applyFont="1" applyFill="1" applyProtection="1">
      <protection locked="0"/>
    </xf>
    <xf numFmtId="0" fontId="2" fillId="3" borderId="0" xfId="0" applyFont="1" applyFill="1"/>
    <xf numFmtId="0" fontId="3" fillId="0" borderId="0" xfId="0" applyFont="1"/>
    <xf numFmtId="0" fontId="4" fillId="3" borderId="0" xfId="0" applyFont="1" applyFill="1"/>
    <xf numFmtId="0" fontId="2" fillId="0" borderId="9" xfId="0" applyFont="1" applyBorder="1"/>
    <xf numFmtId="0" fontId="7" fillId="0" borderId="0" xfId="0" applyFont="1" applyAlignment="1">
      <alignment vertical="center"/>
    </xf>
    <xf numFmtId="164" fontId="8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/>
    </xf>
    <xf numFmtId="0" fontId="12" fillId="0" borderId="0" xfId="0" applyFont="1"/>
    <xf numFmtId="0" fontId="2" fillId="0" borderId="0" xfId="0" applyFont="1" applyAlignment="1" applyProtection="1">
      <alignment horizontal="center"/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4" fillId="3" borderId="0" xfId="0" applyFont="1" applyFill="1"/>
    <xf numFmtId="0" fontId="0" fillId="3" borderId="0" xfId="0" applyFill="1"/>
    <xf numFmtId="0" fontId="15" fillId="3" borderId="0" xfId="0" applyFont="1" applyFill="1"/>
    <xf numFmtId="0" fontId="16" fillId="2" borderId="0" xfId="0" applyFont="1" applyFill="1"/>
    <xf numFmtId="0" fontId="14" fillId="3" borderId="16" xfId="0" applyFont="1" applyFill="1" applyBorder="1"/>
    <xf numFmtId="0" fontId="15" fillId="2" borderId="0" xfId="0" applyFont="1" applyFill="1"/>
    <xf numFmtId="0" fontId="15" fillId="2" borderId="17" xfId="0" applyFont="1" applyFill="1" applyBorder="1"/>
    <xf numFmtId="0" fontId="17" fillId="2" borderId="0" xfId="0" applyFont="1" applyFill="1"/>
    <xf numFmtId="0" fontId="18" fillId="3" borderId="0" xfId="0" applyFont="1" applyFill="1"/>
    <xf numFmtId="0" fontId="17" fillId="2" borderId="0" xfId="0" applyFont="1" applyFill="1" applyAlignment="1">
      <alignment horizontal="right"/>
    </xf>
    <xf numFmtId="0" fontId="17" fillId="2" borderId="0" xfId="0" applyFont="1" applyFill="1" applyAlignment="1">
      <alignment horizontal="right" vertic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vertical="center"/>
    </xf>
    <xf numFmtId="0" fontId="6" fillId="2" borderId="0" xfId="0" applyFont="1" applyFill="1"/>
    <xf numFmtId="0" fontId="22" fillId="2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165" fontId="17" fillId="2" borderId="0" xfId="0" applyNumberFormat="1" applyFont="1" applyFill="1"/>
    <xf numFmtId="2" fontId="27" fillId="2" borderId="0" xfId="0" applyNumberFormat="1" applyFont="1" applyFill="1" applyAlignment="1">
      <alignment horizontal="center" vertical="center"/>
    </xf>
    <xf numFmtId="2" fontId="0" fillId="3" borderId="25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28" fillId="2" borderId="0" xfId="0" applyFont="1" applyFill="1" applyAlignment="1">
      <alignment horizontal="left" vertical="center"/>
    </xf>
    <xf numFmtId="0" fontId="17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30" fillId="2" borderId="0" xfId="0" applyFont="1" applyFill="1" applyAlignment="1">
      <alignment horizontal="right"/>
    </xf>
    <xf numFmtId="0" fontId="31" fillId="2" borderId="16" xfId="0" applyFont="1" applyFill="1" applyBorder="1" applyAlignment="1">
      <alignment horizontal="right"/>
    </xf>
    <xf numFmtId="0" fontId="17" fillId="2" borderId="18" xfId="0" applyFont="1" applyFill="1" applyBorder="1"/>
    <xf numFmtId="0" fontId="33" fillId="2" borderId="0" xfId="0" applyFont="1" applyFill="1"/>
    <xf numFmtId="0" fontId="31" fillId="2" borderId="0" xfId="0" applyFont="1" applyFill="1"/>
    <xf numFmtId="0" fontId="31" fillId="2" borderId="0" xfId="0" applyFont="1" applyFill="1" applyAlignment="1">
      <alignment horizontal="right"/>
    </xf>
    <xf numFmtId="0" fontId="17" fillId="2" borderId="16" xfId="0" applyFont="1" applyFill="1" applyBorder="1"/>
    <xf numFmtId="0" fontId="34" fillId="2" borderId="16" xfId="0" applyFont="1" applyFill="1" applyBorder="1"/>
    <xf numFmtId="0" fontId="34" fillId="2" borderId="0" xfId="0" applyFont="1" applyFill="1"/>
    <xf numFmtId="0" fontId="13" fillId="3" borderId="0" xfId="0" applyFont="1" applyFill="1"/>
    <xf numFmtId="0" fontId="16" fillId="3" borderId="0" xfId="0" applyFont="1" applyFill="1"/>
    <xf numFmtId="0" fontId="13" fillId="3" borderId="16" xfId="0" applyFont="1" applyFill="1" applyBorder="1"/>
    <xf numFmtId="0" fontId="17" fillId="3" borderId="0" xfId="0" applyFont="1" applyFill="1"/>
    <xf numFmtId="0" fontId="36" fillId="0" borderId="0" xfId="0" applyFont="1"/>
    <xf numFmtId="0" fontId="3" fillId="3" borderId="0" xfId="0" applyFont="1" applyFill="1"/>
    <xf numFmtId="0" fontId="36" fillId="3" borderId="0" xfId="0" applyFont="1" applyFill="1"/>
    <xf numFmtId="0" fontId="2" fillId="2" borderId="0" xfId="0" applyFont="1" applyFill="1"/>
    <xf numFmtId="0" fontId="0" fillId="0" borderId="0" xfId="0" applyAlignment="1">
      <alignment wrapText="1"/>
    </xf>
    <xf numFmtId="0" fontId="38" fillId="11" borderId="14" xfId="0" applyFont="1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5" fillId="0" borderId="0" xfId="0" applyFont="1"/>
    <xf numFmtId="0" fontId="41" fillId="0" borderId="0" xfId="0" applyFont="1"/>
    <xf numFmtId="0" fontId="40" fillId="15" borderId="33" xfId="0" applyFont="1" applyFill="1" applyBorder="1"/>
    <xf numFmtId="0" fontId="41" fillId="0" borderId="34" xfId="0" applyFont="1" applyBorder="1"/>
    <xf numFmtId="0" fontId="44" fillId="3" borderId="16" xfId="0" applyFont="1" applyFill="1" applyBorder="1"/>
    <xf numFmtId="0" fontId="41" fillId="3" borderId="0" xfId="0" applyFont="1" applyFill="1"/>
    <xf numFmtId="0" fontId="41" fillId="2" borderId="0" xfId="0" applyFont="1" applyFill="1"/>
    <xf numFmtId="0" fontId="45" fillId="2" borderId="0" xfId="0" applyFont="1" applyFill="1"/>
    <xf numFmtId="0" fontId="46" fillId="2" borderId="0" xfId="0" applyFont="1" applyFill="1"/>
    <xf numFmtId="0" fontId="46" fillId="2" borderId="0" xfId="0" applyFont="1" applyFill="1" applyAlignment="1">
      <alignment horizontal="right"/>
    </xf>
    <xf numFmtId="0" fontId="46" fillId="2" borderId="0" xfId="0" applyFont="1" applyFill="1" applyAlignment="1">
      <alignment horizontal="right" vertical="center"/>
    </xf>
    <xf numFmtId="0" fontId="46" fillId="2" borderId="0" xfId="0" applyFont="1" applyFill="1" applyAlignment="1">
      <alignment horizontal="center"/>
    </xf>
    <xf numFmtId="0" fontId="46" fillId="2" borderId="0" xfId="0" applyFont="1" applyFill="1" applyAlignment="1">
      <alignment vertical="center"/>
    </xf>
    <xf numFmtId="0" fontId="43" fillId="2" borderId="0" xfId="0" applyFont="1" applyFill="1"/>
    <xf numFmtId="0" fontId="45" fillId="13" borderId="0" xfId="0" applyFont="1" applyFill="1"/>
    <xf numFmtId="0" fontId="46" fillId="13" borderId="0" xfId="0" applyFont="1" applyFill="1"/>
    <xf numFmtId="0" fontId="41" fillId="14" borderId="0" xfId="0" applyFont="1" applyFill="1"/>
    <xf numFmtId="0" fontId="41" fillId="14" borderId="0" xfId="0" applyFont="1" applyFill="1" applyAlignment="1" applyProtection="1">
      <alignment horizontal="center"/>
      <protection locked="0"/>
    </xf>
    <xf numFmtId="0" fontId="41" fillId="3" borderId="0" xfId="0" applyFont="1" applyFill="1" applyAlignment="1">
      <alignment horizontal="center"/>
    </xf>
    <xf numFmtId="165" fontId="46" fillId="2" borderId="0" xfId="0" applyNumberFormat="1" applyFont="1" applyFill="1"/>
    <xf numFmtId="2" fontId="42" fillId="2" borderId="0" xfId="0" applyNumberFormat="1" applyFont="1" applyFill="1" applyAlignment="1">
      <alignment horizontal="center" vertical="center"/>
    </xf>
    <xf numFmtId="2" fontId="41" fillId="3" borderId="25" xfId="0" applyNumberFormat="1" applyFont="1" applyFill="1" applyBorder="1" applyAlignment="1">
      <alignment horizontal="center"/>
    </xf>
    <xf numFmtId="0" fontId="41" fillId="3" borderId="25" xfId="0" applyFont="1" applyFill="1" applyBorder="1" applyAlignment="1">
      <alignment horizontal="center"/>
    </xf>
    <xf numFmtId="0" fontId="46" fillId="2" borderId="0" xfId="0" applyFont="1" applyFill="1" applyAlignment="1">
      <alignment horizontal="left" vertical="center"/>
    </xf>
    <xf numFmtId="0" fontId="46" fillId="2" borderId="0" xfId="0" applyFont="1" applyFill="1" applyAlignment="1" applyProtection="1">
      <alignment horizontal="center"/>
      <protection locked="0"/>
    </xf>
    <xf numFmtId="0" fontId="45" fillId="2" borderId="0" xfId="0" applyFont="1" applyFill="1" applyAlignment="1">
      <alignment horizontal="center"/>
    </xf>
    <xf numFmtId="2" fontId="41" fillId="3" borderId="0" xfId="0" applyNumberFormat="1" applyFont="1" applyFill="1" applyAlignment="1">
      <alignment horizontal="center"/>
    </xf>
    <xf numFmtId="0" fontId="49" fillId="2" borderId="0" xfId="0" applyFont="1" applyFill="1" applyAlignment="1">
      <alignment horizontal="right"/>
    </xf>
    <xf numFmtId="0" fontId="46" fillId="2" borderId="16" xfId="0" applyFont="1" applyFill="1" applyBorder="1" applyAlignment="1">
      <alignment horizontal="right"/>
    </xf>
    <xf numFmtId="0" fontId="46" fillId="2" borderId="18" xfId="0" applyFont="1" applyFill="1" applyBorder="1"/>
    <xf numFmtId="0" fontId="46" fillId="2" borderId="16" xfId="0" applyFont="1" applyFill="1" applyBorder="1"/>
    <xf numFmtId="0" fontId="49" fillId="2" borderId="16" xfId="0" applyFont="1" applyFill="1" applyBorder="1"/>
    <xf numFmtId="0" fontId="49" fillId="2" borderId="0" xfId="0" applyFont="1" applyFill="1"/>
    <xf numFmtId="0" fontId="45" fillId="3" borderId="16" xfId="0" applyFont="1" applyFill="1" applyBorder="1"/>
    <xf numFmtId="0" fontId="45" fillId="3" borderId="0" xfId="0" applyFont="1" applyFill="1"/>
    <xf numFmtId="0" fontId="46" fillId="3" borderId="0" xfId="0" applyFont="1" applyFill="1"/>
    <xf numFmtId="0" fontId="44" fillId="3" borderId="0" xfId="0" applyFont="1" applyFill="1"/>
    <xf numFmtId="0" fontId="44" fillId="2" borderId="0" xfId="0" applyFont="1" applyFill="1"/>
    <xf numFmtId="0" fontId="52" fillId="18" borderId="0" xfId="0" applyFont="1" applyFill="1" applyAlignment="1">
      <alignment horizontal="right" vertical="center"/>
    </xf>
    <xf numFmtId="0" fontId="41" fillId="2" borderId="0" xfId="0" applyFont="1" applyFill="1" applyAlignment="1">
      <alignment horizont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 indent="1"/>
    </xf>
    <xf numFmtId="0" fontId="40" fillId="17" borderId="30" xfId="0" applyFont="1" applyFill="1" applyBorder="1" applyAlignment="1">
      <alignment horizontal="center" vertical="center"/>
    </xf>
    <xf numFmtId="0" fontId="41" fillId="2" borderId="30" xfId="0" applyFont="1" applyFill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53" fillId="6" borderId="30" xfId="0" applyFont="1" applyFill="1" applyBorder="1" applyAlignment="1">
      <alignment horizontal="center" wrapText="1"/>
    </xf>
    <xf numFmtId="0" fontId="53" fillId="6" borderId="31" xfId="0" applyFont="1" applyFill="1" applyBorder="1" applyAlignment="1">
      <alignment horizontal="center" wrapText="1"/>
    </xf>
    <xf numFmtId="2" fontId="41" fillId="2" borderId="30" xfId="0" applyNumberFormat="1" applyFont="1" applyFill="1" applyBorder="1" applyAlignment="1">
      <alignment horizontal="center" vertical="center"/>
    </xf>
    <xf numFmtId="0" fontId="40" fillId="0" borderId="30" xfId="0" applyFont="1" applyBorder="1" applyAlignment="1">
      <alignment horizontal="center" vertical="center"/>
    </xf>
    <xf numFmtId="0" fontId="41" fillId="2" borderId="32" xfId="0" applyFont="1" applyFill="1" applyBorder="1" applyAlignment="1">
      <alignment horizontal="center" vertical="center" wrapText="1"/>
    </xf>
    <xf numFmtId="0" fontId="41" fillId="2" borderId="30" xfId="0" applyFont="1" applyFill="1" applyBorder="1" applyAlignment="1">
      <alignment horizontal="left" vertical="center" wrapText="1" indent="1"/>
    </xf>
    <xf numFmtId="0" fontId="41" fillId="2" borderId="30" xfId="0" applyFont="1" applyFill="1" applyBorder="1" applyAlignment="1">
      <alignment horizontal="center" vertical="center" wrapText="1"/>
    </xf>
    <xf numFmtId="2" fontId="54" fillId="2" borderId="31" xfId="0" applyNumberFormat="1" applyFont="1" applyFill="1" applyBorder="1" applyAlignment="1">
      <alignment horizontal="center" vertical="center" wrapText="1"/>
    </xf>
    <xf numFmtId="2" fontId="54" fillId="2" borderId="30" xfId="0" applyNumberFormat="1" applyFont="1" applyFill="1" applyBorder="1" applyAlignment="1">
      <alignment horizontal="center" vertical="center" wrapText="1"/>
    </xf>
    <xf numFmtId="0" fontId="40" fillId="17" borderId="31" xfId="0" applyFont="1" applyFill="1" applyBorder="1" applyAlignment="1">
      <alignment vertical="center"/>
    </xf>
    <xf numFmtId="0" fontId="40" fillId="17" borderId="32" xfId="0" applyFont="1" applyFill="1" applyBorder="1" applyAlignment="1">
      <alignment vertical="center"/>
    </xf>
    <xf numFmtId="0" fontId="42" fillId="2" borderId="30" xfId="0" applyFont="1" applyFill="1" applyBorder="1" applyAlignment="1">
      <alignment horizontal="left" vertical="center" wrapText="1" indent="1"/>
    </xf>
    <xf numFmtId="0" fontId="54" fillId="2" borderId="31" xfId="0" applyFont="1" applyFill="1" applyBorder="1" applyAlignment="1">
      <alignment horizontal="center" vertical="center" wrapText="1"/>
    </xf>
    <xf numFmtId="0" fontId="54" fillId="2" borderId="30" xfId="0" applyFont="1" applyFill="1" applyBorder="1" applyAlignment="1">
      <alignment horizontal="center" vertical="center" wrapText="1"/>
    </xf>
    <xf numFmtId="2" fontId="41" fillId="0" borderId="0" xfId="0" applyNumberFormat="1" applyFont="1" applyAlignment="1">
      <alignment horizontal="left" vertical="center" indent="9"/>
    </xf>
    <xf numFmtId="2" fontId="41" fillId="0" borderId="0" xfId="0" applyNumberFormat="1" applyFont="1" applyAlignment="1">
      <alignment horizontal="center" vertical="center"/>
    </xf>
    <xf numFmtId="0" fontId="42" fillId="2" borderId="32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left" vertical="center"/>
    </xf>
    <xf numFmtId="0" fontId="55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0" fillId="0" borderId="0" xfId="0" applyFont="1"/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 wrapText="1"/>
    </xf>
    <xf numFmtId="0" fontId="41" fillId="0" borderId="0" xfId="0" applyFont="1" applyAlignment="1">
      <alignment wrapText="1"/>
    </xf>
    <xf numFmtId="0" fontId="40" fillId="2" borderId="0" xfId="0" applyFont="1" applyFill="1" applyAlignment="1">
      <alignment horizontal="left" vertical="center"/>
    </xf>
    <xf numFmtId="0" fontId="40" fillId="2" borderId="0" xfId="0" applyFont="1" applyFill="1" applyAlignment="1">
      <alignment horizontal="center"/>
    </xf>
    <xf numFmtId="0" fontId="40" fillId="2" borderId="0" xfId="0" applyFont="1" applyFill="1"/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right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2" fontId="11" fillId="4" borderId="13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Border="1" applyAlignment="1">
      <alignment horizontal="center" vertical="center"/>
    </xf>
    <xf numFmtId="165" fontId="8" fillId="5" borderId="13" xfId="0" applyNumberFormat="1" applyFont="1" applyFill="1" applyBorder="1" applyAlignment="1" applyProtection="1">
      <alignment horizontal="center" vertical="center"/>
      <protection locked="0"/>
    </xf>
    <xf numFmtId="2" fontId="8" fillId="5" borderId="13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right"/>
    </xf>
    <xf numFmtId="164" fontId="8" fillId="5" borderId="13" xfId="0" applyNumberFormat="1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11" xfId="0" applyFont="1" applyBorder="1" applyAlignment="1">
      <alignment horizontal="right" vertical="center"/>
    </xf>
    <xf numFmtId="164" fontId="8" fillId="2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2" xfId="0" applyFont="1" applyBorder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9" fillId="4" borderId="0" xfId="0" applyFont="1" applyFill="1" applyAlignment="1" applyProtection="1">
      <alignment horizontal="center" vertical="center"/>
      <protection locked="0"/>
    </xf>
    <xf numFmtId="0" fontId="17" fillId="2" borderId="0" xfId="0" applyFont="1" applyFill="1" applyAlignment="1">
      <alignment horizontal="center"/>
    </xf>
    <xf numFmtId="0" fontId="17" fillId="2" borderId="21" xfId="0" applyFont="1" applyFill="1" applyBorder="1" applyAlignment="1">
      <alignment horizontal="center"/>
    </xf>
    <xf numFmtId="10" fontId="32" fillId="2" borderId="0" xfId="0" applyNumberFormat="1" applyFont="1" applyFill="1" applyAlignment="1">
      <alignment horizontal="left"/>
    </xf>
    <xf numFmtId="166" fontId="32" fillId="2" borderId="0" xfId="0" applyNumberFormat="1" applyFont="1" applyFill="1" applyAlignment="1">
      <alignment horizontal="left"/>
    </xf>
    <xf numFmtId="0" fontId="35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35" fillId="2" borderId="0" xfId="0" applyFont="1" applyFill="1" applyAlignment="1">
      <alignment horizontal="left"/>
    </xf>
    <xf numFmtId="167" fontId="32" fillId="2" borderId="0" xfId="0" applyNumberFormat="1" applyFont="1" applyFill="1" applyAlignment="1">
      <alignment horizontal="left"/>
    </xf>
    <xf numFmtId="0" fontId="21" fillId="2" borderId="28" xfId="0" applyFont="1" applyFill="1" applyBorder="1" applyAlignment="1">
      <alignment horizontal="center"/>
    </xf>
    <xf numFmtId="0" fontId="9" fillId="2" borderId="29" xfId="0" applyFont="1" applyFill="1" applyBorder="1"/>
    <xf numFmtId="0" fontId="31" fillId="2" borderId="16" xfId="0" applyFont="1" applyFill="1" applyBorder="1" applyAlignment="1">
      <alignment horizontal="right"/>
    </xf>
    <xf numFmtId="2" fontId="32" fillId="2" borderId="0" xfId="0" applyNumberFormat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29" fillId="7" borderId="23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165" fontId="27" fillId="2" borderId="13" xfId="0" applyNumberFormat="1" applyFont="1" applyFill="1" applyBorder="1" applyAlignment="1">
      <alignment horizontal="center"/>
    </xf>
    <xf numFmtId="165" fontId="17" fillId="2" borderId="13" xfId="0" applyNumberFormat="1" applyFont="1" applyFill="1" applyBorder="1" applyAlignment="1">
      <alignment horizontal="center"/>
    </xf>
    <xf numFmtId="165" fontId="17" fillId="2" borderId="27" xfId="0" applyNumberFormat="1" applyFont="1" applyFill="1" applyBorder="1" applyAlignment="1">
      <alignment horizontal="center"/>
    </xf>
    <xf numFmtId="0" fontId="23" fillId="2" borderId="14" xfId="0" applyFont="1" applyFill="1" applyBorder="1" applyAlignment="1">
      <alignment horizontal="center" vertical="center"/>
    </xf>
    <xf numFmtId="2" fontId="17" fillId="2" borderId="0" xfId="0" applyNumberFormat="1" applyFont="1" applyFill="1" applyAlignment="1" applyProtection="1">
      <alignment horizontal="center" vertical="center"/>
      <protection locked="0"/>
    </xf>
    <xf numFmtId="165" fontId="17" fillId="2" borderId="0" xfId="0" applyNumberFormat="1" applyFont="1" applyFill="1" applyAlignment="1">
      <alignment horizontal="center"/>
    </xf>
    <xf numFmtId="0" fontId="17" fillId="8" borderId="26" xfId="0" applyFont="1" applyFill="1" applyBorder="1" applyAlignment="1" applyProtection="1">
      <alignment horizontal="center"/>
      <protection locked="0"/>
    </xf>
    <xf numFmtId="2" fontId="17" fillId="2" borderId="26" xfId="0" applyNumberFormat="1" applyFont="1" applyFill="1" applyBorder="1" applyAlignment="1" applyProtection="1">
      <alignment horizontal="center" vertical="center"/>
      <protection locked="0"/>
    </xf>
    <xf numFmtId="2" fontId="17" fillId="2" borderId="22" xfId="0" applyNumberFormat="1" applyFont="1" applyFill="1" applyBorder="1" applyAlignment="1" applyProtection="1">
      <alignment horizontal="center" vertical="center"/>
      <protection locked="0"/>
    </xf>
    <xf numFmtId="2" fontId="27" fillId="7" borderId="13" xfId="0" applyNumberFormat="1" applyFont="1" applyFill="1" applyBorder="1" applyAlignment="1">
      <alignment horizontal="center"/>
    </xf>
    <xf numFmtId="0" fontId="17" fillId="8" borderId="22" xfId="0" applyFont="1" applyFill="1" applyBorder="1" applyAlignment="1" applyProtection="1">
      <alignment horizontal="center"/>
      <protection locked="0"/>
    </xf>
    <xf numFmtId="2" fontId="17" fillId="2" borderId="23" xfId="0" applyNumberFormat="1" applyFont="1" applyFill="1" applyBorder="1" applyAlignment="1" applyProtection="1">
      <alignment horizontal="center" vertical="center"/>
      <protection locked="0"/>
    </xf>
    <xf numFmtId="2" fontId="17" fillId="2" borderId="24" xfId="0" applyNumberFormat="1" applyFont="1" applyFill="1" applyBorder="1" applyAlignment="1" applyProtection="1">
      <alignment horizontal="center" vertical="center"/>
      <protection locked="0"/>
    </xf>
    <xf numFmtId="0" fontId="16" fillId="2" borderId="21" xfId="0" applyFont="1" applyFill="1" applyBorder="1" applyAlignment="1">
      <alignment horizontal="center"/>
    </xf>
    <xf numFmtId="0" fontId="17" fillId="2" borderId="0" xfId="0" applyFont="1" applyFill="1" applyAlignment="1">
      <alignment horizontal="left"/>
    </xf>
    <xf numFmtId="0" fontId="8" fillId="2" borderId="13" xfId="0" applyFont="1" applyFill="1" applyBorder="1" applyAlignment="1" applyProtection="1">
      <alignment horizontal="center" vertical="center"/>
      <protection locked="0"/>
    </xf>
    <xf numFmtId="0" fontId="23" fillId="2" borderId="0" xfId="0" applyFont="1" applyFill="1" applyAlignment="1">
      <alignment horizontal="right"/>
    </xf>
    <xf numFmtId="2" fontId="19" fillId="7" borderId="19" xfId="0" applyNumberFormat="1" applyFont="1" applyFill="1" applyBorder="1" applyAlignment="1">
      <alignment horizontal="center" vertical="center"/>
    </xf>
    <xf numFmtId="0" fontId="17" fillId="2" borderId="0" xfId="0" applyFont="1" applyFill="1" applyAlignment="1">
      <alignment horizontal="right"/>
    </xf>
    <xf numFmtId="0" fontId="25" fillId="7" borderId="20" xfId="1" applyNumberFormat="1" applyFont="1" applyFill="1" applyBorder="1" applyAlignment="1" applyProtection="1">
      <alignment horizontal="center" vertical="center"/>
    </xf>
    <xf numFmtId="0" fontId="24" fillId="7" borderId="1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>
      <alignment horizontal="right" vertical="center"/>
    </xf>
    <xf numFmtId="164" fontId="8" fillId="7" borderId="13" xfId="0" applyNumberFormat="1" applyFont="1" applyFill="1" applyBorder="1" applyAlignment="1" applyProtection="1">
      <alignment horizontal="center" vertical="center"/>
      <protection locked="0"/>
    </xf>
    <xf numFmtId="0" fontId="8" fillId="7" borderId="13" xfId="0" applyFont="1" applyFill="1" applyBorder="1" applyAlignment="1" applyProtection="1">
      <alignment horizontal="center" vertical="center"/>
      <protection locked="0"/>
    </xf>
    <xf numFmtId="0" fontId="17" fillId="2" borderId="18" xfId="0" applyFont="1" applyFill="1" applyBorder="1" applyAlignment="1">
      <alignment horizontal="right" vertical="center"/>
    </xf>
    <xf numFmtId="0" fontId="19" fillId="2" borderId="19" xfId="0" applyFont="1" applyFill="1" applyBorder="1" applyAlignment="1" applyProtection="1">
      <alignment horizontal="center" vertical="center"/>
      <protection locked="0"/>
    </xf>
    <xf numFmtId="0" fontId="6" fillId="2" borderId="19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164" fontId="19" fillId="2" borderId="19" xfId="0" applyNumberFormat="1" applyFont="1" applyFill="1" applyBorder="1" applyAlignment="1" applyProtection="1">
      <alignment horizontal="center" vertical="center"/>
      <protection locked="0"/>
    </xf>
    <xf numFmtId="0" fontId="8" fillId="2" borderId="19" xfId="0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1" fontId="8" fillId="5" borderId="13" xfId="0" applyNumberFormat="1" applyFont="1" applyFill="1" applyBorder="1" applyAlignment="1" applyProtection="1">
      <alignment horizontal="center" vertical="center"/>
      <protection locked="0"/>
    </xf>
    <xf numFmtId="0" fontId="37" fillId="0" borderId="10" xfId="0" applyFont="1" applyBorder="1" applyAlignment="1">
      <alignment horizontal="center" vertical="center"/>
    </xf>
    <xf numFmtId="0" fontId="46" fillId="2" borderId="0" xfId="0" applyFont="1" applyFill="1" applyAlignment="1">
      <alignment horizontal="center"/>
    </xf>
    <xf numFmtId="0" fontId="46" fillId="2" borderId="21" xfId="0" applyFont="1" applyFill="1" applyBorder="1" applyAlignment="1">
      <alignment horizontal="center"/>
    </xf>
    <xf numFmtId="10" fontId="40" fillId="2" borderId="0" xfId="0" applyNumberFormat="1" applyFont="1" applyFill="1" applyAlignment="1">
      <alignment horizontal="left"/>
    </xf>
    <xf numFmtId="166" fontId="40" fillId="2" borderId="0" xfId="0" applyNumberFormat="1" applyFont="1" applyFill="1" applyAlignment="1">
      <alignment horizontal="left"/>
    </xf>
    <xf numFmtId="0" fontId="47" fillId="2" borderId="0" xfId="0" applyFont="1" applyFill="1" applyAlignment="1">
      <alignment horizontal="center"/>
    </xf>
    <xf numFmtId="0" fontId="43" fillId="2" borderId="0" xfId="0" applyFont="1" applyFill="1" applyAlignment="1">
      <alignment horizontal="center"/>
    </xf>
    <xf numFmtId="0" fontId="43" fillId="2" borderId="0" xfId="0" applyFont="1" applyFill="1" applyAlignment="1">
      <alignment horizontal="left"/>
    </xf>
    <xf numFmtId="0" fontId="47" fillId="2" borderId="0" xfId="0" applyFont="1" applyFill="1" applyAlignment="1">
      <alignment horizontal="left"/>
    </xf>
    <xf numFmtId="167" fontId="40" fillId="2" borderId="0" xfId="0" applyNumberFormat="1" applyFont="1" applyFill="1" applyAlignment="1">
      <alignment horizontal="left"/>
    </xf>
    <xf numFmtId="0" fontId="43" fillId="2" borderId="28" xfId="0" applyFont="1" applyFill="1" applyBorder="1" applyAlignment="1">
      <alignment horizontal="center"/>
    </xf>
    <xf numFmtId="0" fontId="50" fillId="2" borderId="29" xfId="0" applyFont="1" applyFill="1" applyBorder="1"/>
    <xf numFmtId="0" fontId="46" fillId="2" borderId="16" xfId="0" applyFont="1" applyFill="1" applyBorder="1" applyAlignment="1">
      <alignment horizontal="right"/>
    </xf>
    <xf numFmtId="2" fontId="40" fillId="2" borderId="0" xfId="0" applyNumberFormat="1" applyFont="1" applyFill="1" applyAlignment="1">
      <alignment horizontal="left"/>
    </xf>
    <xf numFmtId="0" fontId="40" fillId="2" borderId="0" xfId="0" applyFont="1" applyFill="1" applyAlignment="1">
      <alignment horizontal="left"/>
    </xf>
    <xf numFmtId="0" fontId="43" fillId="7" borderId="23" xfId="0" applyFont="1" applyFill="1" applyBorder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41" fillId="14" borderId="15" xfId="0" applyFont="1" applyFill="1" applyBorder="1" applyAlignment="1" applyProtection="1">
      <alignment horizontal="center" vertical="center"/>
      <protection locked="0"/>
    </xf>
    <xf numFmtId="165" fontId="42" fillId="2" borderId="13" xfId="0" applyNumberFormat="1" applyFont="1" applyFill="1" applyBorder="1" applyAlignment="1">
      <alignment horizontal="center"/>
    </xf>
    <xf numFmtId="165" fontId="46" fillId="2" borderId="13" xfId="0" applyNumberFormat="1" applyFont="1" applyFill="1" applyBorder="1" applyAlignment="1">
      <alignment horizontal="center"/>
    </xf>
    <xf numFmtId="165" fontId="46" fillId="2" borderId="27" xfId="0" applyNumberFormat="1" applyFont="1" applyFill="1" applyBorder="1" applyAlignment="1">
      <alignment horizontal="center"/>
    </xf>
    <xf numFmtId="0" fontId="46" fillId="2" borderId="14" xfId="0" applyFont="1" applyFill="1" applyBorder="1" applyAlignment="1">
      <alignment horizontal="center" vertical="center"/>
    </xf>
    <xf numFmtId="2" fontId="46" fillId="2" borderId="0" xfId="0" applyNumberFormat="1" applyFont="1" applyFill="1" applyAlignment="1" applyProtection="1">
      <alignment horizontal="center" vertical="center"/>
      <protection locked="0"/>
    </xf>
    <xf numFmtId="165" fontId="46" fillId="2" borderId="0" xfId="0" applyNumberFormat="1" applyFont="1" applyFill="1" applyAlignment="1">
      <alignment horizontal="center"/>
    </xf>
    <xf numFmtId="0" fontId="46" fillId="8" borderId="26" xfId="0" applyFont="1" applyFill="1" applyBorder="1" applyAlignment="1" applyProtection="1">
      <alignment horizontal="center"/>
      <protection locked="0"/>
    </xf>
    <xf numFmtId="2" fontId="46" fillId="2" borderId="26" xfId="0" applyNumberFormat="1" applyFont="1" applyFill="1" applyBorder="1" applyAlignment="1" applyProtection="1">
      <alignment horizontal="center" vertical="center"/>
      <protection locked="0"/>
    </xf>
    <xf numFmtId="2" fontId="46" fillId="2" borderId="14" xfId="0" applyNumberFormat="1" applyFont="1" applyFill="1" applyBorder="1" applyAlignment="1" applyProtection="1">
      <alignment horizontal="center" vertical="center"/>
      <protection locked="0"/>
    </xf>
    <xf numFmtId="2" fontId="42" fillId="7" borderId="13" xfId="0" applyNumberFormat="1" applyFont="1" applyFill="1" applyBorder="1" applyAlignment="1">
      <alignment horizontal="center"/>
    </xf>
    <xf numFmtId="0" fontId="46" fillId="8" borderId="14" xfId="0" applyFont="1" applyFill="1" applyBorder="1" applyAlignment="1" applyProtection="1">
      <alignment horizontal="center"/>
      <protection locked="0"/>
    </xf>
    <xf numFmtId="2" fontId="46" fillId="2" borderId="23" xfId="0" applyNumberFormat="1" applyFont="1" applyFill="1" applyBorder="1" applyAlignment="1" applyProtection="1">
      <alignment horizontal="center" vertical="center"/>
      <protection locked="0"/>
    </xf>
    <xf numFmtId="2" fontId="46" fillId="2" borderId="24" xfId="0" applyNumberFormat="1" applyFont="1" applyFill="1" applyBorder="1" applyAlignment="1" applyProtection="1">
      <alignment horizontal="center" vertical="center"/>
      <protection locked="0"/>
    </xf>
    <xf numFmtId="0" fontId="45" fillId="2" borderId="21" xfId="0" applyFont="1" applyFill="1" applyBorder="1" applyAlignment="1">
      <alignment horizontal="center"/>
    </xf>
    <xf numFmtId="0" fontId="46" fillId="2" borderId="0" xfId="0" applyFont="1" applyFill="1" applyAlignment="1">
      <alignment horizontal="left"/>
    </xf>
    <xf numFmtId="0" fontId="47" fillId="2" borderId="13" xfId="0" applyFont="1" applyFill="1" applyBorder="1" applyAlignment="1" applyProtection="1">
      <alignment horizontal="center" vertical="center"/>
      <protection locked="0"/>
    </xf>
    <xf numFmtId="0" fontId="46" fillId="2" borderId="0" xfId="0" applyFont="1" applyFill="1" applyAlignment="1">
      <alignment horizontal="right"/>
    </xf>
    <xf numFmtId="2" fontId="47" fillId="7" borderId="19" xfId="0" applyNumberFormat="1" applyFont="1" applyFill="1" applyBorder="1" applyAlignment="1">
      <alignment horizontal="center" vertical="center"/>
    </xf>
    <xf numFmtId="0" fontId="48" fillId="7" borderId="20" xfId="1" applyNumberFormat="1" applyFont="1" applyFill="1" applyBorder="1" applyAlignment="1" applyProtection="1">
      <alignment horizontal="center" vertical="center"/>
    </xf>
    <xf numFmtId="0" fontId="41" fillId="7" borderId="13" xfId="0" applyFont="1" applyFill="1" applyBorder="1" applyAlignment="1" applyProtection="1">
      <alignment horizontal="center" vertical="center"/>
      <protection locked="0"/>
    </xf>
    <xf numFmtId="0" fontId="46" fillId="2" borderId="0" xfId="0" applyFont="1" applyFill="1" applyAlignment="1">
      <alignment horizontal="right" vertical="center"/>
    </xf>
    <xf numFmtId="164" fontId="47" fillId="7" borderId="13" xfId="0" applyNumberFormat="1" applyFont="1" applyFill="1" applyBorder="1" applyAlignment="1" applyProtection="1">
      <alignment horizontal="center" vertical="center"/>
      <protection locked="0"/>
    </xf>
    <xf numFmtId="0" fontId="47" fillId="7" borderId="13" xfId="0" applyFont="1" applyFill="1" applyBorder="1" applyAlignment="1" applyProtection="1">
      <alignment horizontal="center" vertical="center"/>
      <protection locked="0"/>
    </xf>
    <xf numFmtId="0" fontId="43" fillId="2" borderId="12" xfId="0" applyFont="1" applyFill="1" applyBorder="1" applyAlignment="1">
      <alignment horizontal="center"/>
    </xf>
    <xf numFmtId="0" fontId="51" fillId="18" borderId="0" xfId="0" applyFont="1" applyFill="1" applyAlignment="1">
      <alignment horizontal="center" vertical="center"/>
    </xf>
    <xf numFmtId="0" fontId="53" fillId="2" borderId="0" xfId="0" applyFont="1" applyFill="1" applyAlignment="1">
      <alignment horizontal="right" vertical="center"/>
    </xf>
    <xf numFmtId="0" fontId="53" fillId="2" borderId="18" xfId="0" applyFont="1" applyFill="1" applyBorder="1" applyAlignment="1">
      <alignment horizontal="right" vertical="center"/>
    </xf>
    <xf numFmtId="0" fontId="46" fillId="2" borderId="18" xfId="0" applyFont="1" applyFill="1" applyBorder="1" applyAlignment="1">
      <alignment horizontal="right" vertical="center"/>
    </xf>
    <xf numFmtId="0" fontId="43" fillId="2" borderId="19" xfId="0" applyFont="1" applyFill="1" applyBorder="1" applyAlignment="1" applyProtection="1">
      <alignment horizontal="center" vertical="center"/>
      <protection locked="0"/>
    </xf>
    <xf numFmtId="164" fontId="47" fillId="2" borderId="19" xfId="0" applyNumberFormat="1" applyFont="1" applyFill="1" applyBorder="1" applyAlignment="1" applyProtection="1">
      <alignment horizontal="center" vertical="center"/>
      <protection locked="0"/>
    </xf>
    <xf numFmtId="0" fontId="47" fillId="2" borderId="19" xfId="0" applyFont="1" applyFill="1" applyBorder="1" applyAlignment="1" applyProtection="1">
      <alignment horizontal="center" vertical="center"/>
      <protection locked="0"/>
    </xf>
    <xf numFmtId="0" fontId="46" fillId="2" borderId="0" xfId="0" applyFont="1" applyFill="1" applyAlignment="1">
      <alignment horizontal="center" vertical="center"/>
    </xf>
    <xf numFmtId="0" fontId="57" fillId="0" borderId="0" xfId="2" applyFont="1" applyBorder="1" applyAlignment="1" applyProtection="1">
      <alignment horizontal="left" vertical="center" wrapText="1"/>
    </xf>
    <xf numFmtId="0" fontId="53" fillId="6" borderId="31" xfId="0" applyFont="1" applyFill="1" applyBorder="1" applyAlignment="1">
      <alignment horizontal="center" vertical="center" wrapText="1"/>
    </xf>
    <xf numFmtId="0" fontId="53" fillId="6" borderId="32" xfId="0" applyFont="1" applyFill="1" applyBorder="1" applyAlignment="1">
      <alignment horizontal="center" vertical="center" wrapText="1"/>
    </xf>
    <xf numFmtId="0" fontId="40" fillId="17" borderId="31" xfId="0" applyFont="1" applyFill="1" applyBorder="1" applyAlignment="1">
      <alignment horizontal="center" vertical="center"/>
    </xf>
    <xf numFmtId="0" fontId="40" fillId="17" borderId="32" xfId="0" applyFont="1" applyFill="1" applyBorder="1" applyAlignment="1">
      <alignment horizontal="center" vertical="center"/>
    </xf>
    <xf numFmtId="0" fontId="40" fillId="16" borderId="33" xfId="0" applyFont="1" applyFill="1" applyBorder="1" applyAlignment="1">
      <alignment horizontal="center" vertical="center"/>
    </xf>
    <xf numFmtId="0" fontId="58" fillId="9" borderId="0" xfId="0" applyFont="1" applyFill="1" applyAlignment="1">
      <alignment horizontal="center" vertical="center"/>
    </xf>
    <xf numFmtId="0" fontId="41" fillId="0" borderId="0" xfId="0" applyFont="1" applyAlignment="1">
      <alignment horizontal="left" vertical="center" wrapText="1"/>
    </xf>
    <xf numFmtId="0" fontId="0" fillId="10" borderId="14" xfId="0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8" fillId="7" borderId="0" xfId="0" applyFont="1" applyFill="1" applyAlignment="1" applyProtection="1">
      <alignment horizontal="left" vertical="center" indent="1"/>
      <protection locked="0"/>
    </xf>
    <xf numFmtId="164" fontId="8" fillId="7" borderId="0" xfId="0" applyNumberFormat="1" applyFont="1" applyFill="1" applyAlignment="1" applyProtection="1">
      <alignment horizontal="left" vertical="center" indent="1"/>
      <protection locked="0"/>
    </xf>
    <xf numFmtId="0" fontId="8" fillId="7" borderId="0" xfId="0" applyFont="1" applyFill="1" applyAlignment="1" applyProtection="1">
      <alignment horizontal="center" vertical="center"/>
      <protection locked="0"/>
    </xf>
    <xf numFmtId="0" fontId="51" fillId="18" borderId="0" xfId="0" applyFont="1" applyFill="1" applyAlignment="1">
      <alignment horizontal="center" vertical="center" wrapText="1"/>
    </xf>
  </cellXfs>
  <cellStyles count="3">
    <cellStyle name="Hiperlink 2" xfId="2" xr:uid="{00000000-0005-0000-0000-000006000000}"/>
    <cellStyle name="Normal" xfId="0" builtinId="0"/>
    <cellStyle name="Porcentagem" xfId="1" builtinId="5"/>
  </cellStyles>
  <dxfs count="12"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b/>
        <i val="0"/>
        <color rgb="FF00B050"/>
      </font>
      <fill>
        <patternFill>
          <bgColor rgb="FFC5E0B4"/>
        </patternFill>
      </fill>
    </dxf>
    <dxf>
      <font>
        <b/>
        <i val="0"/>
        <color rgb="FFC00000"/>
      </font>
      <fill>
        <patternFill>
          <bgColor rgb="FFF8CBAD"/>
        </patternFill>
      </fill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b/>
        <i val="0"/>
        <color rgb="FF548235"/>
      </font>
      <fill>
        <patternFill>
          <bgColor rgb="FFC5E0B4"/>
        </patternFill>
      </fill>
    </dxf>
    <dxf>
      <font>
        <b/>
        <i val="0"/>
        <color rgb="FFFF0000"/>
      </font>
      <fill>
        <patternFill>
          <bgColor rgb="FFF8CBA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A933"/>
      <rgbColor rgb="FF000080"/>
      <rgbColor rgb="FF548235"/>
      <rgbColor rgb="FF800080"/>
      <rgbColor rgb="FF008080"/>
      <rgbColor rgb="FFBFBFBF"/>
      <rgbColor rgb="FF808080"/>
      <rgbColor rgb="FFA6A6A6"/>
      <rgbColor rgb="FF7F7F7F"/>
      <rgbColor rgb="FFE7E6E6"/>
      <rgbColor rgb="FFD6DCE5"/>
      <rgbColor rgb="FF660066"/>
      <rgbColor rgb="FFD0CECE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5E0B4"/>
      <rgbColor rgb="FFD9D9D9"/>
      <rgbColor rgb="FF99CCFF"/>
      <rgbColor rgb="FFCCCCCC"/>
      <rgbColor rgb="FFB2B2B2"/>
      <rgbColor rgb="FFF8CBAD"/>
      <rgbColor rgb="FF3465A4"/>
      <rgbColor rgb="FF33CCCC"/>
      <rgbColor rgb="FF99CC00"/>
      <rgbColor rgb="FFFFCC00"/>
      <rgbColor rgb="FFFF9900"/>
      <rgbColor rgb="FFFF6600"/>
      <rgbColor rgb="FF595959"/>
      <rgbColor rgb="FF8B8B8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52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Bioquímica!$R$20:$R$26</c:f>
              <c:numCache>
                <c:formatCode>0.00</c:formatCode>
                <c:ptCount val="7"/>
              </c:numCache>
            </c:numRef>
          </c:xVal>
          <c:yVal>
            <c:numRef>
              <c:f>Bioquímica!$S$20:$S$26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7-4C5C-9C9E-AFBCB9529E4D}"/>
            </c:ext>
          </c:extLst>
        </c:ser>
        <c:ser>
          <c:idx val="1"/>
          <c:order val="1"/>
          <c:spPr>
            <a:ln w="4752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Bioquímica!$R$20:$R$26</c:f>
              <c:numCache>
                <c:formatCode>0.00</c:formatCode>
                <c:ptCount val="7"/>
              </c:numCache>
            </c:numRef>
          </c:xVal>
          <c:yVal>
            <c:numRef>
              <c:f>Bioquímica!$T$20:$T$26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77-4C5C-9C9E-AFBCB9529E4D}"/>
            </c:ext>
          </c:extLst>
        </c:ser>
        <c:ser>
          <c:idx val="2"/>
          <c:order val="2"/>
          <c:spPr>
            <a:ln w="4752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Bioquímica!$R$20:$R$26</c:f>
              <c:numCache>
                <c:formatCode>0.00</c:formatCode>
                <c:ptCount val="7"/>
              </c:numCache>
            </c:numRef>
          </c:xVal>
          <c:yVal>
            <c:numRef>
              <c:f>Bioquímica!$U$20:$U$26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77-4C5C-9C9E-AFBCB9529E4D}"/>
            </c:ext>
          </c:extLst>
        </c:ser>
        <c:ser>
          <c:idx val="3"/>
          <c:order val="3"/>
          <c:spPr>
            <a:ln w="4752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Bioquímica!$R$20:$R$26</c:f>
              <c:numCache>
                <c:formatCode>0.00</c:formatCode>
                <c:ptCount val="7"/>
              </c:numCache>
            </c:numRef>
          </c:xVal>
          <c:yVal>
            <c:numRef>
              <c:f>Bioquímica!$V$20:$V$26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77-4C5C-9C9E-AFBCB9529E4D}"/>
            </c:ext>
          </c:extLst>
        </c:ser>
        <c:ser>
          <c:idx val="4"/>
          <c:order val="4"/>
          <c:spPr>
            <a:ln w="4752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Bioquímica!$R$20:$R$26</c:f>
              <c:numCache>
                <c:formatCode>0.00</c:formatCode>
                <c:ptCount val="7"/>
              </c:numCache>
            </c:numRef>
          </c:xVal>
          <c:yVal>
            <c:numRef>
              <c:f>Bioquímica!$W$20:$W$26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77-4C5C-9C9E-AFBCB9529E4D}"/>
            </c:ext>
          </c:extLst>
        </c:ser>
        <c:ser>
          <c:idx val="5"/>
          <c:order val="5"/>
          <c:spPr>
            <a:ln w="4752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Bioquímica!$R$20:$R$26</c:f>
              <c:numCache>
                <c:formatCode>0.00</c:formatCode>
                <c:ptCount val="7"/>
              </c:numCache>
            </c:numRef>
          </c:xVal>
          <c:yVal>
            <c:numRef>
              <c:f>Bioquímica!$Z$20:$Z$26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677-4C5C-9C9E-AFBCB9529E4D}"/>
            </c:ext>
          </c:extLst>
        </c:ser>
        <c:ser>
          <c:idx val="6"/>
          <c:order val="6"/>
          <c:spPr>
            <a:ln w="4752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Bioquímica!$R$20:$R$26</c:f>
              <c:numCache>
                <c:formatCode>0.00</c:formatCode>
                <c:ptCount val="7"/>
              </c:numCache>
            </c:numRef>
          </c:xVal>
          <c:yVal>
            <c:numRef>
              <c:f>Bioquímica!$AA$20:$AA$26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677-4C5C-9C9E-AFBCB9529E4D}"/>
            </c:ext>
          </c:extLst>
        </c:ser>
        <c:ser>
          <c:idx val="7"/>
          <c:order val="7"/>
          <c:spPr>
            <a:ln w="4752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Bioquímica!$R$20:$R$26</c:f>
              <c:numCache>
                <c:formatCode>0.00</c:formatCode>
                <c:ptCount val="7"/>
              </c:numCache>
            </c:numRef>
          </c:xVal>
          <c:yVal>
            <c:numRef>
              <c:f>Bioquímica!$AB$20:$AB$26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677-4C5C-9C9E-AFBCB9529E4D}"/>
            </c:ext>
          </c:extLst>
        </c:ser>
        <c:ser>
          <c:idx val="8"/>
          <c:order val="8"/>
          <c:spPr>
            <a:ln w="4752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Bioquímica!$R$20:$R$26</c:f>
              <c:numCache>
                <c:formatCode>0.00</c:formatCode>
                <c:ptCount val="7"/>
              </c:numCache>
            </c:numRef>
          </c:xVal>
          <c:yVal>
            <c:numRef>
              <c:f>Bioquímica!$AC$20:$AC$26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677-4C5C-9C9E-AFBCB9529E4D}"/>
            </c:ext>
          </c:extLst>
        </c:ser>
        <c:ser>
          <c:idx val="9"/>
          <c:order val="9"/>
          <c:spPr>
            <a:ln w="4752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Bioquímica!$R$20:$R$26</c:f>
              <c:numCache>
                <c:formatCode>0.00</c:formatCode>
                <c:ptCount val="7"/>
              </c:numCache>
            </c:numRef>
          </c:xVal>
          <c:yVal>
            <c:numRef>
              <c:f>Bioquímica!$AD$20:$AD$26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677-4C5C-9C9E-AFBCB9529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2179"/>
        <c:axId val="64888593"/>
      </c:scatterChart>
      <c:scatterChart>
        <c:scatterStyle val="lineMarker"/>
        <c:varyColors val="0"/>
        <c:ser>
          <c:idx val="10"/>
          <c:order val="10"/>
          <c:spPr>
            <a:ln w="4752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Bioquímica!$R$20:$R$26</c:f>
              <c:numCache>
                <c:formatCode>0.00</c:formatCode>
                <c:ptCount val="7"/>
              </c:numCache>
            </c:numRef>
          </c:xVal>
          <c:yVal>
            <c:numRef>
              <c:f>Bioquímica!$Y$20:$Y$26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677-4C5C-9C9E-AFBCB9529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2110"/>
        <c:axId val="29270983"/>
      </c:scatterChart>
      <c:valAx>
        <c:axId val="67602179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64888593"/>
        <c:crosses val="autoZero"/>
        <c:crossBetween val="midCat"/>
      </c:valAx>
      <c:valAx>
        <c:axId val="64888593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67602179"/>
        <c:crosses val="autoZero"/>
        <c:crossBetween val="midCat"/>
      </c:valAx>
      <c:valAx>
        <c:axId val="6204211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9270983"/>
        <c:crosses val="autoZero"/>
        <c:crossBetween val="midCat"/>
      </c:valAx>
      <c:valAx>
        <c:axId val="29270983"/>
        <c:scaling>
          <c:orientation val="minMax"/>
        </c:scaling>
        <c:delete val="0"/>
        <c:axPos val="r"/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62042110"/>
        <c:crosses val="max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D9D9D9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52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'BIOQ.HORM.COAG'!$H$17:$H$23</c:f>
              <c:numCache>
                <c:formatCode>0.00</c:formatCode>
                <c:ptCount val="7"/>
              </c:numCache>
            </c:numRef>
          </c:xVal>
          <c:yVal>
            <c:numRef>
              <c:f>'BIOQ.HORM.COAG'!$I$17:$I$23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A-4C91-9E06-7D3A03886FCA}"/>
            </c:ext>
          </c:extLst>
        </c:ser>
        <c:ser>
          <c:idx val="1"/>
          <c:order val="1"/>
          <c:spPr>
            <a:ln w="4752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'BIOQ.HORM.COAG'!$H$17:$H$23</c:f>
              <c:numCache>
                <c:formatCode>0.00</c:formatCode>
                <c:ptCount val="7"/>
              </c:numCache>
            </c:numRef>
          </c:xVal>
          <c:yVal>
            <c:numRef>
              <c:f>'BIOQ.HORM.COAG'!$J$17:$J$23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8A-4C91-9E06-7D3A03886FCA}"/>
            </c:ext>
          </c:extLst>
        </c:ser>
        <c:ser>
          <c:idx val="2"/>
          <c:order val="2"/>
          <c:spPr>
            <a:ln w="4752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'BIOQ.HORM.COAG'!$H$17:$H$23</c:f>
              <c:numCache>
                <c:formatCode>0.00</c:formatCode>
                <c:ptCount val="7"/>
              </c:numCache>
            </c:numRef>
          </c:xVal>
          <c:yVal>
            <c:numRef>
              <c:f>'BIOQ.HORM.COAG'!$K$17:$K$23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8A-4C91-9E06-7D3A03886FCA}"/>
            </c:ext>
          </c:extLst>
        </c:ser>
        <c:ser>
          <c:idx val="3"/>
          <c:order val="3"/>
          <c:spPr>
            <a:ln w="4752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'BIOQ.HORM.COAG'!$H$17:$H$23</c:f>
              <c:numCache>
                <c:formatCode>0.00</c:formatCode>
                <c:ptCount val="7"/>
              </c:numCache>
            </c:numRef>
          </c:xVal>
          <c:yVal>
            <c:numRef>
              <c:f>'BIOQ.HORM.COAG'!$L$17:$L$23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8A-4C91-9E06-7D3A03886FCA}"/>
            </c:ext>
          </c:extLst>
        </c:ser>
        <c:ser>
          <c:idx val="4"/>
          <c:order val="4"/>
          <c:spPr>
            <a:ln w="4752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'BIOQ.HORM.COAG'!$H$17:$H$23</c:f>
              <c:numCache>
                <c:formatCode>0.00</c:formatCode>
                <c:ptCount val="7"/>
              </c:numCache>
            </c:numRef>
          </c:xVal>
          <c:yVal>
            <c:numRef>
              <c:f>'BIOQ.HORM.COAG'!$M$17:$M$23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58A-4C91-9E06-7D3A03886FCA}"/>
            </c:ext>
          </c:extLst>
        </c:ser>
        <c:ser>
          <c:idx val="5"/>
          <c:order val="5"/>
          <c:spPr>
            <a:ln w="4752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'BIOQ.HORM.COAG'!$H$17:$H$23</c:f>
              <c:numCache>
                <c:formatCode>0.00</c:formatCode>
                <c:ptCount val="7"/>
              </c:numCache>
            </c:numRef>
          </c:xVal>
          <c:yVal>
            <c:numRef>
              <c:f>'BIOQ.HORM.COAG'!$P$17:$P$23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58A-4C91-9E06-7D3A03886FCA}"/>
            </c:ext>
          </c:extLst>
        </c:ser>
        <c:ser>
          <c:idx val="6"/>
          <c:order val="6"/>
          <c:spPr>
            <a:ln w="4752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'BIOQ.HORM.COAG'!$H$17:$H$23</c:f>
              <c:numCache>
                <c:formatCode>0.00</c:formatCode>
                <c:ptCount val="7"/>
              </c:numCache>
            </c:numRef>
          </c:xVal>
          <c:yVal>
            <c:numRef>
              <c:f>'BIOQ.HORM.COAG'!$Q$17:$Q$23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58A-4C91-9E06-7D3A03886FCA}"/>
            </c:ext>
          </c:extLst>
        </c:ser>
        <c:ser>
          <c:idx val="7"/>
          <c:order val="7"/>
          <c:spPr>
            <a:ln w="4752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'BIOQ.HORM.COAG'!$H$17:$H$23</c:f>
              <c:numCache>
                <c:formatCode>0.00</c:formatCode>
                <c:ptCount val="7"/>
              </c:numCache>
            </c:numRef>
          </c:xVal>
          <c:yVal>
            <c:numRef>
              <c:f>'BIOQ.HORM.COAG'!$R$17:$R$23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58A-4C91-9E06-7D3A03886FCA}"/>
            </c:ext>
          </c:extLst>
        </c:ser>
        <c:ser>
          <c:idx val="8"/>
          <c:order val="8"/>
          <c:spPr>
            <a:ln w="4752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'BIOQ.HORM.COAG'!$H$17:$H$23</c:f>
              <c:numCache>
                <c:formatCode>0.00</c:formatCode>
                <c:ptCount val="7"/>
              </c:numCache>
            </c:numRef>
          </c:xVal>
          <c:yVal>
            <c:numRef>
              <c:f>'BIOQ.HORM.COAG'!$S$17:$S$23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58A-4C91-9E06-7D3A03886FCA}"/>
            </c:ext>
          </c:extLst>
        </c:ser>
        <c:ser>
          <c:idx val="9"/>
          <c:order val="9"/>
          <c:spPr>
            <a:ln w="4752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'BIOQ.HORM.COAG'!$H$17:$H$23</c:f>
              <c:numCache>
                <c:formatCode>0.00</c:formatCode>
                <c:ptCount val="7"/>
              </c:numCache>
            </c:numRef>
          </c:xVal>
          <c:yVal>
            <c:numRef>
              <c:f>'BIOQ.HORM.COAG'!$T$17:$T$23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58A-4C91-9E06-7D3A03886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67555"/>
        <c:axId val="21904963"/>
      </c:scatterChart>
      <c:scatterChart>
        <c:scatterStyle val="lineMarker"/>
        <c:varyColors val="0"/>
        <c:ser>
          <c:idx val="10"/>
          <c:order val="10"/>
          <c:spPr>
            <a:ln w="4752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'BIOQ.HORM.COAG'!$H$17:$H$23</c:f>
              <c:numCache>
                <c:formatCode>0.00</c:formatCode>
                <c:ptCount val="7"/>
              </c:numCache>
            </c:numRef>
          </c:xVal>
          <c:yVal>
            <c:numRef>
              <c:f>'BIOQ.HORM.COAG'!$O$17:$O$23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58A-4C91-9E06-7D3A03886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1905"/>
        <c:axId val="98241063"/>
      </c:scatterChart>
      <c:valAx>
        <c:axId val="78367555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21904963"/>
        <c:crosses val="autoZero"/>
        <c:crossBetween val="midCat"/>
      </c:valAx>
      <c:valAx>
        <c:axId val="21904963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78367555"/>
        <c:crosses val="autoZero"/>
        <c:crossBetween val="midCat"/>
      </c:valAx>
      <c:valAx>
        <c:axId val="11341905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98241063"/>
        <c:crosses val="autoZero"/>
        <c:crossBetween val="midCat"/>
      </c:valAx>
      <c:valAx>
        <c:axId val="98241063"/>
        <c:scaling>
          <c:orientation val="minMax"/>
        </c:scaling>
        <c:delete val="0"/>
        <c:axPos val="r"/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341905"/>
        <c:crosses val="max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D9D9D9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10.png"/><Relationship Id="rId1" Type="http://schemas.openxmlformats.org/officeDocument/2006/relationships/chart" Target="../charts/chart1.xml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12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76320</xdr:colOff>
      <xdr:row>3</xdr:row>
      <xdr:rowOff>25560</xdr:rowOff>
    </xdr:from>
    <xdr:to>
      <xdr:col>8</xdr:col>
      <xdr:colOff>87840</xdr:colOff>
      <xdr:row>9</xdr:row>
      <xdr:rowOff>126360</xdr:rowOff>
    </xdr:to>
    <xdr:pic>
      <xdr:nvPicPr>
        <xdr:cNvPr id="2" name="Imagem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61120" y="596880"/>
          <a:ext cx="1319400" cy="1243800"/>
        </a:xfrm>
        <a:prstGeom prst="rect">
          <a:avLst/>
        </a:prstGeom>
        <a:ln w="0">
          <a:noFill/>
        </a:ln>
        <a:effectLst>
          <a:outerShdw blurRad="50760" dist="266381" dir="2519232" algn="t" rotWithShape="0">
            <a:srgbClr val="000000">
              <a:alpha val="57000"/>
            </a:srgbClr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</xdr:pic>
    <xdr:clientData/>
  </xdr:twoCellAnchor>
  <xdr:twoCellAnchor editAs="absolute">
    <xdr:from>
      <xdr:col>3</xdr:col>
      <xdr:colOff>86400</xdr:colOff>
      <xdr:row>2</xdr:row>
      <xdr:rowOff>38160</xdr:rowOff>
    </xdr:from>
    <xdr:to>
      <xdr:col>8</xdr:col>
      <xdr:colOff>85320</xdr:colOff>
      <xdr:row>2</xdr:row>
      <xdr:rowOff>180360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71200" y="419040"/>
          <a:ext cx="1306800" cy="14220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800" b="0" strike="noStrike" spc="-1">
              <a:solidFill>
                <a:srgbClr val="000000"/>
              </a:solidFill>
              <a:latin typeface="Tahoma"/>
              <a:ea typeface="Tahoma"/>
            </a:rPr>
            <a:t>CADASTRAR MATERIAL</a:t>
          </a:r>
          <a:endParaRPr lang="pt-BR" sz="8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800" b="0" strike="noStrike" spc="-1">
            <a:latin typeface="Times New Roman"/>
          </a:endParaRPr>
        </a:p>
      </xdr:txBody>
    </xdr:sp>
    <xdr:clientData/>
  </xdr:twoCellAnchor>
  <xdr:twoCellAnchor editAs="absolute">
    <xdr:from>
      <xdr:col>3</xdr:col>
      <xdr:colOff>90360</xdr:colOff>
      <xdr:row>12</xdr:row>
      <xdr:rowOff>80640</xdr:rowOff>
    </xdr:from>
    <xdr:to>
      <xdr:col>8</xdr:col>
      <xdr:colOff>104040</xdr:colOff>
      <xdr:row>18</xdr:row>
      <xdr:rowOff>189720</xdr:rowOff>
    </xdr:to>
    <xdr:pic>
      <xdr:nvPicPr>
        <xdr:cNvPr id="4" name="Imagem 2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75160" y="2366640"/>
          <a:ext cx="1321560" cy="1252080"/>
        </a:xfrm>
        <a:prstGeom prst="rect">
          <a:avLst/>
        </a:prstGeom>
        <a:ln w="0">
          <a:noFill/>
        </a:ln>
        <a:effectLst>
          <a:outerShdw blurRad="50760" dist="266381" dir="2519232" algn="t" rotWithShape="0">
            <a:srgbClr val="000000">
              <a:alpha val="57000"/>
            </a:srgbClr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</xdr:pic>
    <xdr:clientData/>
  </xdr:twoCellAnchor>
  <xdr:twoCellAnchor editAs="absolute">
    <xdr:from>
      <xdr:col>3</xdr:col>
      <xdr:colOff>95400</xdr:colOff>
      <xdr:row>11</xdr:row>
      <xdr:rowOff>76320</xdr:rowOff>
    </xdr:from>
    <xdr:to>
      <xdr:col>8</xdr:col>
      <xdr:colOff>104040</xdr:colOff>
      <xdr:row>12</xdr:row>
      <xdr:rowOff>37440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80200" y="2171520"/>
          <a:ext cx="1316520" cy="15192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800" b="0" strike="noStrike" spc="-1">
              <a:solidFill>
                <a:srgbClr val="000000"/>
              </a:solidFill>
              <a:latin typeface="Tahoma"/>
              <a:ea typeface="Tahoma"/>
            </a:rPr>
            <a:t>ESTOQUE DADOS</a:t>
          </a:r>
          <a:endParaRPr lang="pt-BR" sz="8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800" b="0" strike="noStrike" spc="-1">
            <a:latin typeface="Times New Roman"/>
          </a:endParaRPr>
        </a:p>
      </xdr:txBody>
    </xdr:sp>
    <xdr:clientData/>
  </xdr:twoCellAnchor>
  <xdr:twoCellAnchor editAs="absolute">
    <xdr:from>
      <xdr:col>9</xdr:col>
      <xdr:colOff>219240</xdr:colOff>
      <xdr:row>12</xdr:row>
      <xdr:rowOff>85320</xdr:rowOff>
    </xdr:from>
    <xdr:to>
      <xdr:col>14</xdr:col>
      <xdr:colOff>218520</xdr:colOff>
      <xdr:row>19</xdr:row>
      <xdr:rowOff>5760</xdr:rowOff>
    </xdr:to>
    <xdr:pic>
      <xdr:nvPicPr>
        <xdr:cNvPr id="6" name="Imagem 2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573640" y="2371320"/>
          <a:ext cx="1307520" cy="1253880"/>
        </a:xfrm>
        <a:prstGeom prst="rect">
          <a:avLst/>
        </a:prstGeom>
        <a:ln w="0">
          <a:noFill/>
        </a:ln>
        <a:effectLst>
          <a:outerShdw blurRad="50760" dist="266381" dir="2519232" algn="t" rotWithShape="0">
            <a:srgbClr val="000000">
              <a:alpha val="57000"/>
            </a:srgbClr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</xdr:pic>
    <xdr:clientData/>
  </xdr:twoCellAnchor>
  <xdr:twoCellAnchor editAs="absolute">
    <xdr:from>
      <xdr:col>9</xdr:col>
      <xdr:colOff>219240</xdr:colOff>
      <xdr:row>11</xdr:row>
      <xdr:rowOff>57240</xdr:rowOff>
    </xdr:from>
    <xdr:to>
      <xdr:col>14</xdr:col>
      <xdr:colOff>208800</xdr:colOff>
      <xdr:row>12</xdr:row>
      <xdr:rowOff>56520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573640" y="2152440"/>
          <a:ext cx="1297800" cy="19008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800" b="0" strike="noStrike" spc="-1">
              <a:solidFill>
                <a:srgbClr val="000000"/>
              </a:solidFill>
              <a:latin typeface="Tahoma"/>
              <a:ea typeface="Tahoma"/>
            </a:rPr>
            <a:t>CONFIGURAÇÕES</a:t>
          </a:r>
          <a:endParaRPr lang="pt-BR" sz="8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800" b="0" strike="noStrike" spc="-1">
            <a:latin typeface="Times New Roman"/>
          </a:endParaRPr>
        </a:p>
      </xdr:txBody>
    </xdr:sp>
    <xdr:clientData/>
  </xdr:twoCellAnchor>
  <xdr:twoCellAnchor editAs="absolute">
    <xdr:from>
      <xdr:col>9</xdr:col>
      <xdr:colOff>162000</xdr:colOff>
      <xdr:row>3</xdr:row>
      <xdr:rowOff>47520</xdr:rowOff>
    </xdr:from>
    <xdr:to>
      <xdr:col>14</xdr:col>
      <xdr:colOff>199440</xdr:colOff>
      <xdr:row>9</xdr:row>
      <xdr:rowOff>180360</xdr:rowOff>
    </xdr:to>
    <xdr:pic>
      <xdr:nvPicPr>
        <xdr:cNvPr id="8" name="Imagem 2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2516400" y="618840"/>
          <a:ext cx="1345680" cy="1275840"/>
        </a:xfrm>
        <a:prstGeom prst="rect">
          <a:avLst/>
        </a:prstGeom>
        <a:ln w="0">
          <a:noFill/>
        </a:ln>
        <a:effectLst>
          <a:outerShdw blurRad="50760" dist="189665" dir="2884647" algn="t" rotWithShape="0">
            <a:srgbClr val="000000">
              <a:alpha val="60000"/>
            </a:srgbClr>
          </a:outerShdw>
        </a:effectLst>
        <a:scene3d>
          <a:camera prst="orthographicFront"/>
          <a:lightRig rig="threePt" dir="t"/>
        </a:scene3d>
        <a:sp3d>
          <a:bevelT w="114300" prst="artDeco"/>
        </a:sp3d>
      </xdr:spPr>
    </xdr:pic>
    <xdr:clientData/>
  </xdr:twoCellAnchor>
  <xdr:twoCellAnchor editAs="absolute">
    <xdr:from>
      <xdr:col>9</xdr:col>
      <xdr:colOff>191880</xdr:colOff>
      <xdr:row>2</xdr:row>
      <xdr:rowOff>19080</xdr:rowOff>
    </xdr:from>
    <xdr:to>
      <xdr:col>14</xdr:col>
      <xdr:colOff>118800</xdr:colOff>
      <xdr:row>2</xdr:row>
      <xdr:rowOff>190080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546280" y="399960"/>
          <a:ext cx="1235160" cy="17100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800" b="0" strike="noStrike" spc="-1">
              <a:solidFill>
                <a:srgbClr val="000000"/>
              </a:solidFill>
              <a:latin typeface="Tahoma"/>
              <a:ea typeface="Tahoma"/>
            </a:rPr>
            <a:t>ERROS TOTAIS POERMITIDOS</a:t>
          </a:r>
          <a:endParaRPr lang="pt-BR" sz="8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pt-BR" sz="8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800" b="0" strike="noStrike" spc="-1">
            <a:latin typeface="Times New Roman"/>
          </a:endParaRPr>
        </a:p>
      </xdr:txBody>
    </xdr:sp>
    <xdr:clientData/>
  </xdr:twoCellAnchor>
  <xdr:twoCellAnchor>
    <xdr:from>
      <xdr:col>19</xdr:col>
      <xdr:colOff>190440</xdr:colOff>
      <xdr:row>1</xdr:row>
      <xdr:rowOff>95400</xdr:rowOff>
    </xdr:from>
    <xdr:to>
      <xdr:col>24</xdr:col>
      <xdr:colOff>199440</xdr:colOff>
      <xdr:row>3</xdr:row>
      <xdr:rowOff>56880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160960" y="285840"/>
          <a:ext cx="1317240" cy="342360"/>
        </a:xfrm>
        <a:prstGeom prst="rect">
          <a:avLst/>
        </a:prstGeom>
        <a:solidFill>
          <a:srgbClr val="FF0000"/>
        </a:solidFill>
        <a:ln w="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800" b="1" strike="noStrike" spc="-1">
              <a:solidFill>
                <a:srgbClr val="FFFFFF"/>
              </a:solidFill>
              <a:latin typeface="Tahoma"/>
              <a:ea typeface="Tahoma"/>
            </a:rPr>
            <a:t>VALIDAÇÃO HEMATO</a:t>
          </a:r>
          <a:endParaRPr lang="pt-BR" sz="8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800" b="0" strike="noStrike" spc="-1">
            <a:latin typeface="Times New Roman"/>
          </a:endParaRPr>
        </a:p>
      </xdr:txBody>
    </xdr:sp>
    <xdr:clientData/>
  </xdr:twoCellAnchor>
  <xdr:twoCellAnchor>
    <xdr:from>
      <xdr:col>25</xdr:col>
      <xdr:colOff>200160</xdr:colOff>
      <xdr:row>1</xdr:row>
      <xdr:rowOff>85680</xdr:rowOff>
    </xdr:from>
    <xdr:to>
      <xdr:col>30</xdr:col>
      <xdr:colOff>209160</xdr:colOff>
      <xdr:row>3</xdr:row>
      <xdr:rowOff>47160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740640" y="276120"/>
          <a:ext cx="1316880" cy="342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800" b="1" strike="noStrike" spc="-1">
              <a:solidFill>
                <a:srgbClr val="FFFFFF"/>
              </a:solidFill>
              <a:latin typeface="Tahoma"/>
              <a:ea typeface="Tahoma"/>
            </a:rPr>
            <a:t>VALIDAÇÃO LOTES</a:t>
          </a:r>
          <a:endParaRPr lang="pt-BR" sz="8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800" b="0" strike="noStrike" spc="-1">
            <a:latin typeface="Times New Roman"/>
          </a:endParaRPr>
        </a:p>
      </xdr:txBody>
    </xdr:sp>
    <xdr:clientData/>
  </xdr:twoCellAnchor>
  <xdr:twoCellAnchor>
    <xdr:from>
      <xdr:col>32</xdr:col>
      <xdr:colOff>9360</xdr:colOff>
      <xdr:row>1</xdr:row>
      <xdr:rowOff>85680</xdr:rowOff>
    </xdr:from>
    <xdr:to>
      <xdr:col>37</xdr:col>
      <xdr:colOff>18360</xdr:colOff>
      <xdr:row>3</xdr:row>
      <xdr:rowOff>47160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8381160" y="276120"/>
          <a:ext cx="1316880" cy="342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800" b="1" strike="noStrike" spc="-1">
              <a:solidFill>
                <a:srgbClr val="FFFFFF"/>
              </a:solidFill>
              <a:latin typeface="Tahoma"/>
              <a:ea typeface="Tahoma"/>
            </a:rPr>
            <a:t>VALIDAÇÃO QUALITATIVA</a:t>
          </a:r>
          <a:endParaRPr lang="pt-BR" sz="8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800" b="0" strike="noStrike" spc="-1">
            <a:latin typeface="Times New Roman"/>
          </a:endParaRPr>
        </a:p>
      </xdr:txBody>
    </xdr:sp>
    <xdr:clientData/>
  </xdr:twoCellAnchor>
  <xdr:twoCellAnchor editAs="oneCell">
    <xdr:from>
      <xdr:col>19</xdr:col>
      <xdr:colOff>162000</xdr:colOff>
      <xdr:row>3</xdr:row>
      <xdr:rowOff>76320</xdr:rowOff>
    </xdr:from>
    <xdr:to>
      <xdr:col>24</xdr:col>
      <xdr:colOff>186840</xdr:colOff>
      <xdr:row>10</xdr:row>
      <xdr:rowOff>47160</xdr:rowOff>
    </xdr:to>
    <xdr:pic>
      <xdr:nvPicPr>
        <xdr:cNvPr id="13" name="Imagem 2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5"/>
        <a:srcRect b="8986"/>
        <a:stretch/>
      </xdr:blipFill>
      <xdr:spPr>
        <a:xfrm>
          <a:off x="5132520" y="647640"/>
          <a:ext cx="1333080" cy="1304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25</xdr:col>
      <xdr:colOff>181080</xdr:colOff>
      <xdr:row>3</xdr:row>
      <xdr:rowOff>85680</xdr:rowOff>
    </xdr:from>
    <xdr:to>
      <xdr:col>31</xdr:col>
      <xdr:colOff>16920</xdr:colOff>
      <xdr:row>10</xdr:row>
      <xdr:rowOff>56520</xdr:rowOff>
    </xdr:to>
    <xdr:pic>
      <xdr:nvPicPr>
        <xdr:cNvPr id="14" name="Imagem 2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6"/>
        <a:srcRect l="18401" t="8397" r="17992" b="7812"/>
        <a:stretch/>
      </xdr:blipFill>
      <xdr:spPr>
        <a:xfrm>
          <a:off x="6721560" y="657000"/>
          <a:ext cx="1405440" cy="1304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31</xdr:col>
      <xdr:colOff>152280</xdr:colOff>
      <xdr:row>3</xdr:row>
      <xdr:rowOff>85680</xdr:rowOff>
    </xdr:from>
    <xdr:to>
      <xdr:col>37</xdr:col>
      <xdr:colOff>189720</xdr:colOff>
      <xdr:row>10</xdr:row>
      <xdr:rowOff>142200</xdr:rowOff>
    </xdr:to>
    <xdr:pic>
      <xdr:nvPicPr>
        <xdr:cNvPr id="15" name="Imagem 2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7"/>
        <a:srcRect t="8701"/>
        <a:stretch/>
      </xdr:blipFill>
      <xdr:spPr>
        <a:xfrm>
          <a:off x="8262360" y="657000"/>
          <a:ext cx="1607040" cy="138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40</xdr:col>
      <xdr:colOff>114480</xdr:colOff>
      <xdr:row>1</xdr:row>
      <xdr:rowOff>184680</xdr:rowOff>
    </xdr:from>
    <xdr:to>
      <xdr:col>48</xdr:col>
      <xdr:colOff>66240</xdr:colOff>
      <xdr:row>6</xdr:row>
      <xdr:rowOff>1440</xdr:rowOff>
    </xdr:to>
    <xdr:pic>
      <xdr:nvPicPr>
        <xdr:cNvPr id="16" name="Imagem 2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10578960" y="375120"/>
          <a:ext cx="2044800" cy="769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219240</xdr:colOff>
      <xdr:row>8</xdr:row>
      <xdr:rowOff>75960</xdr:rowOff>
    </xdr:from>
    <xdr:to>
      <xdr:col>7</xdr:col>
      <xdr:colOff>104400</xdr:colOff>
      <xdr:row>11</xdr:row>
      <xdr:rowOff>208800</xdr:rowOff>
    </xdr:to>
    <xdr:pic>
      <xdr:nvPicPr>
        <xdr:cNvPr id="15" name="Imagem 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42320" y="1774440"/>
          <a:ext cx="1193400" cy="1047240"/>
        </a:xfrm>
        <a:prstGeom prst="rect">
          <a:avLst/>
        </a:prstGeom>
        <a:ln w="0">
          <a:noFill/>
        </a:ln>
        <a:effectLst>
          <a:outerShdw blurRad="291960" dist="138479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25</xdr:col>
      <xdr:colOff>19080</xdr:colOff>
      <xdr:row>11</xdr:row>
      <xdr:rowOff>295200</xdr:rowOff>
    </xdr:from>
    <xdr:to>
      <xdr:col>26</xdr:col>
      <xdr:colOff>37440</xdr:colOff>
      <xdr:row>12</xdr:row>
      <xdr:rowOff>256680</xdr:rowOff>
    </xdr:to>
    <xdr:pic>
      <xdr:nvPicPr>
        <xdr:cNvPr id="16" name="Gráfico 6" descr="Selo seguir com preenchimento sólido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559560" y="2908080"/>
          <a:ext cx="279720" cy="266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228600</xdr:colOff>
      <xdr:row>11</xdr:row>
      <xdr:rowOff>285840</xdr:rowOff>
    </xdr:from>
    <xdr:to>
      <xdr:col>34</xdr:col>
      <xdr:colOff>261000</xdr:colOff>
      <xdr:row>12</xdr:row>
      <xdr:rowOff>247320</xdr:rowOff>
    </xdr:to>
    <xdr:pic>
      <xdr:nvPicPr>
        <xdr:cNvPr id="17" name="Gráfico 7" descr="Selo seguir com preenchimento sólido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903160" y="2898720"/>
          <a:ext cx="294120" cy="266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228600</xdr:colOff>
      <xdr:row>4</xdr:row>
      <xdr:rowOff>85680</xdr:rowOff>
    </xdr:from>
    <xdr:to>
      <xdr:col>7</xdr:col>
      <xdr:colOff>252720</xdr:colOff>
      <xdr:row>7</xdr:row>
      <xdr:rowOff>75600</xdr:rowOff>
    </xdr:to>
    <xdr:pic>
      <xdr:nvPicPr>
        <xdr:cNvPr id="18" name="Imagem 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51680" y="895680"/>
          <a:ext cx="1332360" cy="697320"/>
        </a:xfrm>
        <a:prstGeom prst="rect">
          <a:avLst/>
        </a:prstGeom>
        <a:ln w="0">
          <a:noFill/>
        </a:ln>
        <a:scene3d>
          <a:camera prst="orthographicFront"/>
          <a:lightRig rig="threePt" dir="t"/>
        </a:scene3d>
        <a:sp3d>
          <a:bevelT prst="angle"/>
        </a:sp3d>
      </xdr:spPr>
    </xdr:pic>
    <xdr:clientData/>
  </xdr:twoCellAnchor>
  <xdr:twoCellAnchor editAs="oneCell">
    <xdr:from>
      <xdr:col>39</xdr:col>
      <xdr:colOff>171360</xdr:colOff>
      <xdr:row>0</xdr:row>
      <xdr:rowOff>171360</xdr:rowOff>
    </xdr:from>
    <xdr:to>
      <xdr:col>46</xdr:col>
      <xdr:colOff>183240</xdr:colOff>
      <xdr:row>4</xdr:row>
      <xdr:rowOff>104040</xdr:rowOff>
    </xdr:to>
    <xdr:pic>
      <xdr:nvPicPr>
        <xdr:cNvPr id="19" name="Imagem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0466280" y="171360"/>
          <a:ext cx="1843200" cy="742680"/>
        </a:xfrm>
        <a:prstGeom prst="rect">
          <a:avLst/>
        </a:prstGeom>
        <a:ln w="0">
          <a:noFill/>
        </a:ln>
        <a:effectLst>
          <a:outerShdw blurRad="50760" dist="138512" dir="1785801" algn="tr" rotWithShape="0">
            <a:srgbClr val="000000">
              <a:alpha val="30000"/>
            </a:srgbClr>
          </a:outerShdw>
        </a:effectLst>
      </xdr:spPr>
    </xdr:pic>
    <xdr:clientData/>
  </xdr:twoCellAnchor>
  <xdr:twoCellAnchor editAs="oneCell">
    <xdr:from>
      <xdr:col>10</xdr:col>
      <xdr:colOff>200160</xdr:colOff>
      <xdr:row>2</xdr:row>
      <xdr:rowOff>9360</xdr:rowOff>
    </xdr:from>
    <xdr:to>
      <xdr:col>17</xdr:col>
      <xdr:colOff>47520</xdr:colOff>
      <xdr:row>5</xdr:row>
      <xdr:rowOff>37440</xdr:rowOff>
    </xdr:to>
    <xdr:pic>
      <xdr:nvPicPr>
        <xdr:cNvPr id="20" name="Imagem 3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2816280" y="414360"/>
          <a:ext cx="1678680" cy="635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34560</xdr:colOff>
      <xdr:row>26</xdr:row>
      <xdr:rowOff>100800</xdr:rowOff>
    </xdr:from>
    <xdr:to>
      <xdr:col>31</xdr:col>
      <xdr:colOff>25200</xdr:colOff>
      <xdr:row>27</xdr:row>
      <xdr:rowOff>28080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6304320" y="5912640"/>
          <a:ext cx="1560240" cy="241920"/>
        </a:xfrm>
        <a:prstGeom prst="rect">
          <a:avLst/>
        </a:prstGeom>
        <a:noFill/>
        <a:ln w="0">
          <a:noFill/>
        </a:ln>
        <a:effectLst>
          <a:outerShdw blurRad="50760" dist="37674" dir="2700000" algn="tl" rotWithShape="0">
            <a:srgbClr val="000000">
              <a:alpha val="40000"/>
            </a:srgbClr>
          </a:outerShdw>
        </a:effectLst>
        <a:scene3d>
          <a:camera prst="orthographicFront"/>
          <a:lightRig rig="threePt" dir="t"/>
        </a:scene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  <a:scene3d>
            <a:camera prst="orthographicFront"/>
            <a:lightRig rig="threePt" dir="t"/>
          </a:scene3d>
        </a:bodyPr>
        <a:lstStyle/>
        <a:p>
          <a:pPr algn="ctr">
            <a:lnSpc>
              <a:spcPct val="100000"/>
            </a:lnSpc>
          </a:pPr>
          <a:r>
            <a:rPr lang="pt-BR" sz="1200" b="1" strike="noStrike" spc="-1">
              <a:solidFill>
                <a:srgbClr val="595959"/>
              </a:solidFill>
              <a:latin typeface="Calibri"/>
              <a:ea typeface="Arial Unicode MS"/>
            </a:rPr>
            <a:t>Gráfico de Dispersão</a:t>
          </a:r>
          <a:endParaRPr lang="pt-BR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22</xdr:col>
      <xdr:colOff>104400</xdr:colOff>
      <xdr:row>26</xdr:row>
      <xdr:rowOff>313200</xdr:rowOff>
    </xdr:from>
    <xdr:to>
      <xdr:col>32</xdr:col>
      <xdr:colOff>149400</xdr:colOff>
      <xdr:row>35</xdr:row>
      <xdr:rowOff>62640</xdr:rowOff>
    </xdr:to>
    <xdr:graphicFrame macro="">
      <xdr:nvGraphicFramePr>
        <xdr:cNvPr id="22" name="Chart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123840</xdr:colOff>
      <xdr:row>9</xdr:row>
      <xdr:rowOff>85680</xdr:rowOff>
    </xdr:from>
    <xdr:to>
      <xdr:col>22</xdr:col>
      <xdr:colOff>142200</xdr:colOff>
      <xdr:row>11</xdr:row>
      <xdr:rowOff>18360</xdr:rowOff>
    </xdr:to>
    <xdr:pic>
      <xdr:nvPicPr>
        <xdr:cNvPr id="23" name="Gráfico 3" descr="Selo seguir com preenchimento sólido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497200" y="1780920"/>
          <a:ext cx="279720" cy="266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123840</xdr:colOff>
      <xdr:row>9</xdr:row>
      <xdr:rowOff>95400</xdr:rowOff>
    </xdr:from>
    <xdr:to>
      <xdr:col>29</xdr:col>
      <xdr:colOff>142200</xdr:colOff>
      <xdr:row>11</xdr:row>
      <xdr:rowOff>28080</xdr:rowOff>
    </xdr:to>
    <xdr:pic>
      <xdr:nvPicPr>
        <xdr:cNvPr id="24" name="Gráfico 4" descr="Selo seguir com preenchimento sólido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178400" y="1790640"/>
          <a:ext cx="280080" cy="266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181080</xdr:colOff>
      <xdr:row>7</xdr:row>
      <xdr:rowOff>219240</xdr:rowOff>
    </xdr:from>
    <xdr:to>
      <xdr:col>8</xdr:col>
      <xdr:colOff>66240</xdr:colOff>
      <xdr:row>13</xdr:row>
      <xdr:rowOff>18360</xdr:rowOff>
    </xdr:to>
    <xdr:pic>
      <xdr:nvPicPr>
        <xdr:cNvPr id="25" name="Imagem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965880" y="1404000"/>
          <a:ext cx="1193040" cy="1153440"/>
        </a:xfrm>
        <a:prstGeom prst="rect">
          <a:avLst/>
        </a:prstGeom>
        <a:ln w="0">
          <a:noFill/>
        </a:ln>
        <a:effectLst>
          <a:outerShdw blurRad="291960" dist="138479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3</xdr:col>
      <xdr:colOff>162000</xdr:colOff>
      <xdr:row>2</xdr:row>
      <xdr:rowOff>95400</xdr:rowOff>
    </xdr:from>
    <xdr:to>
      <xdr:col>8</xdr:col>
      <xdr:colOff>172440</xdr:colOff>
      <xdr:row>6</xdr:row>
      <xdr:rowOff>211680</xdr:rowOff>
    </xdr:to>
    <xdr:pic>
      <xdr:nvPicPr>
        <xdr:cNvPr id="26" name="Imagem 6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946800" y="445680"/>
          <a:ext cx="1318320" cy="695520"/>
        </a:xfrm>
        <a:prstGeom prst="rect">
          <a:avLst/>
        </a:prstGeom>
        <a:ln w="0">
          <a:noFill/>
        </a:ln>
        <a:scene3d>
          <a:camera prst="orthographicFront"/>
          <a:lightRig rig="threePt" dir="t"/>
        </a:scene3d>
        <a:sp3d>
          <a:bevelT prst="angle"/>
        </a:sp3d>
      </xdr:spPr>
    </xdr:pic>
    <xdr:clientData/>
  </xdr:twoCellAnchor>
  <xdr:twoCellAnchor editAs="oneCell">
    <xdr:from>
      <xdr:col>40</xdr:col>
      <xdr:colOff>200160</xdr:colOff>
      <xdr:row>0</xdr:row>
      <xdr:rowOff>162000</xdr:rowOff>
    </xdr:from>
    <xdr:to>
      <xdr:col>50</xdr:col>
      <xdr:colOff>97920</xdr:colOff>
      <xdr:row>5</xdr:row>
      <xdr:rowOff>108360</xdr:rowOff>
    </xdr:to>
    <xdr:pic>
      <xdr:nvPicPr>
        <xdr:cNvPr id="27" name="Imagem 7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10394280" y="162000"/>
          <a:ext cx="1849680" cy="732960"/>
        </a:xfrm>
        <a:prstGeom prst="rect">
          <a:avLst/>
        </a:prstGeom>
        <a:ln w="0">
          <a:noFill/>
        </a:ln>
        <a:effectLst>
          <a:outerShdw blurRad="50760" dist="138512" dir="1785801" algn="tr" rotWithShape="0">
            <a:srgbClr val="000000">
              <a:alpha val="30000"/>
            </a:srgbClr>
          </a:outerShdw>
        </a:effectLst>
      </xdr:spPr>
    </xdr:pic>
    <xdr:clientData/>
  </xdr:twoCellAnchor>
  <xdr:twoCellAnchor editAs="absolute">
    <xdr:from>
      <xdr:col>11</xdr:col>
      <xdr:colOff>237240</xdr:colOff>
      <xdr:row>0</xdr:row>
      <xdr:rowOff>0</xdr:rowOff>
    </xdr:from>
    <xdr:to>
      <xdr:col>17</xdr:col>
      <xdr:colOff>245160</xdr:colOff>
      <xdr:row>4</xdr:row>
      <xdr:rowOff>50400</xdr:rowOff>
    </xdr:to>
    <xdr:pic>
      <xdr:nvPicPr>
        <xdr:cNvPr id="28" name="Figura 1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2994120" y="0"/>
          <a:ext cx="1577880" cy="751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219240</xdr:colOff>
      <xdr:row>7</xdr:row>
      <xdr:rowOff>257040</xdr:rowOff>
    </xdr:from>
    <xdr:to>
      <xdr:col>7</xdr:col>
      <xdr:colOff>104400</xdr:colOff>
      <xdr:row>11</xdr:row>
      <xdr:rowOff>161280</xdr:rowOff>
    </xdr:to>
    <xdr:pic>
      <xdr:nvPicPr>
        <xdr:cNvPr id="29" name="Imagem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42320" y="1774440"/>
          <a:ext cx="1193400" cy="1123560"/>
        </a:xfrm>
        <a:prstGeom prst="rect">
          <a:avLst/>
        </a:prstGeom>
        <a:ln w="0">
          <a:noFill/>
        </a:ln>
        <a:effectLst>
          <a:outerShdw blurRad="291960" dist="138479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25</xdr:col>
      <xdr:colOff>19080</xdr:colOff>
      <xdr:row>11</xdr:row>
      <xdr:rowOff>295200</xdr:rowOff>
    </xdr:from>
    <xdr:to>
      <xdr:col>26</xdr:col>
      <xdr:colOff>37440</xdr:colOff>
      <xdr:row>12</xdr:row>
      <xdr:rowOff>256680</xdr:rowOff>
    </xdr:to>
    <xdr:pic>
      <xdr:nvPicPr>
        <xdr:cNvPr id="30" name="Gráfico 3" descr="Selo seguir com preenchimento sólido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559560" y="3031920"/>
          <a:ext cx="279720" cy="266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228600</xdr:colOff>
      <xdr:row>11</xdr:row>
      <xdr:rowOff>285840</xdr:rowOff>
    </xdr:from>
    <xdr:to>
      <xdr:col>34</xdr:col>
      <xdr:colOff>261000</xdr:colOff>
      <xdr:row>12</xdr:row>
      <xdr:rowOff>247320</xdr:rowOff>
    </xdr:to>
    <xdr:pic>
      <xdr:nvPicPr>
        <xdr:cNvPr id="31" name="Gráfico 4" descr="Selo seguir com preenchimento sólido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903160" y="3022560"/>
          <a:ext cx="294120" cy="266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162000</xdr:colOff>
      <xdr:row>3</xdr:row>
      <xdr:rowOff>104760</xdr:rowOff>
    </xdr:from>
    <xdr:to>
      <xdr:col>7</xdr:col>
      <xdr:colOff>172440</xdr:colOff>
      <xdr:row>6</xdr:row>
      <xdr:rowOff>199440</xdr:rowOff>
    </xdr:to>
    <xdr:pic>
      <xdr:nvPicPr>
        <xdr:cNvPr id="32" name="Imagem 14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685080" y="712440"/>
          <a:ext cx="1318680" cy="699840"/>
        </a:xfrm>
        <a:prstGeom prst="rect">
          <a:avLst/>
        </a:prstGeom>
        <a:ln w="0">
          <a:noFill/>
        </a:ln>
        <a:scene3d>
          <a:camera prst="orthographicFront"/>
          <a:lightRig rig="threePt" dir="t"/>
        </a:scene3d>
        <a:sp3d>
          <a:bevelT prst="angle"/>
        </a:sp3d>
      </xdr:spPr>
    </xdr:pic>
    <xdr:clientData/>
  </xdr:twoCellAnchor>
  <xdr:twoCellAnchor editAs="oneCell">
    <xdr:from>
      <xdr:col>39</xdr:col>
      <xdr:colOff>190440</xdr:colOff>
      <xdr:row>0</xdr:row>
      <xdr:rowOff>142920</xdr:rowOff>
    </xdr:from>
    <xdr:to>
      <xdr:col>46</xdr:col>
      <xdr:colOff>202320</xdr:colOff>
      <xdr:row>4</xdr:row>
      <xdr:rowOff>75600</xdr:rowOff>
    </xdr:to>
    <xdr:pic>
      <xdr:nvPicPr>
        <xdr:cNvPr id="33" name="Imagem 5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0485360" y="142920"/>
          <a:ext cx="1843200" cy="742680"/>
        </a:xfrm>
        <a:prstGeom prst="rect">
          <a:avLst/>
        </a:prstGeom>
        <a:ln w="0">
          <a:noFill/>
        </a:ln>
        <a:effectLst>
          <a:outerShdw blurRad="50760" dist="138512" dir="1785801" algn="tr" rotWithShape="0">
            <a:srgbClr val="000000">
              <a:alpha val="30000"/>
            </a:srgbClr>
          </a:outerShdw>
        </a:effectLst>
      </xdr:spPr>
    </xdr:pic>
    <xdr:clientData/>
  </xdr:twoCellAnchor>
  <xdr:twoCellAnchor editAs="oneCell">
    <xdr:from>
      <xdr:col>11</xdr:col>
      <xdr:colOff>0</xdr:colOff>
      <xdr:row>1</xdr:row>
      <xdr:rowOff>190440</xdr:rowOff>
    </xdr:from>
    <xdr:to>
      <xdr:col>17</xdr:col>
      <xdr:colOff>95040</xdr:colOff>
      <xdr:row>5</xdr:row>
      <xdr:rowOff>18360</xdr:rowOff>
    </xdr:to>
    <xdr:pic>
      <xdr:nvPicPr>
        <xdr:cNvPr id="34" name="Imagem 1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2877480" y="392760"/>
          <a:ext cx="1665000" cy="638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189341</xdr:colOff>
      <xdr:row>23</xdr:row>
      <xdr:rowOff>291300</xdr:rowOff>
    </xdr:from>
    <xdr:to>
      <xdr:col>22</xdr:col>
      <xdr:colOff>197298</xdr:colOff>
      <xdr:row>25</xdr:row>
      <xdr:rowOff>28081</xdr:rowOff>
    </xdr:to>
    <xdr:sp macro="" textlink="">
      <xdr:nvSpPr>
        <xdr:cNvPr id="35" name="CustomShape 3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3677872" y="6077738"/>
          <a:ext cx="1490827" cy="236842"/>
        </a:xfrm>
        <a:prstGeom prst="rect">
          <a:avLst/>
        </a:prstGeom>
        <a:noFill/>
        <a:ln w="0">
          <a:noFill/>
        </a:ln>
        <a:effectLst>
          <a:outerShdw blurRad="50760" dist="37674" dir="2700000" algn="tl" rotWithShape="0">
            <a:srgbClr val="000000">
              <a:alpha val="40000"/>
            </a:srgbClr>
          </a:outerShdw>
        </a:effectLst>
        <a:scene3d>
          <a:camera prst="orthographicFront"/>
          <a:lightRig rig="threePt" dir="t"/>
        </a:scene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  <a:scene3d>
            <a:camera prst="orthographicFront"/>
            <a:lightRig rig="threePt" dir="t"/>
          </a:scene3d>
        </a:bodyPr>
        <a:lstStyle/>
        <a:p>
          <a:pPr algn="ctr">
            <a:lnSpc>
              <a:spcPct val="100000"/>
            </a:lnSpc>
          </a:pPr>
          <a:r>
            <a:rPr lang="pt-BR" sz="1200" b="1" strike="noStrike" spc="-1">
              <a:solidFill>
                <a:srgbClr val="595959"/>
              </a:solidFill>
              <a:latin typeface="Calibri"/>
              <a:ea typeface="Arial Unicode MS"/>
            </a:rPr>
            <a:t>Gráfico de Dispersão</a:t>
          </a:r>
          <a:endParaRPr lang="pt-BR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13</xdr:col>
      <xdr:colOff>68681</xdr:colOff>
      <xdr:row>26</xdr:row>
      <xdr:rowOff>29615</xdr:rowOff>
    </xdr:from>
    <xdr:to>
      <xdr:col>23</xdr:col>
      <xdr:colOff>9773</xdr:colOff>
      <xdr:row>34</xdr:row>
      <xdr:rowOff>29086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23</xdr:row>
      <xdr:rowOff>35719</xdr:rowOff>
    </xdr:from>
    <xdr:to>
      <xdr:col>6</xdr:col>
      <xdr:colOff>1797</xdr:colOff>
      <xdr:row>23</xdr:row>
      <xdr:rowOff>196378</xdr:rowOff>
    </xdr:to>
    <xdr:sp macro="" textlink="">
      <xdr:nvSpPr>
        <xdr:cNvPr id="2" name="Quadro de texto 2">
          <a:extLst>
            <a:ext uri="{FF2B5EF4-FFF2-40B4-BE49-F238E27FC236}">
              <a16:creationId xmlns:a16="http://schemas.microsoft.com/office/drawing/2014/main" id="{3797B360-1A2D-4E49-AD98-E79EA79CA477}"/>
            </a:ext>
          </a:extLst>
        </xdr:cNvPr>
        <xdr:cNvSpPr/>
      </xdr:nvSpPr>
      <xdr:spPr>
        <a:xfrm>
          <a:off x="0" y="5822157"/>
          <a:ext cx="2219607" cy="160659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t">
          <a:noAutofit/>
        </a:bodyPr>
        <a:lstStyle/>
        <a:p>
          <a:pPr algn="ctr">
            <a:lnSpc>
              <a:spcPct val="100000"/>
            </a:lnSpc>
          </a:pPr>
          <a:r>
            <a:rPr lang="pt-BR" sz="1200" b="0" strike="noStrike" spc="-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Realizado por:</a:t>
          </a:r>
        </a:p>
      </xdr:txBody>
    </xdr:sp>
    <xdr:clientData/>
  </xdr:twoCellAnchor>
  <xdr:twoCellAnchor editAs="oneCell">
    <xdr:from>
      <xdr:col>11</xdr:col>
      <xdr:colOff>178594</xdr:colOff>
      <xdr:row>23</xdr:row>
      <xdr:rowOff>59531</xdr:rowOff>
    </xdr:from>
    <xdr:to>
      <xdr:col>19</xdr:col>
      <xdr:colOff>104923</xdr:colOff>
      <xdr:row>23</xdr:row>
      <xdr:rowOff>221890</xdr:rowOff>
    </xdr:to>
    <xdr:sp macro="" textlink="">
      <xdr:nvSpPr>
        <xdr:cNvPr id="3" name="Quadro de texto 2">
          <a:extLst>
            <a:ext uri="{FF2B5EF4-FFF2-40B4-BE49-F238E27FC236}">
              <a16:creationId xmlns:a16="http://schemas.microsoft.com/office/drawing/2014/main" id="{C5059324-FB37-488C-B5E9-75F68F802C50}"/>
            </a:ext>
          </a:extLst>
        </xdr:cNvPr>
        <xdr:cNvSpPr/>
      </xdr:nvSpPr>
      <xdr:spPr>
        <a:xfrm>
          <a:off x="2809875" y="5845969"/>
          <a:ext cx="2335721" cy="162359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t">
          <a:noAutofit/>
        </a:bodyPr>
        <a:lstStyle/>
        <a:p>
          <a:pPr algn="ctr">
            <a:lnSpc>
              <a:spcPct val="100000"/>
            </a:lnSpc>
          </a:pPr>
          <a:r>
            <a:rPr lang="pt-BR" sz="1200" b="0" strike="noStrike" spc="-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Conferido por:</a:t>
          </a:r>
        </a:p>
      </xdr:txBody>
    </xdr:sp>
    <xdr:clientData/>
  </xdr:twoCellAnchor>
  <xdr:twoCellAnchor editAs="oneCell">
    <xdr:from>
      <xdr:col>0</xdr:col>
      <xdr:colOff>86591</xdr:colOff>
      <xdr:row>0</xdr:row>
      <xdr:rowOff>138545</xdr:rowOff>
    </xdr:from>
    <xdr:to>
      <xdr:col>2</xdr:col>
      <xdr:colOff>606138</xdr:colOff>
      <xdr:row>0</xdr:row>
      <xdr:rowOff>813954</xdr:rowOff>
    </xdr:to>
    <xdr:grpSp>
      <xdr:nvGrpSpPr>
        <xdr:cNvPr id="4" name="object 8">
          <a:extLst>
            <a:ext uri="{FF2B5EF4-FFF2-40B4-BE49-F238E27FC236}">
              <a16:creationId xmlns:a16="http://schemas.microsoft.com/office/drawing/2014/main" id="{D65DE510-7F03-4F01-8CF5-F22AF546EBEE}"/>
            </a:ext>
          </a:extLst>
        </xdr:cNvPr>
        <xdr:cNvGrpSpPr>
          <a:grpSpLocks/>
        </xdr:cNvGrpSpPr>
      </xdr:nvGrpSpPr>
      <xdr:grpSpPr bwMode="auto">
        <a:xfrm>
          <a:off x="86591" y="138545"/>
          <a:ext cx="900547" cy="675409"/>
          <a:chOff x="128427" y="32104"/>
          <a:chExt cx="1027420" cy="342470"/>
        </a:xfrm>
      </xdr:grpSpPr>
      <xdr:pic>
        <xdr:nvPicPr>
          <xdr:cNvPr id="5" name="object 9">
            <a:extLst>
              <a:ext uri="{FF2B5EF4-FFF2-40B4-BE49-F238E27FC236}">
                <a16:creationId xmlns:a16="http://schemas.microsoft.com/office/drawing/2014/main" id="{0C9541FF-0664-96BE-C39D-39249DA872E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8637" y="33329"/>
            <a:ext cx="78391" cy="476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object 10">
            <a:extLst>
              <a:ext uri="{FF2B5EF4-FFF2-40B4-BE49-F238E27FC236}">
                <a16:creationId xmlns:a16="http://schemas.microsoft.com/office/drawing/2014/main" id="{36A87611-231A-F8EF-C545-1DB2AC18BB5D}"/>
              </a:ext>
            </a:extLst>
          </xdr:cNvPr>
          <xdr:cNvSpPr>
            <a:spLocks/>
          </xdr:cNvSpPr>
        </xdr:nvSpPr>
        <xdr:spPr bwMode="auto">
          <a:xfrm>
            <a:off x="128427" y="106399"/>
            <a:ext cx="81820" cy="193569"/>
          </a:xfrm>
          <a:custGeom>
            <a:avLst/>
            <a:gdLst>
              <a:gd name="T0" fmla="*/ 40910 w 194944"/>
              <a:gd name="T1" fmla="*/ 0 h 758825"/>
              <a:gd name="T2" fmla="*/ 81820 w 194944"/>
              <a:gd name="T3" fmla="*/ 96785 h 758825"/>
              <a:gd name="T4" fmla="*/ 40910 w 194944"/>
              <a:gd name="T5" fmla="*/ 193569 h 758825"/>
              <a:gd name="T6" fmla="*/ 0 w 194944"/>
              <a:gd name="T7" fmla="*/ 96785 h 758825"/>
              <a:gd name="T8" fmla="*/ 17694720 60000 65536"/>
              <a:gd name="T9" fmla="*/ 0 60000 65536"/>
              <a:gd name="T10" fmla="*/ 5898240 60000 65536"/>
              <a:gd name="T11" fmla="*/ 11796480 60000 65536"/>
              <a:gd name="T12" fmla="*/ 0 w 194944"/>
              <a:gd name="T13" fmla="*/ 0 h 758825"/>
              <a:gd name="T14" fmla="*/ 194944 w 194944"/>
              <a:gd name="T15" fmla="*/ 758825 h 75882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94944" h="758825">
                <a:moveTo>
                  <a:pt x="0" y="0"/>
                </a:moveTo>
                <a:lnTo>
                  <a:pt x="0" y="586390"/>
                </a:lnTo>
                <a:lnTo>
                  <a:pt x="3181" y="620413"/>
                </a:lnTo>
                <a:lnTo>
                  <a:pt x="28624" y="681108"/>
                </a:lnTo>
                <a:lnTo>
                  <a:pt x="78944" y="730022"/>
                </a:lnTo>
                <a:lnTo>
                  <a:pt x="150792" y="755465"/>
                </a:lnTo>
                <a:lnTo>
                  <a:pt x="194590" y="758647"/>
                </a:lnTo>
                <a:lnTo>
                  <a:pt x="194590" y="172256"/>
                </a:lnTo>
                <a:lnTo>
                  <a:pt x="181866" y="106659"/>
                </a:lnTo>
                <a:lnTo>
                  <a:pt x="143712" y="50878"/>
                </a:lnTo>
                <a:lnTo>
                  <a:pt x="82332" y="12705"/>
                </a:lnTo>
                <a:lnTo>
                  <a:pt x="43785" y="3174"/>
                </a:lnTo>
                <a:lnTo>
                  <a:pt x="0" y="0"/>
                </a:lnTo>
                <a:close/>
              </a:path>
            </a:pathLst>
          </a:custGeom>
          <a:solidFill>
            <a:srgbClr val="40BFBD"/>
          </a:solidFill>
          <a:ln>
            <a:noFill/>
          </a:ln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prstDash val="solid"/>
                <a:round/>
                <a:headEnd/>
                <a:tailEnd/>
              </a14:hiddenLine>
            </a:ext>
          </a:extLst>
        </xdr:spPr>
      </xdr:sp>
      <xdr:pic>
        <xdr:nvPicPr>
          <xdr:cNvPr id="7" name="object 11">
            <a:extLst>
              <a:ext uri="{FF2B5EF4-FFF2-40B4-BE49-F238E27FC236}">
                <a16:creationId xmlns:a16="http://schemas.microsoft.com/office/drawing/2014/main" id="{F5BCF2E3-2D5B-DD0F-8F35-44B2987D503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8848" y="32104"/>
            <a:ext cx="1026999" cy="34247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66600</xdr:colOff>
      <xdr:row>0</xdr:row>
      <xdr:rowOff>9360</xdr:rowOff>
    </xdr:from>
    <xdr:to>
      <xdr:col>7</xdr:col>
      <xdr:colOff>592920</xdr:colOff>
      <xdr:row>3</xdr:row>
      <xdr:rowOff>170640</xdr:rowOff>
    </xdr:to>
    <xdr:pic>
      <xdr:nvPicPr>
        <xdr:cNvPr id="268" name="Imagem 1">
          <a:extLst>
            <a:ext uri="{FF2B5EF4-FFF2-40B4-BE49-F238E27FC236}">
              <a16:creationId xmlns:a16="http://schemas.microsoft.com/office/drawing/2014/main" id="{00000000-0008-0000-2300-00000C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267200" y="9360"/>
          <a:ext cx="1783440" cy="732600"/>
        </a:xfrm>
        <a:prstGeom prst="rect">
          <a:avLst/>
        </a:prstGeom>
        <a:ln w="0">
          <a:noFill/>
        </a:ln>
        <a:effectLst>
          <a:outerShdw blurRad="50760" dist="138512" dir="1785801" algn="tr" rotWithShape="0">
            <a:srgbClr val="000000">
              <a:alpha val="30000"/>
            </a:srgb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800280</xdr:colOff>
      <xdr:row>0</xdr:row>
      <xdr:rowOff>28440</xdr:rowOff>
    </xdr:from>
    <xdr:to>
      <xdr:col>13</xdr:col>
      <xdr:colOff>431280</xdr:colOff>
      <xdr:row>4</xdr:row>
      <xdr:rowOff>45000</xdr:rowOff>
    </xdr:to>
    <xdr:pic>
      <xdr:nvPicPr>
        <xdr:cNvPr id="269" name="Imagem 1">
          <a:extLst>
            <a:ext uri="{FF2B5EF4-FFF2-40B4-BE49-F238E27FC236}">
              <a16:creationId xmlns:a16="http://schemas.microsoft.com/office/drawing/2014/main" id="{00000000-0008-0000-2400-00000D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370960" y="28440"/>
          <a:ext cx="1835640" cy="732600"/>
        </a:xfrm>
        <a:prstGeom prst="rect">
          <a:avLst/>
        </a:prstGeom>
        <a:ln w="0">
          <a:noFill/>
        </a:ln>
        <a:effectLst>
          <a:outerShdw blurRad="50760" dist="138512" dir="1785801" algn="tr" rotWithShape="0">
            <a:srgbClr val="000000">
              <a:alpha val="30000"/>
            </a:srgb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237960</xdr:colOff>
      <xdr:row>3</xdr:row>
      <xdr:rowOff>219240</xdr:rowOff>
    </xdr:from>
    <xdr:to>
      <xdr:col>7</xdr:col>
      <xdr:colOff>253800</xdr:colOff>
      <xdr:row>13</xdr:row>
      <xdr:rowOff>47160</xdr:rowOff>
    </xdr:to>
    <xdr:sp macro="" textlink="">
      <xdr:nvSpPr>
        <xdr:cNvPr id="270" name="CustomShape 1">
          <a:extLst>
            <a:ext uri="{FF2B5EF4-FFF2-40B4-BE49-F238E27FC236}">
              <a16:creationId xmlns:a16="http://schemas.microsoft.com/office/drawing/2014/main" id="{00000000-0008-0000-2500-00000E010000}"/>
            </a:ext>
          </a:extLst>
        </xdr:cNvPr>
        <xdr:cNvSpPr/>
      </xdr:nvSpPr>
      <xdr:spPr>
        <a:xfrm>
          <a:off x="881640" y="857160"/>
          <a:ext cx="1585440" cy="2113920"/>
        </a:xfrm>
        <a:prstGeom prst="roundRect">
          <a:avLst>
            <a:gd name="adj" fmla="val 3948"/>
          </a:avLst>
        </a:prstGeom>
        <a:solidFill>
          <a:srgbClr val="FFFFFF"/>
        </a:solidFill>
        <a:ln w="0">
          <a:solidFill>
            <a:srgbClr val="BFBF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76320</xdr:colOff>
      <xdr:row>4</xdr:row>
      <xdr:rowOff>104760</xdr:rowOff>
    </xdr:from>
    <xdr:to>
      <xdr:col>7</xdr:col>
      <xdr:colOff>159840</xdr:colOff>
      <xdr:row>5</xdr:row>
      <xdr:rowOff>154080</xdr:rowOff>
    </xdr:to>
    <xdr:sp macro="" textlink="">
      <xdr:nvSpPr>
        <xdr:cNvPr id="271" name="CustomShape 1">
          <a:extLst>
            <a:ext uri="{FF2B5EF4-FFF2-40B4-BE49-F238E27FC236}">
              <a16:creationId xmlns:a16="http://schemas.microsoft.com/office/drawing/2014/main" id="{00000000-0008-0000-2500-00000F010000}"/>
            </a:ext>
          </a:extLst>
        </xdr:cNvPr>
        <xdr:cNvSpPr/>
      </xdr:nvSpPr>
      <xdr:spPr>
        <a:xfrm>
          <a:off x="981720" y="971280"/>
          <a:ext cx="1391400" cy="277920"/>
        </a:xfrm>
        <a:prstGeom prst="round2SameRect">
          <a:avLst>
            <a:gd name="adj1" fmla="val 16667"/>
            <a:gd name="adj2" fmla="val 0"/>
          </a:avLst>
        </a:prstGeom>
        <a:solidFill>
          <a:srgbClr val="FFFFFF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t">
          <a:noAutofit/>
        </a:bodyPr>
        <a:lstStyle/>
        <a:p>
          <a:pPr algn="ctr">
            <a:lnSpc>
              <a:spcPct val="100000"/>
            </a:lnSpc>
          </a:pPr>
          <a:r>
            <a:rPr lang="pt-BR" sz="1100" b="0" strike="noStrike" spc="-1">
              <a:solidFill>
                <a:srgbClr val="FFFFFF"/>
              </a:solidFill>
              <a:latin typeface="Calibri"/>
            </a:rPr>
            <a:t>Menu de Ação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 editAs="absolute">
    <xdr:from>
      <xdr:col>2</xdr:col>
      <xdr:colOff>76320</xdr:colOff>
      <xdr:row>5</xdr:row>
      <xdr:rowOff>202320</xdr:rowOff>
    </xdr:from>
    <xdr:to>
      <xdr:col>7</xdr:col>
      <xdr:colOff>159840</xdr:colOff>
      <xdr:row>7</xdr:row>
      <xdr:rowOff>23040</xdr:rowOff>
    </xdr:to>
    <xdr:sp macro="" textlink="">
      <xdr:nvSpPr>
        <xdr:cNvPr id="272" name="CustomShape 1">
          <a:extLst>
            <a:ext uri="{FF2B5EF4-FFF2-40B4-BE49-F238E27FC236}">
              <a16:creationId xmlns:a16="http://schemas.microsoft.com/office/drawing/2014/main" id="{00000000-0008-0000-2500-000010010000}"/>
            </a:ext>
          </a:extLst>
        </xdr:cNvPr>
        <xdr:cNvSpPr/>
      </xdr:nvSpPr>
      <xdr:spPr>
        <a:xfrm>
          <a:off x="981720" y="1297440"/>
          <a:ext cx="1391400" cy="277920"/>
        </a:xfrm>
        <a:prstGeom prst="rect">
          <a:avLst/>
        </a:prstGeom>
        <a:solidFill>
          <a:srgbClr val="BFBFBF"/>
        </a:solidFill>
        <a:ln w="0">
          <a:solidFill>
            <a:srgbClr val="BFBF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t">
          <a:noAutofit/>
        </a:bodyPr>
        <a:lstStyle/>
        <a:p>
          <a:pPr algn="ctr">
            <a:lnSpc>
              <a:spcPct val="100000"/>
            </a:lnSpc>
          </a:pPr>
          <a:r>
            <a:rPr lang="pt-BR" sz="1100" b="0" strike="noStrike" spc="-1">
              <a:solidFill>
                <a:srgbClr val="808080"/>
              </a:solidFill>
              <a:latin typeface="Tahoma"/>
              <a:ea typeface="Tahoma"/>
            </a:rPr>
            <a:t>Novo Registro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 editAs="absolute">
    <xdr:from>
      <xdr:col>2</xdr:col>
      <xdr:colOff>76320</xdr:colOff>
      <xdr:row>7</xdr:row>
      <xdr:rowOff>63000</xdr:rowOff>
    </xdr:from>
    <xdr:to>
      <xdr:col>7</xdr:col>
      <xdr:colOff>159840</xdr:colOff>
      <xdr:row>8</xdr:row>
      <xdr:rowOff>112320</xdr:rowOff>
    </xdr:to>
    <xdr:sp macro="" textlink="">
      <xdr:nvSpPr>
        <xdr:cNvPr id="273" name="CustomShape 1">
          <a:extLst>
            <a:ext uri="{FF2B5EF4-FFF2-40B4-BE49-F238E27FC236}">
              <a16:creationId xmlns:a16="http://schemas.microsoft.com/office/drawing/2014/main" id="{00000000-0008-0000-2500-000011010000}"/>
            </a:ext>
          </a:extLst>
        </xdr:cNvPr>
        <xdr:cNvSpPr/>
      </xdr:nvSpPr>
      <xdr:spPr>
        <a:xfrm>
          <a:off x="981720" y="1615320"/>
          <a:ext cx="1391400" cy="277920"/>
        </a:xfrm>
        <a:prstGeom prst="rect">
          <a:avLst/>
        </a:prstGeom>
        <a:solidFill>
          <a:srgbClr val="C00000"/>
        </a:solidFill>
        <a:ln w="0">
          <a:solidFill>
            <a:srgbClr val="BFBF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t">
          <a:noAutofit/>
        </a:bodyPr>
        <a:lstStyle/>
        <a:p>
          <a:pPr algn="ctr">
            <a:lnSpc>
              <a:spcPct val="100000"/>
            </a:lnSpc>
          </a:pPr>
          <a:r>
            <a:rPr lang="pt-BR" sz="1100" b="0" strike="noStrike" spc="-1">
              <a:solidFill>
                <a:srgbClr val="FFFFFF"/>
              </a:solidFill>
              <a:latin typeface="Tahoma"/>
              <a:ea typeface="Tahoma"/>
            </a:rPr>
            <a:t>Cadastrar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 editAs="absolute">
    <xdr:from>
      <xdr:col>2</xdr:col>
      <xdr:colOff>76320</xdr:colOff>
      <xdr:row>8</xdr:row>
      <xdr:rowOff>152280</xdr:rowOff>
    </xdr:from>
    <xdr:to>
      <xdr:col>7</xdr:col>
      <xdr:colOff>159840</xdr:colOff>
      <xdr:row>9</xdr:row>
      <xdr:rowOff>201600</xdr:rowOff>
    </xdr:to>
    <xdr:sp macro="" textlink="">
      <xdr:nvSpPr>
        <xdr:cNvPr id="274" name="CustomShape 1">
          <a:extLst>
            <a:ext uri="{FF2B5EF4-FFF2-40B4-BE49-F238E27FC236}">
              <a16:creationId xmlns:a16="http://schemas.microsoft.com/office/drawing/2014/main" id="{00000000-0008-0000-2500-000012010000}"/>
            </a:ext>
          </a:extLst>
        </xdr:cNvPr>
        <xdr:cNvSpPr/>
      </xdr:nvSpPr>
      <xdr:spPr>
        <a:xfrm>
          <a:off x="981720" y="1933200"/>
          <a:ext cx="1391400" cy="277920"/>
        </a:xfrm>
        <a:prstGeom prst="rect">
          <a:avLst/>
        </a:prstGeom>
        <a:solidFill>
          <a:srgbClr val="BFBFBF"/>
        </a:solidFill>
        <a:ln w="0">
          <a:solidFill>
            <a:srgbClr val="BFBF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t">
          <a:noAutofit/>
        </a:bodyPr>
        <a:lstStyle/>
        <a:p>
          <a:pPr algn="ctr">
            <a:lnSpc>
              <a:spcPct val="100000"/>
            </a:lnSpc>
          </a:pPr>
          <a:r>
            <a:rPr lang="pt-BR" sz="1100" b="0" strike="noStrike" spc="-1">
              <a:solidFill>
                <a:srgbClr val="808080"/>
              </a:solidFill>
              <a:latin typeface="Tahoma"/>
              <a:ea typeface="Tahoma"/>
            </a:rPr>
            <a:t>Alterar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 editAs="absolute">
    <xdr:from>
      <xdr:col>2</xdr:col>
      <xdr:colOff>76320</xdr:colOff>
      <xdr:row>10</xdr:row>
      <xdr:rowOff>13320</xdr:rowOff>
    </xdr:from>
    <xdr:to>
      <xdr:col>7</xdr:col>
      <xdr:colOff>159840</xdr:colOff>
      <xdr:row>11</xdr:row>
      <xdr:rowOff>62640</xdr:rowOff>
    </xdr:to>
    <xdr:sp macro="" textlink="">
      <xdr:nvSpPr>
        <xdr:cNvPr id="275" name="CustomShape 1">
          <a:extLst>
            <a:ext uri="{FF2B5EF4-FFF2-40B4-BE49-F238E27FC236}">
              <a16:creationId xmlns:a16="http://schemas.microsoft.com/office/drawing/2014/main" id="{00000000-0008-0000-2500-000013010000}"/>
            </a:ext>
          </a:extLst>
        </xdr:cNvPr>
        <xdr:cNvSpPr/>
      </xdr:nvSpPr>
      <xdr:spPr>
        <a:xfrm>
          <a:off x="981720" y="2251440"/>
          <a:ext cx="1391400" cy="277920"/>
        </a:xfrm>
        <a:prstGeom prst="rect">
          <a:avLst/>
        </a:prstGeom>
        <a:solidFill>
          <a:srgbClr val="BFBFBF"/>
        </a:solidFill>
        <a:ln w="0">
          <a:solidFill>
            <a:srgbClr val="BFBF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t">
          <a:noAutofit/>
        </a:bodyPr>
        <a:lstStyle/>
        <a:p>
          <a:pPr algn="ctr">
            <a:lnSpc>
              <a:spcPct val="100000"/>
            </a:lnSpc>
          </a:pPr>
          <a:r>
            <a:rPr lang="pt-BR" sz="1100" b="0" strike="noStrike" spc="-1">
              <a:solidFill>
                <a:srgbClr val="808080"/>
              </a:solidFill>
              <a:latin typeface="Tahoma"/>
              <a:ea typeface="Tahoma"/>
            </a:rPr>
            <a:t>Excluir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 editAs="absolute">
    <xdr:from>
      <xdr:col>2</xdr:col>
      <xdr:colOff>76320</xdr:colOff>
      <xdr:row>11</xdr:row>
      <xdr:rowOff>102600</xdr:rowOff>
    </xdr:from>
    <xdr:to>
      <xdr:col>7</xdr:col>
      <xdr:colOff>159840</xdr:colOff>
      <xdr:row>12</xdr:row>
      <xdr:rowOff>151920</xdr:rowOff>
    </xdr:to>
    <xdr:sp macro="" textlink="">
      <xdr:nvSpPr>
        <xdr:cNvPr id="276" name="CustomShape 1">
          <a:extLst>
            <a:ext uri="{FF2B5EF4-FFF2-40B4-BE49-F238E27FC236}">
              <a16:creationId xmlns:a16="http://schemas.microsoft.com/office/drawing/2014/main" id="{00000000-0008-0000-2500-000014010000}"/>
            </a:ext>
          </a:extLst>
        </xdr:cNvPr>
        <xdr:cNvSpPr/>
      </xdr:nvSpPr>
      <xdr:spPr>
        <a:xfrm>
          <a:off x="981720" y="2569320"/>
          <a:ext cx="1391400" cy="277920"/>
        </a:xfrm>
        <a:prstGeom prst="rect">
          <a:avLst/>
        </a:prstGeom>
        <a:solidFill>
          <a:srgbClr val="BFBFBF"/>
        </a:solidFill>
        <a:ln w="0">
          <a:solidFill>
            <a:srgbClr val="BFBF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t">
          <a:noAutofit/>
        </a:bodyPr>
        <a:lstStyle/>
        <a:p>
          <a:pPr algn="ctr">
            <a:lnSpc>
              <a:spcPct val="100000"/>
            </a:lnSpc>
          </a:pPr>
          <a:r>
            <a:rPr lang="pt-BR" sz="1100" b="0" strike="noStrike" spc="-1">
              <a:solidFill>
                <a:srgbClr val="808080"/>
              </a:solidFill>
              <a:latin typeface="Tahoma"/>
              <a:ea typeface="Tahoma"/>
            </a:rPr>
            <a:t>Cancelar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>
    <xdr:from>
      <xdr:col>23</xdr:col>
      <xdr:colOff>86400</xdr:colOff>
      <xdr:row>7</xdr:row>
      <xdr:rowOff>133200</xdr:rowOff>
    </xdr:from>
    <xdr:to>
      <xdr:col>24</xdr:col>
      <xdr:colOff>228600</xdr:colOff>
      <xdr:row>9</xdr:row>
      <xdr:rowOff>59760</xdr:rowOff>
    </xdr:to>
    <xdr:pic>
      <xdr:nvPicPr>
        <xdr:cNvPr id="277" name="Imagem 11">
          <a:extLst>
            <a:ext uri="{FF2B5EF4-FFF2-40B4-BE49-F238E27FC236}">
              <a16:creationId xmlns:a16="http://schemas.microsoft.com/office/drawing/2014/main" id="{00000000-0008-0000-2500-000015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 flipH="1">
          <a:off x="6485760" y="1685520"/>
          <a:ext cx="403920" cy="3837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15</xdr:col>
      <xdr:colOff>38880</xdr:colOff>
      <xdr:row>3</xdr:row>
      <xdr:rowOff>133200</xdr:rowOff>
    </xdr:from>
    <xdr:to>
      <xdr:col>16</xdr:col>
      <xdr:colOff>181080</xdr:colOff>
      <xdr:row>5</xdr:row>
      <xdr:rowOff>59760</xdr:rowOff>
    </xdr:to>
    <xdr:pic>
      <xdr:nvPicPr>
        <xdr:cNvPr id="278" name="Imagem 15">
          <a:extLst>
            <a:ext uri="{FF2B5EF4-FFF2-40B4-BE49-F238E27FC236}">
              <a16:creationId xmlns:a16="http://schemas.microsoft.com/office/drawing/2014/main" id="{00000000-0008-0000-2500-000016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 flipH="1">
          <a:off x="4345200" y="771120"/>
          <a:ext cx="403920" cy="3837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1</xdr:col>
      <xdr:colOff>0</xdr:colOff>
      <xdr:row>0</xdr:row>
      <xdr:rowOff>171360</xdr:rowOff>
    </xdr:from>
    <xdr:to>
      <xdr:col>42</xdr:col>
      <xdr:colOff>251640</xdr:colOff>
      <xdr:row>17</xdr:row>
      <xdr:rowOff>227880</xdr:rowOff>
    </xdr:to>
    <xdr:sp macro="" textlink="">
      <xdr:nvSpPr>
        <xdr:cNvPr id="279" name="CustomShape 1">
          <a:extLst>
            <a:ext uri="{FF2B5EF4-FFF2-40B4-BE49-F238E27FC236}">
              <a16:creationId xmlns:a16="http://schemas.microsoft.com/office/drawing/2014/main" id="{00000000-0008-0000-2500-000017010000}"/>
            </a:ext>
          </a:extLst>
        </xdr:cNvPr>
        <xdr:cNvSpPr/>
      </xdr:nvSpPr>
      <xdr:spPr>
        <a:xfrm>
          <a:off x="643680" y="171360"/>
          <a:ext cx="10978200" cy="3894840"/>
        </a:xfrm>
        <a:prstGeom prst="roundRect">
          <a:avLst>
            <a:gd name="adj" fmla="val 2571"/>
          </a:avLst>
        </a:prstGeom>
        <a:noFill/>
        <a:ln w="38100">
          <a:solidFill>
            <a:srgbClr val="FF0000"/>
          </a:solidFill>
          <a:round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76320</xdr:colOff>
      <xdr:row>13</xdr:row>
      <xdr:rowOff>104760</xdr:rowOff>
    </xdr:from>
    <xdr:to>
      <xdr:col>8</xdr:col>
      <xdr:colOff>88200</xdr:colOff>
      <xdr:row>16</xdr:row>
      <xdr:rowOff>151920</xdr:rowOff>
    </xdr:to>
    <xdr:pic>
      <xdr:nvPicPr>
        <xdr:cNvPr id="280" name="Imagem 19">
          <a:extLst>
            <a:ext uri="{FF2B5EF4-FFF2-40B4-BE49-F238E27FC236}">
              <a16:creationId xmlns:a16="http://schemas.microsoft.com/office/drawing/2014/main" id="{00000000-0008-0000-2500-00001801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20000" y="3028680"/>
          <a:ext cx="1843200" cy="732960"/>
        </a:xfrm>
        <a:prstGeom prst="rect">
          <a:avLst/>
        </a:prstGeom>
        <a:ln w="0">
          <a:noFill/>
        </a:ln>
        <a:effectLst>
          <a:outerShdw blurRad="50760" dist="138512" dir="1785801" algn="tr" rotWithShape="0">
            <a:srgbClr val="000000">
              <a:alpha val="30000"/>
            </a:srgbClr>
          </a:outerShdw>
        </a:effectLst>
      </xdr:spPr>
    </xdr:pic>
    <xdr:clientData/>
  </xdr:twoCellAnchor>
  <xdr:twoCellAnchor editAs="oneCell">
    <xdr:from>
      <xdr:col>26</xdr:col>
      <xdr:colOff>209520</xdr:colOff>
      <xdr:row>2</xdr:row>
      <xdr:rowOff>162000</xdr:rowOff>
    </xdr:from>
    <xdr:to>
      <xdr:col>41</xdr:col>
      <xdr:colOff>75600</xdr:colOff>
      <xdr:row>8</xdr:row>
      <xdr:rowOff>220680</xdr:rowOff>
    </xdr:to>
    <xdr:pic>
      <xdr:nvPicPr>
        <xdr:cNvPr id="281" name="Imagem 20">
          <a:extLst>
            <a:ext uri="{FF2B5EF4-FFF2-40B4-BE49-F238E27FC236}">
              <a16:creationId xmlns:a16="http://schemas.microsoft.com/office/drawing/2014/main" id="{00000000-0008-0000-2500-00001901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393680" y="571320"/>
          <a:ext cx="3790440" cy="143028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6" totalsRowShown="0">
  <autoFilter ref="A1:E6" xr:uid="{00000000-0009-0000-0100-000001000000}"/>
  <tableColumns count="5">
    <tableColumn id="1" xr3:uid="{00000000-0010-0000-0000-000001000000}" name="REG"/>
    <tableColumn id="2" xr3:uid="{00000000-0010-0000-0000-000002000000}" name="SETOR"/>
    <tableColumn id="3" xr3:uid="{00000000-0010-0000-0000-000003000000}" name="MATERIAL"/>
    <tableColumn id="4" xr3:uid="{00000000-0010-0000-0000-000004000000}" name="LOTE"/>
    <tableColumn id="5" xr3:uid="{00000000-0010-0000-0000-000005000000}" name="VALIDAD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3" displayName="Tabela3" ref="A1:K19" totalsRowShown="0">
  <autoFilter ref="A1:K19" xr:uid="{00000000-0009-0000-0100-000003000000}"/>
  <tableColumns count="11">
    <tableColumn id="1" xr3:uid="{00000000-0010-0000-0100-000001000000}" name="RESPONSÁVEL"/>
    <tableColumn id="2" xr3:uid="{00000000-0010-0000-0100-000002000000}" name="Coluna1"/>
    <tableColumn id="3" xr3:uid="{00000000-0010-0000-0100-000003000000}" name="SETORES"/>
    <tableColumn id="4" xr3:uid="{00000000-0010-0000-0100-000004000000}" name="Coluna2"/>
    <tableColumn id="5" xr3:uid="{00000000-0010-0000-0100-000005000000}" name="EQUIPAMENTOS"/>
    <tableColumn id="6" xr3:uid="{00000000-0010-0000-0100-000006000000}" name="Coluna3"/>
    <tableColumn id="7" xr3:uid="{00000000-0010-0000-0100-000007000000}" name="METODOLOGIAS"/>
    <tableColumn id="8" xr3:uid="{00000000-0010-0000-0100-000008000000}" name="Coluna4"/>
    <tableColumn id="9" xr3:uid="{00000000-0010-0000-0100-000009000000}" name="Coluna5"/>
    <tableColumn id="10" xr3:uid="{00000000-0010-0000-0100-00000A000000}" name="Coluna6"/>
    <tableColumn id="11" xr3:uid="{00000000-0010-0000-0100-00000B000000}" name="Coluna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a2" displayName="Tabela2" ref="A1:F21" totalsRowShown="0">
  <autoFilter ref="A1:F21" xr:uid="{00000000-0009-0000-0100-000002000000}"/>
  <tableColumns count="6">
    <tableColumn id="1" xr3:uid="{00000000-0010-0000-0200-000001000000}" name="Coluna1"/>
    <tableColumn id="2" xr3:uid="{00000000-0010-0000-0200-000002000000}" name="BIOQUÍMICA"/>
    <tableColumn id="3" xr3:uid="{00000000-0010-0000-0200-000003000000}" name="HEMATOLOGIA"/>
    <tableColumn id="4" xr3:uid="{00000000-0010-0000-0200-000004000000}" name="COAGULAÇÃO"/>
    <tableColumn id="5" xr3:uid="{00000000-0010-0000-0200-000005000000}" name="URINÁLISE"/>
    <tableColumn id="6" xr3:uid="{00000000-0010-0000-0200-000006000000}" name="TESTES RÁPIDO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westgard.com/biodatabase-2014-update.htm" TargetMode="External"/><Relationship Id="rId1" Type="http://schemas.openxmlformats.org/officeDocument/2006/relationships/hyperlink" Target="https://www.westgard.com/biodatabase1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7"/>
  <sheetViews>
    <sheetView showGridLines="0" showRowColHeaders="0" view="pageBreakPreview" zoomScale="80" zoomScaleNormal="100" zoomScalePageLayoutView="80" workbookViewId="0">
      <pane ySplit="22" topLeftCell="A23" activePane="bottomLeft" state="frozen"/>
      <selection pane="bottomLeft" activeCell="AS12" sqref="AS12"/>
    </sheetView>
  </sheetViews>
  <sheetFormatPr defaultColWidth="8.85546875" defaultRowHeight="15" x14ac:dyDescent="0.25"/>
  <cols>
    <col min="1" max="65" width="3.7109375" customWidth="1"/>
  </cols>
  <sheetData>
    <row r="1" spans="1:50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spans="1:50" x14ac:dyDescent="0.25">
      <c r="A2" s="4"/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7"/>
    </row>
    <row r="3" spans="1:50" x14ac:dyDescent="0.25">
      <c r="A3" s="4"/>
      <c r="B3" s="4"/>
      <c r="C3" s="8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9"/>
    </row>
    <row r="4" spans="1:50" x14ac:dyDescent="0.25">
      <c r="A4" s="4"/>
      <c r="B4" s="4"/>
      <c r="C4" s="8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9"/>
    </row>
    <row r="5" spans="1:50" x14ac:dyDescent="0.25">
      <c r="A5" s="4"/>
      <c r="B5" s="4"/>
      <c r="C5" s="8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9"/>
    </row>
    <row r="6" spans="1:50" x14ac:dyDescent="0.25">
      <c r="A6" s="4"/>
      <c r="B6" s="4"/>
      <c r="C6" s="8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9"/>
    </row>
    <row r="7" spans="1:50" x14ac:dyDescent="0.25">
      <c r="A7" s="4"/>
      <c r="B7" s="4"/>
      <c r="C7" s="8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9"/>
    </row>
    <row r="8" spans="1:50" x14ac:dyDescent="0.25">
      <c r="A8" s="4"/>
      <c r="B8" s="4"/>
      <c r="C8" s="8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9"/>
    </row>
    <row r="9" spans="1:50" x14ac:dyDescent="0.25">
      <c r="A9" s="4"/>
      <c r="B9" s="4"/>
      <c r="C9" s="8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9"/>
    </row>
    <row r="10" spans="1:50" x14ac:dyDescent="0.25">
      <c r="A10" s="4"/>
      <c r="B10" s="4"/>
      <c r="C10" s="8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9"/>
    </row>
    <row r="11" spans="1:50" x14ac:dyDescent="0.25">
      <c r="A11" s="4"/>
      <c r="B11" s="4"/>
      <c r="C11" s="8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9"/>
    </row>
    <row r="12" spans="1:50" x14ac:dyDescent="0.25">
      <c r="A12" s="4"/>
      <c r="B12" s="4"/>
      <c r="C12" s="8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9"/>
    </row>
    <row r="13" spans="1:50" x14ac:dyDescent="0.25">
      <c r="A13" s="4"/>
      <c r="B13" s="4"/>
      <c r="C13" s="8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9"/>
    </row>
    <row r="14" spans="1:50" x14ac:dyDescent="0.25">
      <c r="A14" s="4"/>
      <c r="B14" s="4"/>
      <c r="C14" s="8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9"/>
    </row>
    <row r="15" spans="1:50" x14ac:dyDescent="0.25">
      <c r="A15" s="4"/>
      <c r="B15" s="4"/>
      <c r="C15" s="8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9"/>
    </row>
    <row r="16" spans="1:50" x14ac:dyDescent="0.25">
      <c r="A16" s="4"/>
      <c r="B16" s="4"/>
      <c r="C16" s="8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9"/>
    </row>
    <row r="17" spans="1:50" x14ac:dyDescent="0.25">
      <c r="A17" s="4"/>
      <c r="B17" s="4"/>
      <c r="C17" s="8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9"/>
    </row>
    <row r="18" spans="1:50" x14ac:dyDescent="0.25">
      <c r="A18" s="4"/>
      <c r="B18" s="4"/>
      <c r="C18" s="8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9"/>
    </row>
    <row r="19" spans="1:50" x14ac:dyDescent="0.25">
      <c r="A19" s="4"/>
      <c r="B19" s="4"/>
      <c r="C19" s="8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9"/>
    </row>
    <row r="20" spans="1:50" x14ac:dyDescent="0.25">
      <c r="A20" s="4"/>
      <c r="B20" s="4"/>
      <c r="C20" s="8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9"/>
    </row>
    <row r="21" spans="1:50" x14ac:dyDescent="0.25">
      <c r="A21" s="4"/>
      <c r="B21" s="4"/>
      <c r="C21" s="8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9"/>
    </row>
    <row r="22" spans="1:50" x14ac:dyDescent="0.25">
      <c r="A22" s="4"/>
      <c r="B22" s="4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2"/>
    </row>
    <row r="23" spans="1:50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1:50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1:50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1:50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</sheetData>
  <sheetProtection sheet="1" objects="1" scenarios="1" selectLockedCells="1"/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MJ68"/>
  <sheetViews>
    <sheetView showGridLines="0" showRowColHeaders="0" view="pageBreakPreview" zoomScale="80" zoomScaleNormal="100" zoomScalePageLayoutView="80" workbookViewId="0">
      <selection activeCell="N13" sqref="N13"/>
    </sheetView>
  </sheetViews>
  <sheetFormatPr defaultColWidth="9.140625" defaultRowHeight="15" x14ac:dyDescent="0.25"/>
  <cols>
    <col min="1" max="1" width="9.140625" style="76"/>
    <col min="2" max="43" width="3.7109375" style="76" customWidth="1"/>
    <col min="44" max="1024" width="9.140625" style="76"/>
  </cols>
  <sheetData>
    <row r="1" spans="1:52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</row>
    <row r="2" spans="1:52" ht="18" customHeight="1" x14ac:dyDescent="0.25">
      <c r="A2" s="31"/>
      <c r="AR2" s="31"/>
      <c r="AS2" s="31"/>
      <c r="AT2" s="31"/>
      <c r="AU2" s="31"/>
      <c r="AV2" s="31"/>
      <c r="AW2" s="31"/>
      <c r="AX2" s="31"/>
      <c r="AY2" s="31"/>
      <c r="AZ2" s="31"/>
    </row>
    <row r="3" spans="1:52" ht="18" customHeight="1" x14ac:dyDescent="0.25">
      <c r="A3" s="31"/>
      <c r="AR3" s="31"/>
      <c r="AS3" s="31"/>
      <c r="AT3" s="31"/>
      <c r="AU3" s="31"/>
      <c r="AV3" s="31"/>
      <c r="AW3" s="31"/>
      <c r="AX3" s="31"/>
      <c r="AY3" s="31"/>
      <c r="AZ3" s="31"/>
    </row>
    <row r="4" spans="1:52" ht="18" customHeight="1" x14ac:dyDescent="0.25">
      <c r="A4" s="31"/>
      <c r="AR4" s="31"/>
      <c r="AS4" s="31"/>
      <c r="AT4" s="31"/>
      <c r="AU4" s="31"/>
      <c r="AV4" s="31"/>
      <c r="AW4" s="31"/>
      <c r="AX4" s="31"/>
      <c r="AY4" s="31"/>
      <c r="AZ4" s="31"/>
    </row>
    <row r="5" spans="1:52" ht="18" customHeight="1" x14ac:dyDescent="0.25">
      <c r="A5" s="31"/>
      <c r="K5" s="277" t="s">
        <v>277</v>
      </c>
      <c r="L5" s="277"/>
      <c r="M5" s="277"/>
      <c r="N5" s="280">
        <v>6</v>
      </c>
      <c r="O5" s="280"/>
      <c r="AR5" s="31"/>
      <c r="AS5" s="31"/>
      <c r="AT5" s="31"/>
      <c r="AU5" s="31"/>
      <c r="AV5" s="31"/>
      <c r="AW5" s="31"/>
      <c r="AX5" s="31"/>
      <c r="AY5" s="31"/>
      <c r="AZ5" s="31"/>
    </row>
    <row r="6" spans="1:52" ht="18" customHeight="1" x14ac:dyDescent="0.25">
      <c r="A6" s="31"/>
      <c r="AR6" s="31"/>
      <c r="AS6" s="31"/>
      <c r="AT6" s="31"/>
      <c r="AU6" s="31"/>
      <c r="AV6" s="31"/>
      <c r="AW6" s="31"/>
      <c r="AX6" s="31"/>
      <c r="AY6" s="31"/>
      <c r="AZ6" s="31"/>
    </row>
    <row r="7" spans="1:52" ht="18" customHeight="1" x14ac:dyDescent="0.25">
      <c r="A7" s="31"/>
      <c r="K7" s="277" t="s">
        <v>278</v>
      </c>
      <c r="L7" s="277"/>
      <c r="M7" s="277"/>
      <c r="N7" s="278"/>
      <c r="O7" s="278"/>
      <c r="P7" s="278"/>
      <c r="Q7" s="278"/>
      <c r="R7" s="278"/>
      <c r="S7" s="278"/>
      <c r="AR7" s="31"/>
      <c r="AS7" s="31"/>
      <c r="AT7" s="31"/>
      <c r="AU7" s="31"/>
      <c r="AV7" s="31"/>
      <c r="AW7" s="31"/>
      <c r="AX7" s="31"/>
      <c r="AY7" s="31"/>
      <c r="AZ7" s="31"/>
    </row>
    <row r="8" spans="1:52" ht="18" customHeight="1" x14ac:dyDescent="0.25">
      <c r="A8" s="31"/>
      <c r="AR8" s="31"/>
      <c r="AS8" s="31"/>
      <c r="AT8" s="31"/>
      <c r="AU8" s="31"/>
      <c r="AV8" s="31"/>
      <c r="AW8" s="31"/>
      <c r="AX8" s="31"/>
      <c r="AY8" s="31"/>
      <c r="AZ8" s="31"/>
    </row>
    <row r="9" spans="1:52" ht="18" customHeight="1" x14ac:dyDescent="0.25">
      <c r="A9" s="31"/>
      <c r="K9" s="277" t="s">
        <v>279</v>
      </c>
      <c r="L9" s="277"/>
      <c r="M9" s="277"/>
      <c r="N9" s="278"/>
      <c r="O9" s="278"/>
      <c r="P9" s="278"/>
      <c r="Q9" s="278"/>
      <c r="R9" s="278"/>
      <c r="S9" s="278"/>
      <c r="T9" s="278"/>
      <c r="U9" s="278"/>
      <c r="V9" s="278"/>
      <c r="W9" s="278"/>
      <c r="AR9" s="31"/>
      <c r="AS9" s="31"/>
      <c r="AT9" s="31"/>
      <c r="AU9" s="31"/>
      <c r="AV9" s="31"/>
      <c r="AW9" s="31"/>
      <c r="AX9" s="31"/>
      <c r="AY9" s="31"/>
      <c r="AZ9" s="31"/>
    </row>
    <row r="10" spans="1:52" ht="18" customHeight="1" x14ac:dyDescent="0.25">
      <c r="A10" s="31"/>
      <c r="AR10" s="31"/>
      <c r="AS10" s="31"/>
      <c r="AT10" s="31"/>
      <c r="AU10" s="31"/>
      <c r="AV10" s="31"/>
      <c r="AW10" s="31"/>
      <c r="AX10" s="31"/>
      <c r="AY10" s="31"/>
      <c r="AZ10" s="31"/>
    </row>
    <row r="11" spans="1:52" ht="18" customHeight="1" x14ac:dyDescent="0.25">
      <c r="A11" s="31"/>
      <c r="K11" s="277" t="s">
        <v>280</v>
      </c>
      <c r="L11" s="277"/>
      <c r="M11" s="277"/>
      <c r="N11" s="278"/>
      <c r="O11" s="278"/>
      <c r="P11" s="278"/>
      <c r="Q11" s="278"/>
      <c r="R11" s="278"/>
      <c r="S11" s="278"/>
      <c r="AR11" s="31"/>
      <c r="AS11" s="31"/>
      <c r="AT11" s="31"/>
      <c r="AU11" s="31"/>
      <c r="AV11" s="31"/>
      <c r="AW11" s="31"/>
      <c r="AX11" s="31"/>
      <c r="AY11" s="31"/>
      <c r="AZ11" s="31"/>
    </row>
    <row r="12" spans="1:52" ht="18" customHeight="1" x14ac:dyDescent="0.25">
      <c r="A12" s="31"/>
      <c r="AR12" s="31"/>
      <c r="AS12" s="31"/>
      <c r="AT12" s="31"/>
      <c r="AU12" s="31"/>
      <c r="AV12" s="31"/>
      <c r="AW12" s="31"/>
      <c r="AX12" s="31"/>
      <c r="AY12" s="31"/>
      <c r="AZ12" s="31"/>
    </row>
    <row r="13" spans="1:52" ht="18" customHeight="1" x14ac:dyDescent="0.25">
      <c r="A13" s="31"/>
      <c r="K13" s="277" t="s">
        <v>281</v>
      </c>
      <c r="L13" s="277"/>
      <c r="M13" s="277"/>
      <c r="N13" s="279"/>
      <c r="O13" s="279"/>
      <c r="P13" s="279"/>
      <c r="Q13" s="279"/>
      <c r="R13" s="279"/>
      <c r="S13" s="279"/>
      <c r="AR13" s="31"/>
      <c r="AS13" s="31"/>
      <c r="AT13" s="31"/>
      <c r="AU13" s="31"/>
      <c r="AV13" s="31"/>
      <c r="AW13" s="31"/>
      <c r="AX13" s="31"/>
      <c r="AY13" s="31"/>
      <c r="AZ13" s="31"/>
    </row>
    <row r="14" spans="1:52" ht="18" customHeight="1" x14ac:dyDescent="0.25">
      <c r="A14" s="31"/>
      <c r="AR14" s="31"/>
      <c r="AS14" s="31"/>
      <c r="AT14" s="31"/>
      <c r="AU14" s="31"/>
      <c r="AV14" s="31"/>
      <c r="AW14" s="31"/>
      <c r="AX14" s="31"/>
      <c r="AY14" s="31"/>
      <c r="AZ14" s="31"/>
    </row>
    <row r="15" spans="1:52" ht="18" customHeight="1" x14ac:dyDescent="0.25">
      <c r="A15" s="31"/>
      <c r="K15" s="277"/>
      <c r="L15" s="277"/>
      <c r="M15" s="277"/>
      <c r="AR15" s="31"/>
      <c r="AS15" s="31"/>
      <c r="AT15" s="31"/>
      <c r="AU15" s="31"/>
      <c r="AV15" s="31"/>
      <c r="AW15" s="31"/>
      <c r="AX15" s="31"/>
      <c r="AY15" s="31"/>
      <c r="AZ15" s="31"/>
    </row>
    <row r="16" spans="1:52" ht="18" customHeight="1" x14ac:dyDescent="0.25">
      <c r="A16" s="31"/>
      <c r="AR16" s="31"/>
      <c r="AS16" s="31"/>
      <c r="AT16" s="31"/>
      <c r="AU16" s="31"/>
      <c r="AV16" s="31"/>
      <c r="AW16" s="31"/>
      <c r="AX16" s="31"/>
      <c r="AY16" s="31"/>
      <c r="AZ16" s="31"/>
    </row>
    <row r="17" spans="1:52" ht="18" customHeight="1" x14ac:dyDescent="0.25">
      <c r="A17" s="31"/>
      <c r="AR17" s="31"/>
      <c r="AS17" s="31"/>
      <c r="AT17" s="31"/>
      <c r="AU17" s="31"/>
      <c r="AV17" s="31"/>
      <c r="AW17" s="31"/>
      <c r="AX17" s="31"/>
      <c r="AY17" s="31"/>
      <c r="AZ17" s="31"/>
    </row>
    <row r="18" spans="1:52" ht="18" customHeight="1" x14ac:dyDescent="0.25">
      <c r="A18" s="31"/>
      <c r="AR18" s="31"/>
      <c r="AS18" s="31"/>
      <c r="AT18" s="31"/>
      <c r="AU18" s="31"/>
      <c r="AV18" s="31"/>
      <c r="AW18" s="31"/>
      <c r="AX18" s="31"/>
      <c r="AY18" s="31"/>
      <c r="AZ18" s="31"/>
    </row>
    <row r="19" spans="1:52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</row>
    <row r="20" spans="1:52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</row>
    <row r="21" spans="1:52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</row>
    <row r="22" spans="1:52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</row>
    <row r="23" spans="1:52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</row>
    <row r="24" spans="1:52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</row>
    <row r="25" spans="1:52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</row>
    <row r="26" spans="1:52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</row>
    <row r="27" spans="1:52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</row>
    <row r="28" spans="1:52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</row>
    <row r="29" spans="1:52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</row>
    <row r="30" spans="1:52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</row>
    <row r="31" spans="1:52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</row>
    <row r="32" spans="1:52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</row>
    <row r="33" spans="1:52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</row>
    <row r="34" spans="1:52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</row>
    <row r="35" spans="1:52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</row>
    <row r="36" spans="1:52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</row>
    <row r="37" spans="1:52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</row>
    <row r="38" spans="1:52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</row>
    <row r="39" spans="1:52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</row>
    <row r="40" spans="1:52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</row>
    <row r="41" spans="1:52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</row>
    <row r="42" spans="1:52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</row>
    <row r="43" spans="1:52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</row>
    <row r="44" spans="1:52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</row>
    <row r="45" spans="1:52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</row>
    <row r="46" spans="1:52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</row>
    <row r="47" spans="1:52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</row>
    <row r="48" spans="1:52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</row>
    <row r="49" spans="1:52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</row>
    <row r="50" spans="1:52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</row>
    <row r="51" spans="1:52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</row>
    <row r="52" spans="1:52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</row>
    <row r="53" spans="1:52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</row>
    <row r="54" spans="1:52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</row>
    <row r="55" spans="1:52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</row>
    <row r="56" spans="1:52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</row>
    <row r="57" spans="1:52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</row>
    <row r="58" spans="1:52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</row>
    <row r="59" spans="1:52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</row>
    <row r="60" spans="1:52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</row>
    <row r="61" spans="1:52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</row>
    <row r="62" spans="1:52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</row>
    <row r="63" spans="1:52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</row>
    <row r="64" spans="1:52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</row>
    <row r="65" spans="1:45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</row>
    <row r="66" spans="1:45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</row>
    <row r="67" spans="1:45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</row>
    <row r="68" spans="1:45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</row>
  </sheetData>
  <mergeCells count="11">
    <mergeCell ref="K5:M5"/>
    <mergeCell ref="N5:O5"/>
    <mergeCell ref="K7:M7"/>
    <mergeCell ref="N7:S7"/>
    <mergeCell ref="K9:M9"/>
    <mergeCell ref="N9:W9"/>
    <mergeCell ref="K11:M11"/>
    <mergeCell ref="N11:S11"/>
    <mergeCell ref="K13:M13"/>
    <mergeCell ref="N13:S13"/>
    <mergeCell ref="K15:M15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500-000000000000}">
          <x14:formula1>
            <xm:f>CONFIG!$C$2:$C$7</xm:f>
          </x14:formula1>
          <x14:formula2>
            <xm:f>0</xm:f>
          </x14:formula2>
          <xm:sqref>N7:S7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21"/>
  <sheetViews>
    <sheetView showGridLines="0" showRowColHeaders="0" view="pageBreakPreview" zoomScale="80" zoomScaleNormal="100" zoomScalePageLayoutView="80" workbookViewId="0">
      <selection activeCell="E2" sqref="E2"/>
    </sheetView>
  </sheetViews>
  <sheetFormatPr defaultColWidth="8.85546875" defaultRowHeight="15" x14ac:dyDescent="0.25"/>
  <cols>
    <col min="1" max="6" width="30.5703125" style="74" customWidth="1"/>
  </cols>
  <sheetData>
    <row r="1" spans="1:6" x14ac:dyDescent="0.25">
      <c r="A1" s="74" t="s">
        <v>247</v>
      </c>
      <c r="B1" s="74" t="s">
        <v>282</v>
      </c>
      <c r="C1" s="74" t="s">
        <v>283</v>
      </c>
      <c r="D1" s="74" t="s">
        <v>284</v>
      </c>
      <c r="E1" s="74" t="s">
        <v>285</v>
      </c>
      <c r="F1" s="74" t="s">
        <v>286</v>
      </c>
    </row>
    <row r="2" spans="1:6" x14ac:dyDescent="0.25">
      <c r="A2" s="74">
        <v>1</v>
      </c>
      <c r="B2" s="74" t="s">
        <v>287</v>
      </c>
      <c r="C2" s="74" t="s">
        <v>288</v>
      </c>
      <c r="D2" s="74" t="s">
        <v>289</v>
      </c>
      <c r="E2" s="74" t="s">
        <v>290</v>
      </c>
      <c r="F2" s="74" t="s">
        <v>291</v>
      </c>
    </row>
    <row r="3" spans="1:6" x14ac:dyDescent="0.25">
      <c r="A3" s="74">
        <v>2</v>
      </c>
      <c r="B3" s="74" t="s">
        <v>292</v>
      </c>
      <c r="C3" s="74" t="s">
        <v>293</v>
      </c>
      <c r="D3" s="74" t="s">
        <v>294</v>
      </c>
      <c r="E3" s="74" t="s">
        <v>295</v>
      </c>
      <c r="F3" s="74" t="s">
        <v>296</v>
      </c>
    </row>
    <row r="4" spans="1:6" x14ac:dyDescent="0.25">
      <c r="A4" s="74">
        <v>3</v>
      </c>
      <c r="B4" s="74" t="s">
        <v>297</v>
      </c>
      <c r="C4" s="74" t="s">
        <v>298</v>
      </c>
      <c r="D4" s="74" t="s">
        <v>299</v>
      </c>
      <c r="E4" s="74" t="s">
        <v>300</v>
      </c>
      <c r="F4" s="74" t="s">
        <v>301</v>
      </c>
    </row>
    <row r="5" spans="1:6" x14ac:dyDescent="0.25">
      <c r="A5" s="74">
        <v>4</v>
      </c>
      <c r="B5" s="74" t="s">
        <v>302</v>
      </c>
      <c r="C5" s="74" t="s">
        <v>303</v>
      </c>
      <c r="D5" s="74" t="s">
        <v>304</v>
      </c>
      <c r="E5" s="74" t="s">
        <v>305</v>
      </c>
      <c r="F5" s="74" t="s">
        <v>306</v>
      </c>
    </row>
    <row r="6" spans="1:6" x14ac:dyDescent="0.25">
      <c r="A6" s="74">
        <v>5</v>
      </c>
      <c r="B6" s="74" t="s">
        <v>307</v>
      </c>
      <c r="C6" s="74" t="s">
        <v>308</v>
      </c>
      <c r="D6" s="74" t="s">
        <v>309</v>
      </c>
      <c r="E6" s="74" t="s">
        <v>310</v>
      </c>
      <c r="F6" s="74" t="s">
        <v>243</v>
      </c>
    </row>
    <row r="7" spans="1:6" x14ac:dyDescent="0.25">
      <c r="A7" s="74">
        <v>6</v>
      </c>
      <c r="B7" s="74" t="s">
        <v>311</v>
      </c>
      <c r="C7" s="74" t="s">
        <v>312</v>
      </c>
      <c r="D7" s="74" t="s">
        <v>313</v>
      </c>
      <c r="E7" s="74" t="s">
        <v>314</v>
      </c>
      <c r="F7" s="74" t="s">
        <v>315</v>
      </c>
    </row>
    <row r="8" spans="1:6" x14ac:dyDescent="0.25">
      <c r="A8" s="74">
        <v>7</v>
      </c>
      <c r="B8" s="74" t="s">
        <v>316</v>
      </c>
      <c r="C8" s="74" t="s">
        <v>317</v>
      </c>
      <c r="D8" s="74" t="s">
        <v>318</v>
      </c>
      <c r="E8" s="74" t="s">
        <v>319</v>
      </c>
      <c r="F8" s="74" t="s">
        <v>320</v>
      </c>
    </row>
    <row r="9" spans="1:6" x14ac:dyDescent="0.25">
      <c r="A9" s="74">
        <v>8</v>
      </c>
      <c r="B9" s="74" t="s">
        <v>321</v>
      </c>
      <c r="C9" s="74" t="s">
        <v>322</v>
      </c>
      <c r="D9" s="74" t="s">
        <v>323</v>
      </c>
      <c r="E9" s="74" t="s">
        <v>324</v>
      </c>
      <c r="F9" s="74" t="s">
        <v>325</v>
      </c>
    </row>
    <row r="10" spans="1:6" x14ac:dyDescent="0.25">
      <c r="A10" s="74">
        <v>9</v>
      </c>
      <c r="B10" s="74" t="s">
        <v>326</v>
      </c>
      <c r="C10" s="74" t="s">
        <v>327</v>
      </c>
      <c r="D10" s="74" t="s">
        <v>328</v>
      </c>
      <c r="E10" s="74" t="s">
        <v>329</v>
      </c>
      <c r="F10" s="74" t="s">
        <v>330</v>
      </c>
    </row>
    <row r="11" spans="1:6" x14ac:dyDescent="0.25">
      <c r="A11" s="74">
        <v>10</v>
      </c>
      <c r="B11" s="74" t="s">
        <v>331</v>
      </c>
      <c r="C11" s="74" t="s">
        <v>332</v>
      </c>
      <c r="D11" s="74" t="s">
        <v>333</v>
      </c>
      <c r="E11" s="74" t="s">
        <v>334</v>
      </c>
      <c r="F11" s="74" t="s">
        <v>335</v>
      </c>
    </row>
    <row r="12" spans="1:6" x14ac:dyDescent="0.25">
      <c r="A12" s="74">
        <v>11</v>
      </c>
      <c r="B12" s="74" t="s">
        <v>241</v>
      </c>
      <c r="C12" s="74" t="s">
        <v>336</v>
      </c>
      <c r="D12" s="74" t="s">
        <v>337</v>
      </c>
      <c r="E12" s="74" t="s">
        <v>338</v>
      </c>
      <c r="F12" s="74" t="s">
        <v>339</v>
      </c>
    </row>
    <row r="13" spans="1:6" x14ac:dyDescent="0.25">
      <c r="A13" s="74">
        <v>12</v>
      </c>
      <c r="B13" s="74" t="s">
        <v>340</v>
      </c>
      <c r="C13" s="74" t="s">
        <v>341</v>
      </c>
      <c r="D13" s="74" t="s">
        <v>342</v>
      </c>
      <c r="E13" s="74" t="s">
        <v>343</v>
      </c>
      <c r="F13" s="74" t="s">
        <v>344</v>
      </c>
    </row>
    <row r="14" spans="1:6" x14ac:dyDescent="0.25">
      <c r="A14" s="74">
        <v>13</v>
      </c>
      <c r="B14" s="74" t="s">
        <v>345</v>
      </c>
      <c r="C14" s="74" t="s">
        <v>346</v>
      </c>
      <c r="D14" s="74" t="s">
        <v>347</v>
      </c>
      <c r="E14" s="74" t="s">
        <v>348</v>
      </c>
      <c r="F14" s="74" t="s">
        <v>349</v>
      </c>
    </row>
    <row r="15" spans="1:6" x14ac:dyDescent="0.25">
      <c r="A15" s="74">
        <v>14</v>
      </c>
      <c r="B15" s="74" t="s">
        <v>350</v>
      </c>
      <c r="C15" s="74" t="s">
        <v>351</v>
      </c>
      <c r="D15" s="74" t="s">
        <v>352</v>
      </c>
      <c r="E15" s="74" t="s">
        <v>353</v>
      </c>
      <c r="F15" s="74" t="s">
        <v>354</v>
      </c>
    </row>
    <row r="16" spans="1:6" x14ac:dyDescent="0.25">
      <c r="A16" s="74">
        <v>15</v>
      </c>
      <c r="B16" s="74" t="s">
        <v>355</v>
      </c>
      <c r="C16" s="74" t="s">
        <v>356</v>
      </c>
      <c r="D16" s="74" t="s">
        <v>357</v>
      </c>
      <c r="E16" s="74" t="s">
        <v>358</v>
      </c>
      <c r="F16" s="74" t="s">
        <v>359</v>
      </c>
    </row>
    <row r="17" spans="1:6" x14ac:dyDescent="0.25">
      <c r="A17" s="74">
        <v>16</v>
      </c>
      <c r="B17" s="74" t="s">
        <v>360</v>
      </c>
      <c r="C17" s="74" t="s">
        <v>361</v>
      </c>
      <c r="D17" s="74" t="s">
        <v>362</v>
      </c>
      <c r="E17" s="74" t="s">
        <v>363</v>
      </c>
      <c r="F17" s="74" t="s">
        <v>364</v>
      </c>
    </row>
    <row r="18" spans="1:6" x14ac:dyDescent="0.25">
      <c r="A18" s="74">
        <v>17</v>
      </c>
      <c r="B18" s="74" t="s">
        <v>365</v>
      </c>
      <c r="C18" s="74" t="s">
        <v>244</v>
      </c>
      <c r="D18" s="74" t="s">
        <v>366</v>
      </c>
      <c r="E18" s="74" t="s">
        <v>367</v>
      </c>
      <c r="F18" s="74" t="s">
        <v>368</v>
      </c>
    </row>
    <row r="19" spans="1:6" x14ac:dyDescent="0.25">
      <c r="A19" s="74">
        <v>18</v>
      </c>
      <c r="B19" s="74" t="s">
        <v>369</v>
      </c>
      <c r="C19" s="74" t="s">
        <v>239</v>
      </c>
      <c r="D19" s="74" t="s">
        <v>370</v>
      </c>
      <c r="E19" s="74" t="s">
        <v>371</v>
      </c>
      <c r="F19" s="74" t="s">
        <v>372</v>
      </c>
    </row>
    <row r="20" spans="1:6" x14ac:dyDescent="0.25">
      <c r="A20" s="74">
        <v>19</v>
      </c>
      <c r="B20" s="74" t="s">
        <v>373</v>
      </c>
      <c r="C20" s="74" t="s">
        <v>374</v>
      </c>
      <c r="D20" s="74" t="s">
        <v>375</v>
      </c>
      <c r="E20" s="74" t="s">
        <v>376</v>
      </c>
      <c r="F20" s="74" t="s">
        <v>377</v>
      </c>
    </row>
    <row r="21" spans="1:6" x14ac:dyDescent="0.25">
      <c r="A21" s="74">
        <v>20</v>
      </c>
      <c r="B21" s="74" t="s">
        <v>378</v>
      </c>
      <c r="C21" s="74" t="s">
        <v>379</v>
      </c>
      <c r="D21" s="74" t="s">
        <v>380</v>
      </c>
      <c r="E21" s="74" t="s">
        <v>381</v>
      </c>
      <c r="F21" s="74" t="s">
        <v>382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A933"/>
    <pageSetUpPr fitToPage="1"/>
  </sheetPr>
  <dimension ref="A1:AMJ75"/>
  <sheetViews>
    <sheetView showGridLines="0" showRowColHeaders="0" view="pageBreakPreview" zoomScale="80" zoomScaleNormal="100" zoomScalePageLayoutView="80" workbookViewId="0">
      <selection activeCell="AI11" sqref="AI11"/>
    </sheetView>
  </sheetViews>
  <sheetFormatPr defaultColWidth="9.140625" defaultRowHeight="15" x14ac:dyDescent="0.25"/>
  <cols>
    <col min="1" max="27" width="3.7109375" style="13" customWidth="1"/>
    <col min="28" max="28" width="4.42578125" style="13" customWidth="1"/>
    <col min="29" max="29" width="3.5703125" style="13" customWidth="1"/>
    <col min="30" max="38" width="3.7109375" style="13" customWidth="1"/>
    <col min="39" max="39" width="4.42578125" style="13" customWidth="1"/>
    <col min="40" max="74" width="3.7109375" style="13" customWidth="1"/>
    <col min="75" max="1024" width="9.140625" style="13"/>
  </cols>
  <sheetData>
    <row r="1" spans="1:74" ht="15.95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</row>
    <row r="2" spans="1:74" ht="15.9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6" t="s">
        <v>1</v>
      </c>
      <c r="L2" s="16" t="s">
        <v>1</v>
      </c>
      <c r="M2" s="16" t="s">
        <v>1</v>
      </c>
      <c r="N2" s="16" t="s">
        <v>1</v>
      </c>
      <c r="O2" s="16" t="s">
        <v>1</v>
      </c>
      <c r="P2" s="16" t="s">
        <v>1</v>
      </c>
      <c r="Q2" s="16" t="s">
        <v>1</v>
      </c>
      <c r="R2" s="16" t="s">
        <v>1</v>
      </c>
      <c r="S2" s="16" t="s">
        <v>1</v>
      </c>
      <c r="T2" s="16" t="s">
        <v>1</v>
      </c>
      <c r="U2" s="16" t="s">
        <v>1</v>
      </c>
      <c r="V2" s="16" t="s">
        <v>1</v>
      </c>
      <c r="W2" s="16" t="s">
        <v>1</v>
      </c>
      <c r="X2" s="16" t="s">
        <v>1</v>
      </c>
      <c r="Y2" s="16" t="s">
        <v>1</v>
      </c>
      <c r="Z2" s="16" t="s">
        <v>1</v>
      </c>
      <c r="AA2" s="16" t="s">
        <v>1</v>
      </c>
      <c r="AB2" s="16" t="s">
        <v>1</v>
      </c>
      <c r="AC2" s="16" t="s">
        <v>1</v>
      </c>
      <c r="AD2" s="16" t="s">
        <v>1</v>
      </c>
      <c r="AE2" s="16" t="s">
        <v>1</v>
      </c>
      <c r="AF2" s="16" t="s">
        <v>1</v>
      </c>
      <c r="AG2" s="16" t="s">
        <v>1</v>
      </c>
      <c r="AH2" s="16" t="s">
        <v>1</v>
      </c>
      <c r="AI2" s="16" t="s">
        <v>1</v>
      </c>
      <c r="AJ2" s="16" t="s">
        <v>1</v>
      </c>
      <c r="AK2" s="16" t="s">
        <v>1</v>
      </c>
      <c r="AL2" s="16" t="s">
        <v>1</v>
      </c>
      <c r="AM2" s="16" t="s">
        <v>1</v>
      </c>
      <c r="AN2" s="17" t="s">
        <v>1</v>
      </c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</row>
    <row r="3" spans="1:74" ht="15.95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N3" s="164" t="s">
        <v>2</v>
      </c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" t="s">
        <v>1</v>
      </c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</row>
    <row r="4" spans="1:74" ht="15.95" customHeigh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" t="s">
        <v>1</v>
      </c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</row>
    <row r="5" spans="1:74" ht="15.95" customHeigh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N5" s="165" t="s">
        <v>3</v>
      </c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" t="s">
        <v>1</v>
      </c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</row>
    <row r="6" spans="1:74" ht="15.7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6" t="s">
        <v>1</v>
      </c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</row>
    <row r="7" spans="1:74" ht="24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AM7" s="16" t="s">
        <v>1</v>
      </c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</row>
    <row r="8" spans="1:74" ht="14.25" customHeigh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AD8" s="160" t="s">
        <v>4</v>
      </c>
      <c r="AE8" s="160"/>
      <c r="AF8" s="160"/>
      <c r="AG8" s="160"/>
      <c r="AH8" s="160"/>
      <c r="AI8" s="160"/>
      <c r="AJ8" s="160"/>
      <c r="AK8" s="160"/>
      <c r="AM8" s="16" t="s">
        <v>1</v>
      </c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</row>
    <row r="9" spans="1:74" ht="24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L9" s="166" t="s">
        <v>5</v>
      </c>
      <c r="M9" s="166"/>
      <c r="N9" s="162">
        <f ca="1">TODAY()</f>
        <v>45729</v>
      </c>
      <c r="O9" s="162"/>
      <c r="P9" s="162"/>
      <c r="Q9" s="162"/>
      <c r="R9" s="162"/>
      <c r="T9" s="166" t="s">
        <v>6</v>
      </c>
      <c r="U9" s="166"/>
      <c r="V9" s="162"/>
      <c r="W9" s="162"/>
      <c r="X9" s="162"/>
      <c r="Y9" s="162"/>
      <c r="Z9" s="162"/>
      <c r="AA9" s="162"/>
      <c r="AB9" s="19"/>
      <c r="AD9" s="167"/>
      <c r="AE9" s="167"/>
      <c r="AF9" s="167"/>
      <c r="AG9" s="167"/>
      <c r="AH9" s="167"/>
      <c r="AI9" s="167"/>
      <c r="AJ9" s="167"/>
      <c r="AK9" s="167"/>
      <c r="AM9" s="16" t="s">
        <v>1</v>
      </c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</row>
    <row r="10" spans="1:74" ht="24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AM10" s="16" t="s">
        <v>1</v>
      </c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</row>
    <row r="11" spans="1:74" ht="24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L11" s="161" t="s">
        <v>7</v>
      </c>
      <c r="M11" s="161"/>
      <c r="N11" s="161"/>
      <c r="O11" s="161"/>
      <c r="P11" s="161"/>
      <c r="Q11" s="162"/>
      <c r="R11" s="162"/>
      <c r="S11" s="162"/>
      <c r="T11" s="162"/>
      <c r="U11" s="162"/>
      <c r="V11" s="162"/>
      <c r="W11" s="162"/>
      <c r="AM11" s="16" t="s">
        <v>1</v>
      </c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</row>
    <row r="12" spans="1:74" ht="24" customHeight="1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L12" s="2"/>
      <c r="M12" s="2"/>
      <c r="N12" s="20"/>
      <c r="O12" s="20"/>
      <c r="P12" s="20"/>
      <c r="Q12" s="20"/>
      <c r="R12" s="20"/>
      <c r="S12" s="20"/>
      <c r="T12" s="20"/>
      <c r="AD12" s="13" t="s">
        <v>8</v>
      </c>
      <c r="AM12" s="16" t="s">
        <v>1</v>
      </c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</row>
    <row r="13" spans="1:74" ht="24" customHeight="1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U13" s="163" t="s">
        <v>9</v>
      </c>
      <c r="V13" s="163"/>
      <c r="W13" s="163"/>
      <c r="X13" s="163"/>
      <c r="Y13" s="163"/>
      <c r="Z13" s="163"/>
      <c r="AA13" s="163"/>
      <c r="AB13" s="19"/>
      <c r="AD13" s="163" t="s">
        <v>10</v>
      </c>
      <c r="AE13" s="163"/>
      <c r="AF13" s="163"/>
      <c r="AG13" s="163"/>
      <c r="AH13" s="163"/>
      <c r="AI13" s="163"/>
      <c r="AJ13" s="163"/>
      <c r="AK13" s="163"/>
      <c r="AM13" s="16" t="s">
        <v>1</v>
      </c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</row>
    <row r="14" spans="1:74" ht="24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M14" s="157" t="s">
        <v>11</v>
      </c>
      <c r="N14" s="157"/>
      <c r="O14" s="157"/>
      <c r="P14" s="157"/>
      <c r="Q14" s="157"/>
      <c r="R14" s="157"/>
      <c r="S14" s="157"/>
      <c r="T14" s="157"/>
      <c r="U14" s="152"/>
      <c r="V14" s="152"/>
      <c r="W14" s="152"/>
      <c r="X14" s="152"/>
      <c r="Y14" s="152"/>
      <c r="Z14" s="152"/>
      <c r="AA14" s="152"/>
      <c r="AB14" s="152"/>
      <c r="AC14" s="21"/>
      <c r="AD14" s="152"/>
      <c r="AE14" s="152"/>
      <c r="AF14" s="152"/>
      <c r="AG14" s="152"/>
      <c r="AH14" s="152"/>
      <c r="AI14" s="152"/>
      <c r="AJ14" s="152"/>
      <c r="AK14" s="152"/>
      <c r="AM14" s="16" t="s">
        <v>1</v>
      </c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</row>
    <row r="15" spans="1:74" ht="24" customHeigh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M15" s="157" t="s">
        <v>12</v>
      </c>
      <c r="N15" s="157"/>
      <c r="O15" s="157"/>
      <c r="P15" s="157"/>
      <c r="Q15" s="157"/>
      <c r="R15" s="157"/>
      <c r="S15" s="157"/>
      <c r="T15" s="157"/>
      <c r="U15" s="152"/>
      <c r="V15" s="152"/>
      <c r="W15" s="152"/>
      <c r="X15" s="152"/>
      <c r="Y15" s="152"/>
      <c r="Z15" s="152"/>
      <c r="AA15" s="152"/>
      <c r="AB15" s="152"/>
      <c r="AD15" s="152"/>
      <c r="AE15" s="152"/>
      <c r="AF15" s="152"/>
      <c r="AG15" s="152"/>
      <c r="AH15" s="152"/>
      <c r="AI15" s="152"/>
      <c r="AJ15" s="152"/>
      <c r="AK15" s="152"/>
      <c r="AM15" s="16" t="s">
        <v>1</v>
      </c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</row>
    <row r="16" spans="1:74" ht="24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M16" s="157" t="s">
        <v>13</v>
      </c>
      <c r="N16" s="157"/>
      <c r="O16" s="157"/>
      <c r="P16" s="157"/>
      <c r="Q16" s="157"/>
      <c r="R16" s="157"/>
      <c r="S16" s="157"/>
      <c r="T16" s="157"/>
      <c r="U16" s="152"/>
      <c r="V16" s="152"/>
      <c r="W16" s="152"/>
      <c r="X16" s="152"/>
      <c r="Y16" s="152"/>
      <c r="Z16" s="152"/>
      <c r="AA16" s="152"/>
      <c r="AB16" s="152"/>
      <c r="AD16" s="152"/>
      <c r="AE16" s="152"/>
      <c r="AF16" s="152"/>
      <c r="AG16" s="152"/>
      <c r="AH16" s="152"/>
      <c r="AI16" s="152"/>
      <c r="AJ16" s="152"/>
      <c r="AK16" s="152"/>
      <c r="AM16" s="16" t="s">
        <v>1</v>
      </c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</row>
    <row r="17" spans="1:71" ht="24" customHeigh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M17" s="157" t="s">
        <v>14</v>
      </c>
      <c r="N17" s="157"/>
      <c r="O17" s="157"/>
      <c r="P17" s="157"/>
      <c r="Q17" s="157"/>
      <c r="R17" s="157"/>
      <c r="S17" s="157"/>
      <c r="T17" s="157"/>
      <c r="U17" s="158"/>
      <c r="V17" s="158"/>
      <c r="W17" s="158"/>
      <c r="X17" s="158"/>
      <c r="Y17" s="158"/>
      <c r="Z17" s="158"/>
      <c r="AA17" s="158"/>
      <c r="AB17" s="158"/>
      <c r="AD17" s="158"/>
      <c r="AE17" s="158"/>
      <c r="AF17" s="158"/>
      <c r="AG17" s="158"/>
      <c r="AH17" s="158"/>
      <c r="AI17" s="158"/>
      <c r="AJ17" s="158"/>
      <c r="AK17" s="158"/>
      <c r="AM17" s="16" t="s">
        <v>1</v>
      </c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</row>
    <row r="18" spans="1:71" ht="10.5" customHeight="1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AM18" s="16" t="s">
        <v>1</v>
      </c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</row>
    <row r="19" spans="1:71" ht="5.25" customHeight="1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"/>
      <c r="AL19" s="1"/>
      <c r="AM19" s="16" t="s">
        <v>1</v>
      </c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</row>
    <row r="20" spans="1:71" ht="10.5" customHeight="1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AM20" s="16" t="s">
        <v>1</v>
      </c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</row>
    <row r="21" spans="1:71" ht="13.5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M21" s="160" t="s">
        <v>15</v>
      </c>
      <c r="N21" s="160"/>
      <c r="O21" s="160"/>
      <c r="P21" s="160"/>
      <c r="Q21" s="22"/>
      <c r="R21" s="160" t="s">
        <v>9</v>
      </c>
      <c r="S21" s="160"/>
      <c r="T21" s="160"/>
      <c r="U21" s="160"/>
      <c r="V21" s="22"/>
      <c r="W21" s="160" t="s">
        <v>16</v>
      </c>
      <c r="X21" s="160"/>
      <c r="Y21" s="160"/>
      <c r="Z21" s="160"/>
      <c r="AB21" s="160"/>
      <c r="AC21" s="160"/>
      <c r="AD21" s="160"/>
      <c r="AE21" s="160"/>
      <c r="AG21" s="160" t="s">
        <v>17</v>
      </c>
      <c r="AH21" s="160"/>
      <c r="AI21" s="160"/>
      <c r="AJ21" s="160"/>
      <c r="AK21" s="3"/>
      <c r="AL21" s="3"/>
      <c r="AM21" s="16" t="s">
        <v>1</v>
      </c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</row>
    <row r="22" spans="1:71" ht="24" customHeigh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M22" s="151" t="s">
        <v>18</v>
      </c>
      <c r="N22" s="151"/>
      <c r="O22" s="151"/>
      <c r="P22" s="151"/>
      <c r="R22" s="152"/>
      <c r="S22" s="152"/>
      <c r="T22" s="152"/>
      <c r="U22" s="152"/>
      <c r="V22" s="21"/>
      <c r="W22" s="152"/>
      <c r="X22" s="152"/>
      <c r="Y22" s="152"/>
      <c r="Z22" s="152"/>
      <c r="AB22" s="153" t="str">
        <f>IFERROR(ABS((((V_17-V_8)/V_8)*100)),"")</f>
        <v/>
      </c>
      <c r="AC22" s="153"/>
      <c r="AD22" s="153"/>
      <c r="AE22" s="153"/>
      <c r="AG22" s="154" t="str">
        <f>IF(AB22="","",IF(AB22&lt;'Erros Totais Permitidos'!U5,"Aprovado","Rejeitado"))</f>
        <v/>
      </c>
      <c r="AH22" s="154"/>
      <c r="AI22" s="154"/>
      <c r="AJ22" s="154"/>
      <c r="AK22" s="23"/>
      <c r="AL22" s="23"/>
      <c r="AM22" s="16" t="s">
        <v>1</v>
      </c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</row>
    <row r="23" spans="1:71" ht="24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M23" s="151" t="s">
        <v>19</v>
      </c>
      <c r="N23" s="151"/>
      <c r="O23" s="151"/>
      <c r="P23" s="151"/>
      <c r="R23" s="152"/>
      <c r="S23" s="152"/>
      <c r="T23" s="152"/>
      <c r="U23" s="152"/>
      <c r="V23" s="21"/>
      <c r="W23" s="156"/>
      <c r="X23" s="156"/>
      <c r="Y23" s="156"/>
      <c r="Z23" s="156"/>
      <c r="AB23" s="153" t="str">
        <f>IFERROR(ABS((((V_18-V_9)/V_9)*100)),"")</f>
        <v/>
      </c>
      <c r="AC23" s="153"/>
      <c r="AD23" s="153"/>
      <c r="AE23" s="153"/>
      <c r="AG23" s="154" t="str">
        <f>IF(AB23="","",IF(AB23&lt;'Erros Totais Permitidos'!U6,"Aprovado","Rejeitado"))</f>
        <v/>
      </c>
      <c r="AH23" s="154"/>
      <c r="AI23" s="154"/>
      <c r="AJ23" s="154"/>
      <c r="AK23" s="23"/>
      <c r="AL23" s="23"/>
      <c r="AM23" s="16" t="s">
        <v>1</v>
      </c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</row>
    <row r="24" spans="1:71" ht="24" customHeigh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M24" s="151" t="s">
        <v>20</v>
      </c>
      <c r="N24" s="151"/>
      <c r="O24" s="151"/>
      <c r="P24" s="151"/>
      <c r="R24" s="152"/>
      <c r="S24" s="152"/>
      <c r="T24" s="152"/>
      <c r="U24" s="152"/>
      <c r="V24" s="21"/>
      <c r="W24" s="155"/>
      <c r="X24" s="155"/>
      <c r="Y24" s="155"/>
      <c r="Z24" s="155"/>
      <c r="AB24" s="153" t="str">
        <f>IFERROR(ABS((((V_19-V_10)/V_10)*100)),"")</f>
        <v/>
      </c>
      <c r="AC24" s="153"/>
      <c r="AD24" s="153"/>
      <c r="AE24" s="153"/>
      <c r="AG24" s="154" t="str">
        <f>IF(AB24="","",IF(AB24&lt;'Erros Totais Permitidos'!U7,"Aprovado","Rejeitado"))</f>
        <v/>
      </c>
      <c r="AH24" s="154"/>
      <c r="AI24" s="154"/>
      <c r="AJ24" s="154"/>
      <c r="AK24" s="23"/>
      <c r="AL24" s="23"/>
      <c r="AM24" s="16" t="s">
        <v>1</v>
      </c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</row>
    <row r="25" spans="1:71" ht="24" customHeigh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M25" s="151" t="s">
        <v>21</v>
      </c>
      <c r="N25" s="151"/>
      <c r="O25" s="151"/>
      <c r="P25" s="151"/>
      <c r="R25" s="152"/>
      <c r="S25" s="152"/>
      <c r="T25" s="152"/>
      <c r="U25" s="152"/>
      <c r="V25" s="21"/>
      <c r="W25" s="152"/>
      <c r="X25" s="152"/>
      <c r="Y25" s="152"/>
      <c r="Z25" s="152"/>
      <c r="AB25" s="153" t="str">
        <f>IFERROR(ABS((((V_20-V_11)/V_11)*100)),"")</f>
        <v/>
      </c>
      <c r="AC25" s="153"/>
      <c r="AD25" s="153"/>
      <c r="AE25" s="153"/>
      <c r="AG25" s="154" t="str">
        <f>IF(AB25="","",IF(AB25&lt;'Erros Totais Permitidos'!U8,"Aprovado","Rejeitado"))</f>
        <v/>
      </c>
      <c r="AH25" s="154"/>
      <c r="AI25" s="154"/>
      <c r="AJ25" s="154"/>
      <c r="AK25" s="23"/>
      <c r="AL25" s="23"/>
      <c r="AM25" s="16" t="s">
        <v>1</v>
      </c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</row>
    <row r="26" spans="1:71" ht="24" customHeigh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M26" s="151" t="s">
        <v>22</v>
      </c>
      <c r="N26" s="151"/>
      <c r="O26" s="151"/>
      <c r="P26" s="151"/>
      <c r="R26" s="152"/>
      <c r="S26" s="152"/>
      <c r="T26" s="152"/>
      <c r="U26" s="152"/>
      <c r="V26" s="21"/>
      <c r="W26" s="152"/>
      <c r="X26" s="152"/>
      <c r="Y26" s="152"/>
      <c r="Z26" s="152"/>
      <c r="AB26" s="153" t="str">
        <f>IFERROR(ABS((((V_21-V_12)/V_12)*100)),"")</f>
        <v/>
      </c>
      <c r="AC26" s="153"/>
      <c r="AD26" s="153"/>
      <c r="AE26" s="153"/>
      <c r="AG26" s="154" t="str">
        <f>IF(AB26="","",IF(AB26&lt;'Erros Totais Permitidos'!U9,"Aprovado","Rejeitado"))</f>
        <v/>
      </c>
      <c r="AH26" s="154"/>
      <c r="AI26" s="154"/>
      <c r="AJ26" s="154"/>
      <c r="AK26" s="23"/>
      <c r="AL26" s="23"/>
      <c r="AM26" s="16" t="s">
        <v>1</v>
      </c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</row>
    <row r="27" spans="1:71" ht="24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M27" s="151" t="s">
        <v>23</v>
      </c>
      <c r="N27" s="151"/>
      <c r="O27" s="151"/>
      <c r="P27" s="151"/>
      <c r="R27" s="152"/>
      <c r="S27" s="152"/>
      <c r="T27" s="152"/>
      <c r="U27" s="152"/>
      <c r="V27" s="21"/>
      <c r="W27" s="152"/>
      <c r="X27" s="152"/>
      <c r="Y27" s="152"/>
      <c r="Z27" s="152"/>
      <c r="AB27" s="153" t="str">
        <f>IFERROR(ABS((((V_22-V_13)/V_13)*100)),"")</f>
        <v/>
      </c>
      <c r="AC27" s="153"/>
      <c r="AD27" s="153"/>
      <c r="AE27" s="153"/>
      <c r="AG27" s="154" t="str">
        <f>IF(AB27="","",IF(AB27&lt;'Erros Totais Permitidos'!U10,"Aprovado","Rejeitado"))</f>
        <v/>
      </c>
      <c r="AH27" s="154"/>
      <c r="AI27" s="154"/>
      <c r="AJ27" s="154"/>
      <c r="AK27" s="23"/>
      <c r="AL27" s="23"/>
      <c r="AM27" s="16" t="s">
        <v>1</v>
      </c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</row>
    <row r="28" spans="1:71" ht="24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M28" s="151" t="s">
        <v>24</v>
      </c>
      <c r="N28" s="151"/>
      <c r="O28" s="151"/>
      <c r="P28" s="151"/>
      <c r="R28" s="152"/>
      <c r="S28" s="152"/>
      <c r="T28" s="152"/>
      <c r="U28" s="152"/>
      <c r="V28" s="21"/>
      <c r="W28" s="152"/>
      <c r="X28" s="152"/>
      <c r="Y28" s="152"/>
      <c r="Z28" s="152"/>
      <c r="AB28" s="153" t="str">
        <f>IFERROR(ABS((((V_23-V_14)/V_14)*100)),"")</f>
        <v/>
      </c>
      <c r="AC28" s="153"/>
      <c r="AD28" s="153"/>
      <c r="AE28" s="153"/>
      <c r="AG28" s="154" t="str">
        <f>IF(AB28="","",IF(AB28&lt;'Erros Totais Permitidos'!U11,"Aprovado","Rejeitado"))</f>
        <v/>
      </c>
      <c r="AH28" s="154"/>
      <c r="AI28" s="154"/>
      <c r="AJ28" s="154"/>
      <c r="AK28" s="23"/>
      <c r="AL28" s="23"/>
      <c r="AM28" s="16" t="s">
        <v>1</v>
      </c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</row>
    <row r="29" spans="1:71" ht="24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M29" s="151" t="s">
        <v>25</v>
      </c>
      <c r="N29" s="151"/>
      <c r="O29" s="151"/>
      <c r="P29" s="151"/>
      <c r="R29" s="152"/>
      <c r="S29" s="152"/>
      <c r="T29" s="152"/>
      <c r="U29" s="152"/>
      <c r="V29" s="21"/>
      <c r="W29" s="152"/>
      <c r="X29" s="152"/>
      <c r="Y29" s="152"/>
      <c r="Z29" s="152"/>
      <c r="AB29" s="153" t="str">
        <f>IFERROR(ABS((((V_24-V_15)/V_15)*100)),"")</f>
        <v/>
      </c>
      <c r="AC29" s="153"/>
      <c r="AD29" s="153"/>
      <c r="AE29" s="153"/>
      <c r="AG29" s="154" t="str">
        <f>IF(AB29="","",IF(AB29&lt;'Erros Totais Permitidos'!U12,"Aprovado","Rejeitado"))</f>
        <v/>
      </c>
      <c r="AH29" s="154"/>
      <c r="AI29" s="154"/>
      <c r="AJ29" s="154"/>
      <c r="AK29" s="23"/>
      <c r="AL29" s="23"/>
      <c r="AM29" s="16" t="s">
        <v>1</v>
      </c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</row>
    <row r="30" spans="1:71" ht="24" customHeigh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M30" s="151" t="s">
        <v>26</v>
      </c>
      <c r="N30" s="151"/>
      <c r="O30" s="151"/>
      <c r="P30" s="151"/>
      <c r="R30" s="152"/>
      <c r="S30" s="152"/>
      <c r="T30" s="152"/>
      <c r="U30" s="152"/>
      <c r="V30" s="21"/>
      <c r="W30" s="152"/>
      <c r="X30" s="152"/>
      <c r="Y30" s="152"/>
      <c r="Z30" s="152"/>
      <c r="AB30" s="153" t="str">
        <f>IFERROR(ABS((((V_25-V_16)/V_16)*100)),"")</f>
        <v/>
      </c>
      <c r="AC30" s="153"/>
      <c r="AD30" s="153"/>
      <c r="AE30" s="153"/>
      <c r="AG30" s="154" t="str">
        <f>IF(AB30="","",IF(AB30&lt;'Erros Totais Permitidos'!U13,"Aprovado","Rejeitado"))</f>
        <v/>
      </c>
      <c r="AH30" s="154"/>
      <c r="AI30" s="154"/>
      <c r="AJ30" s="154"/>
      <c r="AK30" s="23"/>
      <c r="AL30" s="23"/>
      <c r="AM30" s="16" t="s">
        <v>1</v>
      </c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</row>
    <row r="31" spans="1:71" ht="8.25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AM31" s="16" t="s">
        <v>1</v>
      </c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</row>
    <row r="32" spans="1:71" ht="24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M32" s="24" t="s">
        <v>27</v>
      </c>
      <c r="AM32" s="16" t="s">
        <v>1</v>
      </c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</row>
    <row r="33" spans="1:71" ht="24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23"/>
      <c r="AM33" s="16" t="s">
        <v>1</v>
      </c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</row>
    <row r="34" spans="1:71" ht="24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23"/>
      <c r="AM34" s="16" t="s">
        <v>1</v>
      </c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</row>
    <row r="35" spans="1:71" ht="24" customHeigh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23"/>
      <c r="AM35" s="16" t="s">
        <v>1</v>
      </c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</row>
    <row r="36" spans="1:71" ht="24" customHeigh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23"/>
      <c r="AM36" s="16" t="s">
        <v>1</v>
      </c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</row>
    <row r="37" spans="1:71" ht="24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23"/>
      <c r="AM37" s="16" t="s">
        <v>1</v>
      </c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</row>
    <row r="38" spans="1:71" ht="24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3"/>
      <c r="AM38" s="16" t="s">
        <v>1</v>
      </c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</row>
    <row r="39" spans="1:71" ht="24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3"/>
      <c r="AM39" s="16" t="s">
        <v>1</v>
      </c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</row>
    <row r="40" spans="1:71" ht="24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M40" s="25"/>
      <c r="N40" s="150"/>
      <c r="O40" s="150"/>
      <c r="P40" s="150"/>
      <c r="Q40" s="150"/>
      <c r="R40" s="150"/>
      <c r="S40" s="150"/>
      <c r="T40" s="150"/>
      <c r="U40" s="150"/>
      <c r="V40" s="150"/>
      <c r="W40" s="25"/>
      <c r="X40" s="25"/>
      <c r="Y40" s="25"/>
      <c r="Z40" s="25"/>
      <c r="AA40" s="150"/>
      <c r="AB40" s="150"/>
      <c r="AC40" s="150"/>
      <c r="AD40" s="150"/>
      <c r="AE40" s="150"/>
      <c r="AF40" s="150"/>
      <c r="AG40" s="150"/>
      <c r="AH40" s="150"/>
      <c r="AI40" s="150"/>
      <c r="AJ40" s="25"/>
      <c r="AK40" s="25"/>
      <c r="AL40" s="23"/>
      <c r="AM40" s="16" t="s">
        <v>1</v>
      </c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</row>
    <row r="41" spans="1:71" ht="15.9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26" t="s">
        <v>1</v>
      </c>
      <c r="L41" s="26" t="s">
        <v>1</v>
      </c>
      <c r="M41" s="26" t="s">
        <v>1</v>
      </c>
      <c r="N41" s="26" t="s">
        <v>1</v>
      </c>
      <c r="O41" s="26" t="s">
        <v>1</v>
      </c>
      <c r="P41" s="26" t="s">
        <v>1</v>
      </c>
      <c r="Q41" s="26" t="s">
        <v>1</v>
      </c>
      <c r="R41" s="26" t="s">
        <v>1</v>
      </c>
      <c r="S41" s="26" t="s">
        <v>1</v>
      </c>
      <c r="T41" s="26" t="s">
        <v>1</v>
      </c>
      <c r="U41" s="26" t="s">
        <v>1</v>
      </c>
      <c r="V41" s="26" t="s">
        <v>1</v>
      </c>
      <c r="W41" s="26" t="s">
        <v>1</v>
      </c>
      <c r="X41" s="26" t="s">
        <v>1</v>
      </c>
      <c r="Y41" s="26" t="s">
        <v>1</v>
      </c>
      <c r="Z41" s="26" t="s">
        <v>1</v>
      </c>
      <c r="AA41" s="26" t="s">
        <v>1</v>
      </c>
      <c r="AB41" s="26" t="s">
        <v>1</v>
      </c>
      <c r="AC41" s="26" t="s">
        <v>1</v>
      </c>
      <c r="AD41" s="26" t="s">
        <v>1</v>
      </c>
      <c r="AE41" s="26" t="s">
        <v>1</v>
      </c>
      <c r="AF41" s="26" t="s">
        <v>1</v>
      </c>
      <c r="AG41" s="26" t="s">
        <v>1</v>
      </c>
      <c r="AH41" s="26" t="s">
        <v>1</v>
      </c>
      <c r="AI41" s="26" t="s">
        <v>1</v>
      </c>
      <c r="AJ41" s="26" t="s">
        <v>1</v>
      </c>
      <c r="AK41" s="26" t="s">
        <v>1</v>
      </c>
      <c r="AL41" s="26" t="s">
        <v>1</v>
      </c>
      <c r="AM41" s="26" t="s">
        <v>1</v>
      </c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1" ht="15.95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</row>
    <row r="43" spans="1:71" ht="15.9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</row>
    <row r="44" spans="1:71" ht="15.9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</row>
    <row r="45" spans="1:71" ht="15.95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</row>
    <row r="46" spans="1:71" ht="15.95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</row>
    <row r="47" spans="1:71" ht="15.95" customHeigh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</row>
    <row r="48" spans="1:71" ht="15.95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</row>
    <row r="49" spans="1:71" ht="15.95" customHeight="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</row>
    <row r="50" spans="1:71" ht="15.9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</row>
    <row r="51" spans="1:71" ht="15.9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</row>
    <row r="52" spans="1:71" ht="15.9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</row>
    <row r="53" spans="1:71" ht="15.9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</row>
    <row r="54" spans="1:71" ht="15.9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</row>
    <row r="55" spans="1:71" ht="15.9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</row>
    <row r="56" spans="1:71" ht="15.95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</row>
    <row r="57" spans="1:71" ht="15.9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</row>
    <row r="58" spans="1:71" ht="15.95" customHeigh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</row>
    <row r="59" spans="1:71" ht="15.95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</row>
    <row r="60" spans="1:71" ht="15.95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</row>
    <row r="61" spans="1:71" ht="15.95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</row>
    <row r="62" spans="1:71" ht="15.9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</row>
    <row r="63" spans="1:71" ht="15.95" customHeight="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</row>
    <row r="64" spans="1:71" ht="15.95" customHeight="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</row>
    <row r="65" spans="1:71" ht="15.95" customHeight="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</row>
    <row r="66" spans="1:71" ht="15.95" customHeight="1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</row>
    <row r="67" spans="1:71" ht="15.95" customHeigh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</row>
    <row r="68" spans="1:71" ht="15.9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</row>
    <row r="69" spans="1:7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</row>
    <row r="70" spans="1:7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</row>
    <row r="71" spans="1:7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</row>
    <row r="72" spans="1:7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</row>
    <row r="73" spans="1:7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</row>
    <row r="74" spans="1:7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</row>
    <row r="75" spans="1:7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</row>
  </sheetData>
  <mergeCells count="78">
    <mergeCell ref="N3:AL4"/>
    <mergeCell ref="N5:AL5"/>
    <mergeCell ref="AD8:AK8"/>
    <mergeCell ref="L9:M9"/>
    <mergeCell ref="N9:R9"/>
    <mergeCell ref="T9:U9"/>
    <mergeCell ref="V9:AA9"/>
    <mergeCell ref="AD9:AK9"/>
    <mergeCell ref="L11:P11"/>
    <mergeCell ref="Q11:W11"/>
    <mergeCell ref="U13:AA13"/>
    <mergeCell ref="AD13:AK13"/>
    <mergeCell ref="M14:T14"/>
    <mergeCell ref="U14:AB14"/>
    <mergeCell ref="AD14:AK14"/>
    <mergeCell ref="M15:T15"/>
    <mergeCell ref="U15:AB15"/>
    <mergeCell ref="AD15:AK15"/>
    <mergeCell ref="M16:T16"/>
    <mergeCell ref="U16:AB16"/>
    <mergeCell ref="AD16:AK16"/>
    <mergeCell ref="M17:T17"/>
    <mergeCell ref="U17:AB17"/>
    <mergeCell ref="AD17:AK17"/>
    <mergeCell ref="M19:AJ19"/>
    <mergeCell ref="M21:P21"/>
    <mergeCell ref="R21:U21"/>
    <mergeCell ref="W21:Z21"/>
    <mergeCell ref="AB21:AE21"/>
    <mergeCell ref="AG21:AJ21"/>
    <mergeCell ref="M22:P22"/>
    <mergeCell ref="R22:U22"/>
    <mergeCell ref="W22:Z22"/>
    <mergeCell ref="AB22:AE22"/>
    <mergeCell ref="AG22:AJ22"/>
    <mergeCell ref="M23:P23"/>
    <mergeCell ref="R23:U23"/>
    <mergeCell ref="W23:Z23"/>
    <mergeCell ref="AB23:AE23"/>
    <mergeCell ref="AG23:AJ23"/>
    <mergeCell ref="M24:P24"/>
    <mergeCell ref="R24:U24"/>
    <mergeCell ref="W24:Z24"/>
    <mergeCell ref="AB24:AE24"/>
    <mergeCell ref="AG24:AJ24"/>
    <mergeCell ref="M25:P25"/>
    <mergeCell ref="R25:U25"/>
    <mergeCell ref="W25:Z25"/>
    <mergeCell ref="AB25:AE25"/>
    <mergeCell ref="AG25:AJ25"/>
    <mergeCell ref="M26:P26"/>
    <mergeCell ref="R26:U26"/>
    <mergeCell ref="W26:Z26"/>
    <mergeCell ref="AB26:AE26"/>
    <mergeCell ref="AG26:AJ26"/>
    <mergeCell ref="M27:P27"/>
    <mergeCell ref="R27:U27"/>
    <mergeCell ref="W27:Z27"/>
    <mergeCell ref="AB27:AE27"/>
    <mergeCell ref="AG27:AJ27"/>
    <mergeCell ref="M28:P28"/>
    <mergeCell ref="R28:U28"/>
    <mergeCell ref="W28:Z28"/>
    <mergeCell ref="AB28:AE28"/>
    <mergeCell ref="AG28:AJ28"/>
    <mergeCell ref="M29:P29"/>
    <mergeCell ref="R29:U29"/>
    <mergeCell ref="W29:Z29"/>
    <mergeCell ref="AB29:AE29"/>
    <mergeCell ref="AG29:AJ29"/>
    <mergeCell ref="M33:AK37"/>
    <mergeCell ref="N40:V40"/>
    <mergeCell ref="AA40:AI40"/>
    <mergeCell ref="M30:P30"/>
    <mergeCell ref="R30:U30"/>
    <mergeCell ref="W30:Z30"/>
    <mergeCell ref="AB30:AE30"/>
    <mergeCell ref="AG30:AJ30"/>
  </mergeCells>
  <conditionalFormatting sqref="AG22:AJ30">
    <cfRule type="containsText" dxfId="11" priority="2" operator="containsText" text="Rejeitado">
      <formula>NOT(ISERROR(SEARCH("Rejeitado",AG22)))</formula>
    </cfRule>
    <cfRule type="containsText" dxfId="10" priority="3" operator="containsText" text="Aprovado">
      <formula>NOT(ISERROR(SEARCH("Aprovado",AG22)))</formula>
    </cfRule>
  </conditionalFormatting>
  <printOptions horizontalCentered="1"/>
  <pageMargins left="0.23611111111111099" right="0.23611111111111099" top="0.39374999999999999" bottom="0.35416666666666702" header="0.511811023622047" footer="0.511811023622047"/>
  <pageSetup paperSize="9" scale="94" fitToHeight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CONFIG!$C$2:$C$7</xm:f>
          </x14:formula1>
          <x14:formula2>
            <xm:f>0</xm:f>
          </x14:formula2>
          <xm:sqref>V9:AA9</xm:sqref>
        </x14:dataValidation>
        <x14:dataValidation type="list" allowBlank="1" showInputMessage="1" showErrorMessage="1" xr:uid="{00000000-0002-0000-0100-000001000000}">
          <x14:formula1>
            <xm:f>CONFIG!$A$2:$A$7</xm:f>
          </x14:formula1>
          <x14:formula2>
            <xm:f>0</xm:f>
          </x14:formula2>
          <xm:sqref>Q11:W11</xm:sqref>
        </x14:dataValidation>
        <x14:dataValidation type="list" allowBlank="1" showInputMessage="1" showErrorMessage="1" xr:uid="{00000000-0002-0000-0100-000002000000}">
          <x14:formula1>
            <xm:f>CONFIG!$E$2:$E$3</xm:f>
          </x14:formula1>
          <x14:formula2>
            <xm:f>0</xm:f>
          </x14:formula2>
          <xm:sqref>U14:AB14 AD14:AK14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A933"/>
    <pageSetUpPr fitToPage="1"/>
  </sheetPr>
  <dimension ref="A1:AMJ122"/>
  <sheetViews>
    <sheetView showGridLines="0" showRowColHeaders="0" view="pageBreakPreview" zoomScale="80" zoomScaleNormal="100" zoomScalePageLayoutView="80" workbookViewId="0">
      <selection activeCell="W9" sqref="W9"/>
    </sheetView>
  </sheetViews>
  <sheetFormatPr defaultColWidth="9.140625" defaultRowHeight="15" x14ac:dyDescent="0.25"/>
  <cols>
    <col min="1" max="10" width="3.7109375" style="4" customWidth="1"/>
    <col min="11" max="11" width="2" style="27" customWidth="1"/>
    <col min="12" max="23" width="3.7109375" style="4" customWidth="1"/>
    <col min="24" max="24" width="1.5703125" style="4" customWidth="1"/>
    <col min="25" max="40" width="3.7109375" style="4" customWidth="1"/>
    <col min="41" max="41" width="3.7109375" style="28" customWidth="1"/>
    <col min="42" max="44" width="3.7109375" style="4" customWidth="1"/>
    <col min="45" max="45" width="14.28515625" style="4" hidden="1" customWidth="1"/>
    <col min="46" max="46" width="15.5703125" style="4" hidden="1" customWidth="1"/>
    <col min="47" max="47" width="13" style="4" hidden="1" customWidth="1"/>
    <col min="48" max="48" width="13.42578125" style="4" hidden="1" customWidth="1"/>
    <col min="49" max="49" width="3.7109375" style="4" customWidth="1"/>
    <col min="50" max="1024" width="9.140625" style="4"/>
  </cols>
  <sheetData>
    <row r="1" spans="1:78" x14ac:dyDescent="0.25">
      <c r="A1" s="29"/>
      <c r="B1" s="30"/>
      <c r="C1" s="30"/>
      <c r="D1" s="30"/>
      <c r="E1" s="30"/>
      <c r="F1" s="30"/>
      <c r="G1" s="30"/>
      <c r="H1" s="30"/>
      <c r="I1" s="30"/>
      <c r="J1" s="31"/>
      <c r="K1" s="32" t="s">
        <v>1</v>
      </c>
      <c r="L1" s="32" t="s">
        <v>1</v>
      </c>
      <c r="M1" s="32" t="s">
        <v>1</v>
      </c>
      <c r="N1" s="32" t="s">
        <v>1</v>
      </c>
      <c r="O1" s="32" t="s">
        <v>1</v>
      </c>
      <c r="P1" s="32" t="s">
        <v>1</v>
      </c>
      <c r="Q1" s="32" t="s">
        <v>1</v>
      </c>
      <c r="R1" s="32" t="s">
        <v>1</v>
      </c>
      <c r="S1" s="32" t="s">
        <v>1</v>
      </c>
      <c r="T1" s="32" t="s">
        <v>1</v>
      </c>
      <c r="U1" s="32" t="s">
        <v>1</v>
      </c>
      <c r="V1" s="32" t="s">
        <v>1</v>
      </c>
      <c r="W1" s="32" t="s">
        <v>1</v>
      </c>
      <c r="X1" s="32" t="s">
        <v>1</v>
      </c>
      <c r="Y1" s="32" t="s">
        <v>1</v>
      </c>
      <c r="Z1" s="32" t="s">
        <v>1</v>
      </c>
      <c r="AA1" s="32" t="s">
        <v>1</v>
      </c>
      <c r="AB1" s="32" t="s">
        <v>1</v>
      </c>
      <c r="AC1" s="32" t="s">
        <v>1</v>
      </c>
      <c r="AD1" s="32" t="s">
        <v>1</v>
      </c>
      <c r="AE1" s="32" t="s">
        <v>1</v>
      </c>
      <c r="AF1" s="32" t="s">
        <v>1</v>
      </c>
      <c r="AG1" s="32" t="s">
        <v>1</v>
      </c>
      <c r="AH1" s="32" t="s">
        <v>1</v>
      </c>
      <c r="AI1" s="32" t="s">
        <v>1</v>
      </c>
      <c r="AJ1" s="32" t="s">
        <v>1</v>
      </c>
      <c r="AK1" s="32" t="s">
        <v>1</v>
      </c>
      <c r="AL1" s="32" t="s">
        <v>1</v>
      </c>
      <c r="AM1" s="32" t="s">
        <v>1</v>
      </c>
      <c r="AN1" s="32" t="s">
        <v>1</v>
      </c>
      <c r="AO1" s="33" t="s">
        <v>1</v>
      </c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</row>
    <row r="2" spans="1:78" x14ac:dyDescent="0.25">
      <c r="A2" s="30"/>
      <c r="B2" s="30"/>
      <c r="C2" s="30"/>
      <c r="D2" s="30"/>
      <c r="E2" s="30"/>
      <c r="F2" s="30"/>
      <c r="G2" s="30"/>
      <c r="H2" s="30"/>
      <c r="I2" s="30"/>
      <c r="J2" s="31"/>
      <c r="K2" s="32" t="s">
        <v>1</v>
      </c>
      <c r="L2" s="34"/>
      <c r="M2" s="34"/>
      <c r="N2" s="34"/>
      <c r="O2" s="34"/>
      <c r="P2" s="34"/>
      <c r="Q2" s="34"/>
      <c r="R2" s="212" t="s">
        <v>28</v>
      </c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  <c r="AM2" s="212"/>
      <c r="AN2" s="34"/>
      <c r="AO2" s="33" t="s">
        <v>1</v>
      </c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</row>
    <row r="3" spans="1:78" x14ac:dyDescent="0.25">
      <c r="A3" s="30"/>
      <c r="B3" s="30"/>
      <c r="C3" s="30"/>
      <c r="D3" s="30"/>
      <c r="E3" s="30"/>
      <c r="F3" s="30"/>
      <c r="G3" s="30"/>
      <c r="H3" s="30"/>
      <c r="I3" s="30"/>
      <c r="J3" s="31"/>
      <c r="K3" s="32" t="s">
        <v>1</v>
      </c>
      <c r="L3" s="34"/>
      <c r="M3" s="34"/>
      <c r="N3" s="34"/>
      <c r="O3" s="34"/>
      <c r="P3" s="34"/>
      <c r="Q3" s="34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  <c r="AI3" s="212"/>
      <c r="AJ3" s="212"/>
      <c r="AK3" s="212"/>
      <c r="AL3" s="212"/>
      <c r="AM3" s="212"/>
      <c r="AN3" s="34"/>
      <c r="AO3" s="33" t="s">
        <v>1</v>
      </c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</row>
    <row r="4" spans="1:78" x14ac:dyDescent="0.25">
      <c r="A4" s="30"/>
      <c r="B4" s="30"/>
      <c r="C4" s="30"/>
      <c r="D4" s="30"/>
      <c r="E4" s="30"/>
      <c r="F4" s="30"/>
      <c r="G4" s="30"/>
      <c r="H4" s="30"/>
      <c r="I4" s="30"/>
      <c r="J4" s="31"/>
      <c r="K4" s="32" t="s">
        <v>1</v>
      </c>
      <c r="L4" s="34"/>
      <c r="M4" s="34"/>
      <c r="N4" s="34"/>
      <c r="O4" s="34"/>
      <c r="P4" s="34"/>
      <c r="Q4" s="34"/>
      <c r="R4" s="213" t="s">
        <v>29</v>
      </c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34"/>
      <c r="AO4" s="33" t="s">
        <v>1</v>
      </c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</row>
    <row r="5" spans="1:78" ht="6.75" customHeight="1" x14ac:dyDescent="0.25">
      <c r="A5" s="30"/>
      <c r="B5" s="30"/>
      <c r="C5" s="30"/>
      <c r="D5" s="30"/>
      <c r="E5" s="30"/>
      <c r="F5" s="30"/>
      <c r="G5" s="30"/>
      <c r="H5" s="30"/>
      <c r="I5" s="30"/>
      <c r="J5" s="31"/>
      <c r="K5" s="32" t="s">
        <v>1</v>
      </c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4"/>
      <c r="AO5" s="33" t="s">
        <v>1</v>
      </c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</row>
    <row r="6" spans="1:78" ht="11.25" customHeight="1" x14ac:dyDescent="0.25">
      <c r="A6" s="30"/>
      <c r="B6" s="30"/>
      <c r="C6" s="30"/>
      <c r="D6" s="30"/>
      <c r="E6" s="30"/>
      <c r="F6" s="30"/>
      <c r="G6" s="30"/>
      <c r="H6" s="30"/>
      <c r="I6" s="30"/>
      <c r="J6" s="31"/>
      <c r="K6" s="32" t="s">
        <v>1</v>
      </c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3" t="s">
        <v>1</v>
      </c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</row>
    <row r="7" spans="1:78" ht="20.100000000000001" customHeight="1" x14ac:dyDescent="0.25">
      <c r="A7" s="37"/>
      <c r="B7" s="37"/>
      <c r="C7" s="37"/>
      <c r="D7" s="37"/>
      <c r="E7" s="37"/>
      <c r="F7" s="37"/>
      <c r="G7" s="30"/>
      <c r="H7" s="30"/>
      <c r="I7" s="30"/>
      <c r="J7" s="31"/>
      <c r="K7" s="32" t="s">
        <v>1</v>
      </c>
      <c r="L7" s="208" t="s">
        <v>5</v>
      </c>
      <c r="M7" s="208"/>
      <c r="N7" s="208"/>
      <c r="O7" s="214"/>
      <c r="P7" s="214"/>
      <c r="Q7" s="214"/>
      <c r="R7" s="214"/>
      <c r="S7" s="38"/>
      <c r="T7" s="38"/>
      <c r="U7" s="205" t="s">
        <v>6</v>
      </c>
      <c r="V7" s="205"/>
      <c r="W7" s="215" t="s">
        <v>30</v>
      </c>
      <c r="X7" s="215"/>
      <c r="Y7" s="215"/>
      <c r="Z7" s="215"/>
      <c r="AA7" s="215"/>
      <c r="AB7" s="215"/>
      <c r="AF7" s="216" t="s">
        <v>31</v>
      </c>
      <c r="AG7" s="216"/>
      <c r="AH7" s="168" t="s">
        <v>32</v>
      </c>
      <c r="AI7" s="168"/>
      <c r="AJ7" s="168"/>
      <c r="AK7" s="168"/>
      <c r="AL7" s="168"/>
      <c r="AM7" s="168"/>
      <c r="AN7" s="36"/>
      <c r="AO7" s="33" t="s">
        <v>1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</row>
    <row r="8" spans="1:78" ht="20.100000000000001" customHeight="1" x14ac:dyDescent="0.25">
      <c r="A8" s="37"/>
      <c r="B8" s="37"/>
      <c r="C8" s="37"/>
      <c r="D8" s="37"/>
      <c r="E8" s="37"/>
      <c r="F8" s="37"/>
      <c r="G8" s="30"/>
      <c r="H8" s="30"/>
      <c r="I8" s="30"/>
      <c r="J8" s="31"/>
      <c r="K8" s="32" t="s">
        <v>1</v>
      </c>
      <c r="L8" s="36"/>
      <c r="M8" s="36"/>
      <c r="N8" s="36"/>
      <c r="O8" s="36"/>
      <c r="P8" s="36"/>
      <c r="Q8" s="36"/>
      <c r="R8" s="36"/>
      <c r="S8" s="38"/>
      <c r="T8" s="38"/>
      <c r="U8" s="38"/>
      <c r="V8" s="38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3" t="s">
        <v>1</v>
      </c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</row>
    <row r="9" spans="1:78" ht="20.100000000000001" customHeight="1" x14ac:dyDescent="0.25">
      <c r="A9" s="37"/>
      <c r="B9" s="37"/>
      <c r="C9" s="37"/>
      <c r="D9" s="37"/>
      <c r="E9" s="37"/>
      <c r="F9" s="37"/>
      <c r="G9" s="30"/>
      <c r="H9" s="30"/>
      <c r="I9" s="30"/>
      <c r="J9" s="31"/>
      <c r="K9" s="32" t="s">
        <v>1</v>
      </c>
      <c r="L9" s="41"/>
      <c r="M9" s="41"/>
      <c r="N9" s="36"/>
      <c r="O9" s="36"/>
      <c r="P9" s="36"/>
      <c r="Q9" s="36"/>
      <c r="R9" s="36"/>
      <c r="S9" s="208" t="s">
        <v>7</v>
      </c>
      <c r="T9" s="208"/>
      <c r="U9" s="208"/>
      <c r="V9" s="208"/>
      <c r="W9" s="209"/>
      <c r="X9" s="209"/>
      <c r="Y9" s="209"/>
      <c r="Z9" s="209"/>
      <c r="AA9" s="209"/>
      <c r="AB9" s="209"/>
      <c r="AC9" s="41"/>
      <c r="AD9" s="41"/>
      <c r="AE9" s="41"/>
      <c r="AF9" s="41"/>
      <c r="AG9" s="41"/>
      <c r="AH9" s="36"/>
      <c r="AI9" s="36"/>
      <c r="AJ9" s="39" t="s">
        <v>33</v>
      </c>
      <c r="AK9" s="210"/>
      <c r="AL9" s="210"/>
      <c r="AM9" s="210"/>
      <c r="AN9" s="36"/>
      <c r="AO9" s="33" t="s">
        <v>1</v>
      </c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</row>
    <row r="10" spans="1:78" ht="11.25" customHeight="1" x14ac:dyDescent="0.25">
      <c r="A10" s="37"/>
      <c r="B10" s="37"/>
      <c r="C10" s="37"/>
      <c r="D10" s="37"/>
      <c r="E10" s="37"/>
      <c r="F10" s="37"/>
      <c r="G10" s="30"/>
      <c r="H10" s="30"/>
      <c r="I10" s="30"/>
      <c r="J10" s="31"/>
      <c r="K10" s="32" t="s">
        <v>1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3" t="s">
        <v>1</v>
      </c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</row>
    <row r="11" spans="1:78" ht="15" customHeight="1" x14ac:dyDescent="0.25">
      <c r="A11" s="37"/>
      <c r="B11" s="37"/>
      <c r="C11" s="37"/>
      <c r="D11" s="37"/>
      <c r="E11" s="37"/>
      <c r="F11" s="37"/>
      <c r="G11" s="30"/>
      <c r="H11" s="30"/>
      <c r="I11" s="30"/>
      <c r="J11" s="31"/>
      <c r="K11" s="32" t="s">
        <v>1</v>
      </c>
      <c r="L11" s="36"/>
      <c r="M11" s="36"/>
      <c r="N11" s="36"/>
      <c r="O11" s="36"/>
      <c r="P11" s="36"/>
      <c r="Q11" s="36"/>
      <c r="R11" s="211" t="s">
        <v>9</v>
      </c>
      <c r="S11" s="211"/>
      <c r="T11" s="211"/>
      <c r="U11" s="211"/>
      <c r="V11" s="211"/>
      <c r="W11" s="211"/>
      <c r="X11" s="42"/>
      <c r="Y11" s="211" t="s">
        <v>16</v>
      </c>
      <c r="Z11" s="211"/>
      <c r="AA11" s="211"/>
      <c r="AB11" s="211"/>
      <c r="AC11" s="211"/>
      <c r="AD11" s="211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3" t="s">
        <v>1</v>
      </c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</row>
    <row r="12" spans="1:78" ht="20.100000000000001" customHeight="1" x14ac:dyDescent="0.25">
      <c r="A12" s="37"/>
      <c r="B12" s="37"/>
      <c r="C12" s="37"/>
      <c r="D12" s="37"/>
      <c r="E12" s="37"/>
      <c r="F12" s="37"/>
      <c r="G12" s="30"/>
      <c r="H12" s="30"/>
      <c r="I12" s="30"/>
      <c r="J12" s="31"/>
      <c r="K12" s="32" t="s">
        <v>1</v>
      </c>
      <c r="L12" s="36"/>
      <c r="N12" s="36"/>
      <c r="O12" s="36"/>
      <c r="P12" s="36"/>
      <c r="Q12" s="43" t="s">
        <v>34</v>
      </c>
      <c r="R12" s="207" t="s">
        <v>35</v>
      </c>
      <c r="S12" s="207"/>
      <c r="T12" s="207"/>
      <c r="U12" s="207"/>
      <c r="V12" s="207"/>
      <c r="W12" s="207"/>
      <c r="X12" s="40"/>
      <c r="Y12" s="207" t="s">
        <v>35</v>
      </c>
      <c r="Z12" s="207"/>
      <c r="AA12" s="207"/>
      <c r="AB12" s="207"/>
      <c r="AC12" s="207"/>
      <c r="AD12" s="207"/>
      <c r="AE12" s="36"/>
      <c r="AF12" s="200" t="s">
        <v>36</v>
      </c>
      <c r="AG12" s="200"/>
      <c r="AH12" s="200"/>
      <c r="AI12" s="200"/>
      <c r="AJ12" s="200"/>
      <c r="AK12" s="201">
        <v>11.4</v>
      </c>
      <c r="AL12" s="201"/>
      <c r="AM12" s="201"/>
      <c r="AN12" s="36"/>
      <c r="AO12" s="33" t="s">
        <v>1</v>
      </c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</row>
    <row r="13" spans="1:78" ht="20.100000000000001" customHeight="1" x14ac:dyDescent="0.25">
      <c r="A13" s="30"/>
      <c r="B13" s="30"/>
      <c r="C13" s="30"/>
      <c r="D13" s="30"/>
      <c r="E13" s="30"/>
      <c r="F13" s="30"/>
      <c r="G13" s="30"/>
      <c r="H13" s="30"/>
      <c r="I13" s="30"/>
      <c r="J13" s="31"/>
      <c r="K13" s="32" t="s">
        <v>1</v>
      </c>
      <c r="L13" s="36"/>
      <c r="N13" s="36"/>
      <c r="O13" s="36"/>
      <c r="P13" s="36"/>
      <c r="Q13" s="43" t="s">
        <v>37</v>
      </c>
      <c r="R13" s="207" t="s">
        <v>32</v>
      </c>
      <c r="S13" s="207"/>
      <c r="T13" s="207"/>
      <c r="U13" s="207"/>
      <c r="V13" s="207"/>
      <c r="W13" s="207"/>
      <c r="X13" s="40"/>
      <c r="Y13" s="207" t="s">
        <v>32</v>
      </c>
      <c r="Z13" s="207"/>
      <c r="AA13" s="207"/>
      <c r="AB13" s="207"/>
      <c r="AC13" s="207"/>
      <c r="AD13" s="207"/>
      <c r="AE13" s="36"/>
      <c r="AF13" s="205" t="s">
        <v>38</v>
      </c>
      <c r="AG13" s="205"/>
      <c r="AH13" s="205"/>
      <c r="AI13" s="205"/>
      <c r="AJ13" s="205"/>
      <c r="AK13" s="201">
        <v>4.3</v>
      </c>
      <c r="AL13" s="201"/>
      <c r="AM13" s="201"/>
      <c r="AN13" s="36"/>
      <c r="AO13" s="33" t="s">
        <v>1</v>
      </c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</row>
    <row r="14" spans="1:78" ht="20.100000000000001" customHeight="1" x14ac:dyDescent="0.25">
      <c r="A14" s="30"/>
      <c r="B14" s="30"/>
      <c r="C14" s="30"/>
      <c r="D14" s="30"/>
      <c r="E14" s="30"/>
      <c r="F14" s="30"/>
      <c r="G14" s="30"/>
      <c r="H14" s="30"/>
      <c r="I14" s="30"/>
      <c r="J14" s="31"/>
      <c r="K14" s="32" t="s">
        <v>1</v>
      </c>
      <c r="L14" s="36"/>
      <c r="N14" s="36"/>
      <c r="O14" s="36"/>
      <c r="P14" s="36"/>
      <c r="Q14" s="43" t="s">
        <v>39</v>
      </c>
      <c r="R14" s="204"/>
      <c r="S14" s="204"/>
      <c r="T14" s="204"/>
      <c r="U14" s="204"/>
      <c r="V14" s="204"/>
      <c r="W14" s="204"/>
      <c r="X14" s="40"/>
      <c r="Y14" s="204"/>
      <c r="Z14" s="204"/>
      <c r="AA14" s="204"/>
      <c r="AB14" s="204"/>
      <c r="AC14" s="204"/>
      <c r="AD14" s="204"/>
      <c r="AE14" s="36"/>
      <c r="AF14" s="205" t="s">
        <v>40</v>
      </c>
      <c r="AG14" s="205"/>
      <c r="AH14" s="205"/>
      <c r="AI14" s="205"/>
      <c r="AJ14" s="205"/>
      <c r="AK14" s="201">
        <v>4.3</v>
      </c>
      <c r="AL14" s="201"/>
      <c r="AM14" s="201"/>
      <c r="AN14" s="36"/>
      <c r="AO14" s="33" t="s">
        <v>1</v>
      </c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</row>
    <row r="15" spans="1:78" ht="20.100000000000001" customHeight="1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1"/>
      <c r="K15" s="32" t="s">
        <v>1</v>
      </c>
      <c r="L15" s="36"/>
      <c r="N15" s="36"/>
      <c r="O15" s="36"/>
      <c r="P15" s="36"/>
      <c r="Q15" s="43" t="s">
        <v>41</v>
      </c>
      <c r="R15" s="206">
        <v>45701</v>
      </c>
      <c r="S15" s="206"/>
      <c r="T15" s="206"/>
      <c r="U15" s="206"/>
      <c r="V15" s="206"/>
      <c r="W15" s="206"/>
      <c r="X15" s="40"/>
      <c r="Y15" s="206">
        <v>45798</v>
      </c>
      <c r="Z15" s="206"/>
      <c r="AA15" s="206"/>
      <c r="AB15" s="206"/>
      <c r="AC15" s="206"/>
      <c r="AD15" s="206"/>
      <c r="AE15" s="36"/>
      <c r="AF15" s="202" t="s">
        <v>42</v>
      </c>
      <c r="AG15" s="202"/>
      <c r="AH15" s="202"/>
      <c r="AI15" s="202"/>
      <c r="AJ15" s="202"/>
      <c r="AK15" s="201">
        <v>9.6999999999999993</v>
      </c>
      <c r="AL15" s="201"/>
      <c r="AM15" s="201"/>
      <c r="AN15" s="36"/>
      <c r="AO15" s="33" t="s">
        <v>1</v>
      </c>
      <c r="AP15" s="30"/>
      <c r="AQ15" s="30"/>
      <c r="AR15" s="30"/>
      <c r="AS15" s="30"/>
      <c r="AT15" s="30"/>
      <c r="AU15" s="30"/>
      <c r="AV15" s="30"/>
      <c r="AW15" s="30"/>
      <c r="AX15" s="30"/>
      <c r="AY15" s="30" t="s">
        <v>43</v>
      </c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</row>
    <row r="16" spans="1:78" ht="20.100000000000001" customHeight="1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1"/>
      <c r="K16" s="32" t="s">
        <v>1</v>
      </c>
      <c r="L16" s="36"/>
      <c r="N16" s="36"/>
      <c r="O16" s="36"/>
      <c r="P16" s="36"/>
      <c r="Q16" s="43"/>
      <c r="R16" s="199"/>
      <c r="S16" s="199"/>
      <c r="T16" s="199"/>
      <c r="U16" s="199"/>
      <c r="V16" s="199"/>
      <c r="W16" s="199"/>
      <c r="X16" s="40"/>
      <c r="Y16" s="199"/>
      <c r="Z16" s="199"/>
      <c r="AA16" s="199"/>
      <c r="AB16" s="199"/>
      <c r="AC16" s="199"/>
      <c r="AD16" s="199"/>
      <c r="AE16" s="36"/>
      <c r="AF16" s="200" t="s">
        <v>44</v>
      </c>
      <c r="AG16" s="200"/>
      <c r="AH16" s="200"/>
      <c r="AI16" s="200"/>
      <c r="AJ16" s="200"/>
      <c r="AK16" s="201">
        <v>11.48</v>
      </c>
      <c r="AL16" s="201"/>
      <c r="AM16" s="201"/>
      <c r="AN16" s="36"/>
      <c r="AO16" s="33" t="s">
        <v>1</v>
      </c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</row>
    <row r="17" spans="1:78" ht="20.100000000000001" customHeight="1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1"/>
      <c r="K17" s="32" t="s">
        <v>1</v>
      </c>
      <c r="L17" s="36"/>
      <c r="N17" s="36"/>
      <c r="O17" s="36"/>
      <c r="P17" s="36"/>
      <c r="Q17" s="43"/>
      <c r="R17" s="199"/>
      <c r="S17" s="199"/>
      <c r="T17" s="199"/>
      <c r="U17" s="199"/>
      <c r="V17" s="199"/>
      <c r="W17" s="199"/>
      <c r="X17" s="40"/>
      <c r="Y17" s="199"/>
      <c r="Z17" s="199"/>
      <c r="AA17" s="199"/>
      <c r="AB17" s="199"/>
      <c r="AC17" s="199"/>
      <c r="AD17" s="199"/>
      <c r="AE17" s="36"/>
      <c r="AF17" s="202" t="s">
        <v>45</v>
      </c>
      <c r="AG17" s="202"/>
      <c r="AH17" s="202"/>
      <c r="AI17" s="202"/>
      <c r="AJ17" s="202"/>
      <c r="AK17" s="203">
        <v>100</v>
      </c>
      <c r="AL17" s="203"/>
      <c r="AM17" s="203"/>
      <c r="AN17" s="36"/>
      <c r="AO17" s="33" t="s">
        <v>1</v>
      </c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</row>
    <row r="18" spans="1:78" ht="20.100000000000001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1"/>
      <c r="K18" s="32" t="s">
        <v>1</v>
      </c>
      <c r="L18" s="36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25"/>
      <c r="AF18" s="25"/>
      <c r="AG18" s="25"/>
      <c r="AH18" s="25"/>
      <c r="AI18" s="25"/>
      <c r="AJ18" s="32">
        <f>COUNTA(M20:Q26)</f>
        <v>2</v>
      </c>
      <c r="AK18" s="197">
        <f>COUNTA(AL20:AL26)*100</f>
        <v>0</v>
      </c>
      <c r="AL18" s="197"/>
      <c r="AM18" s="197"/>
      <c r="AN18" s="36"/>
      <c r="AO18" s="33" t="s">
        <v>1</v>
      </c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</row>
    <row r="19" spans="1:78" ht="16.5" customHeight="1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1"/>
      <c r="K19" s="32" t="s">
        <v>1</v>
      </c>
      <c r="L19" s="36"/>
      <c r="M19" s="173" t="s">
        <v>46</v>
      </c>
      <c r="N19" s="173"/>
      <c r="O19" s="173"/>
      <c r="P19" s="173"/>
      <c r="Q19" s="173"/>
      <c r="R19" s="173" t="s">
        <v>9</v>
      </c>
      <c r="S19" s="173"/>
      <c r="T19" s="173"/>
      <c r="U19" s="173"/>
      <c r="V19" s="173"/>
      <c r="W19" s="173"/>
      <c r="X19" s="42"/>
      <c r="Y19" s="173" t="s">
        <v>16</v>
      </c>
      <c r="Z19" s="173"/>
      <c r="AA19" s="173"/>
      <c r="AB19" s="173"/>
      <c r="AC19" s="173"/>
      <c r="AD19" s="173"/>
      <c r="AE19" s="36"/>
      <c r="AF19" s="198" t="s">
        <v>47</v>
      </c>
      <c r="AG19" s="198"/>
      <c r="AH19" s="198"/>
      <c r="AI19" s="198"/>
      <c r="AJ19" s="40"/>
      <c r="AK19" s="40"/>
      <c r="AL19" s="36"/>
      <c r="AM19" s="36"/>
      <c r="AN19" s="36"/>
      <c r="AO19" s="33" t="s">
        <v>1</v>
      </c>
      <c r="AP19" s="30"/>
      <c r="AQ19" s="30"/>
      <c r="AR19" s="30"/>
      <c r="AS19" s="44" t="s">
        <v>48</v>
      </c>
      <c r="AT19" s="44" t="s">
        <v>49</v>
      </c>
      <c r="AU19" s="44" t="s">
        <v>50</v>
      </c>
      <c r="AV19" s="44" t="s">
        <v>51</v>
      </c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</row>
    <row r="20" spans="1:78" ht="20.100000000000001" customHeight="1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1"/>
      <c r="K20" s="32" t="s">
        <v>1</v>
      </c>
      <c r="L20" s="36"/>
      <c r="M20" s="194"/>
      <c r="N20" s="194"/>
      <c r="O20" s="194"/>
      <c r="P20" s="194"/>
      <c r="Q20" s="194"/>
      <c r="R20" s="195"/>
      <c r="S20" s="195"/>
      <c r="T20" s="195"/>
      <c r="U20" s="195"/>
      <c r="V20" s="195"/>
      <c r="W20" s="195"/>
      <c r="X20" s="45"/>
      <c r="Y20" s="196"/>
      <c r="Z20" s="196"/>
      <c r="AA20" s="196"/>
      <c r="AB20" s="196"/>
      <c r="AC20" s="196"/>
      <c r="AD20" s="196"/>
      <c r="AE20" s="36"/>
      <c r="AF20" s="193" t="e">
        <f>(Y20-R20)/Y20*100</f>
        <v>#DIV/0!</v>
      </c>
      <c r="AG20" s="193"/>
      <c r="AH20" s="189"/>
      <c r="AI20" s="189"/>
      <c r="AJ20" s="189"/>
      <c r="AK20" s="189"/>
      <c r="AL20" s="46"/>
      <c r="AM20" s="36"/>
      <c r="AN20" s="36"/>
      <c r="AO20" s="33" t="s">
        <v>1</v>
      </c>
      <c r="AP20" s="30"/>
      <c r="AQ20" s="30"/>
      <c r="AR20" s="30"/>
      <c r="AS20" s="47">
        <f>(R20-Y20)*(R20-Y20)</f>
        <v>0</v>
      </c>
      <c r="AT20" s="48">
        <f>R20*R20</f>
        <v>0</v>
      </c>
      <c r="AU20" s="47">
        <f>Y20*Y20</f>
        <v>0</v>
      </c>
      <c r="AV20" s="47">
        <f>R20*Y20</f>
        <v>0</v>
      </c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</row>
    <row r="21" spans="1:78" ht="20.100000000000001" customHeight="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1"/>
      <c r="K21" s="32" t="s">
        <v>1</v>
      </c>
      <c r="L21" s="36"/>
      <c r="M21" s="190"/>
      <c r="N21" s="190"/>
      <c r="O21" s="190"/>
      <c r="P21" s="190"/>
      <c r="Q21" s="190"/>
      <c r="R21" s="191"/>
      <c r="S21" s="191"/>
      <c r="T21" s="191"/>
      <c r="U21" s="191"/>
      <c r="V21" s="191"/>
      <c r="W21" s="191"/>
      <c r="X21" s="45"/>
      <c r="Y21" s="192"/>
      <c r="Z21" s="192"/>
      <c r="AA21" s="192"/>
      <c r="AB21" s="192"/>
      <c r="AC21" s="192"/>
      <c r="AD21" s="192"/>
      <c r="AE21" s="36"/>
      <c r="AF21" s="193" t="e">
        <f>(Y21-R21)/Y21*100</f>
        <v>#DIV/0!</v>
      </c>
      <c r="AG21" s="193"/>
      <c r="AH21" s="189"/>
      <c r="AI21" s="189"/>
      <c r="AJ21" s="189"/>
      <c r="AK21" s="189"/>
      <c r="AL21" s="46"/>
      <c r="AM21" s="36"/>
      <c r="AN21" s="36"/>
      <c r="AO21" s="33" t="s">
        <v>1</v>
      </c>
      <c r="AP21" s="30"/>
      <c r="AQ21" s="30"/>
      <c r="AR21" s="30"/>
      <c r="AS21" s="47">
        <f>(R21-Y21)*(R21-Y21)</f>
        <v>0</v>
      </c>
      <c r="AT21" s="48">
        <f>R21*R21</f>
        <v>0</v>
      </c>
      <c r="AU21" s="47">
        <f>Y21*Y21</f>
        <v>0</v>
      </c>
      <c r="AV21" s="47">
        <f>R21*Y21</f>
        <v>0</v>
      </c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</row>
    <row r="22" spans="1:78" ht="20.100000000000001" customHeight="1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1"/>
      <c r="K22" s="32" t="s">
        <v>1</v>
      </c>
      <c r="L22" s="36"/>
      <c r="M22" s="49" t="s">
        <v>52</v>
      </c>
      <c r="N22" s="36"/>
      <c r="O22" s="36"/>
      <c r="P22" s="36"/>
      <c r="Q22" s="50"/>
      <c r="R22" s="188"/>
      <c r="S22" s="188"/>
      <c r="T22" s="188"/>
      <c r="U22" s="188"/>
      <c r="V22" s="188"/>
      <c r="W22" s="188"/>
      <c r="X22" s="45"/>
      <c r="Y22" s="188"/>
      <c r="Z22" s="188"/>
      <c r="AA22" s="188"/>
      <c r="AB22" s="188"/>
      <c r="AC22" s="188"/>
      <c r="AD22" s="188"/>
      <c r="AE22" s="36"/>
      <c r="AF22" s="184"/>
      <c r="AG22" s="184"/>
      <c r="AH22" s="189"/>
      <c r="AI22" s="189"/>
      <c r="AJ22" s="189"/>
      <c r="AK22" s="189"/>
      <c r="AL22" s="46"/>
      <c r="AM22" s="36"/>
      <c r="AN22" s="36"/>
      <c r="AO22" s="33" t="s">
        <v>1</v>
      </c>
      <c r="AP22" s="30"/>
      <c r="AQ22" s="30"/>
      <c r="AR22" s="30"/>
      <c r="AS22" s="47">
        <f>(R22-Y22)*(R22-Y22)</f>
        <v>0</v>
      </c>
      <c r="AT22" s="48">
        <f>R22*R22</f>
        <v>0</v>
      </c>
      <c r="AU22" s="47">
        <f>Y22*Y22</f>
        <v>0</v>
      </c>
      <c r="AV22" s="47">
        <f>R22*Y22</f>
        <v>0</v>
      </c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</row>
    <row r="23" spans="1:78" ht="20.100000000000001" customHeight="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1"/>
      <c r="K23" s="32" t="s">
        <v>1</v>
      </c>
      <c r="L23" s="36"/>
      <c r="M23" s="187" t="s">
        <v>53</v>
      </c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36"/>
      <c r="AF23" s="184"/>
      <c r="AG23" s="184"/>
      <c r="AH23" s="185"/>
      <c r="AI23" s="185"/>
      <c r="AJ23" s="186"/>
      <c r="AK23" s="186"/>
      <c r="AL23" s="46"/>
      <c r="AM23" s="36"/>
      <c r="AN23" s="36"/>
      <c r="AO23" s="33" t="s">
        <v>1</v>
      </c>
      <c r="AP23" s="30"/>
      <c r="AQ23" s="30"/>
      <c r="AR23" s="30"/>
      <c r="AS23" s="47">
        <f>(R23-Y23)*(R23-Y23)</f>
        <v>0</v>
      </c>
      <c r="AT23" s="48">
        <f>R23*R23</f>
        <v>0</v>
      </c>
      <c r="AU23" s="47">
        <f>Y23*Y23</f>
        <v>0</v>
      </c>
      <c r="AV23" s="47">
        <f>R23*Y23</f>
        <v>0</v>
      </c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</row>
    <row r="24" spans="1:78" ht="20.100000000000001" customHeight="1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1"/>
      <c r="K24" s="32" t="s">
        <v>1</v>
      </c>
      <c r="L24" s="36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36"/>
      <c r="AF24" s="184"/>
      <c r="AG24" s="184"/>
      <c r="AH24" s="185"/>
      <c r="AI24" s="185"/>
      <c r="AJ24" s="186"/>
      <c r="AK24" s="186"/>
      <c r="AL24" s="46"/>
      <c r="AM24" s="36"/>
      <c r="AN24" s="36"/>
      <c r="AO24" s="33" t="s">
        <v>1</v>
      </c>
      <c r="AP24" s="30"/>
      <c r="AQ24" s="30"/>
      <c r="AR24" s="30"/>
      <c r="AS24" s="47">
        <f>(R23-Y24)*(R23-Y24)</f>
        <v>0</v>
      </c>
      <c r="AT24" s="48">
        <f>R23*R23</f>
        <v>0</v>
      </c>
      <c r="AU24" s="47">
        <f>Y24*Y24</f>
        <v>0</v>
      </c>
      <c r="AV24" s="47">
        <f>R23*Y24</f>
        <v>0</v>
      </c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</row>
    <row r="25" spans="1:78" ht="20.100000000000001" customHeight="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1"/>
      <c r="K25" s="32" t="s">
        <v>1</v>
      </c>
      <c r="L25" s="36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36"/>
      <c r="AF25" s="184"/>
      <c r="AG25" s="184"/>
      <c r="AH25" s="185"/>
      <c r="AI25" s="185"/>
      <c r="AJ25" s="186"/>
      <c r="AK25" s="186"/>
      <c r="AL25" s="46"/>
      <c r="AM25" s="36"/>
      <c r="AN25" s="36"/>
      <c r="AO25" s="33" t="s">
        <v>1</v>
      </c>
      <c r="AP25" s="30"/>
      <c r="AQ25" s="30"/>
      <c r="AR25" s="30"/>
      <c r="AS25" s="47">
        <f>(R25-Y26)*(R25-Y26)</f>
        <v>0</v>
      </c>
      <c r="AT25" s="48">
        <f>R25*R25</f>
        <v>0</v>
      </c>
      <c r="AU25" s="47">
        <f>Y26*Y26</f>
        <v>0</v>
      </c>
      <c r="AV25" s="47">
        <f>R25*Y26</f>
        <v>0</v>
      </c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</row>
    <row r="26" spans="1:78" ht="20.100000000000001" customHeight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1"/>
      <c r="K26" s="32" t="s">
        <v>1</v>
      </c>
      <c r="L26" s="51">
        <f>SUBTOTAL(3,R20:W26)</f>
        <v>0</v>
      </c>
      <c r="M26" s="150"/>
      <c r="N26" s="150"/>
      <c r="O26" s="150"/>
      <c r="P26" s="150"/>
      <c r="Q26" s="150"/>
      <c r="R26" s="150"/>
      <c r="S26" s="150"/>
      <c r="T26"/>
      <c r="U26" s="25"/>
      <c r="V26" s="25"/>
      <c r="W26" s="25"/>
      <c r="X26" s="150"/>
      <c r="Y26" s="150"/>
      <c r="Z26" s="150"/>
      <c r="AA26" s="150"/>
      <c r="AB26" s="150"/>
      <c r="AC26" s="150"/>
      <c r="AD26" s="150"/>
      <c r="AE26" s="36"/>
      <c r="AF26" s="184"/>
      <c r="AG26" s="184"/>
      <c r="AH26" s="185"/>
      <c r="AI26" s="185"/>
      <c r="AJ26" s="186"/>
      <c r="AK26" s="186"/>
      <c r="AL26" s="46"/>
      <c r="AM26" s="36"/>
      <c r="AN26" s="36"/>
      <c r="AO26" s="33" t="s">
        <v>1</v>
      </c>
      <c r="AP26" s="30"/>
      <c r="AQ26" s="30"/>
      <c r="AR26" s="30"/>
      <c r="AS26" s="47">
        <f>(R25-Y26)*(R25-Y26)</f>
        <v>0</v>
      </c>
      <c r="AT26" s="48">
        <f>R25*R25</f>
        <v>0</v>
      </c>
      <c r="AU26" s="47">
        <f>Y26*Y26</f>
        <v>0</v>
      </c>
      <c r="AV26" s="47">
        <f>R25*Y26</f>
        <v>0</v>
      </c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</row>
    <row r="27" spans="1:78" ht="24.75" customHeight="1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1"/>
      <c r="K27" s="32" t="s">
        <v>1</v>
      </c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N27" s="36"/>
      <c r="AO27" s="33" t="s">
        <v>1</v>
      </c>
      <c r="AP27" s="30"/>
      <c r="AQ27" s="30"/>
      <c r="AR27" s="30"/>
      <c r="AS27" s="52">
        <f>SUM(AS20:AS26)</f>
        <v>0</v>
      </c>
      <c r="AT27" s="52">
        <f>SUM(AT20:AT26)</f>
        <v>0</v>
      </c>
      <c r="AU27" s="52">
        <f>SUM(AU20:AU26)</f>
        <v>0</v>
      </c>
      <c r="AV27" s="52">
        <f>SUM(AV20:AV26)</f>
        <v>0</v>
      </c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</row>
    <row r="28" spans="1:78" ht="15" customHeight="1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1"/>
      <c r="K28" s="32" t="s">
        <v>1</v>
      </c>
      <c r="L28" s="36"/>
      <c r="M28" s="182" t="s">
        <v>54</v>
      </c>
      <c r="N28" s="182"/>
      <c r="O28" s="182"/>
      <c r="P28" s="182"/>
      <c r="Q28" s="182"/>
      <c r="R28" s="182"/>
      <c r="S28" s="182"/>
      <c r="T28" s="182"/>
      <c r="U28" s="36"/>
      <c r="V28" s="183"/>
      <c r="W28" s="183"/>
      <c r="X28" s="183"/>
      <c r="Y28" s="183"/>
      <c r="Z28" s="183"/>
      <c r="AA28" s="183"/>
      <c r="AB28" s="183"/>
      <c r="AC28" s="183"/>
      <c r="AD28" s="36"/>
      <c r="AH28" s="53"/>
      <c r="AN28" s="36"/>
      <c r="AO28" s="33" t="s">
        <v>1</v>
      </c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</row>
    <row r="29" spans="1:78" ht="20.100000000000001" customHeight="1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1"/>
      <c r="K29" s="32" t="s">
        <v>1</v>
      </c>
      <c r="L29" s="36"/>
      <c r="M29" s="179" t="s">
        <v>55</v>
      </c>
      <c r="N29" s="179"/>
      <c r="O29" s="179"/>
      <c r="P29" s="179"/>
      <c r="Q29" s="179"/>
      <c r="R29" s="180" t="str">
        <f>IF(ISERROR(VAR(R20:W26)),"",(VAR(R20:W26)))</f>
        <v/>
      </c>
      <c r="S29" s="180"/>
      <c r="T29" s="55"/>
      <c r="U29" s="36"/>
      <c r="W29" s="56"/>
      <c r="X29" s="57"/>
      <c r="Y29" s="58"/>
      <c r="Z29" s="180"/>
      <c r="AA29" s="180"/>
      <c r="AB29" s="180"/>
      <c r="AD29" s="36"/>
      <c r="AH29" s="53"/>
      <c r="AM29" s="36"/>
      <c r="AN29" s="36"/>
      <c r="AO29" s="33" t="s">
        <v>1</v>
      </c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</row>
    <row r="30" spans="1:78" ht="20.100000000000001" customHeight="1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1"/>
      <c r="K30" s="32" t="s">
        <v>1</v>
      </c>
      <c r="L30" s="36"/>
      <c r="M30" s="179" t="s">
        <v>56</v>
      </c>
      <c r="N30" s="179"/>
      <c r="O30" s="179"/>
      <c r="P30" s="179"/>
      <c r="Q30" s="179"/>
      <c r="R30" s="180" t="str">
        <f>IF(ISERROR(VAR(Y20:AD26)),"",(VAR(Y20:AD26)))</f>
        <v/>
      </c>
      <c r="S30" s="180"/>
      <c r="T30" s="55"/>
      <c r="U30" s="36"/>
      <c r="W30" s="56"/>
      <c r="X30" s="57"/>
      <c r="Y30" s="58"/>
      <c r="Z30" s="171"/>
      <c r="AA30" s="171"/>
      <c r="AB30" s="171"/>
      <c r="AC30" s="36"/>
      <c r="AD30" s="36"/>
      <c r="AH30" s="53"/>
      <c r="AM30" s="36"/>
      <c r="AN30" s="36"/>
      <c r="AO30" s="33" t="s">
        <v>1</v>
      </c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</row>
    <row r="31" spans="1:78" ht="20.100000000000001" customHeight="1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1"/>
      <c r="K31" s="32" t="s">
        <v>1</v>
      </c>
      <c r="L31" s="36"/>
      <c r="M31" s="59"/>
      <c r="N31" s="36"/>
      <c r="O31" s="36"/>
      <c r="P31" s="36"/>
      <c r="Q31" s="54" t="s">
        <v>57</v>
      </c>
      <c r="R31" s="180" t="str">
        <f>IF(ISERROR(IF(R29&gt;R30,R29/R30,R30/R29)),"",IF(R29&gt;R30,R29/R30,R30/R29))</f>
        <v/>
      </c>
      <c r="S31" s="180"/>
      <c r="T31" s="55"/>
      <c r="U31" s="36"/>
      <c r="W31" s="56"/>
      <c r="X31" s="57"/>
      <c r="Y31" s="58"/>
      <c r="Z31" s="181"/>
      <c r="AA31" s="181"/>
      <c r="AB31" s="181"/>
      <c r="AC31" s="36"/>
      <c r="AD31" s="36"/>
      <c r="AH31" s="53"/>
      <c r="AM31" s="36"/>
      <c r="AN31" s="36"/>
      <c r="AO31" s="33" t="s">
        <v>1</v>
      </c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</row>
    <row r="32" spans="1:78" ht="20.100000000000001" customHeight="1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1"/>
      <c r="K32" s="32" t="s">
        <v>1</v>
      </c>
      <c r="L32" s="36"/>
      <c r="M32" s="60"/>
      <c r="N32" s="61"/>
      <c r="O32" s="61"/>
      <c r="P32" s="61"/>
      <c r="Q32" s="54" t="s">
        <v>58</v>
      </c>
      <c r="R32" s="175">
        <v>3.14</v>
      </c>
      <c r="S32" s="175"/>
      <c r="T32" s="55"/>
      <c r="U32" s="36"/>
      <c r="W32" s="56"/>
      <c r="X32" s="57"/>
      <c r="Y32" s="58"/>
      <c r="Z32" s="176"/>
      <c r="AA32" s="176"/>
      <c r="AB32" s="176"/>
      <c r="AC32" s="36"/>
      <c r="AD32" s="36"/>
      <c r="AH32" s="53"/>
      <c r="AI32" s="36"/>
      <c r="AJ32" s="36"/>
      <c r="AK32" s="36"/>
      <c r="AL32" s="36"/>
      <c r="AM32" s="36"/>
      <c r="AN32" s="36"/>
      <c r="AO32" s="33" t="s">
        <v>1</v>
      </c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</row>
    <row r="33" spans="1:78" ht="20.100000000000001" customHeight="1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1"/>
      <c r="K33" s="32" t="s">
        <v>1</v>
      </c>
      <c r="L33" s="36"/>
      <c r="M33" s="177" t="s">
        <v>59</v>
      </c>
      <c r="N33" s="177"/>
      <c r="O33" s="177"/>
      <c r="P33" s="177"/>
      <c r="Q33" s="178" t="str">
        <f>IF(R31&lt;R32,"Aprovado","Rejeitado")</f>
        <v>Rejeitado</v>
      </c>
      <c r="R33" s="178"/>
      <c r="S33" s="178"/>
      <c r="T33" s="178"/>
      <c r="U33" s="36"/>
      <c r="W33" s="56"/>
      <c r="X33" s="57"/>
      <c r="Y33" s="58"/>
      <c r="Z33" s="176"/>
      <c r="AA33" s="176"/>
      <c r="AB33" s="176"/>
      <c r="AC33" s="36"/>
      <c r="AD33" s="36"/>
      <c r="AH33" s="53"/>
      <c r="AI33" s="36"/>
      <c r="AJ33" s="36"/>
      <c r="AK33" s="36"/>
      <c r="AL33" s="36"/>
      <c r="AM33" s="36"/>
      <c r="AN33" s="36"/>
      <c r="AO33" s="33" t="s">
        <v>1</v>
      </c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</row>
    <row r="34" spans="1:78" ht="20.100000000000001" customHeight="1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1"/>
      <c r="K34" s="32" t="s">
        <v>1</v>
      </c>
      <c r="L34" s="36"/>
      <c r="M34" s="169" t="s">
        <v>60</v>
      </c>
      <c r="N34" s="169"/>
      <c r="O34" s="169"/>
      <c r="P34" s="169"/>
      <c r="Q34" s="169"/>
      <c r="R34" s="169"/>
      <c r="S34" s="169"/>
      <c r="T34" s="169"/>
      <c r="U34" s="36"/>
      <c r="W34" s="56"/>
      <c r="X34" s="57"/>
      <c r="Y34" s="58"/>
      <c r="Z34" s="170"/>
      <c r="AA34" s="170"/>
      <c r="AB34" s="170"/>
      <c r="AD34" s="36"/>
      <c r="AH34" s="53"/>
      <c r="AM34" s="36"/>
      <c r="AN34" s="36"/>
      <c r="AO34" s="33" t="s">
        <v>1</v>
      </c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</row>
    <row r="35" spans="1:78" ht="20.100000000000001" customHeight="1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1"/>
      <c r="K35" s="32" t="s">
        <v>1</v>
      </c>
      <c r="L35" s="36"/>
      <c r="M35"/>
      <c r="N35"/>
      <c r="O35"/>
      <c r="P35"/>
      <c r="Q35"/>
      <c r="R35"/>
      <c r="S35"/>
      <c r="T35"/>
      <c r="U35" s="36"/>
      <c r="V35" s="36"/>
      <c r="X35" s="36"/>
      <c r="Y35" s="58"/>
      <c r="Z35" s="171"/>
      <c r="AA35" s="171"/>
      <c r="AB35" s="171"/>
      <c r="AC35" s="36"/>
      <c r="AD35" s="36"/>
      <c r="AE35" s="36"/>
      <c r="AG35" s="36"/>
      <c r="AH35" s="53"/>
      <c r="AI35" s="36"/>
      <c r="AJ35" s="36"/>
      <c r="AK35" s="36"/>
      <c r="AL35" s="36"/>
      <c r="AM35" s="36"/>
      <c r="AN35" s="36"/>
      <c r="AO35" s="33" t="s">
        <v>1</v>
      </c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</row>
    <row r="36" spans="1:78" ht="20.100000000000001" customHeight="1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1"/>
      <c r="K36" s="32" t="s">
        <v>1</v>
      </c>
      <c r="L36" s="36"/>
      <c r="M36"/>
      <c r="N36"/>
      <c r="O36"/>
      <c r="P36"/>
      <c r="Q36"/>
      <c r="R36"/>
      <c r="S36"/>
      <c r="T36"/>
      <c r="U36" s="36"/>
      <c r="Y36" s="58"/>
      <c r="Z36" s="172"/>
      <c r="AA36" s="172"/>
      <c r="AD36" s="36"/>
      <c r="AE36" s="57"/>
      <c r="AF36" s="57"/>
      <c r="AG36" s="57"/>
      <c r="AH36" s="36"/>
      <c r="AI36" s="36"/>
      <c r="AJ36" s="36"/>
      <c r="AK36" s="36"/>
      <c r="AL36" s="36"/>
      <c r="AM36" s="36"/>
      <c r="AN36" s="36"/>
      <c r="AO36" s="33" t="s">
        <v>1</v>
      </c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</row>
    <row r="37" spans="1:78" ht="20.100000000000001" customHeight="1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1"/>
      <c r="K37" s="32" t="s">
        <v>1</v>
      </c>
      <c r="L37" s="36"/>
      <c r="M37"/>
      <c r="N37"/>
      <c r="O37"/>
      <c r="P37"/>
      <c r="Q37"/>
      <c r="R37"/>
      <c r="S37"/>
      <c r="T37"/>
      <c r="U37" s="36"/>
      <c r="V37" s="173"/>
      <c r="W37" s="173"/>
      <c r="X37" s="173"/>
      <c r="Y37" s="173"/>
      <c r="Z37" s="174"/>
      <c r="AA37" s="174"/>
      <c r="AB37" s="174"/>
      <c r="AC37" s="174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3" t="s">
        <v>1</v>
      </c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</row>
    <row r="38" spans="1:78" ht="20.100000000000001" customHeight="1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1"/>
      <c r="K38" s="32" t="s">
        <v>1</v>
      </c>
      <c r="L38" s="36"/>
      <c r="M38"/>
      <c r="N38"/>
      <c r="O38"/>
      <c r="P38"/>
      <c r="Q38"/>
      <c r="R38"/>
      <c r="S38"/>
      <c r="T38"/>
      <c r="U38" s="36"/>
      <c r="V38" s="168"/>
      <c r="W38" s="168"/>
      <c r="X38" s="168"/>
      <c r="Y38" s="168"/>
      <c r="Z38" s="168"/>
      <c r="AA38" s="168"/>
      <c r="AB38" s="168"/>
      <c r="AC38" s="168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3" t="s">
        <v>1</v>
      </c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</row>
    <row r="39" spans="1:78" s="27" customFormat="1" ht="20.100000000000001" customHeight="1" x14ac:dyDescent="0.25">
      <c r="A39" s="62"/>
      <c r="B39" s="62"/>
      <c r="C39" s="62"/>
      <c r="D39" s="62"/>
      <c r="E39" s="62"/>
      <c r="F39" s="62"/>
      <c r="G39" s="62"/>
      <c r="H39" s="62"/>
      <c r="I39" s="62"/>
      <c r="J39" s="63"/>
      <c r="K39" s="32" t="s">
        <v>1</v>
      </c>
      <c r="L39" s="32" t="s">
        <v>1</v>
      </c>
      <c r="M39" s="32" t="s">
        <v>1</v>
      </c>
      <c r="N39" s="32" t="s">
        <v>1</v>
      </c>
      <c r="O39" s="32" t="s">
        <v>1</v>
      </c>
      <c r="P39" s="32" t="s">
        <v>1</v>
      </c>
      <c r="Q39" s="32" t="s">
        <v>1</v>
      </c>
      <c r="R39" s="32" t="s">
        <v>1</v>
      </c>
      <c r="S39" s="32" t="s">
        <v>1</v>
      </c>
      <c r="T39" s="32" t="s">
        <v>1</v>
      </c>
      <c r="U39" s="32" t="s">
        <v>1</v>
      </c>
      <c r="V39" s="32"/>
      <c r="W39" s="32"/>
      <c r="X39" s="32"/>
      <c r="Y39" s="32"/>
      <c r="Z39" s="32"/>
      <c r="AA39" s="32"/>
      <c r="AB39" s="32"/>
      <c r="AC39" s="32"/>
      <c r="AD39" s="32" t="s">
        <v>1</v>
      </c>
      <c r="AE39" s="32" t="s">
        <v>1</v>
      </c>
      <c r="AF39" s="32" t="s">
        <v>1</v>
      </c>
      <c r="AG39" s="32" t="s">
        <v>1</v>
      </c>
      <c r="AH39" s="32" t="s">
        <v>1</v>
      </c>
      <c r="AI39" s="32" t="s">
        <v>1</v>
      </c>
      <c r="AJ39" s="32" t="s">
        <v>1</v>
      </c>
      <c r="AK39" s="32" t="s">
        <v>1</v>
      </c>
      <c r="AL39" s="32" t="s">
        <v>1</v>
      </c>
      <c r="AM39" s="32" t="s">
        <v>1</v>
      </c>
      <c r="AN39" s="32" t="s">
        <v>1</v>
      </c>
      <c r="AO39" s="64" t="s">
        <v>1</v>
      </c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</row>
    <row r="40" spans="1:78" s="30" customFormat="1" ht="20.100000000000001" customHeight="1" x14ac:dyDescent="0.25">
      <c r="J40" s="31"/>
      <c r="K40" s="63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29"/>
    </row>
    <row r="41" spans="1:78" s="30" customFormat="1" ht="20.100000000000001" customHeight="1" x14ac:dyDescent="0.25">
      <c r="J41" s="31"/>
      <c r="K41" s="63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29"/>
    </row>
    <row r="42" spans="1:78" s="30" customFormat="1" ht="20.100000000000001" customHeight="1" x14ac:dyDescent="0.25">
      <c r="J42" s="31"/>
      <c r="K42" s="63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29"/>
    </row>
    <row r="43" spans="1:78" s="30" customFormat="1" ht="20.100000000000001" customHeight="1" x14ac:dyDescent="0.25">
      <c r="J43" s="31"/>
      <c r="K43" s="63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29"/>
    </row>
    <row r="44" spans="1:78" s="30" customFormat="1" ht="20.100000000000001" customHeight="1" x14ac:dyDescent="0.25">
      <c r="J44" s="31"/>
      <c r="K44" s="63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29"/>
    </row>
    <row r="45" spans="1:78" s="30" customFormat="1" ht="20.100000000000001" customHeight="1" x14ac:dyDescent="0.25">
      <c r="J45" s="31"/>
      <c r="K45" s="63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29"/>
    </row>
    <row r="46" spans="1:78" s="30" customFormat="1" ht="20.100000000000001" customHeight="1" x14ac:dyDescent="0.25">
      <c r="J46" s="31"/>
      <c r="K46" s="63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29"/>
    </row>
    <row r="47" spans="1:78" s="30" customFormat="1" ht="20.100000000000001" customHeight="1" x14ac:dyDescent="0.25">
      <c r="J47" s="31"/>
      <c r="K47" s="63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29"/>
    </row>
    <row r="48" spans="1:78" s="30" customFormat="1" ht="20.100000000000001" customHeight="1" x14ac:dyDescent="0.25">
      <c r="J48" s="31"/>
      <c r="K48" s="63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29"/>
    </row>
    <row r="49" spans="10:41" s="30" customFormat="1" ht="20.100000000000001" customHeight="1" x14ac:dyDescent="0.25">
      <c r="J49" s="31"/>
      <c r="K49" s="63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29"/>
    </row>
    <row r="50" spans="10:41" s="30" customFormat="1" ht="20.100000000000001" customHeight="1" x14ac:dyDescent="0.25">
      <c r="J50" s="31"/>
      <c r="K50" s="63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29"/>
    </row>
    <row r="51" spans="10:41" s="30" customFormat="1" ht="20.100000000000001" customHeight="1" x14ac:dyDescent="0.25">
      <c r="J51" s="31"/>
      <c r="K51" s="63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29"/>
    </row>
    <row r="52" spans="10:41" s="30" customFormat="1" ht="20.100000000000001" customHeight="1" x14ac:dyDescent="0.25">
      <c r="J52" s="31"/>
      <c r="K52" s="63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29"/>
    </row>
    <row r="53" spans="10:41" s="30" customFormat="1" ht="20.100000000000001" customHeight="1" x14ac:dyDescent="0.25">
      <c r="J53" s="31"/>
      <c r="K53" s="63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29"/>
    </row>
    <row r="54" spans="10:41" s="30" customFormat="1" ht="20.100000000000001" customHeight="1" x14ac:dyDescent="0.25">
      <c r="J54" s="31"/>
      <c r="K54" s="63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29"/>
    </row>
    <row r="55" spans="10:41" s="30" customFormat="1" ht="20.100000000000001" customHeight="1" x14ac:dyDescent="0.25">
      <c r="J55" s="31"/>
      <c r="K55" s="63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29"/>
    </row>
    <row r="56" spans="10:41" s="30" customFormat="1" ht="20.100000000000001" customHeight="1" x14ac:dyDescent="0.25">
      <c r="J56" s="31"/>
      <c r="K56" s="63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29"/>
    </row>
    <row r="57" spans="10:41" s="30" customFormat="1" ht="20.100000000000001" customHeight="1" x14ac:dyDescent="0.25">
      <c r="J57" s="31"/>
      <c r="K57" s="63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29"/>
    </row>
    <row r="58" spans="10:41" s="30" customFormat="1" ht="20.100000000000001" customHeight="1" x14ac:dyDescent="0.25">
      <c r="J58" s="31"/>
      <c r="K58" s="63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29"/>
    </row>
    <row r="59" spans="10:41" s="30" customFormat="1" ht="20.100000000000001" customHeight="1" x14ac:dyDescent="0.25">
      <c r="J59" s="31"/>
      <c r="K59" s="63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29"/>
    </row>
    <row r="60" spans="10:41" s="30" customFormat="1" ht="20.100000000000001" customHeight="1" x14ac:dyDescent="0.25">
      <c r="J60" s="31"/>
      <c r="K60" s="63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29"/>
    </row>
    <row r="61" spans="10:41" s="30" customFormat="1" ht="20.100000000000001" customHeight="1" x14ac:dyDescent="0.25">
      <c r="J61" s="31"/>
      <c r="K61" s="63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29"/>
    </row>
    <row r="62" spans="10:41" s="30" customFormat="1" ht="20.100000000000001" customHeight="1" x14ac:dyDescent="0.25">
      <c r="J62" s="31"/>
      <c r="K62" s="63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29"/>
    </row>
    <row r="63" spans="10:41" s="30" customFormat="1" ht="20.100000000000001" customHeight="1" x14ac:dyDescent="0.25">
      <c r="J63" s="31"/>
      <c r="K63" s="63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29"/>
    </row>
    <row r="64" spans="10:41" s="30" customFormat="1" ht="20.100000000000001" customHeight="1" x14ac:dyDescent="0.25">
      <c r="J64" s="31"/>
      <c r="K64" s="63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29"/>
    </row>
    <row r="65" spans="10:41" s="30" customFormat="1" ht="20.100000000000001" customHeight="1" x14ac:dyDescent="0.25">
      <c r="J65" s="31"/>
      <c r="K65" s="63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29"/>
    </row>
    <row r="66" spans="10:41" s="30" customFormat="1" ht="20.100000000000001" customHeight="1" x14ac:dyDescent="0.25">
      <c r="J66" s="31"/>
      <c r="K66" s="63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29"/>
    </row>
    <row r="67" spans="10:41" s="30" customFormat="1" ht="20.100000000000001" customHeight="1" x14ac:dyDescent="0.25">
      <c r="J67" s="31"/>
      <c r="K67" s="63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29"/>
    </row>
    <row r="68" spans="10:41" s="30" customFormat="1" ht="20.100000000000001" customHeight="1" x14ac:dyDescent="0.25">
      <c r="J68" s="31"/>
      <c r="K68" s="63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29"/>
    </row>
    <row r="69" spans="10:41" s="30" customFormat="1" ht="20.100000000000001" customHeight="1" x14ac:dyDescent="0.25">
      <c r="J69" s="31"/>
      <c r="K69" s="63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29"/>
    </row>
    <row r="70" spans="10:41" s="30" customFormat="1" ht="20.100000000000001" customHeight="1" x14ac:dyDescent="0.25">
      <c r="J70" s="31"/>
      <c r="K70" s="63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29"/>
    </row>
    <row r="71" spans="10:41" s="30" customFormat="1" ht="20.100000000000001" customHeight="1" x14ac:dyDescent="0.25">
      <c r="J71" s="31"/>
      <c r="K71" s="63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29"/>
    </row>
    <row r="72" spans="10:41" s="30" customFormat="1" ht="20.100000000000001" customHeight="1" x14ac:dyDescent="0.25">
      <c r="J72" s="31"/>
      <c r="K72" s="63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29"/>
    </row>
    <row r="73" spans="10:41" s="30" customFormat="1" ht="20.100000000000001" customHeight="1" x14ac:dyDescent="0.25">
      <c r="J73" s="31"/>
      <c r="K73" s="63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29"/>
    </row>
    <row r="74" spans="10:41" s="30" customFormat="1" ht="20.100000000000001" customHeight="1" x14ac:dyDescent="0.25">
      <c r="J74" s="31"/>
      <c r="K74" s="63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29"/>
    </row>
    <row r="75" spans="10:41" s="30" customFormat="1" ht="20.100000000000001" customHeight="1" x14ac:dyDescent="0.25">
      <c r="J75" s="31"/>
      <c r="K75" s="63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29"/>
    </row>
    <row r="76" spans="10:41" s="30" customFormat="1" ht="20.100000000000001" customHeight="1" x14ac:dyDescent="0.25">
      <c r="J76" s="31"/>
      <c r="K76" s="63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29"/>
    </row>
    <row r="77" spans="10:41" s="30" customFormat="1" ht="20.100000000000001" customHeight="1" x14ac:dyDescent="0.25">
      <c r="J77" s="31"/>
      <c r="K77" s="63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29"/>
    </row>
    <row r="78" spans="10:41" s="30" customFormat="1" ht="20.100000000000001" customHeight="1" x14ac:dyDescent="0.25">
      <c r="J78" s="31"/>
      <c r="K78" s="63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29"/>
    </row>
    <row r="79" spans="10:41" s="30" customFormat="1" ht="20.100000000000001" customHeight="1" x14ac:dyDescent="0.25">
      <c r="J79" s="31"/>
      <c r="K79" s="63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29"/>
    </row>
    <row r="80" spans="10:41" s="30" customFormat="1" ht="20.100000000000001" customHeight="1" x14ac:dyDescent="0.25">
      <c r="J80" s="31"/>
      <c r="K80" s="63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29"/>
    </row>
    <row r="81" spans="10:41" s="30" customFormat="1" ht="20.100000000000001" customHeight="1" x14ac:dyDescent="0.25">
      <c r="J81" s="31"/>
      <c r="K81" s="63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29"/>
    </row>
    <row r="82" spans="10:41" s="30" customFormat="1" ht="20.100000000000001" customHeight="1" x14ac:dyDescent="0.25">
      <c r="J82" s="31"/>
      <c r="K82" s="63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29"/>
    </row>
    <row r="83" spans="10:41" s="30" customFormat="1" ht="20.100000000000001" customHeight="1" x14ac:dyDescent="0.25">
      <c r="J83" s="31"/>
      <c r="K83" s="63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29"/>
    </row>
    <row r="84" spans="10:41" s="30" customFormat="1" ht="20.100000000000001" customHeight="1" x14ac:dyDescent="0.25">
      <c r="J84" s="31"/>
      <c r="K84" s="63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29"/>
    </row>
    <row r="85" spans="10:41" s="30" customFormat="1" ht="20.100000000000001" customHeight="1" x14ac:dyDescent="0.25">
      <c r="J85" s="31"/>
      <c r="K85" s="63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29"/>
    </row>
    <row r="86" spans="10:41" s="30" customFormat="1" ht="20.100000000000001" customHeight="1" x14ac:dyDescent="0.25">
      <c r="J86" s="31"/>
      <c r="K86" s="63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29"/>
    </row>
    <row r="87" spans="10:41" s="30" customFormat="1" ht="20.100000000000001" customHeight="1" x14ac:dyDescent="0.25">
      <c r="J87" s="31"/>
      <c r="K87" s="63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29"/>
    </row>
    <row r="88" spans="10:41" s="30" customFormat="1" ht="20.100000000000001" customHeight="1" x14ac:dyDescent="0.25">
      <c r="J88" s="31"/>
      <c r="K88" s="63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29"/>
    </row>
    <row r="89" spans="10:41" s="30" customFormat="1" ht="20.100000000000001" customHeight="1" x14ac:dyDescent="0.25">
      <c r="J89" s="31"/>
      <c r="K89" s="63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29"/>
    </row>
    <row r="90" spans="10:41" s="30" customFormat="1" ht="20.100000000000001" customHeight="1" x14ac:dyDescent="0.25">
      <c r="J90" s="31"/>
      <c r="K90" s="63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29"/>
    </row>
    <row r="91" spans="10:41" s="30" customFormat="1" ht="20.100000000000001" customHeight="1" x14ac:dyDescent="0.25">
      <c r="J91" s="31"/>
      <c r="K91" s="63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29"/>
    </row>
    <row r="92" spans="10:41" s="30" customFormat="1" ht="20.100000000000001" customHeight="1" x14ac:dyDescent="0.25">
      <c r="J92" s="31"/>
      <c r="K92" s="63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29"/>
    </row>
    <row r="93" spans="10:41" s="30" customFormat="1" ht="20.100000000000001" customHeight="1" x14ac:dyDescent="0.25">
      <c r="J93" s="31"/>
      <c r="K93" s="63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29"/>
    </row>
    <row r="94" spans="10:41" s="30" customFormat="1" ht="20.100000000000001" customHeight="1" x14ac:dyDescent="0.25">
      <c r="J94" s="31"/>
      <c r="K94" s="63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29"/>
    </row>
    <row r="95" spans="10:41" s="30" customFormat="1" ht="20.100000000000001" customHeight="1" x14ac:dyDescent="0.25">
      <c r="J95" s="31"/>
      <c r="K95" s="63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29"/>
    </row>
    <row r="96" spans="10:41" ht="20.100000000000001" customHeight="1" x14ac:dyDescent="0.25">
      <c r="J96" s="34"/>
      <c r="K96" s="32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</row>
    <row r="97" spans="10:40" ht="20.100000000000001" customHeight="1" x14ac:dyDescent="0.25">
      <c r="J97" s="34"/>
      <c r="K97" s="32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</row>
    <row r="98" spans="10:40" ht="20.100000000000001" customHeight="1" x14ac:dyDescent="0.25">
      <c r="J98" s="34"/>
      <c r="K98" s="32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</row>
    <row r="99" spans="10:40" ht="20.100000000000001" customHeight="1" x14ac:dyDescent="0.25">
      <c r="J99" s="34"/>
      <c r="K99" s="32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</row>
    <row r="100" spans="10:40" ht="20.100000000000001" customHeight="1" x14ac:dyDescent="0.25">
      <c r="J100" s="34"/>
      <c r="K100" s="32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  <row r="101" spans="10:40" ht="20.100000000000001" customHeight="1" x14ac:dyDescent="0.25">
      <c r="J101" s="34"/>
      <c r="K101" s="32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</row>
    <row r="102" spans="10:40" ht="20.100000000000001" customHeight="1" x14ac:dyDescent="0.25">
      <c r="J102" s="34"/>
      <c r="K102" s="32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</row>
    <row r="103" spans="10:40" ht="20.100000000000001" customHeight="1" x14ac:dyDescent="0.25">
      <c r="J103" s="34"/>
      <c r="K103" s="32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</row>
    <row r="104" spans="10:40" ht="20.100000000000001" customHeight="1" x14ac:dyDescent="0.25">
      <c r="J104" s="34"/>
      <c r="K104" s="32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</row>
    <row r="105" spans="10:40" ht="20.100000000000001" customHeight="1" x14ac:dyDescent="0.25">
      <c r="J105" s="34"/>
      <c r="K105" s="32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</row>
    <row r="106" spans="10:40" ht="20.100000000000001" customHeight="1" x14ac:dyDescent="0.25">
      <c r="J106" s="34"/>
      <c r="K106" s="32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</row>
    <row r="107" spans="10:40" ht="20.100000000000001" customHeight="1" x14ac:dyDescent="0.25">
      <c r="J107" s="34"/>
      <c r="K107" s="32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</row>
    <row r="108" spans="10:40" ht="20.100000000000001" customHeight="1" x14ac:dyDescent="0.25">
      <c r="J108" s="34"/>
      <c r="K108" s="32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</row>
    <row r="109" spans="10:40" ht="20.100000000000001" customHeight="1" x14ac:dyDescent="0.25">
      <c r="J109" s="34"/>
      <c r="K109" s="32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</row>
    <row r="110" spans="10:40" ht="20.100000000000001" customHeight="1" x14ac:dyDescent="0.25">
      <c r="J110" s="34"/>
      <c r="K110" s="32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</row>
    <row r="111" spans="10:40" ht="20.100000000000001" customHeight="1" x14ac:dyDescent="0.25">
      <c r="J111" s="34"/>
      <c r="K111" s="32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</row>
    <row r="112" spans="10:40" ht="20.100000000000001" customHeight="1" x14ac:dyDescent="0.25">
      <c r="J112" s="34"/>
      <c r="K112" s="32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</row>
    <row r="113" spans="10:40" ht="20.100000000000001" customHeight="1" x14ac:dyDescent="0.25">
      <c r="J113" s="34"/>
      <c r="K113" s="32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</row>
    <row r="114" spans="10:40" ht="20.100000000000001" customHeight="1" x14ac:dyDescent="0.25">
      <c r="J114" s="34"/>
      <c r="K114" s="32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</row>
    <row r="115" spans="10:40" ht="20.100000000000001" customHeight="1" x14ac:dyDescent="0.25">
      <c r="J115" s="34"/>
      <c r="K115" s="32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</row>
    <row r="116" spans="10:40" ht="20.100000000000001" customHeight="1" x14ac:dyDescent="0.25">
      <c r="J116" s="34"/>
      <c r="K116" s="32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</row>
    <row r="117" spans="10:40" x14ac:dyDescent="0.25">
      <c r="J117" s="34"/>
      <c r="K117" s="32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</row>
    <row r="118" spans="10:40" x14ac:dyDescent="0.25">
      <c r="J118" s="34"/>
      <c r="K118" s="32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</row>
    <row r="119" spans="10:40" x14ac:dyDescent="0.25">
      <c r="J119" s="34"/>
      <c r="K119" s="32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</row>
    <row r="120" spans="10:40" x14ac:dyDescent="0.25">
      <c r="J120" s="34"/>
      <c r="K120" s="32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</row>
    <row r="121" spans="10:40" x14ac:dyDescent="0.25">
      <c r="J121" s="34"/>
      <c r="K121" s="32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</row>
    <row r="122" spans="10:40" x14ac:dyDescent="0.25">
      <c r="J122" s="34"/>
      <c r="K122" s="32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</row>
  </sheetData>
  <mergeCells count="96">
    <mergeCell ref="R2:AM3"/>
    <mergeCell ref="R4:AM4"/>
    <mergeCell ref="L7:N7"/>
    <mergeCell ref="O7:R7"/>
    <mergeCell ref="U7:V7"/>
    <mergeCell ref="W7:AB7"/>
    <mergeCell ref="AF7:AG7"/>
    <mergeCell ref="AH7:AM7"/>
    <mergeCell ref="S9:V9"/>
    <mergeCell ref="W9:AB9"/>
    <mergeCell ref="AK9:AM9"/>
    <mergeCell ref="R11:W11"/>
    <mergeCell ref="Y11:AD11"/>
    <mergeCell ref="R12:W12"/>
    <mergeCell ref="Y12:AD12"/>
    <mergeCell ref="AF12:AJ12"/>
    <mergeCell ref="AK12:AM12"/>
    <mergeCell ref="R13:W13"/>
    <mergeCell ref="Y13:AD13"/>
    <mergeCell ref="AF13:AJ13"/>
    <mergeCell ref="AK13:AM13"/>
    <mergeCell ref="R14:W14"/>
    <mergeCell ref="Y14:AD14"/>
    <mergeCell ref="AF14:AJ14"/>
    <mergeCell ref="AK14:AM14"/>
    <mergeCell ref="R15:W15"/>
    <mergeCell ref="Y15:AD15"/>
    <mergeCell ref="AF15:AJ15"/>
    <mergeCell ref="AK15:AM15"/>
    <mergeCell ref="R16:W16"/>
    <mergeCell ref="Y16:AD16"/>
    <mergeCell ref="AF16:AJ16"/>
    <mergeCell ref="AK16:AM16"/>
    <mergeCell ref="R17:W17"/>
    <mergeCell ref="Y17:AD17"/>
    <mergeCell ref="AF17:AJ17"/>
    <mergeCell ref="AK17:AM17"/>
    <mergeCell ref="AK18:AM18"/>
    <mergeCell ref="M19:Q19"/>
    <mergeCell ref="R19:W19"/>
    <mergeCell ref="Y19:AD19"/>
    <mergeCell ref="AF19:AI19"/>
    <mergeCell ref="AJ20:AK20"/>
    <mergeCell ref="M21:Q21"/>
    <mergeCell ref="R21:W21"/>
    <mergeCell ref="Y21:AD21"/>
    <mergeCell ref="AF21:AG21"/>
    <mergeCell ref="AH21:AI21"/>
    <mergeCell ref="AJ21:AK21"/>
    <mergeCell ref="M20:Q20"/>
    <mergeCell ref="R20:W20"/>
    <mergeCell ref="Y20:AD20"/>
    <mergeCell ref="AF20:AG20"/>
    <mergeCell ref="AH20:AI20"/>
    <mergeCell ref="R22:W22"/>
    <mergeCell ref="Y22:AD22"/>
    <mergeCell ref="AF22:AG22"/>
    <mergeCell ref="AH22:AI22"/>
    <mergeCell ref="AJ22:AK22"/>
    <mergeCell ref="M23:AD25"/>
    <mergeCell ref="AF23:AG23"/>
    <mergeCell ref="AH23:AI23"/>
    <mergeCell ref="AJ23:AK23"/>
    <mergeCell ref="AF24:AG24"/>
    <mergeCell ref="AH24:AI24"/>
    <mergeCell ref="AJ24:AK24"/>
    <mergeCell ref="AF25:AG25"/>
    <mergeCell ref="AH25:AI25"/>
    <mergeCell ref="AJ25:AK25"/>
    <mergeCell ref="M26:S26"/>
    <mergeCell ref="X26:AD26"/>
    <mergeCell ref="AF26:AG26"/>
    <mergeCell ref="AH26:AI26"/>
    <mergeCell ref="AJ26:AK26"/>
    <mergeCell ref="M28:T28"/>
    <mergeCell ref="V28:AC28"/>
    <mergeCell ref="M29:Q29"/>
    <mergeCell ref="R29:S29"/>
    <mergeCell ref="Z29:AB29"/>
    <mergeCell ref="M30:Q30"/>
    <mergeCell ref="R30:S30"/>
    <mergeCell ref="Z30:AB30"/>
    <mergeCell ref="R31:S31"/>
    <mergeCell ref="Z31:AB31"/>
    <mergeCell ref="R32:S32"/>
    <mergeCell ref="Z32:AB32"/>
    <mergeCell ref="M33:P33"/>
    <mergeCell ref="Q33:T33"/>
    <mergeCell ref="Z33:AB33"/>
    <mergeCell ref="V38:AC38"/>
    <mergeCell ref="M34:T34"/>
    <mergeCell ref="Z34:AB34"/>
    <mergeCell ref="Z35:AB35"/>
    <mergeCell ref="Z36:AA36"/>
    <mergeCell ref="V37:Y37"/>
    <mergeCell ref="Z37:AC37"/>
  </mergeCells>
  <conditionalFormatting sqref="Q33:T33">
    <cfRule type="containsText" dxfId="9" priority="2" operator="containsText" text="Rejeitado">
      <formula>NOT(ISERROR(SEARCH("Rejeitado",Q33)))</formula>
    </cfRule>
    <cfRule type="containsText" dxfId="8" priority="3" operator="containsText" text="Aprovado">
      <formula>NOT(ISERROR(SEARCH("Aprovado",Q33)))</formula>
    </cfRule>
  </conditionalFormatting>
  <conditionalFormatting sqref="Z37:AC37">
    <cfRule type="containsText" dxfId="7" priority="4" operator="containsText" text="Rejeitado">
      <formula>NOT(ISERROR(SEARCH("Rejeitado",Z37)))</formula>
    </cfRule>
    <cfRule type="containsText" dxfId="6" priority="5" operator="containsText" text="Aprovado">
      <formula>NOT(ISERROR(SEARCH("Aprovado",Z37)))</formula>
    </cfRule>
  </conditionalFormatting>
  <pageMargins left="0.25" right="0.25" top="0.75" bottom="0.75" header="0.511811023622047" footer="0.511811023622047"/>
  <pageSetup paperSize="9" scale="91" fitToHeight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CONFIG!$C$2:$C$7</xm:f>
          </x14:formula1>
          <x14:formula2>
            <xm:f>0</xm:f>
          </x14:formula2>
          <xm:sqref>W7:AB7</xm:sqref>
        </x14:dataValidation>
        <x14:dataValidation type="list" allowBlank="1" showInputMessage="1" showErrorMessage="1" xr:uid="{00000000-0002-0000-0200-000001000000}">
          <x14:formula1>
            <xm:f>CONFIG!$A$2:$A$9</xm:f>
          </x14:formula1>
          <x14:formula2>
            <xm:f>0</xm:f>
          </x14:formula2>
          <xm:sqref>W9:AB9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A933"/>
    <pageSetUpPr fitToPage="1"/>
  </sheetPr>
  <dimension ref="A1:AMJ69"/>
  <sheetViews>
    <sheetView showGridLines="0" showRowColHeaders="0" view="pageBreakPreview" zoomScale="80" zoomScaleNormal="100" zoomScalePageLayoutView="80" workbookViewId="0">
      <selection activeCell="M25" sqref="M25"/>
    </sheetView>
  </sheetViews>
  <sheetFormatPr defaultColWidth="9.140625" defaultRowHeight="15" x14ac:dyDescent="0.25"/>
  <cols>
    <col min="1" max="10" width="3.7109375" style="13" customWidth="1"/>
    <col min="11" max="11" width="3.7109375" style="16" customWidth="1"/>
    <col min="12" max="27" width="3.7109375" style="13" customWidth="1"/>
    <col min="28" max="28" width="4.42578125" style="13" customWidth="1"/>
    <col min="29" max="29" width="3.5703125" style="13" customWidth="1"/>
    <col min="30" max="38" width="3.7109375" style="13" customWidth="1"/>
    <col min="39" max="39" width="4.42578125" style="13" customWidth="1"/>
    <col min="40" max="40" width="3.7109375" style="66" customWidth="1"/>
    <col min="41" max="74" width="3.7109375" style="13" customWidth="1"/>
    <col min="75" max="1024" width="9.140625" style="13"/>
  </cols>
  <sheetData>
    <row r="1" spans="1:74" ht="15.9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67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68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</row>
    <row r="2" spans="1:74" ht="15.9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6" t="s">
        <v>1</v>
      </c>
      <c r="L2" s="16" t="s">
        <v>1</v>
      </c>
      <c r="M2" s="16" t="s">
        <v>1</v>
      </c>
      <c r="N2" s="16" t="s">
        <v>1</v>
      </c>
      <c r="O2" s="16" t="s">
        <v>1</v>
      </c>
      <c r="P2" s="16" t="s">
        <v>1</v>
      </c>
      <c r="Q2" s="16" t="s">
        <v>1</v>
      </c>
      <c r="R2" s="16" t="s">
        <v>1</v>
      </c>
      <c r="S2" s="16" t="s">
        <v>1</v>
      </c>
      <c r="T2" s="16" t="s">
        <v>1</v>
      </c>
      <c r="U2" s="16" t="s">
        <v>1</v>
      </c>
      <c r="V2" s="16" t="s">
        <v>1</v>
      </c>
      <c r="W2" s="16" t="s">
        <v>1</v>
      </c>
      <c r="X2" s="16" t="s">
        <v>1</v>
      </c>
      <c r="Y2" s="16" t="s">
        <v>1</v>
      </c>
      <c r="Z2" s="16" t="s">
        <v>1</v>
      </c>
      <c r="AA2" s="16" t="s">
        <v>1</v>
      </c>
      <c r="AB2" s="16" t="s">
        <v>1</v>
      </c>
      <c r="AC2" s="16" t="s">
        <v>1</v>
      </c>
      <c r="AD2" s="16" t="s">
        <v>1</v>
      </c>
      <c r="AE2" s="16" t="s">
        <v>1</v>
      </c>
      <c r="AF2" s="16" t="s">
        <v>1</v>
      </c>
      <c r="AG2" s="16" t="s">
        <v>1</v>
      </c>
      <c r="AH2" s="16" t="s">
        <v>1</v>
      </c>
      <c r="AI2" s="16" t="s">
        <v>1</v>
      </c>
      <c r="AJ2" s="16" t="s">
        <v>1</v>
      </c>
      <c r="AK2" s="16" t="s">
        <v>1</v>
      </c>
      <c r="AL2" s="16" t="s">
        <v>1</v>
      </c>
      <c r="AM2" s="16" t="s">
        <v>1</v>
      </c>
      <c r="AN2" s="68" t="s">
        <v>1</v>
      </c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</row>
    <row r="3" spans="1:74" ht="15.95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6" t="s">
        <v>1</v>
      </c>
      <c r="N3" s="164" t="s">
        <v>2</v>
      </c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N3" s="68" t="s">
        <v>1</v>
      </c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</row>
    <row r="4" spans="1:74" ht="15.95" customHeigh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6" t="s">
        <v>1</v>
      </c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N4" s="68" t="s">
        <v>1</v>
      </c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</row>
    <row r="5" spans="1:74" ht="15.95" customHeigh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6" t="s">
        <v>1</v>
      </c>
      <c r="N5" s="165" t="s">
        <v>61</v>
      </c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N5" s="68" t="s">
        <v>1</v>
      </c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</row>
    <row r="6" spans="1:74" ht="15.7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6" t="s">
        <v>1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N6" s="68" t="s">
        <v>1</v>
      </c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</row>
    <row r="7" spans="1:74" ht="24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6" t="s">
        <v>1</v>
      </c>
      <c r="AN7" s="68" t="s">
        <v>1</v>
      </c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</row>
    <row r="8" spans="1:74" ht="24" customHeigh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6" t="s">
        <v>1</v>
      </c>
      <c r="AD8" s="160" t="s">
        <v>4</v>
      </c>
      <c r="AE8" s="160"/>
      <c r="AF8" s="160"/>
      <c r="AG8" s="160"/>
      <c r="AH8" s="160"/>
      <c r="AI8" s="160"/>
      <c r="AJ8" s="160"/>
      <c r="AK8" s="160"/>
      <c r="AN8" s="68" t="s">
        <v>1</v>
      </c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</row>
    <row r="9" spans="1:74" ht="24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1</v>
      </c>
      <c r="L9" s="166" t="s">
        <v>5</v>
      </c>
      <c r="M9" s="166"/>
      <c r="N9" s="162">
        <f ca="1">TODAY()</f>
        <v>45729</v>
      </c>
      <c r="O9" s="162"/>
      <c r="P9" s="162"/>
      <c r="Q9" s="162"/>
      <c r="R9" s="162"/>
      <c r="T9" s="166" t="s">
        <v>6</v>
      </c>
      <c r="U9" s="166"/>
      <c r="V9" s="162"/>
      <c r="W9" s="162"/>
      <c r="X9" s="162"/>
      <c r="Y9" s="162"/>
      <c r="Z9" s="162"/>
      <c r="AA9" s="162"/>
      <c r="AB9" s="19"/>
      <c r="AD9" s="167"/>
      <c r="AE9" s="167"/>
      <c r="AF9" s="167"/>
      <c r="AG9" s="167"/>
      <c r="AH9" s="167"/>
      <c r="AI9" s="167"/>
      <c r="AJ9" s="167"/>
      <c r="AK9" s="167"/>
      <c r="AN9" s="68" t="s">
        <v>1</v>
      </c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</row>
    <row r="10" spans="1:74" ht="24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6" t="s">
        <v>1</v>
      </c>
      <c r="AN10" s="68" t="s">
        <v>1</v>
      </c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</row>
    <row r="11" spans="1:74" ht="24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6" t="s">
        <v>1</v>
      </c>
      <c r="L11" s="161" t="s">
        <v>7</v>
      </c>
      <c r="M11" s="161"/>
      <c r="N11" s="161"/>
      <c r="O11" s="161"/>
      <c r="P11" s="161"/>
      <c r="Q11" s="162"/>
      <c r="R11" s="162"/>
      <c r="S11" s="162"/>
      <c r="T11" s="162"/>
      <c r="U11" s="162"/>
      <c r="V11" s="162"/>
      <c r="W11" s="162"/>
      <c r="AN11" s="68" t="s">
        <v>1</v>
      </c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</row>
    <row r="12" spans="1:74" ht="24" customHeight="1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6" t="s">
        <v>1</v>
      </c>
      <c r="L12" s="2"/>
      <c r="M12" s="2"/>
      <c r="N12" s="20"/>
      <c r="O12" s="20"/>
      <c r="P12" s="20"/>
      <c r="Q12" s="20"/>
      <c r="R12" s="20"/>
      <c r="S12" s="20"/>
      <c r="T12" s="20"/>
      <c r="AD12" s="13" t="s">
        <v>8</v>
      </c>
      <c r="AN12" s="68" t="s">
        <v>1</v>
      </c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</row>
    <row r="13" spans="1:74" ht="24" customHeight="1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6" t="s">
        <v>1</v>
      </c>
      <c r="U13" s="163" t="s">
        <v>9</v>
      </c>
      <c r="V13" s="163"/>
      <c r="W13" s="163"/>
      <c r="X13" s="163"/>
      <c r="Y13" s="163"/>
      <c r="Z13" s="163"/>
      <c r="AA13" s="163"/>
      <c r="AB13" s="19"/>
      <c r="AD13" s="163" t="s">
        <v>10</v>
      </c>
      <c r="AE13" s="163"/>
      <c r="AF13" s="163"/>
      <c r="AG13" s="163"/>
      <c r="AH13" s="163"/>
      <c r="AI13" s="163"/>
      <c r="AJ13" s="163"/>
      <c r="AK13" s="163"/>
      <c r="AN13" s="68" t="s">
        <v>1</v>
      </c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</row>
    <row r="14" spans="1:74" ht="24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6" t="s">
        <v>1</v>
      </c>
      <c r="M14" s="157" t="s">
        <v>12</v>
      </c>
      <c r="N14" s="157"/>
      <c r="O14" s="157"/>
      <c r="P14" s="157"/>
      <c r="Q14" s="157"/>
      <c r="R14" s="157"/>
      <c r="S14" s="157"/>
      <c r="T14" s="157"/>
      <c r="U14" s="152"/>
      <c r="V14" s="152"/>
      <c r="W14" s="152"/>
      <c r="X14" s="152"/>
      <c r="Y14" s="152"/>
      <c r="Z14" s="152"/>
      <c r="AA14" s="152"/>
      <c r="AB14" s="152"/>
      <c r="AD14" s="152"/>
      <c r="AE14" s="152"/>
      <c r="AF14" s="152"/>
      <c r="AG14" s="152"/>
      <c r="AH14" s="152"/>
      <c r="AI14" s="152"/>
      <c r="AJ14" s="152"/>
      <c r="AK14" s="152"/>
      <c r="AN14" s="68" t="s">
        <v>1</v>
      </c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</row>
    <row r="15" spans="1:74" ht="24" customHeigh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6" t="s">
        <v>1</v>
      </c>
      <c r="M15" s="157" t="s">
        <v>13</v>
      </c>
      <c r="N15" s="157"/>
      <c r="O15" s="157"/>
      <c r="P15" s="157"/>
      <c r="Q15" s="157"/>
      <c r="R15" s="157"/>
      <c r="S15" s="157"/>
      <c r="T15" s="157"/>
      <c r="U15" s="152"/>
      <c r="V15" s="152"/>
      <c r="W15" s="152"/>
      <c r="X15" s="152"/>
      <c r="Y15" s="152"/>
      <c r="Z15" s="152"/>
      <c r="AA15" s="152"/>
      <c r="AB15" s="152"/>
      <c r="AD15" s="152"/>
      <c r="AE15" s="152"/>
      <c r="AF15" s="152"/>
      <c r="AG15" s="152"/>
      <c r="AH15" s="152"/>
      <c r="AI15" s="152"/>
      <c r="AJ15" s="152"/>
      <c r="AK15" s="152"/>
      <c r="AN15" s="68" t="s">
        <v>1</v>
      </c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</row>
    <row r="16" spans="1:74" ht="24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6" t="s">
        <v>1</v>
      </c>
      <c r="M16" s="157" t="s">
        <v>14</v>
      </c>
      <c r="N16" s="157"/>
      <c r="O16" s="157"/>
      <c r="P16" s="157"/>
      <c r="Q16" s="157"/>
      <c r="R16" s="157"/>
      <c r="S16" s="157"/>
      <c r="T16" s="157"/>
      <c r="U16" s="158"/>
      <c r="V16" s="158"/>
      <c r="W16" s="158"/>
      <c r="X16" s="158"/>
      <c r="Y16" s="158"/>
      <c r="Z16" s="158"/>
      <c r="AA16" s="158"/>
      <c r="AB16" s="158"/>
      <c r="AD16" s="158"/>
      <c r="AE16" s="158"/>
      <c r="AF16" s="158"/>
      <c r="AG16" s="158"/>
      <c r="AH16" s="158"/>
      <c r="AI16" s="158"/>
      <c r="AJ16" s="158"/>
      <c r="AK16" s="158"/>
      <c r="AN16" s="68" t="s">
        <v>1</v>
      </c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</row>
    <row r="17" spans="1:71" ht="24" customHeigh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6" t="s">
        <v>1</v>
      </c>
      <c r="AN17" s="68" t="s">
        <v>1</v>
      </c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</row>
    <row r="18" spans="1:71" ht="5.25" customHeight="1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6" t="s">
        <v>1</v>
      </c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"/>
      <c r="AL18" s="1"/>
      <c r="AN18" s="68" t="s">
        <v>1</v>
      </c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</row>
    <row r="19" spans="1:71" ht="11.25" customHeight="1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6" t="s">
        <v>1</v>
      </c>
      <c r="AN19" s="68" t="s">
        <v>1</v>
      </c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</row>
    <row r="20" spans="1:71" ht="24" customHeight="1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6" t="s">
        <v>1</v>
      </c>
      <c r="M20" s="160"/>
      <c r="N20" s="160"/>
      <c r="O20" s="160"/>
      <c r="P20" s="160"/>
      <c r="Q20" s="22"/>
      <c r="R20" s="160" t="s">
        <v>62</v>
      </c>
      <c r="S20" s="160"/>
      <c r="T20" s="160"/>
      <c r="U20" s="160"/>
      <c r="V20" s="22"/>
      <c r="W20" s="160" t="s">
        <v>9</v>
      </c>
      <c r="X20" s="160"/>
      <c r="Y20" s="160"/>
      <c r="Z20" s="160"/>
      <c r="AB20" s="160" t="s">
        <v>16</v>
      </c>
      <c r="AC20" s="160"/>
      <c r="AD20" s="160"/>
      <c r="AE20" s="160"/>
      <c r="AG20" s="160" t="s">
        <v>17</v>
      </c>
      <c r="AH20" s="160"/>
      <c r="AI20" s="160"/>
      <c r="AJ20" s="160"/>
      <c r="AK20" s="3"/>
      <c r="AL20" s="3"/>
      <c r="AN20" s="68" t="s">
        <v>1</v>
      </c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</row>
    <row r="21" spans="1:71" ht="24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6" t="s">
        <v>1</v>
      </c>
      <c r="M21" s="160"/>
      <c r="N21" s="160"/>
      <c r="O21" s="160"/>
      <c r="P21" s="160"/>
      <c r="R21" s="207"/>
      <c r="S21" s="207"/>
      <c r="T21" s="207"/>
      <c r="U21" s="207"/>
      <c r="V21" s="21"/>
      <c r="W21" s="217"/>
      <c r="X21" s="217"/>
      <c r="Y21" s="217"/>
      <c r="Z21" s="217"/>
      <c r="AB21" s="152"/>
      <c r="AC21" s="152"/>
      <c r="AD21" s="152"/>
      <c r="AE21" s="152"/>
      <c r="AG21" s="218" t="str">
        <f>IF(QL_27=QL_18,"APROVADO","REPROVADO")</f>
        <v>APROVADO</v>
      </c>
      <c r="AH21" s="218"/>
      <c r="AI21" s="218"/>
      <c r="AJ21" s="218"/>
      <c r="AK21" s="23"/>
      <c r="AL21" s="23"/>
      <c r="AN21" s="68" t="s">
        <v>1</v>
      </c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</row>
    <row r="22" spans="1:71" ht="24" customHeigh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6" t="s">
        <v>1</v>
      </c>
      <c r="M22" s="160"/>
      <c r="N22" s="160"/>
      <c r="O22" s="160"/>
      <c r="P22" s="160"/>
      <c r="R22" s="207"/>
      <c r="S22" s="207"/>
      <c r="T22" s="207"/>
      <c r="U22" s="207"/>
      <c r="V22" s="21"/>
      <c r="W22" s="217"/>
      <c r="X22" s="217"/>
      <c r="Y22" s="217"/>
      <c r="Z22" s="217"/>
      <c r="AB22" s="152"/>
      <c r="AC22" s="152"/>
      <c r="AD22" s="152"/>
      <c r="AE22" s="152"/>
      <c r="AG22" s="218" t="str">
        <f>IF(QL_28=QL_19,"APROVADO","REPROVADO")</f>
        <v>APROVADO</v>
      </c>
      <c r="AH22" s="218"/>
      <c r="AI22" s="218"/>
      <c r="AJ22" s="218"/>
      <c r="AK22" s="23"/>
      <c r="AL22" s="23"/>
      <c r="AN22" s="68" t="s">
        <v>1</v>
      </c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</row>
    <row r="23" spans="1:71" ht="12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6" t="s">
        <v>1</v>
      </c>
      <c r="AG23" s="69"/>
      <c r="AH23" s="69"/>
      <c r="AI23" s="69"/>
      <c r="AJ23" s="69"/>
      <c r="AN23" s="68" t="s">
        <v>1</v>
      </c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</row>
    <row r="24" spans="1:71" ht="24" customHeigh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6" t="s">
        <v>1</v>
      </c>
      <c r="M24" s="24" t="s">
        <v>27</v>
      </c>
      <c r="AN24" s="68" t="s">
        <v>1</v>
      </c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</row>
    <row r="25" spans="1:71" ht="24" customHeigh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6" t="s">
        <v>1</v>
      </c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23"/>
      <c r="AN25" s="68" t="s">
        <v>1</v>
      </c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</row>
    <row r="26" spans="1:71" ht="24" customHeigh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23"/>
      <c r="AN26" s="68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</row>
    <row r="27" spans="1:71" ht="24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23"/>
      <c r="AN27" s="68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</row>
    <row r="28" spans="1:71" ht="24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6" t="s">
        <v>1</v>
      </c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23"/>
      <c r="AN28" s="68" t="s">
        <v>1</v>
      </c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</row>
    <row r="29" spans="1:71" ht="24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6" t="s">
        <v>1</v>
      </c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23"/>
      <c r="AN29" s="68" t="s">
        <v>1</v>
      </c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</row>
    <row r="30" spans="1:71" ht="24" customHeigh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6" t="s">
        <v>1</v>
      </c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23"/>
      <c r="AN30" s="68" t="s">
        <v>1</v>
      </c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</row>
    <row r="31" spans="1:71" ht="24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6" t="s">
        <v>1</v>
      </c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3"/>
      <c r="AN31" s="68" t="s">
        <v>1</v>
      </c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</row>
    <row r="32" spans="1:71" ht="24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6" t="s">
        <v>1</v>
      </c>
      <c r="M32" s="25"/>
      <c r="N32" s="25"/>
      <c r="O32" s="150"/>
      <c r="P32" s="150"/>
      <c r="Q32" s="150"/>
      <c r="R32" s="150"/>
      <c r="S32" s="150"/>
      <c r="T32" s="150"/>
      <c r="U32" s="150"/>
      <c r="V32" s="150"/>
      <c r="W32" s="150"/>
      <c r="X32" s="25"/>
      <c r="Y32" s="25"/>
      <c r="Z32" s="25"/>
      <c r="AA32" s="25"/>
      <c r="AB32" s="150"/>
      <c r="AC32" s="150"/>
      <c r="AD32" s="150"/>
      <c r="AE32" s="150"/>
      <c r="AF32" s="150"/>
      <c r="AG32" s="150"/>
      <c r="AH32" s="150"/>
      <c r="AI32" s="150"/>
      <c r="AJ32" s="150"/>
      <c r="AK32" s="25"/>
      <c r="AL32" s="23"/>
      <c r="AN32" s="68" t="s">
        <v>1</v>
      </c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</row>
    <row r="33" spans="1:71" ht="8.25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6" t="s">
        <v>1</v>
      </c>
      <c r="AN33" s="68" t="s">
        <v>1</v>
      </c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</row>
    <row r="34" spans="1:71" ht="13.5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AN34" s="68" t="s">
        <v>1</v>
      </c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</row>
    <row r="35" spans="1:71" ht="15.95" customHeigh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67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68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</row>
    <row r="36" spans="1:71" ht="15.95" customHeigh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67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68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</row>
    <row r="37" spans="1:71" ht="15.9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67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68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</row>
    <row r="38" spans="1:71" ht="15.9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67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68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</row>
    <row r="39" spans="1:71" ht="15.9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67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68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</row>
    <row r="40" spans="1:71" ht="15.9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67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68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</row>
    <row r="41" spans="1:71" ht="15.9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67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68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1" ht="15.95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67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68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</row>
    <row r="43" spans="1:71" ht="15.9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67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68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</row>
    <row r="44" spans="1:71" ht="15.9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67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68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</row>
    <row r="45" spans="1:71" ht="15.95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67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68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</row>
    <row r="46" spans="1:71" ht="15.95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67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68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</row>
    <row r="47" spans="1:71" ht="15.95" customHeigh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67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68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</row>
    <row r="48" spans="1:71" ht="15.95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67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68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</row>
    <row r="49" spans="1:71" ht="15.95" customHeight="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67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68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</row>
    <row r="50" spans="1:71" ht="15.9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67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68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</row>
    <row r="51" spans="1:71" ht="15.9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67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68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</row>
    <row r="52" spans="1:71" ht="15.9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67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68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</row>
    <row r="53" spans="1:71" ht="15.9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67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68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</row>
    <row r="54" spans="1:71" ht="15.9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67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68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</row>
    <row r="55" spans="1:71" ht="15.9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67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68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</row>
    <row r="56" spans="1:71" ht="15.95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67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68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</row>
    <row r="57" spans="1:71" ht="15.9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67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68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</row>
    <row r="58" spans="1:71" ht="15.95" customHeigh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67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68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</row>
    <row r="59" spans="1:71" ht="15.95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67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68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</row>
    <row r="60" spans="1:71" ht="15.95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67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68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</row>
    <row r="61" spans="1:71" ht="15.95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67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68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</row>
    <row r="62" spans="1:71" ht="15.9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67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68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</row>
    <row r="63" spans="1:7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67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68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</row>
    <row r="64" spans="1:7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67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68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</row>
    <row r="65" spans="1:7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67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68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</row>
    <row r="66" spans="1:71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67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68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</row>
    <row r="67" spans="1:7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67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68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</row>
    <row r="68" spans="1:7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67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68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</row>
    <row r="69" spans="1:7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67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68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</row>
  </sheetData>
  <mergeCells count="40">
    <mergeCell ref="N3:AL4"/>
    <mergeCell ref="N5:AL5"/>
    <mergeCell ref="AD8:AK8"/>
    <mergeCell ref="L9:M9"/>
    <mergeCell ref="N9:R9"/>
    <mergeCell ref="T9:U9"/>
    <mergeCell ref="V9:AA9"/>
    <mergeCell ref="AD9:AK9"/>
    <mergeCell ref="L11:P11"/>
    <mergeCell ref="Q11:W11"/>
    <mergeCell ref="U13:AA13"/>
    <mergeCell ref="AD13:AK13"/>
    <mergeCell ref="M14:T14"/>
    <mergeCell ref="U14:AB14"/>
    <mergeCell ref="AD14:AK14"/>
    <mergeCell ref="M15:T15"/>
    <mergeCell ref="U15:AB15"/>
    <mergeCell ref="AD15:AK15"/>
    <mergeCell ref="M16:T16"/>
    <mergeCell ref="U16:AB16"/>
    <mergeCell ref="AD16:AK16"/>
    <mergeCell ref="M18:AJ18"/>
    <mergeCell ref="M20:P20"/>
    <mergeCell ref="R20:U20"/>
    <mergeCell ref="W20:Z20"/>
    <mergeCell ref="AB20:AE20"/>
    <mergeCell ref="AG20:AJ20"/>
    <mergeCell ref="M21:P21"/>
    <mergeCell ref="R21:U21"/>
    <mergeCell ref="W21:Z21"/>
    <mergeCell ref="AB21:AE21"/>
    <mergeCell ref="AG21:AJ21"/>
    <mergeCell ref="M25:AK30"/>
    <mergeCell ref="O32:W32"/>
    <mergeCell ref="AB32:AJ32"/>
    <mergeCell ref="M22:P22"/>
    <mergeCell ref="R22:U22"/>
    <mergeCell ref="W22:Z22"/>
    <mergeCell ref="AB22:AE22"/>
    <mergeCell ref="AG22:AJ22"/>
  </mergeCells>
  <conditionalFormatting sqref="AG21:AJ22">
    <cfRule type="containsText" dxfId="5" priority="2" operator="containsText" text="REPROVADO">
      <formula>NOT(ISERROR(SEARCH("REPROVADO",AG21)))</formula>
    </cfRule>
    <cfRule type="containsText" dxfId="4" priority="3" operator="containsText" text="APROVADO">
      <formula>NOT(ISERROR(SEARCH("APROVADO",AG21)))</formula>
    </cfRule>
  </conditionalFormatting>
  <printOptions horizontalCentered="1"/>
  <pageMargins left="0.23611111111111099" right="0.23611111111111099" top="0.39374999999999999" bottom="0.35416666666666702" header="0.511811023622047" footer="0.511811023622047"/>
  <pageSetup paperSize="9" fitToHeight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CONFIG!$C$2:$C$7</xm:f>
          </x14:formula1>
          <x14:formula2>
            <xm:f>0</xm:f>
          </x14:formula2>
          <xm:sqref>V9:AA9</xm:sqref>
        </x14:dataValidation>
        <x14:dataValidation type="list" allowBlank="1" showInputMessage="1" showErrorMessage="1" xr:uid="{00000000-0002-0000-0300-000001000000}">
          <x14:formula1>
            <xm:f>CONFIG!$A$2:$A$7</xm:f>
          </x14:formula1>
          <x14:formula2>
            <xm:f>0</xm:f>
          </x14:formula2>
          <xm:sqref>Q11:W11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LZ113"/>
  <sheetViews>
    <sheetView tabSelected="1" view="pageBreakPreview" zoomScale="55" zoomScaleNormal="100" zoomScaleSheetLayoutView="55" zoomScalePageLayoutView="80" workbookViewId="0">
      <selection activeCell="A2" sqref="A2:AD2"/>
    </sheetView>
  </sheetViews>
  <sheetFormatPr defaultColWidth="9.140625" defaultRowHeight="18.75" x14ac:dyDescent="0.3"/>
  <cols>
    <col min="1" max="1" width="2.42578125" style="83" bestFit="1" customWidth="1"/>
    <col min="2" max="2" width="3.28515625" style="82" bestFit="1" customWidth="1"/>
    <col min="3" max="3" width="19.85546875" style="82" bestFit="1" customWidth="1"/>
    <col min="4" max="6" width="2.42578125" style="82" bestFit="1" customWidth="1"/>
    <col min="7" max="7" width="18.85546875" style="82" bestFit="1" customWidth="1"/>
    <col min="8" max="11" width="2.42578125" style="82" bestFit="1" customWidth="1"/>
    <col min="12" max="12" width="11.5703125" style="82" customWidth="1"/>
    <col min="13" max="13" width="3.7109375" style="82" customWidth="1"/>
    <col min="14" max="14" width="1.5703125" style="82" customWidth="1"/>
    <col min="15" max="19" width="3.7109375" style="82" customWidth="1"/>
    <col min="20" max="20" width="2.42578125" style="82" bestFit="1" customWidth="1"/>
    <col min="21" max="22" width="2.42578125" style="82" customWidth="1"/>
    <col min="23" max="23" width="9" style="82" customWidth="1"/>
    <col min="24" max="25" width="2.42578125" style="82" bestFit="1" customWidth="1"/>
    <col min="26" max="26" width="26.42578125" style="82" bestFit="1" customWidth="1"/>
    <col min="27" max="28" width="2.42578125" style="82" bestFit="1" customWidth="1"/>
    <col min="29" max="29" width="5" style="82" customWidth="1"/>
    <col min="30" max="30" width="33.140625" style="82" customWidth="1"/>
    <col min="31" max="31" width="3.7109375" style="113" customWidth="1"/>
    <col min="32" max="34" width="3.7109375" style="82" customWidth="1"/>
    <col min="35" max="35" width="14.28515625" style="82" hidden="1" customWidth="1"/>
    <col min="36" max="36" width="15.5703125" style="82" hidden="1" customWidth="1"/>
    <col min="37" max="37" width="13" style="82" hidden="1" customWidth="1"/>
    <col min="38" max="38" width="13.42578125" style="82" hidden="1" customWidth="1"/>
    <col min="39" max="39" width="3.7109375" style="82" customWidth="1"/>
    <col min="40" max="1014" width="9.140625" style="82"/>
    <col min="1015" max="16384" width="9.140625" style="77"/>
  </cols>
  <sheetData>
    <row r="1" spans="1:68" ht="69.95" customHeight="1" x14ac:dyDescent="0.3">
      <c r="A1" s="281" t="s">
        <v>406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114" t="s">
        <v>404</v>
      </c>
      <c r="AE1" s="80" t="s">
        <v>1</v>
      </c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</row>
    <row r="2" spans="1:68" x14ac:dyDescent="0.3">
      <c r="A2" s="261"/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2"/>
      <c r="AE2" s="80" t="s">
        <v>1</v>
      </c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</row>
    <row r="3" spans="1:68" ht="11.25" customHeight="1" x14ac:dyDescent="0.3">
      <c r="A3" s="83" t="s">
        <v>1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0" t="s">
        <v>1</v>
      </c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</row>
    <row r="4" spans="1:68" ht="20.100000000000001" customHeight="1" x14ac:dyDescent="0.3">
      <c r="A4" s="83" t="s">
        <v>1</v>
      </c>
      <c r="B4" s="263" t="s">
        <v>5</v>
      </c>
      <c r="C4" s="263"/>
      <c r="D4" s="263"/>
      <c r="E4" s="265"/>
      <c r="F4" s="265"/>
      <c r="G4" s="265"/>
      <c r="H4" s="265"/>
      <c r="I4" s="85"/>
      <c r="J4" s="85"/>
      <c r="K4" s="256" t="s">
        <v>6</v>
      </c>
      <c r="L4" s="256"/>
      <c r="M4" s="266"/>
      <c r="N4" s="266"/>
      <c r="O4" s="266"/>
      <c r="P4" s="266"/>
      <c r="Q4" s="266"/>
      <c r="R4" s="266"/>
      <c r="V4" s="267" t="s">
        <v>31</v>
      </c>
      <c r="W4" s="267"/>
      <c r="X4" s="219"/>
      <c r="Y4" s="219"/>
      <c r="Z4" s="219"/>
      <c r="AA4" s="219"/>
      <c r="AB4" s="219"/>
      <c r="AC4" s="219"/>
      <c r="AD4" s="84"/>
      <c r="AE4" s="80" t="s">
        <v>1</v>
      </c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</row>
    <row r="5" spans="1:68" ht="20.100000000000001" customHeight="1" x14ac:dyDescent="0.3">
      <c r="A5" s="83" t="s">
        <v>1</v>
      </c>
      <c r="B5" s="84"/>
      <c r="C5" s="84"/>
      <c r="D5" s="84"/>
      <c r="E5" s="84"/>
      <c r="F5" s="84"/>
      <c r="G5" s="84"/>
      <c r="H5" s="84"/>
      <c r="I5" s="85"/>
      <c r="J5" s="85"/>
      <c r="K5" s="85"/>
      <c r="L5" s="85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0" t="s">
        <v>1</v>
      </c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</row>
    <row r="6" spans="1:68" ht="20.100000000000001" customHeight="1" x14ac:dyDescent="0.3">
      <c r="A6" s="83" t="s">
        <v>1</v>
      </c>
      <c r="B6" s="88"/>
      <c r="C6" s="88"/>
      <c r="D6" s="84"/>
      <c r="E6" s="84"/>
      <c r="F6" s="84"/>
      <c r="G6" s="84"/>
      <c r="H6" s="84"/>
      <c r="I6" s="263" t="s">
        <v>7</v>
      </c>
      <c r="J6" s="263"/>
      <c r="K6" s="263"/>
      <c r="L6" s="263"/>
      <c r="M6" s="239"/>
      <c r="N6" s="239"/>
      <c r="O6" s="239"/>
      <c r="P6" s="239"/>
      <c r="Q6" s="239"/>
      <c r="R6" s="239"/>
      <c r="S6" s="88"/>
      <c r="T6" s="88"/>
      <c r="U6" s="88"/>
      <c r="V6" s="88"/>
      <c r="W6" s="88"/>
      <c r="X6" s="84"/>
      <c r="Y6" s="84"/>
      <c r="Z6" s="86" t="s">
        <v>33</v>
      </c>
      <c r="AA6" s="264"/>
      <c r="AB6" s="264"/>
      <c r="AC6" s="264"/>
      <c r="AD6" s="84"/>
      <c r="AE6" s="80" t="s">
        <v>1</v>
      </c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</row>
    <row r="7" spans="1:68" ht="11.25" customHeight="1" x14ac:dyDescent="0.3">
      <c r="A7" s="83" t="s">
        <v>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0" t="s">
        <v>1</v>
      </c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</row>
    <row r="8" spans="1:68" ht="15" customHeight="1" x14ac:dyDescent="0.3">
      <c r="A8" s="83" t="s">
        <v>1</v>
      </c>
      <c r="B8" s="84"/>
      <c r="C8" s="84"/>
      <c r="D8" s="84"/>
      <c r="E8" s="84"/>
      <c r="F8" s="84"/>
      <c r="G8" s="84"/>
      <c r="H8" s="259" t="s">
        <v>9</v>
      </c>
      <c r="I8" s="259"/>
      <c r="J8" s="259"/>
      <c r="K8" s="259"/>
      <c r="L8" s="259"/>
      <c r="M8" s="259"/>
      <c r="N8" s="89"/>
      <c r="O8" s="259" t="s">
        <v>16</v>
      </c>
      <c r="P8" s="259"/>
      <c r="Q8" s="259"/>
      <c r="R8" s="259"/>
      <c r="S8" s="259"/>
      <c r="T8" s="259"/>
      <c r="U8" s="84"/>
      <c r="V8" s="84"/>
      <c r="W8" s="84"/>
      <c r="X8" s="84"/>
      <c r="Y8" s="84"/>
      <c r="Z8" s="84"/>
      <c r="AA8" s="84"/>
      <c r="AB8" s="84"/>
      <c r="AC8" s="84"/>
      <c r="AD8" s="84"/>
      <c r="AE8" s="80" t="s">
        <v>1</v>
      </c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</row>
    <row r="9" spans="1:68" ht="20.100000000000001" customHeight="1" x14ac:dyDescent="0.3">
      <c r="A9" s="83" t="s">
        <v>1</v>
      </c>
      <c r="B9" s="84"/>
      <c r="D9" s="84"/>
      <c r="E9" s="84"/>
      <c r="F9" s="84"/>
      <c r="G9" s="85" t="s">
        <v>34</v>
      </c>
      <c r="H9" s="258"/>
      <c r="I9" s="258"/>
      <c r="J9" s="258"/>
      <c r="K9" s="258"/>
      <c r="L9" s="258"/>
      <c r="M9" s="258"/>
      <c r="N9" s="87"/>
      <c r="O9" s="258"/>
      <c r="P9" s="258"/>
      <c r="Q9" s="258"/>
      <c r="R9" s="258"/>
      <c r="S9" s="258"/>
      <c r="T9" s="258"/>
      <c r="U9" s="84"/>
      <c r="V9" s="252" t="s">
        <v>400</v>
      </c>
      <c r="W9" s="252"/>
      <c r="X9" s="252"/>
      <c r="Y9" s="252"/>
      <c r="Z9" s="252"/>
      <c r="AA9" s="253"/>
      <c r="AB9" s="253"/>
      <c r="AC9" s="253"/>
      <c r="AD9" s="84"/>
      <c r="AE9" s="80" t="s">
        <v>1</v>
      </c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</row>
    <row r="10" spans="1:68" ht="20.100000000000001" customHeight="1" x14ac:dyDescent="0.3">
      <c r="A10" s="83" t="s">
        <v>1</v>
      </c>
      <c r="B10" s="84"/>
      <c r="D10" s="84"/>
      <c r="E10" s="84"/>
      <c r="F10" s="84"/>
      <c r="G10" s="85" t="s">
        <v>37</v>
      </c>
      <c r="H10" s="258"/>
      <c r="I10" s="258"/>
      <c r="J10" s="258"/>
      <c r="K10" s="258"/>
      <c r="L10" s="258"/>
      <c r="M10" s="258"/>
      <c r="N10" s="87"/>
      <c r="O10" s="258"/>
      <c r="P10" s="258"/>
      <c r="Q10" s="258"/>
      <c r="R10" s="258"/>
      <c r="S10" s="258"/>
      <c r="T10" s="258"/>
      <c r="U10" s="84"/>
      <c r="V10" s="256" t="s">
        <v>38</v>
      </c>
      <c r="W10" s="256"/>
      <c r="X10" s="256"/>
      <c r="Y10" s="256"/>
      <c r="Z10" s="256"/>
      <c r="AA10" s="253" t="e">
        <f>AVERAGE(H17:H18)</f>
        <v>#DIV/0!</v>
      </c>
      <c r="AB10" s="253"/>
      <c r="AC10" s="253"/>
      <c r="AD10" s="84"/>
      <c r="AE10" s="80" t="s">
        <v>1</v>
      </c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</row>
    <row r="11" spans="1:68" ht="20.100000000000001" customHeight="1" x14ac:dyDescent="0.3">
      <c r="A11" s="83" t="s">
        <v>1</v>
      </c>
      <c r="B11" s="84"/>
      <c r="D11" s="84"/>
      <c r="E11" s="84"/>
      <c r="F11" s="84"/>
      <c r="G11" s="85" t="s">
        <v>39</v>
      </c>
      <c r="H11" s="255"/>
      <c r="I11" s="255"/>
      <c r="J11" s="255"/>
      <c r="K11" s="255"/>
      <c r="L11" s="255"/>
      <c r="M11" s="255"/>
      <c r="N11" s="87"/>
      <c r="O11" s="255"/>
      <c r="P11" s="255"/>
      <c r="Q11" s="255"/>
      <c r="R11" s="255"/>
      <c r="S11" s="255"/>
      <c r="T11" s="255"/>
      <c r="U11" s="84"/>
      <c r="V11" s="256" t="s">
        <v>40</v>
      </c>
      <c r="W11" s="256"/>
      <c r="X11" s="256"/>
      <c r="Y11" s="256"/>
      <c r="Z11" s="256"/>
      <c r="AA11" s="253" t="e">
        <f>AVERAGE(O17:O18)</f>
        <v>#DIV/0!</v>
      </c>
      <c r="AB11" s="253"/>
      <c r="AC11" s="253"/>
      <c r="AD11" s="84"/>
      <c r="AE11" s="80" t="s">
        <v>1</v>
      </c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</row>
    <row r="12" spans="1:68" ht="20.100000000000001" customHeight="1" x14ac:dyDescent="0.3">
      <c r="A12" s="83" t="s">
        <v>1</v>
      </c>
      <c r="B12" s="84"/>
      <c r="D12" s="84"/>
      <c r="E12" s="84"/>
      <c r="F12" s="84"/>
      <c r="G12" s="85" t="s">
        <v>41</v>
      </c>
      <c r="H12" s="257"/>
      <c r="I12" s="257"/>
      <c r="J12" s="257"/>
      <c r="K12" s="257"/>
      <c r="L12" s="257"/>
      <c r="M12" s="257"/>
      <c r="N12" s="87"/>
      <c r="O12" s="257"/>
      <c r="P12" s="257"/>
      <c r="Q12" s="257"/>
      <c r="R12" s="257"/>
      <c r="S12" s="257"/>
      <c r="T12" s="257"/>
      <c r="U12" s="84"/>
      <c r="V12" s="252" t="s">
        <v>401</v>
      </c>
      <c r="W12" s="252"/>
      <c r="X12" s="252"/>
      <c r="Y12" s="252"/>
      <c r="Z12" s="252"/>
      <c r="AA12" s="253"/>
      <c r="AB12" s="253"/>
      <c r="AC12" s="253"/>
      <c r="AD12" s="84"/>
      <c r="AE12" s="80" t="s">
        <v>1</v>
      </c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</row>
    <row r="13" spans="1:68" ht="20.100000000000001" customHeight="1" x14ac:dyDescent="0.3">
      <c r="A13" s="83" t="s">
        <v>1</v>
      </c>
      <c r="B13" s="84"/>
      <c r="D13" s="84"/>
      <c r="E13" s="84"/>
      <c r="F13" s="84"/>
      <c r="G13" s="85"/>
      <c r="H13" s="251"/>
      <c r="I13" s="251"/>
      <c r="J13" s="251"/>
      <c r="K13" s="251"/>
      <c r="L13" s="251"/>
      <c r="M13" s="251"/>
      <c r="N13" s="87"/>
      <c r="O13" s="251"/>
      <c r="P13" s="251"/>
      <c r="Q13" s="251"/>
      <c r="R13" s="251"/>
      <c r="S13" s="251"/>
      <c r="T13" s="251"/>
      <c r="U13" s="84"/>
      <c r="V13" s="252" t="s">
        <v>402</v>
      </c>
      <c r="W13" s="252"/>
      <c r="X13" s="252"/>
      <c r="Y13" s="252"/>
      <c r="Z13" s="252"/>
      <c r="AA13" s="253"/>
      <c r="AB13" s="253"/>
      <c r="AC13" s="253"/>
      <c r="AD13" s="84"/>
      <c r="AE13" s="80" t="s">
        <v>1</v>
      </c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</row>
    <row r="14" spans="1:68" ht="20.100000000000001" customHeight="1" x14ac:dyDescent="0.3">
      <c r="A14" s="83" t="s">
        <v>1</v>
      </c>
      <c r="B14" s="84"/>
      <c r="D14" s="84"/>
      <c r="E14" s="84"/>
      <c r="F14" s="84"/>
      <c r="G14" s="85"/>
      <c r="H14" s="251"/>
      <c r="I14" s="251"/>
      <c r="J14" s="251"/>
      <c r="K14" s="251"/>
      <c r="L14" s="251"/>
      <c r="M14" s="251"/>
      <c r="N14" s="87"/>
      <c r="O14" s="251"/>
      <c r="P14" s="251"/>
      <c r="Q14" s="251"/>
      <c r="R14" s="251"/>
      <c r="S14" s="251"/>
      <c r="T14" s="251"/>
      <c r="U14" s="84"/>
      <c r="V14" s="252" t="s">
        <v>45</v>
      </c>
      <c r="W14" s="252"/>
      <c r="X14" s="252"/>
      <c r="Y14" s="252"/>
      <c r="Z14" s="252"/>
      <c r="AA14" s="254">
        <v>100</v>
      </c>
      <c r="AB14" s="254"/>
      <c r="AC14" s="254"/>
      <c r="AD14" s="84"/>
      <c r="AE14" s="80" t="s">
        <v>1</v>
      </c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</row>
    <row r="15" spans="1:68" ht="20.100000000000001" customHeight="1" x14ac:dyDescent="0.3">
      <c r="A15" s="90" t="s">
        <v>1</v>
      </c>
      <c r="B15" s="91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3"/>
      <c r="V15" s="93"/>
      <c r="W15" s="93"/>
      <c r="X15" s="93"/>
      <c r="Y15" s="93"/>
      <c r="Z15" s="83">
        <f>COUNTA(C17:G23)</f>
        <v>1</v>
      </c>
      <c r="AA15" s="249">
        <f>COUNTA(AB17:AB23)*100</f>
        <v>0</v>
      </c>
      <c r="AB15" s="249"/>
      <c r="AC15" s="249"/>
      <c r="AD15" s="84"/>
      <c r="AE15" s="80" t="s">
        <v>1</v>
      </c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</row>
    <row r="16" spans="1:68" ht="16.5" customHeight="1" x14ac:dyDescent="0.3">
      <c r="A16" s="83" t="s">
        <v>1</v>
      </c>
      <c r="B16" s="84"/>
      <c r="C16" s="224" t="s">
        <v>46</v>
      </c>
      <c r="D16" s="224"/>
      <c r="E16" s="224"/>
      <c r="F16" s="224"/>
      <c r="G16" s="224"/>
      <c r="H16" s="224" t="s">
        <v>9</v>
      </c>
      <c r="I16" s="224"/>
      <c r="J16" s="224"/>
      <c r="K16" s="224"/>
      <c r="L16" s="224"/>
      <c r="M16" s="224"/>
      <c r="N16" s="89"/>
      <c r="O16" s="224" t="s">
        <v>16</v>
      </c>
      <c r="P16" s="224"/>
      <c r="Q16" s="224"/>
      <c r="R16" s="224"/>
      <c r="S16" s="224"/>
      <c r="T16" s="224"/>
      <c r="U16" s="84"/>
      <c r="V16" s="250" t="s">
        <v>47</v>
      </c>
      <c r="W16" s="250"/>
      <c r="X16" s="250"/>
      <c r="Y16" s="250"/>
      <c r="Z16" s="87"/>
      <c r="AA16" s="87"/>
      <c r="AB16" s="84"/>
      <c r="AC16" s="84"/>
      <c r="AD16" s="84"/>
      <c r="AE16" s="80" t="s">
        <v>1</v>
      </c>
      <c r="AF16" s="81"/>
      <c r="AG16" s="81"/>
      <c r="AH16" s="81"/>
      <c r="AI16" s="94" t="s">
        <v>403</v>
      </c>
      <c r="AJ16" s="94" t="s">
        <v>49</v>
      </c>
      <c r="AK16" s="94" t="s">
        <v>50</v>
      </c>
      <c r="AL16" s="94" t="s">
        <v>51</v>
      </c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</row>
    <row r="17" spans="1:68" ht="20.100000000000001" customHeight="1" x14ac:dyDescent="0.3">
      <c r="A17" s="83" t="s">
        <v>1</v>
      </c>
      <c r="B17" s="84"/>
      <c r="C17" s="246"/>
      <c r="D17" s="246"/>
      <c r="E17" s="246"/>
      <c r="F17" s="246"/>
      <c r="G17" s="246"/>
      <c r="H17" s="247"/>
      <c r="I17" s="247"/>
      <c r="J17" s="247"/>
      <c r="K17" s="247"/>
      <c r="L17" s="247"/>
      <c r="M17" s="247"/>
      <c r="N17" s="95"/>
      <c r="O17" s="248"/>
      <c r="P17" s="248"/>
      <c r="Q17" s="248"/>
      <c r="R17" s="248"/>
      <c r="S17" s="248"/>
      <c r="T17" s="248"/>
      <c r="U17" s="84"/>
      <c r="V17" s="245" t="e">
        <f>(O17-H17)/O17*100</f>
        <v>#DIV/0!</v>
      </c>
      <c r="W17" s="245"/>
      <c r="X17" s="241"/>
      <c r="Y17" s="241"/>
      <c r="Z17" s="241"/>
      <c r="AA17" s="241"/>
      <c r="AB17" s="96"/>
      <c r="AC17" s="84"/>
      <c r="AD17" s="84"/>
      <c r="AE17" s="80" t="s">
        <v>1</v>
      </c>
      <c r="AF17" s="81"/>
      <c r="AG17" s="81"/>
      <c r="AH17" s="81"/>
      <c r="AI17" s="97">
        <f>(H17-O17)*(H17-O17)</f>
        <v>0</v>
      </c>
      <c r="AJ17" s="98">
        <f>H17*H17</f>
        <v>0</v>
      </c>
      <c r="AK17" s="97">
        <f>O17*O17</f>
        <v>0</v>
      </c>
      <c r="AL17" s="97">
        <f>H17*O17</f>
        <v>0</v>
      </c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</row>
    <row r="18" spans="1:68" ht="20.100000000000001" customHeight="1" x14ac:dyDescent="0.3">
      <c r="A18" s="83" t="s">
        <v>1</v>
      </c>
      <c r="B18" s="84"/>
      <c r="C18" s="242"/>
      <c r="D18" s="242"/>
      <c r="E18" s="242"/>
      <c r="F18" s="242"/>
      <c r="G18" s="242"/>
      <c r="H18" s="243"/>
      <c r="I18" s="243"/>
      <c r="J18" s="243"/>
      <c r="K18" s="243"/>
      <c r="L18" s="243"/>
      <c r="M18" s="243"/>
      <c r="N18" s="95"/>
      <c r="O18" s="244"/>
      <c r="P18" s="244"/>
      <c r="Q18" s="244"/>
      <c r="R18" s="244"/>
      <c r="S18" s="244"/>
      <c r="T18" s="244"/>
      <c r="U18" s="84"/>
      <c r="V18" s="245" t="e">
        <f>(O18-H18)/O18*100</f>
        <v>#DIV/0!</v>
      </c>
      <c r="W18" s="245"/>
      <c r="X18" s="241"/>
      <c r="Y18" s="241"/>
      <c r="Z18" s="241"/>
      <c r="AA18" s="241"/>
      <c r="AB18" s="96"/>
      <c r="AC18" s="84"/>
      <c r="AD18" s="84"/>
      <c r="AE18" s="80" t="s">
        <v>1</v>
      </c>
      <c r="AF18" s="81"/>
      <c r="AG18" s="81"/>
      <c r="AH18" s="81"/>
      <c r="AI18" s="97">
        <f>(H18-O18)*(H18-O18)</f>
        <v>0</v>
      </c>
      <c r="AJ18" s="98">
        <f>H18*H18</f>
        <v>0</v>
      </c>
      <c r="AK18" s="97">
        <f>O18*O18</f>
        <v>0</v>
      </c>
      <c r="AL18" s="97">
        <f>H18*O18</f>
        <v>0</v>
      </c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</row>
    <row r="19" spans="1:68" ht="20.100000000000001" customHeight="1" x14ac:dyDescent="0.3">
      <c r="A19" s="83" t="s">
        <v>1</v>
      </c>
      <c r="B19" s="84"/>
      <c r="C19" s="99" t="s">
        <v>52</v>
      </c>
      <c r="D19" s="84"/>
      <c r="E19" s="84"/>
      <c r="F19" s="84"/>
      <c r="G19" s="100"/>
      <c r="H19" s="240"/>
      <c r="I19" s="240"/>
      <c r="J19" s="240"/>
      <c r="K19" s="240"/>
      <c r="L19" s="240"/>
      <c r="M19" s="240"/>
      <c r="N19" s="95"/>
      <c r="O19" s="240"/>
      <c r="P19" s="240"/>
      <c r="Q19" s="240"/>
      <c r="R19" s="240"/>
      <c r="S19" s="240"/>
      <c r="T19" s="240"/>
      <c r="U19" s="84"/>
      <c r="V19" s="236"/>
      <c r="W19" s="236"/>
      <c r="X19" s="241"/>
      <c r="Y19" s="241"/>
      <c r="Z19" s="241"/>
      <c r="AA19" s="241"/>
      <c r="AB19" s="96"/>
      <c r="AC19" s="84"/>
      <c r="AD19" s="84"/>
      <c r="AE19" s="80" t="s">
        <v>1</v>
      </c>
      <c r="AF19" s="81"/>
      <c r="AG19" s="81"/>
      <c r="AH19" s="81"/>
      <c r="AI19" s="97">
        <f>(H19-O19)*(H19-O19)</f>
        <v>0</v>
      </c>
      <c r="AJ19" s="98">
        <f>H19*H19</f>
        <v>0</v>
      </c>
      <c r="AK19" s="97">
        <f>O19*O19</f>
        <v>0</v>
      </c>
      <c r="AL19" s="97">
        <f>H19*O19</f>
        <v>0</v>
      </c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</row>
    <row r="20" spans="1:68" ht="20.100000000000001" customHeight="1" x14ac:dyDescent="0.3">
      <c r="A20" s="83" t="s">
        <v>1</v>
      </c>
      <c r="B20" s="84"/>
      <c r="C20" s="239"/>
      <c r="D20" s="239"/>
      <c r="E20" s="239"/>
      <c r="F20" s="239"/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84"/>
      <c r="V20" s="236"/>
      <c r="W20" s="236"/>
      <c r="X20" s="237"/>
      <c r="Y20" s="237"/>
      <c r="Z20" s="238"/>
      <c r="AA20" s="238"/>
      <c r="AB20" s="96"/>
      <c r="AC20" s="84"/>
      <c r="AD20" s="84"/>
      <c r="AE20" s="80" t="s">
        <v>1</v>
      </c>
      <c r="AF20" s="81"/>
      <c r="AG20" s="81"/>
      <c r="AH20" s="81"/>
      <c r="AI20" s="97">
        <f>(H20-O20)*(H20-O20)</f>
        <v>0</v>
      </c>
      <c r="AJ20" s="98">
        <f>H20*H20</f>
        <v>0</v>
      </c>
      <c r="AK20" s="97">
        <f>O20*O20</f>
        <v>0</v>
      </c>
      <c r="AL20" s="97">
        <f>H20*O20</f>
        <v>0</v>
      </c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</row>
    <row r="21" spans="1:68" ht="20.100000000000001" customHeight="1" x14ac:dyDescent="0.3">
      <c r="A21" s="83" t="s">
        <v>1</v>
      </c>
      <c r="B21" s="84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  <c r="S21" s="239"/>
      <c r="T21" s="239"/>
      <c r="U21" s="84"/>
      <c r="V21" s="236"/>
      <c r="W21" s="236"/>
      <c r="X21" s="237"/>
      <c r="Y21" s="237"/>
      <c r="Z21" s="238"/>
      <c r="AA21" s="238"/>
      <c r="AB21" s="96"/>
      <c r="AC21" s="84"/>
      <c r="AD21" s="84"/>
      <c r="AE21" s="80" t="s">
        <v>1</v>
      </c>
      <c r="AF21" s="81"/>
      <c r="AG21" s="81"/>
      <c r="AH21" s="81"/>
      <c r="AI21" s="97">
        <f>(H20-O21)*(H20-O21)</f>
        <v>0</v>
      </c>
      <c r="AJ21" s="98">
        <f>H20*H20</f>
        <v>0</v>
      </c>
      <c r="AK21" s="97">
        <f>O21*O21</f>
        <v>0</v>
      </c>
      <c r="AL21" s="97">
        <f>H20*O21</f>
        <v>0</v>
      </c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</row>
    <row r="22" spans="1:68" ht="20.100000000000001" customHeight="1" x14ac:dyDescent="0.3">
      <c r="A22" s="83" t="s">
        <v>1</v>
      </c>
      <c r="B22" s="84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39"/>
      <c r="R22" s="239"/>
      <c r="S22" s="239"/>
      <c r="T22" s="239"/>
      <c r="U22" s="84"/>
      <c r="V22" s="236"/>
      <c r="W22" s="236"/>
      <c r="X22" s="237"/>
      <c r="Y22" s="237"/>
      <c r="Z22" s="238"/>
      <c r="AA22" s="238"/>
      <c r="AB22" s="96"/>
      <c r="AC22" s="84"/>
      <c r="AD22" s="84"/>
      <c r="AE22" s="80" t="s">
        <v>1</v>
      </c>
      <c r="AF22" s="81"/>
      <c r="AG22" s="81"/>
      <c r="AH22" s="81"/>
      <c r="AI22" s="97">
        <f>(H22-O23)*(H22-O23)</f>
        <v>0</v>
      </c>
      <c r="AJ22" s="98">
        <f>H22*H22</f>
        <v>0</v>
      </c>
      <c r="AK22" s="97">
        <f>O23*O23</f>
        <v>0</v>
      </c>
      <c r="AL22" s="97">
        <f>H22*O23</f>
        <v>0</v>
      </c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</row>
    <row r="23" spans="1:68" ht="20.100000000000001" customHeight="1" x14ac:dyDescent="0.3">
      <c r="A23" s="83" t="s">
        <v>1</v>
      </c>
      <c r="B23" s="101">
        <f>SUBTOTAL(3,H17:M23)</f>
        <v>0</v>
      </c>
      <c r="C23" s="235"/>
      <c r="D23" s="235"/>
      <c r="E23" s="235"/>
      <c r="F23" s="235"/>
      <c r="G23" s="235"/>
      <c r="H23" s="235"/>
      <c r="I23" s="235"/>
      <c r="J23" s="92"/>
      <c r="K23" s="93"/>
      <c r="L23" s="93"/>
      <c r="M23" s="93"/>
      <c r="N23" s="235"/>
      <c r="O23" s="235"/>
      <c r="P23" s="235"/>
      <c r="Q23" s="235"/>
      <c r="R23" s="235"/>
      <c r="S23" s="235"/>
      <c r="T23" s="235"/>
      <c r="U23" s="84"/>
      <c r="V23" s="236"/>
      <c r="W23" s="236"/>
      <c r="X23" s="237"/>
      <c r="Y23" s="237"/>
      <c r="Z23" s="238"/>
      <c r="AA23" s="238"/>
      <c r="AB23" s="96"/>
      <c r="AC23" s="84"/>
      <c r="AD23" s="84"/>
      <c r="AE23" s="80" t="s">
        <v>1</v>
      </c>
      <c r="AF23" s="81"/>
      <c r="AG23" s="81"/>
      <c r="AH23" s="81"/>
      <c r="AI23" s="97">
        <f>(H22-O23)*(H22-O23)</f>
        <v>0</v>
      </c>
      <c r="AJ23" s="98">
        <f>H22*H22</f>
        <v>0</v>
      </c>
      <c r="AK23" s="97">
        <f>O23*O23</f>
        <v>0</v>
      </c>
      <c r="AL23" s="97">
        <f>H22*O23</f>
        <v>0</v>
      </c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</row>
    <row r="24" spans="1:68" ht="24.75" customHeight="1" x14ac:dyDescent="0.3">
      <c r="A24" s="83" t="s">
        <v>1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AD24" s="84"/>
      <c r="AE24" s="80" t="s">
        <v>1</v>
      </c>
      <c r="AF24" s="81"/>
      <c r="AG24" s="81"/>
      <c r="AH24" s="81"/>
      <c r="AI24" s="102">
        <f>SUM(AI17:AI23)</f>
        <v>0</v>
      </c>
      <c r="AJ24" s="102">
        <f>SUM(AJ17:AJ23)</f>
        <v>0</v>
      </c>
      <c r="AK24" s="102">
        <f>SUM(AK17:AK23)</f>
        <v>0</v>
      </c>
      <c r="AL24" s="102">
        <f>SUM(AL17:AL23)</f>
        <v>0</v>
      </c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</row>
    <row r="25" spans="1:68" ht="15" customHeight="1" x14ac:dyDescent="0.3">
      <c r="A25" s="83" t="s">
        <v>1</v>
      </c>
      <c r="B25" s="84"/>
      <c r="C25" s="233" t="s">
        <v>54</v>
      </c>
      <c r="D25" s="233"/>
      <c r="E25" s="233"/>
      <c r="F25" s="233"/>
      <c r="G25" s="233"/>
      <c r="H25" s="233"/>
      <c r="I25" s="233"/>
      <c r="J25" s="233"/>
      <c r="K25" s="84"/>
      <c r="L25" s="234"/>
      <c r="M25" s="234"/>
      <c r="N25" s="234"/>
      <c r="O25" s="234"/>
      <c r="P25" s="234"/>
      <c r="Q25" s="234"/>
      <c r="R25" s="234"/>
      <c r="S25" s="234"/>
      <c r="T25" s="84"/>
      <c r="X25" s="103"/>
      <c r="AD25" s="84"/>
      <c r="AE25" s="80" t="s">
        <v>1</v>
      </c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</row>
    <row r="26" spans="1:68" ht="20.100000000000001" customHeight="1" x14ac:dyDescent="0.3">
      <c r="A26" s="83" t="s">
        <v>1</v>
      </c>
      <c r="B26" s="84"/>
      <c r="C26" s="230" t="s">
        <v>55</v>
      </c>
      <c r="D26" s="230"/>
      <c r="E26" s="230"/>
      <c r="F26" s="230"/>
      <c r="G26" s="230"/>
      <c r="H26" s="231" t="str">
        <f>IF(ISERROR(VAR(H17:M23)),"",(VAR(H17:M23)))</f>
        <v/>
      </c>
      <c r="I26" s="231"/>
      <c r="J26" s="105"/>
      <c r="K26" s="84"/>
      <c r="N26" s="84"/>
      <c r="O26" s="85"/>
      <c r="P26" s="231"/>
      <c r="Q26" s="231"/>
      <c r="R26" s="231"/>
      <c r="T26" s="84"/>
      <c r="X26" s="103"/>
      <c r="AC26" s="84"/>
      <c r="AD26" s="84"/>
      <c r="AE26" s="80" t="s">
        <v>1</v>
      </c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</row>
    <row r="27" spans="1:68" ht="20.100000000000001" customHeight="1" x14ac:dyDescent="0.3">
      <c r="A27" s="83" t="s">
        <v>1</v>
      </c>
      <c r="B27" s="84"/>
      <c r="C27" s="230" t="s">
        <v>56</v>
      </c>
      <c r="D27" s="230"/>
      <c r="E27" s="230"/>
      <c r="F27" s="230"/>
      <c r="G27" s="230"/>
      <c r="H27" s="231" t="str">
        <f>IF(ISERROR(VAR(O17:T23)),"",(VAR(O17:T23)))</f>
        <v/>
      </c>
      <c r="I27" s="231"/>
      <c r="J27" s="105"/>
      <c r="K27" s="84"/>
      <c r="N27" s="84"/>
      <c r="O27" s="85"/>
      <c r="P27" s="222"/>
      <c r="Q27" s="222"/>
      <c r="R27" s="222"/>
      <c r="S27" s="84"/>
      <c r="T27" s="84"/>
      <c r="X27" s="103"/>
      <c r="AC27" s="84"/>
      <c r="AD27" s="84"/>
      <c r="AE27" s="80" t="s">
        <v>1</v>
      </c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</row>
    <row r="28" spans="1:68" ht="20.100000000000001" customHeight="1" x14ac:dyDescent="0.3">
      <c r="A28" s="83" t="s">
        <v>1</v>
      </c>
      <c r="B28" s="84"/>
      <c r="C28" s="106"/>
      <c r="D28" s="84"/>
      <c r="E28" s="84"/>
      <c r="F28" s="84"/>
      <c r="G28" s="104" t="s">
        <v>57</v>
      </c>
      <c r="H28" s="231" t="str">
        <f>IF(ISERROR(IF(H26&gt;H27,H26/H27,H27/H26)),"",IF(H26&gt;H27,H26/H27,H27/H26))</f>
        <v/>
      </c>
      <c r="I28" s="231"/>
      <c r="J28" s="105"/>
      <c r="K28" s="84"/>
      <c r="N28" s="84"/>
      <c r="O28" s="85"/>
      <c r="P28" s="232"/>
      <c r="Q28" s="232"/>
      <c r="R28" s="232"/>
      <c r="S28" s="84"/>
      <c r="T28" s="84"/>
      <c r="X28" s="103"/>
      <c r="AC28" s="84"/>
      <c r="AD28" s="84"/>
      <c r="AE28" s="80" t="s">
        <v>1</v>
      </c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</row>
    <row r="29" spans="1:68" ht="20.100000000000001" customHeight="1" x14ac:dyDescent="0.3">
      <c r="A29" s="83" t="s">
        <v>1</v>
      </c>
      <c r="B29" s="84"/>
      <c r="C29" s="107"/>
      <c r="D29" s="108"/>
      <c r="E29" s="108"/>
      <c r="F29" s="108"/>
      <c r="G29" s="104" t="s">
        <v>58</v>
      </c>
      <c r="H29" s="226">
        <v>3.14</v>
      </c>
      <c r="I29" s="226"/>
      <c r="J29" s="105"/>
      <c r="K29" s="84"/>
      <c r="N29" s="84"/>
      <c r="O29" s="85"/>
      <c r="P29" s="227"/>
      <c r="Q29" s="227"/>
      <c r="R29" s="227"/>
      <c r="S29" s="84"/>
      <c r="T29" s="84"/>
      <c r="X29" s="103"/>
      <c r="Y29" s="84"/>
      <c r="Z29" s="84"/>
      <c r="AA29" s="84"/>
      <c r="AB29" s="84"/>
      <c r="AC29" s="84"/>
      <c r="AD29" s="84"/>
      <c r="AE29" s="80" t="s">
        <v>1</v>
      </c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</row>
    <row r="30" spans="1:68" ht="20.100000000000001" customHeight="1" x14ac:dyDescent="0.3">
      <c r="A30" s="83" t="s">
        <v>1</v>
      </c>
      <c r="B30" s="84"/>
      <c r="C30" s="228" t="s">
        <v>59</v>
      </c>
      <c r="D30" s="228"/>
      <c r="E30" s="228"/>
      <c r="F30" s="228"/>
      <c r="G30" s="229" t="str">
        <f>IF(H28&lt;H29,"Aprovado","Rejeitado")</f>
        <v>Rejeitado</v>
      </c>
      <c r="H30" s="229"/>
      <c r="I30" s="229"/>
      <c r="J30" s="229"/>
      <c r="K30" s="84"/>
      <c r="N30" s="84"/>
      <c r="O30" s="85"/>
      <c r="P30" s="227"/>
      <c r="Q30" s="227"/>
      <c r="R30" s="227"/>
      <c r="S30" s="84"/>
      <c r="T30" s="84"/>
      <c r="X30" s="103"/>
      <c r="Y30" s="84"/>
      <c r="Z30" s="84"/>
      <c r="AA30" s="84"/>
      <c r="AB30" s="84"/>
      <c r="AC30" s="84"/>
      <c r="AD30" s="84"/>
      <c r="AE30" s="80" t="s">
        <v>1</v>
      </c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</row>
    <row r="31" spans="1:68" ht="20.100000000000001" customHeight="1" x14ac:dyDescent="0.3">
      <c r="A31" s="83" t="s">
        <v>1</v>
      </c>
      <c r="B31" s="84"/>
      <c r="C31" s="220" t="s">
        <v>60</v>
      </c>
      <c r="D31" s="220"/>
      <c r="E31" s="220"/>
      <c r="F31" s="220"/>
      <c r="G31" s="220"/>
      <c r="H31" s="220"/>
      <c r="I31" s="220"/>
      <c r="J31" s="220"/>
      <c r="K31" s="84"/>
      <c r="N31" s="84"/>
      <c r="O31" s="85"/>
      <c r="P31" s="221"/>
      <c r="Q31" s="221"/>
      <c r="R31" s="221"/>
      <c r="T31" s="84"/>
      <c r="X31" s="103"/>
      <c r="AC31" s="84"/>
      <c r="AD31" s="84"/>
      <c r="AE31" s="80" t="s">
        <v>1</v>
      </c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</row>
    <row r="32" spans="1:68" ht="20.100000000000001" customHeight="1" x14ac:dyDescent="0.3">
      <c r="A32" s="83" t="s">
        <v>1</v>
      </c>
      <c r="B32" s="91"/>
      <c r="C32" s="92"/>
      <c r="D32" s="92"/>
      <c r="E32" s="92"/>
      <c r="F32" s="92"/>
      <c r="G32" s="92"/>
      <c r="H32" s="92"/>
      <c r="I32" s="92"/>
      <c r="J32" s="92"/>
      <c r="K32" s="91"/>
      <c r="L32" s="84"/>
      <c r="N32" s="84"/>
      <c r="O32" s="85"/>
      <c r="P32" s="222"/>
      <c r="Q32" s="222"/>
      <c r="R32" s="222"/>
      <c r="S32" s="84"/>
      <c r="T32" s="84"/>
      <c r="U32" s="84"/>
      <c r="W32" s="84"/>
      <c r="X32" s="103"/>
      <c r="Y32" s="84"/>
      <c r="Z32" s="84"/>
      <c r="AA32" s="84"/>
      <c r="AB32" s="84"/>
      <c r="AC32" s="84"/>
      <c r="AD32" s="84"/>
      <c r="AE32" s="80" t="s">
        <v>1</v>
      </c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</row>
    <row r="33" spans="1:68" ht="20.100000000000001" customHeight="1" x14ac:dyDescent="0.3">
      <c r="A33" s="83" t="s">
        <v>1</v>
      </c>
      <c r="B33" s="91"/>
      <c r="C33" s="92"/>
      <c r="D33" s="92"/>
      <c r="E33" s="92"/>
      <c r="F33" s="92"/>
      <c r="G33" s="92"/>
      <c r="H33" s="92"/>
      <c r="I33" s="92"/>
      <c r="J33" s="92"/>
      <c r="K33" s="91"/>
      <c r="O33" s="85"/>
      <c r="P33" s="223"/>
      <c r="Q33" s="223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0" t="s">
        <v>1</v>
      </c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</row>
    <row r="34" spans="1:68" ht="20.100000000000001" customHeight="1" x14ac:dyDescent="0.3">
      <c r="A34" s="83" t="s">
        <v>1</v>
      </c>
      <c r="B34" s="91"/>
      <c r="C34" s="92"/>
      <c r="D34" s="92"/>
      <c r="E34" s="92"/>
      <c r="F34" s="92"/>
      <c r="G34" s="92"/>
      <c r="H34" s="92"/>
      <c r="I34" s="92"/>
      <c r="J34" s="92"/>
      <c r="K34" s="91"/>
      <c r="L34" s="224"/>
      <c r="M34" s="224"/>
      <c r="N34" s="224"/>
      <c r="O34" s="224"/>
      <c r="P34" s="225"/>
      <c r="Q34" s="225"/>
      <c r="R34" s="225"/>
      <c r="S34" s="225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0" t="s">
        <v>1</v>
      </c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</row>
    <row r="35" spans="1:68" ht="20.100000000000001" customHeight="1" x14ac:dyDescent="0.3">
      <c r="A35" s="83" t="s">
        <v>1</v>
      </c>
      <c r="B35" s="91"/>
      <c r="C35" s="92"/>
      <c r="D35" s="92"/>
      <c r="E35" s="92"/>
      <c r="F35" s="92"/>
      <c r="G35" s="92"/>
      <c r="H35" s="92"/>
      <c r="I35" s="92"/>
      <c r="J35" s="92"/>
      <c r="K35" s="91"/>
      <c r="L35" s="219"/>
      <c r="M35" s="219"/>
      <c r="N35" s="219"/>
      <c r="O35" s="219"/>
      <c r="P35" s="219"/>
      <c r="Q35" s="219"/>
      <c r="R35" s="219"/>
      <c r="S35" s="219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0" t="s">
        <v>1</v>
      </c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</row>
    <row r="36" spans="1:68" s="83" customFormat="1" ht="20.100000000000001" customHeight="1" x14ac:dyDescent="0.3">
      <c r="A36" s="83" t="s">
        <v>1</v>
      </c>
      <c r="B36" s="83" t="s">
        <v>1</v>
      </c>
      <c r="C36" s="83" t="s">
        <v>1</v>
      </c>
      <c r="D36" s="83" t="s">
        <v>1</v>
      </c>
      <c r="E36" s="83" t="s">
        <v>1</v>
      </c>
      <c r="F36" s="83" t="s">
        <v>1</v>
      </c>
      <c r="G36" s="83" t="s">
        <v>1</v>
      </c>
      <c r="H36" s="83" t="s">
        <v>1</v>
      </c>
      <c r="I36" s="83" t="s">
        <v>1</v>
      </c>
      <c r="J36" s="83" t="s">
        <v>1</v>
      </c>
      <c r="K36" s="83" t="s">
        <v>1</v>
      </c>
      <c r="T36" s="83" t="s">
        <v>1</v>
      </c>
      <c r="U36" s="83" t="s">
        <v>1</v>
      </c>
      <c r="V36" s="83" t="s">
        <v>1</v>
      </c>
      <c r="W36" s="83" t="s">
        <v>1</v>
      </c>
      <c r="X36" s="83" t="s">
        <v>1</v>
      </c>
      <c r="Y36" s="83" t="s">
        <v>1</v>
      </c>
      <c r="Z36" s="83" t="s">
        <v>1</v>
      </c>
      <c r="AA36" s="83" t="s">
        <v>1</v>
      </c>
      <c r="AB36" s="83" t="s">
        <v>1</v>
      </c>
      <c r="AC36" s="83" t="s">
        <v>1</v>
      </c>
      <c r="AD36" s="83" t="s">
        <v>1</v>
      </c>
      <c r="AE36" s="109" t="s">
        <v>1</v>
      </c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0"/>
      <c r="BA36" s="110"/>
      <c r="BB36" s="110"/>
      <c r="BC36" s="110"/>
      <c r="BD36" s="110"/>
      <c r="BE36" s="110"/>
      <c r="BF36" s="110"/>
      <c r="BG36" s="110"/>
      <c r="BH36" s="110"/>
      <c r="BI36" s="110"/>
      <c r="BJ36" s="110"/>
      <c r="BK36" s="110"/>
      <c r="BL36" s="110"/>
      <c r="BM36" s="110"/>
      <c r="BN36" s="110"/>
      <c r="BO36" s="110"/>
      <c r="BP36" s="110"/>
    </row>
    <row r="37" spans="1:68" s="81" customFormat="1" ht="20.100000000000001" customHeight="1" x14ac:dyDescent="0.3">
      <c r="A37" s="110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2"/>
    </row>
    <row r="38" spans="1:68" s="81" customFormat="1" ht="20.100000000000001" customHeight="1" x14ac:dyDescent="0.3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2"/>
    </row>
    <row r="39" spans="1:68" s="81" customFormat="1" ht="20.100000000000001" customHeight="1" x14ac:dyDescent="0.3">
      <c r="A39" s="110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2"/>
    </row>
    <row r="40" spans="1:68" s="81" customFormat="1" ht="20.100000000000001" customHeight="1" x14ac:dyDescent="0.3">
      <c r="A40" s="110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2"/>
    </row>
    <row r="41" spans="1:68" s="81" customFormat="1" ht="20.100000000000001" customHeight="1" x14ac:dyDescent="0.3">
      <c r="A41" s="110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2"/>
    </row>
    <row r="42" spans="1:68" s="81" customFormat="1" ht="20.100000000000001" customHeight="1" x14ac:dyDescent="0.3">
      <c r="A42" s="110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2"/>
    </row>
    <row r="43" spans="1:68" s="81" customFormat="1" ht="20.100000000000001" customHeight="1" x14ac:dyDescent="0.3">
      <c r="A43" s="110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2"/>
    </row>
    <row r="44" spans="1:68" s="81" customFormat="1" ht="20.100000000000001" customHeight="1" x14ac:dyDescent="0.3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2"/>
    </row>
    <row r="45" spans="1:68" s="81" customFormat="1" ht="20.100000000000001" customHeight="1" x14ac:dyDescent="0.3">
      <c r="A45" s="110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2"/>
    </row>
    <row r="46" spans="1:68" s="81" customFormat="1" ht="20.100000000000001" customHeight="1" x14ac:dyDescent="0.3">
      <c r="A46" s="110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2"/>
    </row>
    <row r="47" spans="1:68" s="81" customFormat="1" ht="20.100000000000001" customHeight="1" x14ac:dyDescent="0.3">
      <c r="A47" s="110"/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2"/>
    </row>
    <row r="48" spans="1:68" s="81" customFormat="1" ht="20.100000000000001" customHeight="1" x14ac:dyDescent="0.3">
      <c r="A48" s="110"/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2"/>
    </row>
    <row r="49" spans="1:31" s="81" customFormat="1" ht="20.100000000000001" customHeight="1" x14ac:dyDescent="0.3">
      <c r="A49" s="110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2"/>
    </row>
    <row r="50" spans="1:31" s="81" customFormat="1" ht="20.100000000000001" customHeight="1" x14ac:dyDescent="0.3">
      <c r="A50" s="110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2"/>
    </row>
    <row r="51" spans="1:31" s="81" customFormat="1" ht="20.100000000000001" customHeight="1" x14ac:dyDescent="0.3">
      <c r="A51" s="110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2"/>
    </row>
    <row r="52" spans="1:31" s="81" customFormat="1" ht="20.100000000000001" customHeight="1" x14ac:dyDescent="0.3">
      <c r="A52" s="110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2"/>
    </row>
    <row r="53" spans="1:31" s="81" customFormat="1" ht="20.100000000000001" customHeight="1" x14ac:dyDescent="0.3">
      <c r="A53" s="110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2"/>
    </row>
    <row r="54" spans="1:31" s="81" customFormat="1" ht="20.100000000000001" customHeight="1" x14ac:dyDescent="0.3">
      <c r="A54" s="110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2"/>
    </row>
    <row r="55" spans="1:31" s="81" customFormat="1" ht="20.100000000000001" customHeight="1" x14ac:dyDescent="0.3">
      <c r="A55" s="110"/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2"/>
    </row>
    <row r="56" spans="1:31" s="81" customFormat="1" ht="20.100000000000001" customHeight="1" x14ac:dyDescent="0.3">
      <c r="A56" s="110"/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2"/>
    </row>
    <row r="57" spans="1:31" s="81" customFormat="1" ht="20.100000000000001" customHeight="1" x14ac:dyDescent="0.3">
      <c r="A57" s="110"/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2"/>
    </row>
    <row r="58" spans="1:31" s="81" customFormat="1" ht="20.100000000000001" customHeight="1" x14ac:dyDescent="0.3">
      <c r="A58" s="110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2"/>
    </row>
    <row r="59" spans="1:31" s="81" customFormat="1" ht="20.100000000000001" customHeight="1" x14ac:dyDescent="0.3">
      <c r="A59" s="110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2"/>
    </row>
    <row r="60" spans="1:31" s="81" customFormat="1" ht="20.100000000000001" customHeight="1" x14ac:dyDescent="0.3">
      <c r="A60" s="110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2"/>
    </row>
    <row r="61" spans="1:31" s="81" customFormat="1" ht="20.100000000000001" customHeight="1" x14ac:dyDescent="0.3">
      <c r="A61" s="110"/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2"/>
    </row>
    <row r="62" spans="1:31" s="81" customFormat="1" ht="20.100000000000001" customHeight="1" x14ac:dyDescent="0.3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2"/>
    </row>
    <row r="63" spans="1:31" s="81" customFormat="1" ht="20.100000000000001" customHeight="1" x14ac:dyDescent="0.3">
      <c r="A63" s="110"/>
      <c r="B63" s="111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2"/>
    </row>
    <row r="64" spans="1:31" s="81" customFormat="1" ht="20.100000000000001" customHeight="1" x14ac:dyDescent="0.3">
      <c r="A64" s="110"/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2"/>
    </row>
    <row r="65" spans="1:31" s="81" customFormat="1" ht="20.100000000000001" customHeight="1" x14ac:dyDescent="0.3">
      <c r="A65" s="110"/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2"/>
    </row>
    <row r="66" spans="1:31" s="81" customFormat="1" ht="20.100000000000001" customHeight="1" x14ac:dyDescent="0.3">
      <c r="A66" s="110"/>
      <c r="B66" s="111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2"/>
    </row>
    <row r="67" spans="1:31" s="81" customFormat="1" ht="20.100000000000001" customHeight="1" x14ac:dyDescent="0.3">
      <c r="A67" s="110"/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2"/>
    </row>
    <row r="68" spans="1:31" s="81" customFormat="1" ht="20.100000000000001" customHeight="1" x14ac:dyDescent="0.3">
      <c r="A68" s="110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2"/>
    </row>
    <row r="69" spans="1:31" s="81" customFormat="1" ht="20.100000000000001" customHeight="1" x14ac:dyDescent="0.3">
      <c r="A69" s="110"/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2"/>
    </row>
    <row r="70" spans="1:31" s="81" customFormat="1" ht="20.100000000000001" customHeight="1" x14ac:dyDescent="0.3">
      <c r="A70" s="110"/>
      <c r="B70" s="111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2"/>
    </row>
    <row r="71" spans="1:31" s="81" customFormat="1" ht="20.100000000000001" customHeight="1" x14ac:dyDescent="0.3">
      <c r="A71" s="110"/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2"/>
    </row>
    <row r="72" spans="1:31" s="81" customFormat="1" ht="20.100000000000001" customHeight="1" x14ac:dyDescent="0.3">
      <c r="A72" s="110"/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2"/>
    </row>
    <row r="73" spans="1:31" s="81" customFormat="1" ht="20.100000000000001" customHeight="1" x14ac:dyDescent="0.3">
      <c r="A73" s="110"/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2"/>
    </row>
    <row r="74" spans="1:31" s="81" customFormat="1" ht="20.100000000000001" customHeight="1" x14ac:dyDescent="0.3">
      <c r="A74" s="110"/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2"/>
    </row>
    <row r="75" spans="1:31" s="81" customFormat="1" ht="20.100000000000001" customHeight="1" x14ac:dyDescent="0.3">
      <c r="A75" s="110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2"/>
    </row>
    <row r="76" spans="1:31" s="81" customFormat="1" ht="20.100000000000001" customHeight="1" x14ac:dyDescent="0.3">
      <c r="A76" s="110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2"/>
    </row>
    <row r="77" spans="1:31" s="81" customFormat="1" ht="20.100000000000001" customHeight="1" x14ac:dyDescent="0.3">
      <c r="A77" s="110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2"/>
    </row>
    <row r="78" spans="1:31" s="81" customFormat="1" ht="20.100000000000001" customHeight="1" x14ac:dyDescent="0.3">
      <c r="A78" s="110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2"/>
    </row>
    <row r="79" spans="1:31" s="81" customFormat="1" ht="20.100000000000001" customHeight="1" x14ac:dyDescent="0.3">
      <c r="A79" s="110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2"/>
    </row>
    <row r="80" spans="1:31" s="81" customFormat="1" ht="20.100000000000001" customHeight="1" x14ac:dyDescent="0.3">
      <c r="A80" s="110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2"/>
    </row>
    <row r="81" spans="1:31" s="81" customFormat="1" ht="20.100000000000001" customHeight="1" x14ac:dyDescent="0.3">
      <c r="A81" s="110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2"/>
    </row>
    <row r="82" spans="1:31" s="81" customFormat="1" ht="20.100000000000001" customHeight="1" x14ac:dyDescent="0.3">
      <c r="A82" s="110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2"/>
    </row>
    <row r="83" spans="1:31" s="81" customFormat="1" ht="20.100000000000001" customHeight="1" x14ac:dyDescent="0.3">
      <c r="A83" s="110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2"/>
    </row>
    <row r="84" spans="1:31" s="81" customFormat="1" ht="20.100000000000001" customHeight="1" x14ac:dyDescent="0.3">
      <c r="A84" s="110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2"/>
    </row>
    <row r="85" spans="1:31" s="81" customFormat="1" ht="20.100000000000001" customHeight="1" x14ac:dyDescent="0.3">
      <c r="A85" s="110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2"/>
    </row>
    <row r="86" spans="1:31" s="81" customFormat="1" ht="20.100000000000001" customHeight="1" x14ac:dyDescent="0.3">
      <c r="A86" s="110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2"/>
    </row>
    <row r="87" spans="1:31" s="81" customFormat="1" ht="20.100000000000001" customHeight="1" x14ac:dyDescent="0.3">
      <c r="A87" s="110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2"/>
    </row>
    <row r="88" spans="1:31" s="81" customFormat="1" ht="20.100000000000001" customHeight="1" x14ac:dyDescent="0.3">
      <c r="A88" s="110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2"/>
    </row>
    <row r="89" spans="1:31" s="81" customFormat="1" ht="20.100000000000001" customHeight="1" x14ac:dyDescent="0.3">
      <c r="A89" s="110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2"/>
    </row>
    <row r="90" spans="1:31" s="81" customFormat="1" ht="20.100000000000001" customHeight="1" x14ac:dyDescent="0.3">
      <c r="A90" s="110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2"/>
    </row>
    <row r="91" spans="1:31" s="81" customFormat="1" ht="20.100000000000001" customHeight="1" x14ac:dyDescent="0.3">
      <c r="A91" s="110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2"/>
    </row>
    <row r="92" spans="1:31" s="81" customFormat="1" ht="20.100000000000001" customHeight="1" x14ac:dyDescent="0.3">
      <c r="A92" s="110"/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2"/>
    </row>
    <row r="93" spans="1:31" ht="20.100000000000001" customHeight="1" x14ac:dyDescent="0.3"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</row>
    <row r="94" spans="1:31" ht="20.100000000000001" customHeight="1" x14ac:dyDescent="0.3"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</row>
    <row r="95" spans="1:31" ht="20.100000000000001" customHeight="1" x14ac:dyDescent="0.3"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</row>
    <row r="96" spans="1:31" ht="20.100000000000001" customHeight="1" x14ac:dyDescent="0.3"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</row>
    <row r="97" ht="20.100000000000001" customHeight="1" x14ac:dyDescent="0.3"/>
    <row r="98" ht="20.100000000000001" customHeight="1" x14ac:dyDescent="0.3"/>
    <row r="99" ht="20.100000000000001" customHeight="1" x14ac:dyDescent="0.3"/>
    <row r="100" ht="20.100000000000001" customHeight="1" x14ac:dyDescent="0.3"/>
    <row r="101" ht="20.100000000000001" customHeight="1" x14ac:dyDescent="0.3"/>
    <row r="102" ht="20.100000000000001" customHeight="1" x14ac:dyDescent="0.3"/>
    <row r="103" ht="20.100000000000001" customHeight="1" x14ac:dyDescent="0.3"/>
    <row r="104" ht="20.100000000000001" customHeight="1" x14ac:dyDescent="0.3"/>
    <row r="105" ht="20.100000000000001" customHeight="1" x14ac:dyDescent="0.3"/>
    <row r="106" ht="20.100000000000001" customHeight="1" x14ac:dyDescent="0.3"/>
    <row r="107" ht="20.100000000000001" customHeight="1" x14ac:dyDescent="0.3"/>
    <row r="108" ht="20.100000000000001" customHeight="1" x14ac:dyDescent="0.3"/>
    <row r="109" ht="20.100000000000001" customHeight="1" x14ac:dyDescent="0.3"/>
    <row r="110" ht="20.100000000000001" customHeight="1" x14ac:dyDescent="0.3"/>
    <row r="111" ht="20.100000000000001" customHeight="1" x14ac:dyDescent="0.3"/>
    <row r="112" ht="20.100000000000001" customHeight="1" x14ac:dyDescent="0.3"/>
    <row r="113" ht="20.100000000000001" customHeight="1" x14ac:dyDescent="0.3"/>
  </sheetData>
  <mergeCells count="96">
    <mergeCell ref="X4:AC4"/>
    <mergeCell ref="A1:AC1"/>
    <mergeCell ref="A2:AD2"/>
    <mergeCell ref="I6:L6"/>
    <mergeCell ref="M6:R6"/>
    <mergeCell ref="AA6:AC6"/>
    <mergeCell ref="B4:D4"/>
    <mergeCell ref="E4:H4"/>
    <mergeCell ref="K4:L4"/>
    <mergeCell ref="M4:R4"/>
    <mergeCell ref="V4:W4"/>
    <mergeCell ref="H8:M8"/>
    <mergeCell ref="O8:T8"/>
    <mergeCell ref="H9:M9"/>
    <mergeCell ref="O9:T9"/>
    <mergeCell ref="V9:Z9"/>
    <mergeCell ref="AA9:AC9"/>
    <mergeCell ref="H10:M10"/>
    <mergeCell ref="O10:T10"/>
    <mergeCell ref="V10:Z10"/>
    <mergeCell ref="AA10:AC10"/>
    <mergeCell ref="H11:M11"/>
    <mergeCell ref="O11:T11"/>
    <mergeCell ref="V11:Z11"/>
    <mergeCell ref="AA11:AC11"/>
    <mergeCell ref="H12:M12"/>
    <mergeCell ref="O12:T12"/>
    <mergeCell ref="V12:Z12"/>
    <mergeCell ref="AA12:AC12"/>
    <mergeCell ref="H13:M13"/>
    <mergeCell ref="O13:T13"/>
    <mergeCell ref="V13:Z13"/>
    <mergeCell ref="AA13:AC13"/>
    <mergeCell ref="H14:M14"/>
    <mergeCell ref="O14:T14"/>
    <mergeCell ref="V14:Z14"/>
    <mergeCell ref="AA14:AC14"/>
    <mergeCell ref="AA15:AC15"/>
    <mergeCell ref="C16:G16"/>
    <mergeCell ref="H16:M16"/>
    <mergeCell ref="O16:T16"/>
    <mergeCell ref="V16:Y16"/>
    <mergeCell ref="Z17:AA17"/>
    <mergeCell ref="C18:G18"/>
    <mergeCell ref="H18:M18"/>
    <mergeCell ref="O18:T18"/>
    <mergeCell ref="V18:W18"/>
    <mergeCell ref="X18:Y18"/>
    <mergeCell ref="Z18:AA18"/>
    <mergeCell ref="C17:G17"/>
    <mergeCell ref="H17:M17"/>
    <mergeCell ref="O17:T17"/>
    <mergeCell ref="V17:W17"/>
    <mergeCell ref="X17:Y17"/>
    <mergeCell ref="H19:M19"/>
    <mergeCell ref="O19:T19"/>
    <mergeCell ref="V19:W19"/>
    <mergeCell ref="X19:Y19"/>
    <mergeCell ref="Z19:AA19"/>
    <mergeCell ref="C20:T22"/>
    <mergeCell ref="V20:W20"/>
    <mergeCell ref="X20:Y20"/>
    <mergeCell ref="Z20:AA20"/>
    <mergeCell ref="V21:W21"/>
    <mergeCell ref="X21:Y21"/>
    <mergeCell ref="Z21:AA21"/>
    <mergeCell ref="V22:W22"/>
    <mergeCell ref="X22:Y22"/>
    <mergeCell ref="Z22:AA22"/>
    <mergeCell ref="C23:I23"/>
    <mergeCell ref="N23:T23"/>
    <mergeCell ref="V23:W23"/>
    <mergeCell ref="X23:Y23"/>
    <mergeCell ref="Z23:AA23"/>
    <mergeCell ref="C25:J25"/>
    <mergeCell ref="L25:S25"/>
    <mergeCell ref="C26:G26"/>
    <mergeCell ref="H26:I26"/>
    <mergeCell ref="P26:R26"/>
    <mergeCell ref="C27:G27"/>
    <mergeCell ref="H27:I27"/>
    <mergeCell ref="P27:R27"/>
    <mergeCell ref="H28:I28"/>
    <mergeCell ref="P28:R28"/>
    <mergeCell ref="H29:I29"/>
    <mergeCell ref="P29:R29"/>
    <mergeCell ref="C30:F30"/>
    <mergeCell ref="G30:J30"/>
    <mergeCell ref="P30:R30"/>
    <mergeCell ref="L35:S35"/>
    <mergeCell ref="C31:J31"/>
    <mergeCell ref="P31:R31"/>
    <mergeCell ref="P32:R32"/>
    <mergeCell ref="P33:Q33"/>
    <mergeCell ref="L34:O34"/>
    <mergeCell ref="P34:S34"/>
  </mergeCells>
  <conditionalFormatting sqref="G30:J30">
    <cfRule type="containsText" dxfId="3" priority="2" operator="containsText" text="Rejeitado">
      <formula>NOT(ISERROR(SEARCH("Rejeitado",G30)))</formula>
    </cfRule>
    <cfRule type="containsText" dxfId="2" priority="3" operator="containsText" text="Aprovado">
      <formula>NOT(ISERROR(SEARCH("Aprovado",G30)))</formula>
    </cfRule>
  </conditionalFormatting>
  <conditionalFormatting sqref="P34:S34">
    <cfRule type="containsText" dxfId="1" priority="4" operator="containsText" text="Rejeitado">
      <formula>NOT(ISERROR(SEARCH("Rejeitado",P34)))</formula>
    </cfRule>
    <cfRule type="containsText" dxfId="0" priority="5" operator="containsText" text="Aprovado">
      <formula>NOT(ISERROR(SEARCH("Aprovado",P34)))</formula>
    </cfRule>
  </conditionalFormatting>
  <printOptions gridLines="1"/>
  <pageMargins left="0.25" right="0.25" top="0.75" bottom="0.75" header="0.511811023622047" footer="0.511811023622047"/>
  <pageSetup paperSize="9" scale="52" fitToHeight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CONFIG!$C$2:$C$7</xm:f>
          </x14:formula1>
          <x14:formula2>
            <xm:f>0</xm:f>
          </x14:formula2>
          <xm:sqref>M4:R4</xm:sqref>
        </x14:dataValidation>
        <x14:dataValidation type="list" allowBlank="1" showInputMessage="1" showErrorMessage="1" xr:uid="{00000000-0002-0000-0400-000001000000}">
          <x14:formula1>
            <xm:f>CONFIG!$A$2:$A$9</xm:f>
          </x14:formula1>
          <x14:formula2>
            <xm:f>0</xm:f>
          </x14:formula2>
          <xm:sqref>N6:R6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34"/>
  <sheetViews>
    <sheetView view="pageBreakPreview" zoomScale="70" zoomScaleNormal="100" zoomScaleSheetLayoutView="70" zoomScalePageLayoutView="80" workbookViewId="0">
      <selection activeCell="A3" sqref="A3"/>
    </sheetView>
  </sheetViews>
  <sheetFormatPr defaultColWidth="8.85546875" defaultRowHeight="18.75" x14ac:dyDescent="0.3"/>
  <cols>
    <col min="1" max="1" width="8.85546875" style="77"/>
    <col min="2" max="2" width="9.140625" style="117" customWidth="1"/>
    <col min="3" max="3" width="8.85546875" style="77"/>
    <col min="4" max="4" width="30.7109375" style="118" customWidth="1"/>
    <col min="5" max="9" width="8.85546875" style="77"/>
    <col min="10" max="10" width="17.28515625" style="77" customWidth="1"/>
    <col min="11" max="15" width="8.85546875" style="77"/>
    <col min="16" max="16" width="14" style="77" customWidth="1"/>
    <col min="17" max="18" width="8.85546875" style="77"/>
    <col min="19" max="19" width="10.7109375" style="77" customWidth="1"/>
    <col min="20" max="16384" width="8.85546875" style="77"/>
  </cols>
  <sheetData>
    <row r="1" spans="1:21" ht="69.95" customHeight="1" x14ac:dyDescent="0.3">
      <c r="A1" s="274" t="s">
        <v>64</v>
      </c>
      <c r="B1" s="274"/>
      <c r="C1" s="274"/>
      <c r="D1" s="274"/>
      <c r="E1" s="274"/>
      <c r="F1" s="274"/>
      <c r="G1" s="274"/>
      <c r="H1" s="274"/>
      <c r="I1" s="274"/>
      <c r="J1" s="274"/>
    </row>
    <row r="2" spans="1:21" x14ac:dyDescent="0.3">
      <c r="A2" s="274"/>
      <c r="B2" s="274"/>
      <c r="C2" s="274"/>
      <c r="D2" s="274"/>
      <c r="E2" s="274"/>
      <c r="F2" s="274"/>
      <c r="G2" s="274"/>
      <c r="H2" s="274"/>
      <c r="I2" s="274"/>
      <c r="J2" s="274"/>
      <c r="L2" s="269" t="s">
        <v>283</v>
      </c>
      <c r="M2" s="270"/>
      <c r="O2" s="271" t="s">
        <v>383</v>
      </c>
      <c r="P2" s="272"/>
      <c r="R2" s="273" t="s">
        <v>384</v>
      </c>
      <c r="S2" s="273"/>
    </row>
    <row r="3" spans="1:21" x14ac:dyDescent="0.3">
      <c r="L3" s="119" t="s">
        <v>18</v>
      </c>
      <c r="M3" s="120">
        <v>15.49</v>
      </c>
      <c r="O3" s="119" t="s">
        <v>385</v>
      </c>
      <c r="P3" s="121">
        <v>20</v>
      </c>
      <c r="R3" s="78" t="s">
        <v>386</v>
      </c>
      <c r="S3" s="79">
        <v>5.3</v>
      </c>
    </row>
    <row r="4" spans="1:21" ht="37.5" x14ac:dyDescent="0.3">
      <c r="A4" s="116"/>
      <c r="E4" s="122" t="s">
        <v>65</v>
      </c>
      <c r="F4" s="122" t="s">
        <v>66</v>
      </c>
      <c r="G4" s="122" t="s">
        <v>67</v>
      </c>
      <c r="H4" s="122" t="s">
        <v>68</v>
      </c>
      <c r="I4" s="123" t="s">
        <v>69</v>
      </c>
      <c r="J4" s="122" t="s">
        <v>70</v>
      </c>
      <c r="L4" s="119" t="s">
        <v>19</v>
      </c>
      <c r="M4" s="124">
        <v>4.4000000000000004</v>
      </c>
      <c r="R4" s="78" t="s">
        <v>387</v>
      </c>
      <c r="S4" s="79">
        <v>4.5</v>
      </c>
    </row>
    <row r="5" spans="1:21" ht="37.5" customHeight="1" x14ac:dyDescent="0.3">
      <c r="B5" s="125">
        <v>1</v>
      </c>
      <c r="C5" s="126" t="s">
        <v>71</v>
      </c>
      <c r="D5" s="127" t="s">
        <v>72</v>
      </c>
      <c r="E5" s="128">
        <v>8.6</v>
      </c>
      <c r="F5" s="128">
        <v>17.5</v>
      </c>
      <c r="G5" s="128">
        <v>4.3</v>
      </c>
      <c r="H5" s="128">
        <v>4.87</v>
      </c>
      <c r="I5" s="129">
        <v>11.97</v>
      </c>
      <c r="J5" s="130"/>
      <c r="L5" s="119" t="s">
        <v>76</v>
      </c>
      <c r="M5" s="120">
        <v>4.1900000000000004</v>
      </c>
      <c r="O5" s="131" t="s">
        <v>388</v>
      </c>
      <c r="P5" s="132"/>
      <c r="R5" s="78" t="s">
        <v>389</v>
      </c>
      <c r="S5" s="79">
        <v>13.6</v>
      </c>
      <c r="T5" s="116"/>
      <c r="U5" s="117"/>
    </row>
    <row r="6" spans="1:21" ht="37.5" customHeight="1" x14ac:dyDescent="0.3">
      <c r="B6" s="125">
        <v>2</v>
      </c>
      <c r="C6" s="126" t="s">
        <v>73</v>
      </c>
      <c r="D6" s="133" t="s">
        <v>74</v>
      </c>
      <c r="E6" s="128">
        <v>16.8</v>
      </c>
      <c r="F6" s="128">
        <v>14.4</v>
      </c>
      <c r="G6" s="128">
        <v>8.4</v>
      </c>
      <c r="H6" s="128">
        <v>5.53</v>
      </c>
      <c r="I6" s="134">
        <v>19.39</v>
      </c>
      <c r="J6" s="135"/>
      <c r="L6" s="119" t="s">
        <v>78</v>
      </c>
      <c r="M6" s="120">
        <v>3.97</v>
      </c>
      <c r="O6" s="119" t="s">
        <v>390</v>
      </c>
      <c r="P6" s="121">
        <v>20.420000000000002</v>
      </c>
      <c r="R6" s="78" t="s">
        <v>391</v>
      </c>
      <c r="S6" s="79">
        <v>28.04</v>
      </c>
      <c r="T6" s="116"/>
      <c r="U6" s="136"/>
    </row>
    <row r="7" spans="1:21" ht="37.5" customHeight="1" x14ac:dyDescent="0.3">
      <c r="B7" s="125">
        <v>3</v>
      </c>
      <c r="C7" s="126" t="s">
        <v>71</v>
      </c>
      <c r="D7" s="133" t="s">
        <v>75</v>
      </c>
      <c r="E7" s="128">
        <v>19.399999999999999</v>
      </c>
      <c r="F7" s="128">
        <v>41.6</v>
      </c>
      <c r="G7" s="128">
        <v>9.6999999999999993</v>
      </c>
      <c r="H7" s="128">
        <v>11.48</v>
      </c>
      <c r="I7" s="134">
        <v>27.48</v>
      </c>
      <c r="J7" s="135"/>
      <c r="L7" s="119" t="s">
        <v>80</v>
      </c>
      <c r="M7" s="124">
        <v>4.5999999999999996</v>
      </c>
      <c r="T7" s="116"/>
      <c r="U7" s="117"/>
    </row>
    <row r="8" spans="1:21" ht="37.5" customHeight="1" x14ac:dyDescent="0.3">
      <c r="B8" s="125">
        <v>4</v>
      </c>
      <c r="C8" s="126" t="s">
        <v>71</v>
      </c>
      <c r="D8" s="133" t="s">
        <v>77</v>
      </c>
      <c r="E8" s="128">
        <v>3.2</v>
      </c>
      <c r="F8" s="128">
        <v>4.75</v>
      </c>
      <c r="G8" s="128">
        <v>1.6</v>
      </c>
      <c r="H8" s="128">
        <v>1.43</v>
      </c>
      <c r="I8" s="134">
        <v>4.07</v>
      </c>
      <c r="J8" s="135"/>
      <c r="L8" s="119" t="s">
        <v>82</v>
      </c>
      <c r="M8" s="120">
        <v>23.35</v>
      </c>
      <c r="O8" s="271" t="s">
        <v>392</v>
      </c>
      <c r="P8" s="272"/>
      <c r="T8" s="116"/>
      <c r="U8" s="117"/>
    </row>
    <row r="9" spans="1:21" ht="37.5" customHeight="1" x14ac:dyDescent="0.3">
      <c r="B9" s="125">
        <v>5</v>
      </c>
      <c r="C9" s="126" t="s">
        <v>71</v>
      </c>
      <c r="D9" s="133" t="s">
        <v>79</v>
      </c>
      <c r="E9" s="128">
        <v>11.3</v>
      </c>
      <c r="F9" s="128">
        <v>24.9</v>
      </c>
      <c r="G9" s="128">
        <v>5.7</v>
      </c>
      <c r="H9" s="128">
        <v>6.8</v>
      </c>
      <c r="I9" s="134">
        <v>16.2</v>
      </c>
      <c r="J9" s="135"/>
      <c r="L9" s="119" t="s">
        <v>84</v>
      </c>
      <c r="M9" s="120">
        <v>17.600000000000001</v>
      </c>
      <c r="O9" s="119" t="s">
        <v>393</v>
      </c>
      <c r="P9" s="121">
        <v>10</v>
      </c>
      <c r="T9" s="116"/>
      <c r="U9" s="137"/>
    </row>
    <row r="10" spans="1:21" ht="37.5" customHeight="1" x14ac:dyDescent="0.3">
      <c r="B10" s="125">
        <v>6</v>
      </c>
      <c r="C10" s="126" t="s">
        <v>71</v>
      </c>
      <c r="D10" s="127" t="s">
        <v>81</v>
      </c>
      <c r="E10" s="128">
        <v>8.6999999999999993</v>
      </c>
      <c r="F10" s="128">
        <v>28.3</v>
      </c>
      <c r="G10" s="128">
        <v>4.4000000000000004</v>
      </c>
      <c r="H10" s="128">
        <v>7.4</v>
      </c>
      <c r="I10" s="134">
        <v>14.6</v>
      </c>
      <c r="J10" s="135"/>
      <c r="L10" s="119" t="s">
        <v>86</v>
      </c>
      <c r="M10" s="120">
        <v>27.9</v>
      </c>
      <c r="O10" s="119" t="s">
        <v>394</v>
      </c>
      <c r="P10" s="121">
        <v>7</v>
      </c>
      <c r="T10" s="116"/>
      <c r="U10" s="117"/>
    </row>
    <row r="11" spans="1:21" ht="37.5" customHeight="1" x14ac:dyDescent="0.3">
      <c r="B11" s="125">
        <v>7</v>
      </c>
      <c r="C11" s="126" t="s">
        <v>71</v>
      </c>
      <c r="D11" s="127" t="s">
        <v>83</v>
      </c>
      <c r="E11" s="128">
        <v>12.3</v>
      </c>
      <c r="F11" s="128">
        <v>23.1</v>
      </c>
      <c r="G11" s="128">
        <v>6.15</v>
      </c>
      <c r="H11" s="128">
        <v>6.54</v>
      </c>
      <c r="I11" s="134">
        <v>16.690000000000001</v>
      </c>
      <c r="J11" s="135"/>
      <c r="L11" s="119" t="s">
        <v>87</v>
      </c>
      <c r="M11" s="120">
        <v>13.4</v>
      </c>
      <c r="O11" s="119" t="s">
        <v>395</v>
      </c>
      <c r="P11" s="121">
        <v>8</v>
      </c>
      <c r="T11" s="116"/>
      <c r="U11" s="117"/>
    </row>
    <row r="12" spans="1:21" ht="37.5" customHeight="1" x14ac:dyDescent="0.3">
      <c r="B12" s="125">
        <v>8</v>
      </c>
      <c r="C12" s="126" t="s">
        <v>71</v>
      </c>
      <c r="D12" s="127" t="s">
        <v>85</v>
      </c>
      <c r="E12" s="128">
        <v>28</v>
      </c>
      <c r="F12" s="128">
        <v>54.8</v>
      </c>
      <c r="G12" s="128">
        <v>14</v>
      </c>
      <c r="H12" s="128">
        <v>15.4</v>
      </c>
      <c r="I12" s="134">
        <v>38.5</v>
      </c>
      <c r="J12" s="135"/>
      <c r="O12" s="119" t="s">
        <v>396</v>
      </c>
      <c r="P12" s="121">
        <v>13</v>
      </c>
      <c r="T12" s="116"/>
      <c r="U12" s="117"/>
    </row>
    <row r="13" spans="1:21" ht="37.5" customHeight="1" x14ac:dyDescent="0.3">
      <c r="B13" s="125">
        <v>9</v>
      </c>
      <c r="C13" s="126" t="s">
        <v>71</v>
      </c>
      <c r="D13" s="127" t="s">
        <v>0</v>
      </c>
      <c r="E13" s="128">
        <v>36.799999999999997</v>
      </c>
      <c r="F13" s="128">
        <v>43.2</v>
      </c>
      <c r="G13" s="128">
        <v>18.399999999999999</v>
      </c>
      <c r="H13" s="128">
        <v>14.2</v>
      </c>
      <c r="I13" s="134">
        <v>44.5</v>
      </c>
      <c r="J13" s="135"/>
      <c r="O13" s="119" t="s">
        <v>397</v>
      </c>
      <c r="P13" s="121">
        <v>10</v>
      </c>
      <c r="T13" s="116"/>
      <c r="U13" s="117"/>
    </row>
    <row r="14" spans="1:21" ht="37.5" customHeight="1" x14ac:dyDescent="0.3">
      <c r="B14" s="125">
        <v>10</v>
      </c>
      <c r="C14" s="126" t="s">
        <v>71</v>
      </c>
      <c r="D14" s="127" t="s">
        <v>88</v>
      </c>
      <c r="E14" s="128">
        <v>21.8</v>
      </c>
      <c r="F14" s="128">
        <v>28.4</v>
      </c>
      <c r="G14" s="128">
        <v>10.9</v>
      </c>
      <c r="H14" s="128">
        <v>8.9499999999999993</v>
      </c>
      <c r="I14" s="134">
        <v>26.94</v>
      </c>
      <c r="J14" s="135"/>
      <c r="O14" s="119" t="s">
        <v>398</v>
      </c>
      <c r="P14" s="121">
        <v>15</v>
      </c>
    </row>
    <row r="15" spans="1:21" ht="37.5" customHeight="1" x14ac:dyDescent="0.3">
      <c r="B15" s="125">
        <v>11</v>
      </c>
      <c r="C15" s="126" t="s">
        <v>71</v>
      </c>
      <c r="D15" s="127" t="s">
        <v>89</v>
      </c>
      <c r="E15" s="128">
        <v>6.1</v>
      </c>
      <c r="F15" s="128">
        <v>62.9</v>
      </c>
      <c r="G15" s="128">
        <v>3.1</v>
      </c>
      <c r="H15" s="128">
        <v>15.8</v>
      </c>
      <c r="I15" s="134">
        <v>20.8</v>
      </c>
      <c r="J15" s="135"/>
      <c r="O15" s="119" t="s">
        <v>399</v>
      </c>
      <c r="P15" s="121">
        <v>8</v>
      </c>
    </row>
    <row r="16" spans="1:21" ht="37.5" customHeight="1" x14ac:dyDescent="0.3">
      <c r="B16" s="125">
        <v>12</v>
      </c>
      <c r="C16" s="126" t="s">
        <v>71</v>
      </c>
      <c r="D16" s="127" t="s">
        <v>90</v>
      </c>
      <c r="E16" s="128">
        <v>16</v>
      </c>
      <c r="F16" s="128">
        <v>130.5</v>
      </c>
      <c r="G16" s="128">
        <v>7.98</v>
      </c>
      <c r="H16" s="128">
        <v>32.869999999999997</v>
      </c>
      <c r="I16" s="134">
        <v>46.03</v>
      </c>
      <c r="J16" s="135"/>
    </row>
    <row r="17" spans="2:10" ht="37.5" customHeight="1" x14ac:dyDescent="0.3">
      <c r="B17" s="125">
        <v>13</v>
      </c>
      <c r="C17" s="126" t="s">
        <v>71</v>
      </c>
      <c r="D17" s="127" t="s">
        <v>91</v>
      </c>
      <c r="E17" s="128">
        <v>24.7</v>
      </c>
      <c r="F17" s="128">
        <v>54.6</v>
      </c>
      <c r="G17" s="128">
        <v>12.4</v>
      </c>
      <c r="H17" s="128">
        <v>15</v>
      </c>
      <c r="I17" s="134">
        <v>35.4</v>
      </c>
      <c r="J17" s="135"/>
    </row>
    <row r="18" spans="2:10" ht="37.5" customHeight="1" x14ac:dyDescent="0.3">
      <c r="B18" s="125">
        <v>14</v>
      </c>
      <c r="C18" s="126" t="s">
        <v>71</v>
      </c>
      <c r="D18" s="127" t="s">
        <v>63</v>
      </c>
      <c r="E18" s="128">
        <v>2.1</v>
      </c>
      <c r="F18" s="128">
        <v>2.5</v>
      </c>
      <c r="G18" s="128">
        <v>1.05</v>
      </c>
      <c r="H18" s="128">
        <v>0.82</v>
      </c>
      <c r="I18" s="134">
        <v>2.5499999999999998</v>
      </c>
      <c r="J18" s="135"/>
    </row>
    <row r="19" spans="2:10" ht="37.5" customHeight="1" x14ac:dyDescent="0.3">
      <c r="B19" s="125">
        <v>15</v>
      </c>
      <c r="C19" s="126" t="s">
        <v>73</v>
      </c>
      <c r="D19" s="127" t="s">
        <v>92</v>
      </c>
      <c r="E19" s="128">
        <v>27.5</v>
      </c>
      <c r="F19" s="128">
        <v>36.6</v>
      </c>
      <c r="G19" s="128">
        <v>13.8</v>
      </c>
      <c r="H19" s="128">
        <v>11.4</v>
      </c>
      <c r="I19" s="134">
        <v>34.1</v>
      </c>
      <c r="J19" s="135"/>
    </row>
    <row r="20" spans="2:10" ht="37.5" customHeight="1" x14ac:dyDescent="0.3">
      <c r="B20" s="125">
        <v>16</v>
      </c>
      <c r="C20" s="126" t="s">
        <v>71</v>
      </c>
      <c r="D20" s="127" t="s">
        <v>93</v>
      </c>
      <c r="E20" s="128">
        <v>1.7</v>
      </c>
      <c r="F20" s="128">
        <v>1.9</v>
      </c>
      <c r="G20" s="128">
        <v>0.9</v>
      </c>
      <c r="H20" s="128">
        <v>0.6</v>
      </c>
      <c r="I20" s="134">
        <v>2</v>
      </c>
      <c r="J20" s="135"/>
    </row>
    <row r="21" spans="2:10" ht="37.5" customHeight="1" x14ac:dyDescent="0.3">
      <c r="B21" s="125">
        <v>17</v>
      </c>
      <c r="C21" s="126" t="s">
        <v>71</v>
      </c>
      <c r="D21" s="133" t="s">
        <v>94</v>
      </c>
      <c r="E21" s="128">
        <v>1.2</v>
      </c>
      <c r="F21" s="128">
        <v>1.5</v>
      </c>
      <c r="G21" s="128">
        <v>0.6</v>
      </c>
      <c r="H21" s="128">
        <v>0.5</v>
      </c>
      <c r="I21" s="134">
        <v>1.5</v>
      </c>
      <c r="J21" s="135"/>
    </row>
    <row r="22" spans="2:10" ht="37.5" customHeight="1" x14ac:dyDescent="0.3">
      <c r="B22" s="125">
        <v>18</v>
      </c>
      <c r="C22" s="126" t="s">
        <v>95</v>
      </c>
      <c r="D22" s="127" t="s">
        <v>96</v>
      </c>
      <c r="E22" s="128">
        <v>4</v>
      </c>
      <c r="F22" s="128">
        <v>4.8</v>
      </c>
      <c r="G22" s="128">
        <v>2</v>
      </c>
      <c r="H22" s="128">
        <v>1.56</v>
      </c>
      <c r="I22" s="134">
        <v>4.8600000000000003</v>
      </c>
      <c r="J22" s="135"/>
    </row>
    <row r="23" spans="2:10" ht="37.5" customHeight="1" x14ac:dyDescent="0.3">
      <c r="B23" s="125">
        <v>19</v>
      </c>
      <c r="C23" s="126" t="s">
        <v>71</v>
      </c>
      <c r="D23" s="133" t="s">
        <v>97</v>
      </c>
      <c r="E23" s="128">
        <v>7.3</v>
      </c>
      <c r="F23" s="128">
        <v>21.2</v>
      </c>
      <c r="G23" s="128">
        <v>3.65</v>
      </c>
      <c r="H23" s="128">
        <v>5.61</v>
      </c>
      <c r="I23" s="134">
        <v>11.63</v>
      </c>
      <c r="J23" s="135"/>
    </row>
    <row r="24" spans="2:10" ht="37.5" customHeight="1" x14ac:dyDescent="0.3">
      <c r="B24" s="125">
        <v>20</v>
      </c>
      <c r="C24" s="126" t="s">
        <v>71</v>
      </c>
      <c r="D24" s="133" t="s">
        <v>98</v>
      </c>
      <c r="E24" s="128">
        <v>7.8</v>
      </c>
      <c r="F24" s="128">
        <v>20.399999999999999</v>
      </c>
      <c r="G24" s="128">
        <v>3.9</v>
      </c>
      <c r="H24" s="128">
        <v>5.46</v>
      </c>
      <c r="I24" s="134">
        <v>11.9</v>
      </c>
      <c r="J24" s="135"/>
    </row>
    <row r="25" spans="2:10" ht="37.5" customHeight="1" x14ac:dyDescent="0.3">
      <c r="B25" s="125">
        <v>21</v>
      </c>
      <c r="C25" s="126" t="s">
        <v>71</v>
      </c>
      <c r="D25" s="127" t="s">
        <v>99</v>
      </c>
      <c r="E25" s="128">
        <v>5.95</v>
      </c>
      <c r="F25" s="128">
        <v>15.3</v>
      </c>
      <c r="G25" s="128">
        <v>2.98</v>
      </c>
      <c r="H25" s="128">
        <v>4.0999999999999996</v>
      </c>
      <c r="I25" s="134">
        <v>9.01</v>
      </c>
      <c r="J25" s="135"/>
    </row>
    <row r="26" spans="2:10" ht="37.5" customHeight="1" x14ac:dyDescent="0.3">
      <c r="B26" s="125">
        <v>22</v>
      </c>
      <c r="C26" s="126" t="s">
        <v>71</v>
      </c>
      <c r="D26" s="127" t="s">
        <v>100</v>
      </c>
      <c r="E26" s="128">
        <v>27.6</v>
      </c>
      <c r="F26" s="128" t="s">
        <v>101</v>
      </c>
      <c r="G26" s="128">
        <v>13.8</v>
      </c>
      <c r="H26" s="128" t="s">
        <v>101</v>
      </c>
      <c r="I26" s="134" t="s">
        <v>101</v>
      </c>
      <c r="J26" s="135"/>
    </row>
    <row r="27" spans="2:10" ht="37.5" customHeight="1" x14ac:dyDescent="0.3">
      <c r="B27" s="125">
        <v>23</v>
      </c>
      <c r="C27" s="126" t="s">
        <v>71</v>
      </c>
      <c r="D27" s="127" t="s">
        <v>102</v>
      </c>
      <c r="E27" s="128">
        <v>5.2</v>
      </c>
      <c r="F27" s="128">
        <v>15.6</v>
      </c>
      <c r="G27" s="128">
        <v>2.6</v>
      </c>
      <c r="H27" s="128">
        <v>4.0999999999999996</v>
      </c>
      <c r="I27" s="134">
        <v>8.4</v>
      </c>
      <c r="J27" s="135"/>
    </row>
    <row r="28" spans="2:10" ht="37.5" customHeight="1" x14ac:dyDescent="0.3">
      <c r="B28" s="125">
        <v>24</v>
      </c>
      <c r="C28" s="126" t="s">
        <v>71</v>
      </c>
      <c r="D28" s="127" t="s">
        <v>103</v>
      </c>
      <c r="E28" s="128">
        <v>8.9</v>
      </c>
      <c r="F28" s="128">
        <v>33.4</v>
      </c>
      <c r="G28" s="128">
        <v>4.5</v>
      </c>
      <c r="H28" s="128">
        <v>8.6</v>
      </c>
      <c r="I28" s="134">
        <v>16</v>
      </c>
      <c r="J28" s="135"/>
    </row>
    <row r="29" spans="2:10" ht="37.5" customHeight="1" x14ac:dyDescent="0.3">
      <c r="B29" s="125">
        <v>25</v>
      </c>
      <c r="C29" s="126" t="s">
        <v>95</v>
      </c>
      <c r="D29" s="127" t="s">
        <v>104</v>
      </c>
      <c r="E29" s="128">
        <v>1.06</v>
      </c>
      <c r="F29" s="128">
        <v>1.2</v>
      </c>
      <c r="G29" s="128">
        <v>0.53</v>
      </c>
      <c r="H29" s="128">
        <v>0.4</v>
      </c>
      <c r="I29" s="134">
        <v>1.27</v>
      </c>
      <c r="J29" s="135"/>
    </row>
    <row r="30" spans="2:10" ht="37.5" customHeight="1" x14ac:dyDescent="0.3">
      <c r="B30" s="125">
        <v>26</v>
      </c>
      <c r="C30" s="126" t="s">
        <v>71</v>
      </c>
      <c r="D30" s="127" t="s">
        <v>105</v>
      </c>
      <c r="E30" s="128">
        <v>15.2</v>
      </c>
      <c r="F30" s="128">
        <v>38.1</v>
      </c>
      <c r="G30" s="128">
        <v>7.6</v>
      </c>
      <c r="H30" s="128">
        <v>10.26</v>
      </c>
      <c r="I30" s="134">
        <v>22.8</v>
      </c>
      <c r="J30" s="135"/>
    </row>
    <row r="31" spans="2:10" ht="37.5" customHeight="1" x14ac:dyDescent="0.3">
      <c r="B31" s="125">
        <v>27</v>
      </c>
      <c r="C31" s="126" t="s">
        <v>71</v>
      </c>
      <c r="D31" s="127" t="s">
        <v>106</v>
      </c>
      <c r="E31" s="128">
        <v>5.95</v>
      </c>
      <c r="F31" s="128">
        <v>14.7</v>
      </c>
      <c r="G31" s="128">
        <v>2.98</v>
      </c>
      <c r="H31" s="128">
        <v>3.96</v>
      </c>
      <c r="I31" s="134">
        <v>8.8699999999999992</v>
      </c>
      <c r="J31" s="135"/>
    </row>
    <row r="32" spans="2:10" ht="37.5" customHeight="1" x14ac:dyDescent="0.3">
      <c r="B32" s="125">
        <v>28</v>
      </c>
      <c r="C32" s="126" t="s">
        <v>73</v>
      </c>
      <c r="D32" s="127" t="s">
        <v>107</v>
      </c>
      <c r="E32" s="128">
        <v>24</v>
      </c>
      <c r="F32" s="128">
        <v>24.5</v>
      </c>
      <c r="G32" s="128">
        <v>12</v>
      </c>
      <c r="H32" s="128">
        <v>8.6</v>
      </c>
      <c r="I32" s="134">
        <v>28.4</v>
      </c>
      <c r="J32" s="135"/>
    </row>
    <row r="33" spans="2:10" ht="37.5" customHeight="1" x14ac:dyDescent="0.3">
      <c r="B33" s="125">
        <v>29</v>
      </c>
      <c r="C33" s="126" t="s">
        <v>71</v>
      </c>
      <c r="D33" s="127" t="s">
        <v>108</v>
      </c>
      <c r="E33" s="128">
        <v>22.8</v>
      </c>
      <c r="F33" s="128">
        <v>40</v>
      </c>
      <c r="G33" s="128">
        <v>11.4</v>
      </c>
      <c r="H33" s="128">
        <v>11.5</v>
      </c>
      <c r="I33" s="134">
        <v>30.3</v>
      </c>
      <c r="J33" s="135"/>
    </row>
    <row r="34" spans="2:10" ht="37.5" customHeight="1" x14ac:dyDescent="0.3">
      <c r="B34" s="125">
        <v>30</v>
      </c>
      <c r="C34" s="126" t="s">
        <v>71</v>
      </c>
      <c r="D34" s="127" t="s">
        <v>109</v>
      </c>
      <c r="E34" s="128">
        <v>19.7</v>
      </c>
      <c r="F34" s="128">
        <v>24.3</v>
      </c>
      <c r="G34" s="128">
        <v>9.9</v>
      </c>
      <c r="H34" s="128">
        <v>7.8</v>
      </c>
      <c r="I34" s="134">
        <v>24.1</v>
      </c>
      <c r="J34" s="135"/>
    </row>
    <row r="35" spans="2:10" ht="37.5" customHeight="1" x14ac:dyDescent="0.3">
      <c r="B35" s="125">
        <v>31</v>
      </c>
      <c r="C35" s="126" t="s">
        <v>71</v>
      </c>
      <c r="D35" s="127" t="s">
        <v>110</v>
      </c>
      <c r="E35" s="128">
        <v>18.399999999999999</v>
      </c>
      <c r="F35" s="128">
        <v>61.2</v>
      </c>
      <c r="G35" s="128">
        <v>9.1999999999999993</v>
      </c>
      <c r="H35" s="128">
        <v>14.88</v>
      </c>
      <c r="I35" s="134">
        <v>30.06</v>
      </c>
      <c r="J35" s="135"/>
    </row>
    <row r="36" spans="2:10" ht="37.5" customHeight="1" x14ac:dyDescent="0.3">
      <c r="B36" s="125">
        <v>32</v>
      </c>
      <c r="C36" s="126" t="s">
        <v>71</v>
      </c>
      <c r="D36" s="127" t="s">
        <v>111</v>
      </c>
      <c r="E36" s="128">
        <v>23.3</v>
      </c>
      <c r="F36" s="128">
        <v>26.5</v>
      </c>
      <c r="G36" s="128">
        <v>11.65</v>
      </c>
      <c r="H36" s="128">
        <v>8.82</v>
      </c>
      <c r="I36" s="134">
        <v>28.04</v>
      </c>
      <c r="J36" s="135"/>
    </row>
    <row r="37" spans="2:10" ht="37.5" customHeight="1" x14ac:dyDescent="0.3">
      <c r="B37" s="125">
        <v>33</v>
      </c>
      <c r="C37" s="126" t="s">
        <v>95</v>
      </c>
      <c r="D37" s="127" t="s">
        <v>112</v>
      </c>
      <c r="E37" s="128">
        <v>21</v>
      </c>
      <c r="F37" s="128">
        <v>76.400000000000006</v>
      </c>
      <c r="G37" s="128">
        <v>10.5</v>
      </c>
      <c r="H37" s="128">
        <v>19.8</v>
      </c>
      <c r="I37" s="134">
        <v>37.1</v>
      </c>
      <c r="J37" s="135"/>
    </row>
    <row r="38" spans="2:10" ht="37.5" customHeight="1" x14ac:dyDescent="0.3">
      <c r="B38" s="125">
        <v>34</v>
      </c>
      <c r="C38" s="126" t="s">
        <v>95</v>
      </c>
      <c r="D38" s="127" t="s">
        <v>113</v>
      </c>
      <c r="E38" s="128">
        <v>3.2</v>
      </c>
      <c r="F38" s="128">
        <v>6.3</v>
      </c>
      <c r="G38" s="128">
        <v>1.6</v>
      </c>
      <c r="H38" s="128">
        <v>1.7</v>
      </c>
      <c r="I38" s="134">
        <v>4.4000000000000004</v>
      </c>
      <c r="J38" s="135"/>
    </row>
    <row r="39" spans="2:10" ht="37.5" customHeight="1" x14ac:dyDescent="0.3">
      <c r="B39" s="125">
        <v>35</v>
      </c>
      <c r="C39" s="126" t="s">
        <v>71</v>
      </c>
      <c r="D39" s="127" t="s">
        <v>114</v>
      </c>
      <c r="E39" s="128">
        <v>22.5</v>
      </c>
      <c r="F39" s="128">
        <v>24.4</v>
      </c>
      <c r="G39" s="128">
        <v>11.25</v>
      </c>
      <c r="H39" s="128">
        <v>8.3000000000000007</v>
      </c>
      <c r="I39" s="134">
        <v>26.86</v>
      </c>
      <c r="J39" s="135"/>
    </row>
    <row r="40" spans="2:10" ht="37.5" customHeight="1" x14ac:dyDescent="0.3">
      <c r="B40" s="125">
        <v>36</v>
      </c>
      <c r="C40" s="126" t="s">
        <v>71</v>
      </c>
      <c r="D40" s="127" t="s">
        <v>115</v>
      </c>
      <c r="E40" s="128">
        <v>22.8</v>
      </c>
      <c r="F40" s="128" t="s">
        <v>101</v>
      </c>
      <c r="G40" s="128">
        <v>11.4</v>
      </c>
      <c r="H40" s="128" t="s">
        <v>101</v>
      </c>
      <c r="I40" s="134" t="s">
        <v>101</v>
      </c>
      <c r="J40" s="135"/>
    </row>
    <row r="41" spans="2:10" ht="37.5" customHeight="1" x14ac:dyDescent="0.3">
      <c r="B41" s="125">
        <v>37</v>
      </c>
      <c r="C41" s="126" t="s">
        <v>71</v>
      </c>
      <c r="D41" s="127" t="s">
        <v>116</v>
      </c>
      <c r="E41" s="128">
        <v>8.5</v>
      </c>
      <c r="F41" s="128">
        <v>24.5</v>
      </c>
      <c r="G41" s="128">
        <v>4.3</v>
      </c>
      <c r="H41" s="128">
        <v>6.5</v>
      </c>
      <c r="I41" s="134">
        <v>13.5</v>
      </c>
      <c r="J41" s="135"/>
    </row>
    <row r="42" spans="2:10" ht="37.5" customHeight="1" x14ac:dyDescent="0.3">
      <c r="B42" s="125">
        <v>38</v>
      </c>
      <c r="C42" s="126" t="s">
        <v>71</v>
      </c>
      <c r="D42" s="127" t="s">
        <v>117</v>
      </c>
      <c r="E42" s="128">
        <v>14.2</v>
      </c>
      <c r="F42" s="128">
        <v>15</v>
      </c>
      <c r="G42" s="128">
        <v>7.1</v>
      </c>
      <c r="H42" s="128">
        <v>5.2</v>
      </c>
      <c r="I42" s="134">
        <v>16.899999999999999</v>
      </c>
      <c r="J42" s="135"/>
    </row>
    <row r="43" spans="2:10" ht="37.5" customHeight="1" x14ac:dyDescent="0.3">
      <c r="B43" s="125">
        <v>39</v>
      </c>
      <c r="C43" s="126" t="s">
        <v>71</v>
      </c>
      <c r="D43" s="127" t="s">
        <v>118</v>
      </c>
      <c r="E43" s="128">
        <v>26.5</v>
      </c>
      <c r="F43" s="128">
        <v>23.2</v>
      </c>
      <c r="G43" s="128">
        <v>13.3</v>
      </c>
      <c r="H43" s="128">
        <v>8.8000000000000007</v>
      </c>
      <c r="I43" s="134">
        <v>30.7</v>
      </c>
      <c r="J43" s="135"/>
    </row>
    <row r="44" spans="2:10" ht="37.5" customHeight="1" x14ac:dyDescent="0.3">
      <c r="B44" s="125">
        <v>40</v>
      </c>
      <c r="C44" s="126" t="s">
        <v>119</v>
      </c>
      <c r="D44" s="127" t="s">
        <v>120</v>
      </c>
      <c r="E44" s="128">
        <v>10.7</v>
      </c>
      <c r="F44" s="128">
        <v>15.8</v>
      </c>
      <c r="G44" s="128">
        <v>5.4</v>
      </c>
      <c r="H44" s="128">
        <v>4.8</v>
      </c>
      <c r="I44" s="134">
        <v>13.6</v>
      </c>
      <c r="J44" s="135"/>
    </row>
    <row r="45" spans="2:10" ht="37.5" customHeight="1" x14ac:dyDescent="0.3">
      <c r="B45" s="125">
        <v>41</v>
      </c>
      <c r="C45" s="126" t="s">
        <v>71</v>
      </c>
      <c r="D45" s="127" t="s">
        <v>121</v>
      </c>
      <c r="E45" s="128">
        <v>24</v>
      </c>
      <c r="F45" s="128">
        <v>73</v>
      </c>
      <c r="G45" s="128">
        <v>12</v>
      </c>
      <c r="H45" s="128">
        <v>19.2</v>
      </c>
      <c r="I45" s="134">
        <v>39</v>
      </c>
      <c r="J45" s="135"/>
    </row>
    <row r="46" spans="2:10" ht="37.5" customHeight="1" x14ac:dyDescent="0.3">
      <c r="B46" s="125">
        <v>42</v>
      </c>
      <c r="C46" s="126" t="s">
        <v>71</v>
      </c>
      <c r="D46" s="127" t="s">
        <v>122</v>
      </c>
      <c r="E46" s="128">
        <v>6.45</v>
      </c>
      <c r="F46" s="128">
        <v>26.1</v>
      </c>
      <c r="G46" s="128">
        <v>3.23</v>
      </c>
      <c r="H46" s="128">
        <v>6.72</v>
      </c>
      <c r="I46" s="134">
        <v>12.04</v>
      </c>
      <c r="J46" s="135"/>
    </row>
    <row r="47" spans="2:10" ht="37.5" customHeight="1" x14ac:dyDescent="0.3">
      <c r="B47" s="125">
        <v>43</v>
      </c>
      <c r="C47" s="126" t="s">
        <v>71</v>
      </c>
      <c r="D47" s="127" t="s">
        <v>123</v>
      </c>
      <c r="E47" s="128">
        <v>8.15</v>
      </c>
      <c r="F47" s="128">
        <v>10.8</v>
      </c>
      <c r="G47" s="128">
        <v>4.08</v>
      </c>
      <c r="H47" s="128">
        <v>3.38</v>
      </c>
      <c r="I47" s="134">
        <v>10.11</v>
      </c>
      <c r="J47" s="135"/>
    </row>
    <row r="48" spans="2:10" ht="37.5" customHeight="1" x14ac:dyDescent="0.3">
      <c r="B48" s="125">
        <v>44</v>
      </c>
      <c r="C48" s="126" t="s">
        <v>73</v>
      </c>
      <c r="D48" s="127" t="s">
        <v>124</v>
      </c>
      <c r="E48" s="128">
        <v>18</v>
      </c>
      <c r="F48" s="128">
        <v>22.6</v>
      </c>
      <c r="G48" s="128">
        <v>9</v>
      </c>
      <c r="H48" s="128">
        <v>7.2</v>
      </c>
      <c r="I48" s="134">
        <v>22.1</v>
      </c>
      <c r="J48" s="135"/>
    </row>
    <row r="49" spans="2:10" ht="37.5" customHeight="1" x14ac:dyDescent="0.3">
      <c r="B49" s="125">
        <v>45</v>
      </c>
      <c r="C49" s="126" t="s">
        <v>71</v>
      </c>
      <c r="D49" s="127" t="s">
        <v>125</v>
      </c>
      <c r="E49" s="128">
        <v>3.4</v>
      </c>
      <c r="F49" s="128">
        <v>5.9</v>
      </c>
      <c r="G49" s="128">
        <v>1.7</v>
      </c>
      <c r="H49" s="128">
        <v>1.7</v>
      </c>
      <c r="I49" s="134">
        <v>4.5</v>
      </c>
      <c r="J49" s="135"/>
    </row>
    <row r="50" spans="2:10" ht="37.5" customHeight="1" x14ac:dyDescent="0.3">
      <c r="B50" s="125">
        <v>46</v>
      </c>
      <c r="C50" s="126" t="s">
        <v>71</v>
      </c>
      <c r="D50" s="127" t="s">
        <v>126</v>
      </c>
      <c r="E50" s="128">
        <v>14.6</v>
      </c>
      <c r="F50" s="128">
        <v>12.3</v>
      </c>
      <c r="G50" s="128">
        <v>7.3</v>
      </c>
      <c r="H50" s="128">
        <v>4.8</v>
      </c>
      <c r="I50" s="134">
        <v>16.8</v>
      </c>
      <c r="J50" s="135"/>
    </row>
    <row r="51" spans="2:10" ht="37.5" customHeight="1" x14ac:dyDescent="0.3">
      <c r="B51" s="125">
        <v>47</v>
      </c>
      <c r="C51" s="126" t="s">
        <v>71</v>
      </c>
      <c r="D51" s="127" t="s">
        <v>127</v>
      </c>
      <c r="E51" s="128">
        <v>13.4</v>
      </c>
      <c r="F51" s="128">
        <v>42.15</v>
      </c>
      <c r="G51" s="128">
        <v>6.7</v>
      </c>
      <c r="H51" s="128">
        <v>11.06</v>
      </c>
      <c r="I51" s="134">
        <v>22.11</v>
      </c>
      <c r="J51" s="135"/>
    </row>
    <row r="52" spans="2:10" ht="37.5" customHeight="1" x14ac:dyDescent="0.3">
      <c r="B52" s="125">
        <v>48</v>
      </c>
      <c r="C52" s="126" t="s">
        <v>119</v>
      </c>
      <c r="D52" s="127" t="s">
        <v>128</v>
      </c>
      <c r="E52" s="128">
        <v>4.5</v>
      </c>
      <c r="F52" s="128">
        <v>5.8</v>
      </c>
      <c r="G52" s="128">
        <v>2.2999999999999998</v>
      </c>
      <c r="H52" s="128">
        <v>1.8</v>
      </c>
      <c r="I52" s="134">
        <v>5.5</v>
      </c>
      <c r="J52" s="135"/>
    </row>
    <row r="53" spans="2:10" ht="37.5" customHeight="1" x14ac:dyDescent="0.3">
      <c r="B53" s="125">
        <v>49</v>
      </c>
      <c r="C53" s="126" t="s">
        <v>71</v>
      </c>
      <c r="D53" s="127" t="s">
        <v>129</v>
      </c>
      <c r="E53" s="128">
        <v>5.6</v>
      </c>
      <c r="F53" s="128">
        <v>7.5</v>
      </c>
      <c r="G53" s="128">
        <v>2.8</v>
      </c>
      <c r="H53" s="128">
        <v>2.34</v>
      </c>
      <c r="I53" s="134">
        <v>6.96</v>
      </c>
      <c r="J53" s="135"/>
    </row>
    <row r="54" spans="2:10" ht="37.5" customHeight="1" x14ac:dyDescent="0.3">
      <c r="B54" s="125">
        <v>50</v>
      </c>
      <c r="C54" s="126" t="s">
        <v>95</v>
      </c>
      <c r="D54" s="127" t="s">
        <v>130</v>
      </c>
      <c r="E54" s="128">
        <v>2.7</v>
      </c>
      <c r="F54" s="128">
        <v>6.41</v>
      </c>
      <c r="G54" s="128">
        <v>1.35</v>
      </c>
      <c r="H54" s="128">
        <v>1.74</v>
      </c>
      <c r="I54" s="134">
        <v>3.97</v>
      </c>
      <c r="J54" s="135"/>
    </row>
    <row r="55" spans="2:10" ht="37.5" customHeight="1" x14ac:dyDescent="0.3">
      <c r="B55" s="125">
        <v>51</v>
      </c>
      <c r="C55" s="126" t="s">
        <v>95</v>
      </c>
      <c r="D55" s="127" t="s">
        <v>131</v>
      </c>
      <c r="E55" s="128">
        <v>2.85</v>
      </c>
      <c r="F55" s="128">
        <v>6.8</v>
      </c>
      <c r="G55" s="128">
        <v>1.43</v>
      </c>
      <c r="H55" s="128">
        <v>1.84</v>
      </c>
      <c r="I55" s="134">
        <v>4.1900000000000004</v>
      </c>
      <c r="J55" s="135"/>
    </row>
    <row r="56" spans="2:10" ht="37.5" customHeight="1" x14ac:dyDescent="0.3">
      <c r="B56" s="125">
        <v>52</v>
      </c>
      <c r="C56" s="126" t="s">
        <v>95</v>
      </c>
      <c r="D56" s="127" t="s">
        <v>132</v>
      </c>
      <c r="E56" s="128">
        <v>1.9</v>
      </c>
      <c r="F56" s="128">
        <v>5.7</v>
      </c>
      <c r="G56" s="128">
        <v>0.9</v>
      </c>
      <c r="H56" s="128">
        <v>1.5</v>
      </c>
      <c r="I56" s="134">
        <v>3</v>
      </c>
      <c r="J56" s="135"/>
    </row>
    <row r="57" spans="2:10" ht="37.5" customHeight="1" x14ac:dyDescent="0.3">
      <c r="B57" s="125">
        <v>53</v>
      </c>
      <c r="C57" s="126" t="s">
        <v>95</v>
      </c>
      <c r="D57" s="127" t="s">
        <v>133</v>
      </c>
      <c r="E57" s="128">
        <v>1.4</v>
      </c>
      <c r="F57" s="128">
        <v>5.2</v>
      </c>
      <c r="G57" s="128">
        <v>0.7</v>
      </c>
      <c r="H57" s="128">
        <v>1.35</v>
      </c>
      <c r="I57" s="134">
        <v>2.5</v>
      </c>
      <c r="J57" s="135"/>
    </row>
    <row r="58" spans="2:10" ht="37.5" customHeight="1" x14ac:dyDescent="0.3">
      <c r="B58" s="125">
        <v>54</v>
      </c>
      <c r="C58" s="126" t="s">
        <v>119</v>
      </c>
      <c r="D58" s="127" t="s">
        <v>134</v>
      </c>
      <c r="E58" s="128">
        <v>8.3000000000000007</v>
      </c>
      <c r="F58" s="128">
        <v>33.5</v>
      </c>
      <c r="G58" s="128">
        <v>4.1500000000000004</v>
      </c>
      <c r="H58" s="128">
        <v>8.6300000000000008</v>
      </c>
      <c r="I58" s="134">
        <v>15.48</v>
      </c>
      <c r="J58" s="135"/>
    </row>
    <row r="59" spans="2:10" ht="37.5" customHeight="1" x14ac:dyDescent="0.3">
      <c r="B59" s="125">
        <v>55</v>
      </c>
      <c r="C59" s="126" t="s">
        <v>71</v>
      </c>
      <c r="D59" s="127" t="s">
        <v>135</v>
      </c>
      <c r="E59" s="128">
        <v>11</v>
      </c>
      <c r="F59" s="128">
        <v>47.2</v>
      </c>
      <c r="G59" s="128">
        <v>5.5</v>
      </c>
      <c r="H59" s="128">
        <v>12.12</v>
      </c>
      <c r="I59" s="134">
        <v>21.19</v>
      </c>
      <c r="J59" s="135"/>
    </row>
    <row r="60" spans="2:10" ht="37.5" customHeight="1" x14ac:dyDescent="0.3">
      <c r="B60" s="125">
        <v>56</v>
      </c>
      <c r="C60" s="126" t="s">
        <v>71</v>
      </c>
      <c r="D60" s="127" t="s">
        <v>136</v>
      </c>
      <c r="E60" s="128">
        <v>23</v>
      </c>
      <c r="F60" s="128">
        <v>27.4</v>
      </c>
      <c r="G60" s="128">
        <v>11.5</v>
      </c>
      <c r="H60" s="128">
        <v>8.94</v>
      </c>
      <c r="I60" s="134">
        <v>27.92</v>
      </c>
      <c r="J60" s="135"/>
    </row>
    <row r="61" spans="2:10" ht="37.5" customHeight="1" x14ac:dyDescent="0.3">
      <c r="B61" s="125">
        <v>57</v>
      </c>
      <c r="C61" s="126" t="s">
        <v>119</v>
      </c>
      <c r="D61" s="127" t="s">
        <v>137</v>
      </c>
      <c r="E61" s="128">
        <v>25.3</v>
      </c>
      <c r="F61" s="128">
        <v>43.4</v>
      </c>
      <c r="G61" s="128">
        <v>12.65</v>
      </c>
      <c r="H61" s="128">
        <v>12.56</v>
      </c>
      <c r="I61" s="134">
        <v>33.43</v>
      </c>
      <c r="J61" s="135"/>
    </row>
    <row r="62" spans="2:10" ht="37.5" customHeight="1" x14ac:dyDescent="0.3">
      <c r="B62" s="125">
        <v>58</v>
      </c>
      <c r="C62" s="126" t="s">
        <v>71</v>
      </c>
      <c r="D62" s="127" t="s">
        <v>137</v>
      </c>
      <c r="E62" s="128">
        <v>25.9</v>
      </c>
      <c r="F62" s="128">
        <v>23.8</v>
      </c>
      <c r="G62" s="128">
        <v>13</v>
      </c>
      <c r="H62" s="128">
        <v>8.8000000000000007</v>
      </c>
      <c r="I62" s="134">
        <v>30.2</v>
      </c>
      <c r="J62" s="135"/>
    </row>
    <row r="63" spans="2:10" ht="37.5" customHeight="1" x14ac:dyDescent="0.3">
      <c r="B63" s="125">
        <v>59</v>
      </c>
      <c r="C63" s="126" t="s">
        <v>71</v>
      </c>
      <c r="D63" s="127" t="s">
        <v>138</v>
      </c>
      <c r="E63" s="128">
        <v>19.3</v>
      </c>
      <c r="F63" s="128">
        <v>24.6</v>
      </c>
      <c r="G63" s="128">
        <v>9.6999999999999993</v>
      </c>
      <c r="H63" s="128">
        <v>7.8</v>
      </c>
      <c r="I63" s="134">
        <v>23.7</v>
      </c>
      <c r="J63" s="135"/>
    </row>
    <row r="64" spans="2:10" ht="37.5" customHeight="1" x14ac:dyDescent="0.3">
      <c r="B64" s="125">
        <v>60</v>
      </c>
      <c r="C64" s="126" t="s">
        <v>71</v>
      </c>
      <c r="D64" s="127" t="s">
        <v>139</v>
      </c>
      <c r="E64" s="128">
        <v>14.6</v>
      </c>
      <c r="F64" s="128">
        <v>45.4</v>
      </c>
      <c r="G64" s="128">
        <v>7.3</v>
      </c>
      <c r="H64" s="128">
        <v>11.9</v>
      </c>
      <c r="I64" s="134">
        <v>24</v>
      </c>
      <c r="J64" s="135"/>
    </row>
    <row r="65" spans="2:10" ht="37.5" customHeight="1" x14ac:dyDescent="0.3">
      <c r="B65" s="125">
        <v>61</v>
      </c>
      <c r="C65" s="126" t="s">
        <v>71</v>
      </c>
      <c r="D65" s="127" t="s">
        <v>140</v>
      </c>
      <c r="E65" s="128">
        <v>10.1</v>
      </c>
      <c r="F65" s="128">
        <v>63.9</v>
      </c>
      <c r="G65" s="128">
        <v>5.0999999999999996</v>
      </c>
      <c r="H65" s="128">
        <v>16.2</v>
      </c>
      <c r="I65" s="134">
        <v>24.5</v>
      </c>
      <c r="J65" s="135"/>
    </row>
    <row r="66" spans="2:10" ht="37.5" customHeight="1" x14ac:dyDescent="0.3">
      <c r="B66" s="125">
        <v>62</v>
      </c>
      <c r="C66" s="126" t="s">
        <v>71</v>
      </c>
      <c r="D66" s="127" t="s">
        <v>141</v>
      </c>
      <c r="E66" s="128">
        <v>5.4</v>
      </c>
      <c r="F66" s="128">
        <v>35.9</v>
      </c>
      <c r="G66" s="128">
        <v>2.7</v>
      </c>
      <c r="H66" s="128">
        <v>9.1</v>
      </c>
      <c r="I66" s="134">
        <v>13.5</v>
      </c>
      <c r="J66" s="135"/>
    </row>
    <row r="67" spans="2:10" ht="37.5" customHeight="1" x14ac:dyDescent="0.3">
      <c r="B67" s="125">
        <v>63</v>
      </c>
      <c r="C67" s="126" t="s">
        <v>71</v>
      </c>
      <c r="D67" s="127" t="s">
        <v>142</v>
      </c>
      <c r="E67" s="128">
        <v>4.5</v>
      </c>
      <c r="F67" s="128">
        <v>16.5</v>
      </c>
      <c r="G67" s="128">
        <v>2.2999999999999998</v>
      </c>
      <c r="H67" s="128">
        <v>4.3</v>
      </c>
      <c r="I67" s="134">
        <v>8</v>
      </c>
      <c r="J67" s="135"/>
    </row>
    <row r="68" spans="2:10" ht="37.5" customHeight="1" x14ac:dyDescent="0.3">
      <c r="B68" s="125">
        <v>64</v>
      </c>
      <c r="C68" s="126" t="s">
        <v>71</v>
      </c>
      <c r="D68" s="127" t="s">
        <v>143</v>
      </c>
      <c r="E68" s="128">
        <v>5.9</v>
      </c>
      <c r="F68" s="128">
        <v>47.3</v>
      </c>
      <c r="G68" s="128">
        <v>3</v>
      </c>
      <c r="H68" s="128">
        <v>11.9</v>
      </c>
      <c r="I68" s="134">
        <v>16.8</v>
      </c>
      <c r="J68" s="135"/>
    </row>
    <row r="69" spans="2:10" ht="37.5" customHeight="1" x14ac:dyDescent="0.3">
      <c r="B69" s="125">
        <v>65</v>
      </c>
      <c r="C69" s="126" t="s">
        <v>71</v>
      </c>
      <c r="D69" s="127" t="s">
        <v>144</v>
      </c>
      <c r="E69" s="128">
        <v>21.1</v>
      </c>
      <c r="F69" s="128">
        <v>58.3</v>
      </c>
      <c r="G69" s="128">
        <v>10.6</v>
      </c>
      <c r="H69" s="128">
        <v>15.5</v>
      </c>
      <c r="I69" s="134">
        <v>32.9</v>
      </c>
      <c r="J69" s="135"/>
    </row>
    <row r="70" spans="2:10" ht="37.5" customHeight="1" x14ac:dyDescent="0.3">
      <c r="B70" s="125">
        <v>66</v>
      </c>
      <c r="C70" s="126" t="s">
        <v>71</v>
      </c>
      <c r="D70" s="127" t="s">
        <v>145</v>
      </c>
      <c r="E70" s="128">
        <v>8.6</v>
      </c>
      <c r="F70" s="128">
        <v>14.7</v>
      </c>
      <c r="G70" s="128">
        <v>4.3</v>
      </c>
      <c r="H70" s="128">
        <v>4.3</v>
      </c>
      <c r="I70" s="134">
        <v>11.4</v>
      </c>
      <c r="J70" s="135"/>
    </row>
    <row r="71" spans="2:10" ht="37.5" customHeight="1" x14ac:dyDescent="0.3">
      <c r="B71" s="125">
        <v>67</v>
      </c>
      <c r="C71" s="126" t="s">
        <v>95</v>
      </c>
      <c r="D71" s="127" t="s">
        <v>146</v>
      </c>
      <c r="E71" s="128">
        <v>11.4</v>
      </c>
      <c r="F71" s="128">
        <v>21.3</v>
      </c>
      <c r="G71" s="128">
        <v>5.73</v>
      </c>
      <c r="H71" s="128">
        <v>6.05</v>
      </c>
      <c r="I71" s="134">
        <v>15.49</v>
      </c>
      <c r="J71" s="135"/>
    </row>
    <row r="72" spans="2:10" ht="37.5" customHeight="1" x14ac:dyDescent="0.3">
      <c r="B72" s="125">
        <v>68</v>
      </c>
      <c r="C72" s="138" t="s">
        <v>95</v>
      </c>
      <c r="D72" s="127" t="s">
        <v>147</v>
      </c>
      <c r="E72" s="128">
        <v>10.199999999999999</v>
      </c>
      <c r="F72" s="128">
        <v>35.299999999999997</v>
      </c>
      <c r="G72" s="128">
        <v>5.0999999999999996</v>
      </c>
      <c r="H72" s="128">
        <v>9.19</v>
      </c>
      <c r="I72" s="134">
        <v>17.600000000000001</v>
      </c>
      <c r="J72" s="135"/>
    </row>
    <row r="73" spans="2:10" ht="37.5" customHeight="1" x14ac:dyDescent="0.3">
      <c r="B73" s="125">
        <v>69</v>
      </c>
      <c r="C73" s="126" t="s">
        <v>71</v>
      </c>
      <c r="D73" s="127" t="s">
        <v>148</v>
      </c>
      <c r="E73" s="128">
        <v>32.200000000000003</v>
      </c>
      <c r="F73" s="128">
        <v>31.8</v>
      </c>
      <c r="G73" s="128">
        <v>16.100000000000001</v>
      </c>
      <c r="H73" s="128">
        <v>11.31</v>
      </c>
      <c r="I73" s="134">
        <v>37.880000000000003</v>
      </c>
      <c r="J73" s="135"/>
    </row>
    <row r="74" spans="2:10" ht="37.5" customHeight="1" x14ac:dyDescent="0.3">
      <c r="B74" s="125">
        <v>70</v>
      </c>
      <c r="C74" s="126" t="s">
        <v>71</v>
      </c>
      <c r="D74" s="127" t="s">
        <v>149</v>
      </c>
      <c r="E74" s="128">
        <v>20.8</v>
      </c>
      <c r="F74" s="128">
        <v>18.100000000000001</v>
      </c>
      <c r="G74" s="128">
        <v>10.4</v>
      </c>
      <c r="H74" s="128">
        <v>6.9</v>
      </c>
      <c r="I74" s="134">
        <v>24.1</v>
      </c>
      <c r="J74" s="135"/>
    </row>
    <row r="75" spans="2:10" ht="37.5" customHeight="1" x14ac:dyDescent="0.3">
      <c r="B75" s="125">
        <v>71</v>
      </c>
      <c r="C75" s="126" t="s">
        <v>71</v>
      </c>
      <c r="D75" s="127" t="s">
        <v>150</v>
      </c>
      <c r="E75" s="128">
        <v>3.6</v>
      </c>
      <c r="F75" s="128">
        <v>6.4</v>
      </c>
      <c r="G75" s="128">
        <v>1.8</v>
      </c>
      <c r="H75" s="128">
        <v>1.8</v>
      </c>
      <c r="I75" s="134">
        <v>4.8</v>
      </c>
      <c r="J75" s="135"/>
    </row>
    <row r="76" spans="2:10" ht="37.5" customHeight="1" x14ac:dyDescent="0.3">
      <c r="B76" s="125">
        <v>72</v>
      </c>
      <c r="C76" s="126" t="s">
        <v>73</v>
      </c>
      <c r="D76" s="127" t="s">
        <v>151</v>
      </c>
      <c r="E76" s="128">
        <v>38.299999999999997</v>
      </c>
      <c r="F76" s="128">
        <v>37.6</v>
      </c>
      <c r="G76" s="128">
        <v>19.2</v>
      </c>
      <c r="H76" s="128">
        <v>13.4</v>
      </c>
      <c r="I76" s="134">
        <v>45</v>
      </c>
      <c r="J76" s="135"/>
    </row>
    <row r="77" spans="2:10" ht="37.5" customHeight="1" x14ac:dyDescent="0.3">
      <c r="B77" s="125">
        <v>73</v>
      </c>
      <c r="C77" s="126" t="s">
        <v>95</v>
      </c>
      <c r="D77" s="127" t="s">
        <v>152</v>
      </c>
      <c r="E77" s="128">
        <v>17.8</v>
      </c>
      <c r="F77" s="128">
        <v>49.8</v>
      </c>
      <c r="G77" s="128">
        <v>8.9</v>
      </c>
      <c r="H77" s="128">
        <v>13.2</v>
      </c>
      <c r="I77" s="134">
        <v>27.9</v>
      </c>
      <c r="J77" s="135"/>
    </row>
    <row r="78" spans="2:10" ht="37.5" customHeight="1" x14ac:dyDescent="0.3">
      <c r="B78" s="125">
        <v>74</v>
      </c>
      <c r="C78" s="126" t="s">
        <v>95</v>
      </c>
      <c r="D78" s="127" t="s">
        <v>153</v>
      </c>
      <c r="E78" s="128">
        <v>17.100000000000001</v>
      </c>
      <c r="F78" s="128">
        <v>32.799999999999997</v>
      </c>
      <c r="G78" s="128">
        <v>8.5500000000000007</v>
      </c>
      <c r="H78" s="128">
        <v>9.25</v>
      </c>
      <c r="I78" s="134">
        <v>23.35</v>
      </c>
      <c r="J78" s="135"/>
    </row>
    <row r="79" spans="2:10" ht="37.5" customHeight="1" x14ac:dyDescent="0.3">
      <c r="B79" s="125">
        <v>75</v>
      </c>
      <c r="C79" s="126" t="s">
        <v>95</v>
      </c>
      <c r="D79" s="127" t="s">
        <v>154</v>
      </c>
      <c r="E79" s="128">
        <v>4.8</v>
      </c>
      <c r="F79" s="128">
        <v>5.3</v>
      </c>
      <c r="G79" s="128">
        <v>2.4</v>
      </c>
      <c r="H79" s="128">
        <v>1.8</v>
      </c>
      <c r="I79" s="134">
        <v>5.7</v>
      </c>
      <c r="J79" s="135"/>
    </row>
    <row r="80" spans="2:10" ht="37.5" customHeight="1" x14ac:dyDescent="0.3">
      <c r="B80" s="125">
        <v>76</v>
      </c>
      <c r="C80" s="126" t="s">
        <v>71</v>
      </c>
      <c r="D80" s="127" t="s">
        <v>155</v>
      </c>
      <c r="E80" s="128">
        <v>16.600000000000001</v>
      </c>
      <c r="F80" s="128">
        <v>23.2</v>
      </c>
      <c r="G80" s="128">
        <v>8.3000000000000007</v>
      </c>
      <c r="H80" s="128">
        <v>7.1</v>
      </c>
      <c r="I80" s="134">
        <v>20.8</v>
      </c>
      <c r="J80" s="135"/>
    </row>
    <row r="81" spans="2:10" ht="37.5" customHeight="1" x14ac:dyDescent="0.3">
      <c r="B81" s="125">
        <v>77</v>
      </c>
      <c r="C81" s="126" t="s">
        <v>95</v>
      </c>
      <c r="D81" s="127" t="s">
        <v>156</v>
      </c>
      <c r="E81" s="128">
        <v>3.5</v>
      </c>
      <c r="F81" s="128">
        <v>2</v>
      </c>
      <c r="G81" s="128">
        <v>1.8</v>
      </c>
      <c r="H81" s="128">
        <v>1</v>
      </c>
      <c r="I81" s="134">
        <v>3.9</v>
      </c>
      <c r="J81" s="135"/>
    </row>
    <row r="82" spans="2:10" ht="37.5" customHeight="1" x14ac:dyDescent="0.3">
      <c r="B82" s="125">
        <v>78</v>
      </c>
      <c r="C82" s="126" t="s">
        <v>95</v>
      </c>
      <c r="D82" s="133" t="s">
        <v>157</v>
      </c>
      <c r="E82" s="128">
        <v>0.2</v>
      </c>
      <c r="F82" s="128" t="s">
        <v>101</v>
      </c>
      <c r="G82" s="128">
        <v>0.1</v>
      </c>
      <c r="H82" s="128" t="s">
        <v>101</v>
      </c>
      <c r="I82" s="134" t="s">
        <v>101</v>
      </c>
      <c r="J82" s="135"/>
    </row>
    <row r="83" spans="2:10" ht="37.5" customHeight="1" x14ac:dyDescent="0.3">
      <c r="B83" s="125">
        <v>79</v>
      </c>
      <c r="C83" s="126" t="s">
        <v>95</v>
      </c>
      <c r="D83" s="133" t="s">
        <v>158</v>
      </c>
      <c r="E83" s="128">
        <v>9.1</v>
      </c>
      <c r="F83" s="128">
        <v>21.9</v>
      </c>
      <c r="G83" s="128">
        <v>4.5999999999999996</v>
      </c>
      <c r="H83" s="128">
        <v>5.9</v>
      </c>
      <c r="I83" s="134">
        <v>13.4</v>
      </c>
      <c r="J83" s="135"/>
    </row>
    <row r="84" spans="2:10" ht="37.5" customHeight="1" x14ac:dyDescent="0.3">
      <c r="B84" s="125">
        <v>80</v>
      </c>
      <c r="C84" s="126" t="s">
        <v>71</v>
      </c>
      <c r="D84" s="127" t="s">
        <v>159</v>
      </c>
      <c r="E84" s="128">
        <v>4.5999999999999996</v>
      </c>
      <c r="F84" s="128">
        <v>5.6</v>
      </c>
      <c r="G84" s="128">
        <v>2.2999999999999998</v>
      </c>
      <c r="H84" s="128">
        <v>1.81</v>
      </c>
      <c r="I84" s="134">
        <v>5.61</v>
      </c>
      <c r="J84" s="135"/>
    </row>
    <row r="85" spans="2:10" ht="37.5" customHeight="1" x14ac:dyDescent="0.3">
      <c r="B85" s="125">
        <v>81</v>
      </c>
      <c r="C85" s="126" t="s">
        <v>73</v>
      </c>
      <c r="D85" s="127" t="s">
        <v>160</v>
      </c>
      <c r="E85" s="128">
        <v>24.4</v>
      </c>
      <c r="F85" s="128">
        <v>22.2</v>
      </c>
      <c r="G85" s="128">
        <v>12.2</v>
      </c>
      <c r="H85" s="128">
        <v>8.1999999999999993</v>
      </c>
      <c r="I85" s="134">
        <v>28.4</v>
      </c>
      <c r="J85" s="135"/>
    </row>
    <row r="86" spans="2:10" ht="37.5" customHeight="1" x14ac:dyDescent="0.3">
      <c r="B86" s="125">
        <v>82</v>
      </c>
      <c r="C86" s="126" t="s">
        <v>71</v>
      </c>
      <c r="D86" s="127" t="s">
        <v>161</v>
      </c>
      <c r="E86" s="128">
        <v>23</v>
      </c>
      <c r="F86" s="128">
        <v>35</v>
      </c>
      <c r="G86" s="128">
        <v>11.5</v>
      </c>
      <c r="H86" s="128">
        <v>10.5</v>
      </c>
      <c r="I86" s="134">
        <v>29.4</v>
      </c>
      <c r="J86" s="135"/>
    </row>
    <row r="87" spans="2:10" ht="37.5" customHeight="1" x14ac:dyDescent="0.3">
      <c r="B87" s="125">
        <v>83</v>
      </c>
      <c r="C87" s="126" t="s">
        <v>71</v>
      </c>
      <c r="D87" s="127" t="s">
        <v>162</v>
      </c>
      <c r="E87" s="128">
        <v>49.7</v>
      </c>
      <c r="F87" s="128">
        <v>89.23</v>
      </c>
      <c r="G87" s="128">
        <v>24.85</v>
      </c>
      <c r="H87" s="128">
        <v>25.53</v>
      </c>
      <c r="I87" s="134">
        <v>66.540000000000006</v>
      </c>
      <c r="J87" s="135"/>
    </row>
    <row r="88" spans="2:10" ht="37.5" customHeight="1" x14ac:dyDescent="0.3">
      <c r="B88" s="125">
        <v>84</v>
      </c>
      <c r="C88" s="126" t="s">
        <v>71</v>
      </c>
      <c r="D88" s="127" t="s">
        <v>163</v>
      </c>
      <c r="E88" s="128">
        <v>2.75</v>
      </c>
      <c r="F88" s="128">
        <v>4.7</v>
      </c>
      <c r="G88" s="128">
        <v>1.38</v>
      </c>
      <c r="H88" s="128">
        <v>1.36</v>
      </c>
      <c r="I88" s="134">
        <v>3.63</v>
      </c>
      <c r="J88" s="135"/>
    </row>
    <row r="89" spans="2:10" ht="37.5" customHeight="1" x14ac:dyDescent="0.3">
      <c r="B89" s="125">
        <v>85</v>
      </c>
      <c r="C89" s="126" t="s">
        <v>119</v>
      </c>
      <c r="D89" s="127" t="s">
        <v>164</v>
      </c>
      <c r="E89" s="128">
        <v>2.7</v>
      </c>
      <c r="F89" s="128">
        <v>8.6</v>
      </c>
      <c r="G89" s="128">
        <v>1.4</v>
      </c>
      <c r="H89" s="128">
        <v>2.2999999999999998</v>
      </c>
      <c r="I89" s="134">
        <v>4.5</v>
      </c>
      <c r="J89" s="135"/>
    </row>
    <row r="90" spans="2:10" ht="37.5" customHeight="1" x14ac:dyDescent="0.3">
      <c r="B90" s="125">
        <v>86</v>
      </c>
      <c r="C90" s="126" t="s">
        <v>95</v>
      </c>
      <c r="D90" s="127" t="s">
        <v>165</v>
      </c>
      <c r="E90" s="128">
        <v>11</v>
      </c>
      <c r="F90" s="128">
        <v>29</v>
      </c>
      <c r="G90" s="128">
        <v>5.5</v>
      </c>
      <c r="H90" s="128">
        <v>7.8</v>
      </c>
      <c r="I90" s="134">
        <v>16.8</v>
      </c>
      <c r="J90" s="135"/>
    </row>
    <row r="91" spans="2:10" ht="37.5" customHeight="1" x14ac:dyDescent="0.3">
      <c r="B91" s="125">
        <v>87</v>
      </c>
      <c r="C91" s="126" t="s">
        <v>95</v>
      </c>
      <c r="D91" s="127" t="s">
        <v>166</v>
      </c>
      <c r="E91" s="128">
        <v>3.5</v>
      </c>
      <c r="F91" s="128">
        <v>5.7</v>
      </c>
      <c r="G91" s="128">
        <v>1.8</v>
      </c>
      <c r="H91" s="128">
        <v>1.7</v>
      </c>
      <c r="I91" s="134">
        <v>4.5999999999999996</v>
      </c>
      <c r="J91" s="135"/>
    </row>
    <row r="92" spans="2:10" ht="37.5" customHeight="1" x14ac:dyDescent="0.3">
      <c r="B92" s="125">
        <v>88</v>
      </c>
      <c r="C92" s="126" t="s">
        <v>71</v>
      </c>
      <c r="D92" s="127" t="s">
        <v>167</v>
      </c>
      <c r="E92" s="128">
        <v>0.6</v>
      </c>
      <c r="F92" s="128">
        <v>0.7</v>
      </c>
      <c r="G92" s="128">
        <v>0.3</v>
      </c>
      <c r="H92" s="128">
        <v>0.23</v>
      </c>
      <c r="I92" s="134">
        <v>0.73</v>
      </c>
      <c r="J92" s="135"/>
    </row>
    <row r="93" spans="2:10" ht="37.5" customHeight="1" x14ac:dyDescent="0.3">
      <c r="B93" s="125">
        <v>89</v>
      </c>
      <c r="C93" s="126" t="s">
        <v>73</v>
      </c>
      <c r="D93" s="127" t="s">
        <v>168</v>
      </c>
      <c r="E93" s="128">
        <v>28.7</v>
      </c>
      <c r="F93" s="128">
        <v>16.7</v>
      </c>
      <c r="G93" s="128">
        <v>14.4</v>
      </c>
      <c r="H93" s="128">
        <v>8.3000000000000007</v>
      </c>
      <c r="I93" s="134">
        <v>32</v>
      </c>
      <c r="J93" s="135"/>
    </row>
    <row r="94" spans="2:10" ht="37.5" customHeight="1" x14ac:dyDescent="0.3">
      <c r="B94" s="125">
        <v>90</v>
      </c>
      <c r="C94" s="126" t="s">
        <v>119</v>
      </c>
      <c r="D94" s="127" t="s">
        <v>169</v>
      </c>
      <c r="E94" s="128">
        <v>4</v>
      </c>
      <c r="F94" s="128">
        <v>6.8</v>
      </c>
      <c r="G94" s="128">
        <v>2</v>
      </c>
      <c r="H94" s="128">
        <v>2</v>
      </c>
      <c r="I94" s="134">
        <v>5.3</v>
      </c>
      <c r="J94" s="135"/>
    </row>
    <row r="95" spans="2:10" ht="37.5" customHeight="1" x14ac:dyDescent="0.3">
      <c r="B95" s="125">
        <v>91</v>
      </c>
      <c r="C95" s="126" t="s">
        <v>71</v>
      </c>
      <c r="D95" s="127" t="s">
        <v>170</v>
      </c>
      <c r="E95" s="128">
        <v>9.25</v>
      </c>
      <c r="F95" s="128">
        <v>22.05</v>
      </c>
      <c r="G95" s="128">
        <v>4.63</v>
      </c>
      <c r="H95" s="128">
        <v>5.98</v>
      </c>
      <c r="I95" s="134">
        <v>13.61</v>
      </c>
      <c r="J95" s="135"/>
    </row>
    <row r="96" spans="2:10" ht="37.5" customHeight="1" x14ac:dyDescent="0.3">
      <c r="B96" s="125">
        <v>92</v>
      </c>
      <c r="C96" s="126" t="s">
        <v>71</v>
      </c>
      <c r="D96" s="127" t="s">
        <v>171</v>
      </c>
      <c r="E96" s="128">
        <v>9.3000000000000007</v>
      </c>
      <c r="F96" s="128" t="s">
        <v>101</v>
      </c>
      <c r="G96" s="128">
        <v>4.7</v>
      </c>
      <c r="H96" s="128" t="s">
        <v>101</v>
      </c>
      <c r="I96" s="134" t="s">
        <v>101</v>
      </c>
      <c r="J96" s="135"/>
    </row>
    <row r="97" spans="2:10" ht="37.5" customHeight="1" x14ac:dyDescent="0.3">
      <c r="B97" s="125">
        <v>93</v>
      </c>
      <c r="C97" s="126" t="s">
        <v>71</v>
      </c>
      <c r="D97" s="127" t="s">
        <v>172</v>
      </c>
      <c r="E97" s="128">
        <v>5.7</v>
      </c>
      <c r="F97" s="128">
        <v>12.1</v>
      </c>
      <c r="G97" s="128">
        <v>2.9</v>
      </c>
      <c r="H97" s="128">
        <v>3.3</v>
      </c>
      <c r="I97" s="134">
        <v>8</v>
      </c>
      <c r="J97" s="135"/>
    </row>
    <row r="98" spans="2:10" ht="37.5" customHeight="1" x14ac:dyDescent="0.3">
      <c r="B98" s="125">
        <v>94</v>
      </c>
      <c r="C98" s="126" t="s">
        <v>71</v>
      </c>
      <c r="D98" s="127" t="s">
        <v>173</v>
      </c>
      <c r="E98" s="128">
        <v>4.9000000000000004</v>
      </c>
      <c r="F98" s="128">
        <v>10.9</v>
      </c>
      <c r="G98" s="128">
        <v>2.5</v>
      </c>
      <c r="H98" s="128">
        <v>3</v>
      </c>
      <c r="I98" s="134">
        <v>7</v>
      </c>
      <c r="J98" s="135"/>
    </row>
    <row r="99" spans="2:10" ht="37.5" customHeight="1" x14ac:dyDescent="0.3">
      <c r="B99" s="125">
        <v>95</v>
      </c>
      <c r="C99" s="126" t="s">
        <v>71</v>
      </c>
      <c r="D99" s="127" t="s">
        <v>174</v>
      </c>
      <c r="E99" s="128">
        <v>3</v>
      </c>
      <c r="F99" s="128">
        <v>4.3</v>
      </c>
      <c r="G99" s="128">
        <v>1.5</v>
      </c>
      <c r="H99" s="128">
        <v>1.3</v>
      </c>
      <c r="I99" s="134">
        <v>3.8</v>
      </c>
      <c r="J99" s="135"/>
    </row>
    <row r="100" spans="2:10" ht="37.5" customHeight="1" x14ac:dyDescent="0.3">
      <c r="B100" s="125">
        <v>96</v>
      </c>
      <c r="C100" s="126" t="s">
        <v>71</v>
      </c>
      <c r="D100" s="127" t="s">
        <v>175</v>
      </c>
      <c r="E100" s="128">
        <v>19.899999999999999</v>
      </c>
      <c r="F100" s="128">
        <v>32.700000000000003</v>
      </c>
      <c r="G100" s="128">
        <v>9.9499999999999993</v>
      </c>
      <c r="H100" s="128">
        <v>9.57</v>
      </c>
      <c r="I100" s="134">
        <v>25.99</v>
      </c>
      <c r="J100" s="135"/>
    </row>
    <row r="101" spans="2:10" ht="37.5" customHeight="1" x14ac:dyDescent="0.3">
      <c r="B101" s="125">
        <v>97</v>
      </c>
      <c r="C101" s="126" t="s">
        <v>71</v>
      </c>
      <c r="D101" s="127" t="s">
        <v>176</v>
      </c>
      <c r="E101" s="128">
        <v>6.9</v>
      </c>
      <c r="F101" s="128">
        <v>12.3</v>
      </c>
      <c r="G101" s="128">
        <v>3.45</v>
      </c>
      <c r="H101" s="128">
        <v>3.53</v>
      </c>
      <c r="I101" s="134">
        <v>9.2200000000000006</v>
      </c>
      <c r="J101" s="135"/>
    </row>
    <row r="102" spans="2:10" ht="37.5" customHeight="1" x14ac:dyDescent="0.3">
      <c r="B102" s="125">
        <v>98</v>
      </c>
      <c r="C102" s="126" t="s">
        <v>71</v>
      </c>
      <c r="D102" s="127" t="s">
        <v>177</v>
      </c>
      <c r="E102" s="128">
        <v>7.9</v>
      </c>
      <c r="F102" s="128">
        <v>17.600000000000001</v>
      </c>
      <c r="G102" s="128">
        <v>4</v>
      </c>
      <c r="H102" s="128">
        <v>4.8</v>
      </c>
      <c r="I102" s="134">
        <v>11.3</v>
      </c>
      <c r="J102" s="135"/>
    </row>
    <row r="103" spans="2:10" ht="37.5" customHeight="1" x14ac:dyDescent="0.3">
      <c r="B103" s="125">
        <v>99</v>
      </c>
      <c r="C103" s="126" t="s">
        <v>71</v>
      </c>
      <c r="D103" s="127" t="s">
        <v>178</v>
      </c>
      <c r="E103" s="128">
        <v>14.05</v>
      </c>
      <c r="F103" s="128">
        <v>63.75</v>
      </c>
      <c r="G103" s="128">
        <v>7.03</v>
      </c>
      <c r="H103" s="128">
        <v>16.32</v>
      </c>
      <c r="I103" s="134">
        <v>27.91</v>
      </c>
      <c r="J103" s="135"/>
    </row>
    <row r="104" spans="2:10" ht="37.5" customHeight="1" x14ac:dyDescent="0.3">
      <c r="B104" s="125">
        <v>100</v>
      </c>
      <c r="C104" s="126" t="s">
        <v>71</v>
      </c>
      <c r="D104" s="127" t="s">
        <v>179</v>
      </c>
      <c r="E104" s="128">
        <v>30.5</v>
      </c>
      <c r="F104" s="128">
        <v>90</v>
      </c>
      <c r="G104" s="128">
        <v>15.3</v>
      </c>
      <c r="H104" s="128">
        <v>23.7</v>
      </c>
      <c r="I104" s="134">
        <v>48.9</v>
      </c>
      <c r="J104" s="135"/>
    </row>
    <row r="105" spans="2:10" ht="37.5" customHeight="1" x14ac:dyDescent="0.3">
      <c r="B105" s="125">
        <v>101</v>
      </c>
      <c r="C105" s="126" t="s">
        <v>71</v>
      </c>
      <c r="D105" s="127" t="s">
        <v>180</v>
      </c>
      <c r="E105" s="128">
        <v>12.1</v>
      </c>
      <c r="F105" s="128">
        <v>18.7</v>
      </c>
      <c r="G105" s="128">
        <v>6.05</v>
      </c>
      <c r="H105" s="128">
        <v>5.57</v>
      </c>
      <c r="I105" s="134">
        <v>15.55</v>
      </c>
      <c r="J105" s="135"/>
    </row>
    <row r="106" spans="2:10" ht="37.5" customHeight="1" x14ac:dyDescent="0.3">
      <c r="B106" s="125">
        <v>102</v>
      </c>
      <c r="C106" s="126" t="s">
        <v>73</v>
      </c>
      <c r="D106" s="127" t="s">
        <v>181</v>
      </c>
      <c r="E106" s="128">
        <v>17.399999999999999</v>
      </c>
      <c r="F106" s="128">
        <v>25.4</v>
      </c>
      <c r="G106" s="128">
        <v>8.6999999999999993</v>
      </c>
      <c r="H106" s="128">
        <v>7.7</v>
      </c>
      <c r="I106" s="134">
        <v>22.1</v>
      </c>
      <c r="J106" s="135"/>
    </row>
    <row r="107" spans="2:10" ht="37.5" customHeight="1" x14ac:dyDescent="0.3">
      <c r="B107" s="125">
        <v>103</v>
      </c>
      <c r="C107" s="126" t="s">
        <v>95</v>
      </c>
      <c r="D107" s="127" t="s">
        <v>182</v>
      </c>
      <c r="E107" s="128">
        <v>1.4</v>
      </c>
      <c r="F107" s="128">
        <v>4.8499999999999996</v>
      </c>
      <c r="G107" s="128">
        <v>0.7</v>
      </c>
      <c r="H107" s="128">
        <v>1.26</v>
      </c>
      <c r="I107" s="134">
        <v>2.42</v>
      </c>
      <c r="J107" s="135"/>
    </row>
    <row r="108" spans="2:10" ht="37.5" customHeight="1" x14ac:dyDescent="0.3">
      <c r="B108" s="125">
        <v>104</v>
      </c>
      <c r="C108" s="126" t="s">
        <v>95</v>
      </c>
      <c r="D108" s="127" t="s">
        <v>183</v>
      </c>
      <c r="E108" s="128">
        <v>4.3</v>
      </c>
      <c r="F108" s="128">
        <v>8.1</v>
      </c>
      <c r="G108" s="128">
        <v>2.15</v>
      </c>
      <c r="H108" s="128">
        <v>2.29</v>
      </c>
      <c r="I108" s="134">
        <v>5.84</v>
      </c>
      <c r="J108" s="135"/>
    </row>
    <row r="109" spans="2:10" ht="30" customHeight="1" x14ac:dyDescent="0.3"/>
    <row r="110" spans="2:10" ht="24.95" customHeight="1" x14ac:dyDescent="0.3">
      <c r="C110" s="139" t="s">
        <v>184</v>
      </c>
    </row>
    <row r="111" spans="2:10" ht="15" customHeight="1" x14ac:dyDescent="0.3">
      <c r="C111" s="140" t="s">
        <v>185</v>
      </c>
    </row>
    <row r="112" spans="2:10" ht="15" customHeight="1" x14ac:dyDescent="0.3">
      <c r="C112" s="140" t="s">
        <v>186</v>
      </c>
    </row>
    <row r="113" spans="3:10" ht="15" customHeight="1" x14ac:dyDescent="0.3">
      <c r="C113" s="140" t="s">
        <v>187</v>
      </c>
    </row>
    <row r="114" spans="3:10" ht="15" customHeight="1" x14ac:dyDescent="0.3">
      <c r="C114" s="140" t="s">
        <v>188</v>
      </c>
    </row>
    <row r="115" spans="3:10" ht="15" customHeight="1" x14ac:dyDescent="0.3">
      <c r="C115" s="140" t="s">
        <v>189</v>
      </c>
    </row>
    <row r="116" spans="3:10" ht="15" customHeight="1" x14ac:dyDescent="0.3">
      <c r="C116" s="140" t="s">
        <v>190</v>
      </c>
    </row>
    <row r="117" spans="3:10" ht="15" customHeight="1" x14ac:dyDescent="0.3">
      <c r="C117" s="140" t="s">
        <v>191</v>
      </c>
    </row>
    <row r="118" spans="3:10" ht="15" customHeight="1" x14ac:dyDescent="0.3">
      <c r="C118" s="140" t="s">
        <v>192</v>
      </c>
    </row>
    <row r="119" spans="3:10" ht="15" customHeight="1" x14ac:dyDescent="0.3">
      <c r="C119" s="140" t="s">
        <v>193</v>
      </c>
    </row>
    <row r="120" spans="3:10" ht="15" customHeight="1" x14ac:dyDescent="0.3">
      <c r="C120" s="140" t="s">
        <v>194</v>
      </c>
    </row>
    <row r="121" spans="3:10" ht="15" customHeight="1" x14ac:dyDescent="0.3">
      <c r="C121" s="140"/>
    </row>
    <row r="122" spans="3:10" x14ac:dyDescent="0.3">
      <c r="C122" s="141" t="s">
        <v>195</v>
      </c>
      <c r="D122" s="142"/>
      <c r="E122" s="142"/>
    </row>
    <row r="123" spans="3:10" ht="15" customHeight="1" x14ac:dyDescent="0.3">
      <c r="C123" s="143" t="s">
        <v>196</v>
      </c>
      <c r="D123" s="77"/>
    </row>
    <row r="124" spans="3:10" ht="15" customHeight="1" x14ac:dyDescent="0.3">
      <c r="C124" s="143" t="s">
        <v>405</v>
      </c>
      <c r="D124" s="77"/>
    </row>
    <row r="125" spans="3:10" ht="15" customHeight="1" x14ac:dyDescent="0.3">
      <c r="C125" s="143" t="s">
        <v>197</v>
      </c>
      <c r="D125" s="77"/>
    </row>
    <row r="126" spans="3:10" ht="13.5" customHeight="1" x14ac:dyDescent="0.3">
      <c r="C126" s="143"/>
      <c r="D126" s="77"/>
    </row>
    <row r="127" spans="3:10" ht="24.95" customHeight="1" x14ac:dyDescent="0.3">
      <c r="C127" s="141" t="s">
        <v>198</v>
      </c>
      <c r="D127" s="77"/>
    </row>
    <row r="128" spans="3:10" x14ac:dyDescent="0.3">
      <c r="C128" s="275" t="s">
        <v>199</v>
      </c>
      <c r="D128" s="275"/>
      <c r="E128" s="275"/>
      <c r="F128" s="275"/>
      <c r="G128" s="275"/>
      <c r="H128" s="275"/>
      <c r="I128" s="275"/>
      <c r="J128" s="144"/>
    </row>
    <row r="129" spans="3:10" x14ac:dyDescent="0.3">
      <c r="C129" s="268" t="s">
        <v>200</v>
      </c>
      <c r="D129" s="268"/>
      <c r="E129" s="145"/>
      <c r="F129" s="145"/>
      <c r="G129" s="145"/>
      <c r="H129" s="145"/>
      <c r="I129" s="145"/>
      <c r="J129" s="145"/>
    </row>
    <row r="130" spans="3:10" x14ac:dyDescent="0.3">
      <c r="C130" s="268" t="s">
        <v>201</v>
      </c>
      <c r="D130" s="268"/>
      <c r="E130" s="145"/>
      <c r="F130" s="145"/>
      <c r="G130" s="145"/>
      <c r="H130" s="145"/>
      <c r="I130" s="145"/>
      <c r="J130" s="145"/>
    </row>
    <row r="131" spans="3:10" x14ac:dyDescent="0.3">
      <c r="C131" s="144"/>
      <c r="D131" s="145"/>
      <c r="E131" s="145"/>
      <c r="F131" s="145"/>
      <c r="G131" s="145"/>
      <c r="H131" s="145"/>
      <c r="I131" s="145"/>
      <c r="J131" s="145"/>
    </row>
    <row r="132" spans="3:10" ht="24.95" customHeight="1" x14ac:dyDescent="0.3">
      <c r="C132" s="146"/>
      <c r="D132" s="147"/>
      <c r="E132" s="148"/>
      <c r="F132" s="82"/>
      <c r="G132" s="82"/>
      <c r="H132" s="82"/>
      <c r="I132" s="82"/>
      <c r="J132" s="82"/>
    </row>
    <row r="133" spans="3:10" ht="24.95" customHeight="1" x14ac:dyDescent="0.3">
      <c r="C133" s="146"/>
      <c r="D133" s="115"/>
      <c r="E133" s="148"/>
      <c r="F133" s="82"/>
      <c r="G133" s="82"/>
      <c r="H133" s="82"/>
      <c r="I133" s="82"/>
      <c r="J133" s="82"/>
    </row>
    <row r="134" spans="3:10" x14ac:dyDescent="0.3">
      <c r="C134" s="146"/>
      <c r="D134" s="82"/>
      <c r="E134" s="148"/>
      <c r="F134" s="82"/>
      <c r="G134" s="82"/>
      <c r="H134" s="82"/>
      <c r="I134" s="82"/>
      <c r="J134" s="82"/>
    </row>
  </sheetData>
  <mergeCells count="8">
    <mergeCell ref="C130:D130"/>
    <mergeCell ref="L2:M2"/>
    <mergeCell ref="O2:P2"/>
    <mergeCell ref="R2:S2"/>
    <mergeCell ref="O8:P8"/>
    <mergeCell ref="A1:J2"/>
    <mergeCell ref="C128:I128"/>
    <mergeCell ref="C129:D129"/>
  </mergeCells>
  <hyperlinks>
    <hyperlink ref="C129" r:id="rId1" xr:uid="{00000000-0004-0000-2100-000000000000}"/>
    <hyperlink ref="C130" r:id="rId2" xr:uid="{00000000-0004-0000-2100-000001000000}"/>
  </hyperlinks>
  <printOptions gridLines="1"/>
  <pageMargins left="0.7" right="0.7" top="0.75" bottom="0.75" header="0.511811023622047" footer="0.511811023622047"/>
  <pageSetup paperSize="9" orientation="portrait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A933"/>
  </sheetPr>
  <dimension ref="C4:I15"/>
  <sheetViews>
    <sheetView showRowColHeaders="0" view="pageBreakPreview" zoomScale="80" zoomScaleNormal="80" zoomScalePageLayoutView="80" workbookViewId="0">
      <selection activeCell="E17" sqref="E17"/>
    </sheetView>
  </sheetViews>
  <sheetFormatPr defaultColWidth="11.85546875" defaultRowHeight="15" x14ac:dyDescent="0.25"/>
  <sheetData>
    <row r="4" spans="3:9" ht="13.9" customHeight="1" x14ac:dyDescent="0.25">
      <c r="C4" s="276" t="s">
        <v>202</v>
      </c>
      <c r="D4" s="276"/>
      <c r="E4" s="276"/>
      <c r="G4" s="276" t="s">
        <v>203</v>
      </c>
      <c r="H4" s="276"/>
      <c r="I4" s="276"/>
    </row>
    <row r="5" spans="3:9" x14ac:dyDescent="0.25">
      <c r="C5" s="276"/>
      <c r="D5" s="276"/>
      <c r="E5" s="276"/>
      <c r="G5" s="276"/>
      <c r="H5" s="276"/>
      <c r="I5" s="276"/>
    </row>
    <row r="6" spans="3:9" x14ac:dyDescent="0.25">
      <c r="C6" s="71" t="s">
        <v>204</v>
      </c>
      <c r="D6" s="71" t="s">
        <v>205</v>
      </c>
      <c r="E6" s="71" t="s">
        <v>206</v>
      </c>
      <c r="G6" s="71" t="s">
        <v>204</v>
      </c>
      <c r="H6" s="71" t="s">
        <v>205</v>
      </c>
      <c r="I6" s="71" t="s">
        <v>206</v>
      </c>
    </row>
    <row r="7" spans="3:9" ht="45" x14ac:dyDescent="0.25">
      <c r="C7" s="72" t="s">
        <v>207</v>
      </c>
      <c r="D7" s="73" t="s">
        <v>208</v>
      </c>
      <c r="E7" s="73" t="s">
        <v>209</v>
      </c>
      <c r="G7" s="72" t="s">
        <v>210</v>
      </c>
      <c r="H7" s="73" t="s">
        <v>211</v>
      </c>
      <c r="I7" s="73" t="s">
        <v>212</v>
      </c>
    </row>
    <row r="8" spans="3:9" ht="45" x14ac:dyDescent="0.25">
      <c r="C8" s="72" t="s">
        <v>213</v>
      </c>
      <c r="D8" s="73" t="s">
        <v>76</v>
      </c>
      <c r="E8" s="73" t="s">
        <v>214</v>
      </c>
      <c r="G8" s="72" t="s">
        <v>215</v>
      </c>
      <c r="H8" s="73" t="s">
        <v>216</v>
      </c>
      <c r="I8" s="73" t="s">
        <v>217</v>
      </c>
    </row>
    <row r="9" spans="3:9" ht="45" x14ac:dyDescent="0.25">
      <c r="C9" s="72" t="s">
        <v>218</v>
      </c>
      <c r="D9" s="73" t="s">
        <v>219</v>
      </c>
      <c r="E9" s="73" t="s">
        <v>220</v>
      </c>
      <c r="G9" s="72" t="s">
        <v>221</v>
      </c>
      <c r="H9" s="73" t="s">
        <v>216</v>
      </c>
      <c r="I9" s="73" t="s">
        <v>217</v>
      </c>
    </row>
    <row r="10" spans="3:9" ht="45" x14ac:dyDescent="0.25">
      <c r="C10" s="72" t="s">
        <v>222</v>
      </c>
      <c r="D10" s="73" t="s">
        <v>223</v>
      </c>
      <c r="E10" s="73" t="s">
        <v>224</v>
      </c>
      <c r="G10" s="72" t="s">
        <v>225</v>
      </c>
      <c r="H10" s="73" t="s">
        <v>216</v>
      </c>
      <c r="I10" s="73" t="s">
        <v>217</v>
      </c>
    </row>
    <row r="11" spans="3:9" ht="45" x14ac:dyDescent="0.25">
      <c r="C11" s="72" t="s">
        <v>226</v>
      </c>
      <c r="D11" s="73" t="s">
        <v>219</v>
      </c>
      <c r="E11" s="73" t="s">
        <v>220</v>
      </c>
      <c r="G11" s="72" t="s">
        <v>227</v>
      </c>
      <c r="H11" s="73" t="s">
        <v>216</v>
      </c>
      <c r="I11" s="73" t="s">
        <v>217</v>
      </c>
    </row>
    <row r="12" spans="3:9" ht="30" x14ac:dyDescent="0.25">
      <c r="C12" s="72" t="s">
        <v>228</v>
      </c>
      <c r="D12" s="73" t="s">
        <v>223</v>
      </c>
      <c r="E12" s="73" t="s">
        <v>224</v>
      </c>
    </row>
    <row r="13" spans="3:9" ht="30" x14ac:dyDescent="0.25">
      <c r="C13" s="72" t="s">
        <v>229</v>
      </c>
      <c r="D13" s="73" t="s">
        <v>230</v>
      </c>
      <c r="E13" s="73" t="s">
        <v>231</v>
      </c>
    </row>
    <row r="14" spans="3:9" x14ac:dyDescent="0.25">
      <c r="C14" s="70"/>
      <c r="D14" s="70"/>
      <c r="E14" s="70"/>
    </row>
    <row r="15" spans="3:9" x14ac:dyDescent="0.25">
      <c r="C15" s="70"/>
      <c r="D15" s="70"/>
      <c r="E15" s="70"/>
    </row>
  </sheetData>
  <mergeCells count="2">
    <mergeCell ref="C4:E5"/>
    <mergeCell ref="G4:I5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6"/>
  <sheetViews>
    <sheetView showGridLines="0" showRowColHeaders="0" view="pageBreakPreview" zoomScale="80" zoomScaleNormal="100" zoomScalePageLayoutView="80" workbookViewId="0">
      <selection activeCell="C9" sqref="C9"/>
    </sheetView>
  </sheetViews>
  <sheetFormatPr defaultColWidth="8.85546875" defaultRowHeight="15" x14ac:dyDescent="0.25"/>
  <cols>
    <col min="1" max="1" width="13.5703125" customWidth="1"/>
    <col min="2" max="2" width="34.85546875" customWidth="1"/>
    <col min="3" max="3" width="44.42578125" customWidth="1"/>
    <col min="4" max="4" width="24" customWidth="1"/>
    <col min="5" max="5" width="27.7109375" customWidth="1"/>
  </cols>
  <sheetData>
    <row r="1" spans="1:5" s="74" customFormat="1" x14ac:dyDescent="0.25">
      <c r="A1" s="74" t="s">
        <v>232</v>
      </c>
      <c r="B1" s="74" t="s">
        <v>233</v>
      </c>
      <c r="C1" s="74" t="s">
        <v>234</v>
      </c>
      <c r="D1" s="74" t="s">
        <v>235</v>
      </c>
      <c r="E1" s="74" t="s">
        <v>236</v>
      </c>
    </row>
    <row r="2" spans="1:5" x14ac:dyDescent="0.25">
      <c r="A2" s="74">
        <v>1</v>
      </c>
      <c r="B2" s="74" t="s">
        <v>30</v>
      </c>
      <c r="C2" s="74" t="s">
        <v>237</v>
      </c>
      <c r="D2" s="74">
        <v>13614616416</v>
      </c>
      <c r="E2" s="75">
        <v>46517</v>
      </c>
    </row>
    <row r="3" spans="1:5" x14ac:dyDescent="0.25">
      <c r="A3" s="74">
        <v>2</v>
      </c>
      <c r="B3" s="74" t="s">
        <v>238</v>
      </c>
      <c r="C3" s="74" t="s">
        <v>239</v>
      </c>
      <c r="D3" s="74" t="s">
        <v>240</v>
      </c>
      <c r="E3" s="75">
        <v>47629</v>
      </c>
    </row>
    <row r="4" spans="1:5" x14ac:dyDescent="0.25">
      <c r="A4" s="74">
        <v>3</v>
      </c>
      <c r="B4" s="74" t="s">
        <v>30</v>
      </c>
      <c r="C4" s="74" t="s">
        <v>241</v>
      </c>
      <c r="D4" s="74">
        <v>1546441616</v>
      </c>
      <c r="E4" s="75">
        <v>56384</v>
      </c>
    </row>
    <row r="5" spans="1:5" x14ac:dyDescent="0.25">
      <c r="A5" s="74">
        <v>4</v>
      </c>
      <c r="B5" s="74" t="s">
        <v>242</v>
      </c>
      <c r="C5" s="74" t="s">
        <v>243</v>
      </c>
      <c r="D5" s="74">
        <v>1634160464</v>
      </c>
      <c r="E5" s="75">
        <v>47118</v>
      </c>
    </row>
    <row r="6" spans="1:5" x14ac:dyDescent="0.25">
      <c r="A6" s="74">
        <v>5</v>
      </c>
      <c r="B6" s="74" t="s">
        <v>238</v>
      </c>
      <c r="C6" s="74" t="s">
        <v>244</v>
      </c>
      <c r="D6" s="74" t="s">
        <v>245</v>
      </c>
      <c r="E6" s="75">
        <v>48480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19"/>
  <sheetViews>
    <sheetView showGridLines="0" showRowColHeaders="0" view="pageBreakPreview" zoomScale="80" zoomScaleNormal="100" zoomScalePageLayoutView="80" workbookViewId="0">
      <selection activeCell="A2" sqref="A2"/>
    </sheetView>
  </sheetViews>
  <sheetFormatPr defaultColWidth="8.85546875" defaultRowHeight="15" x14ac:dyDescent="0.25"/>
  <cols>
    <col min="1" max="1" width="23.5703125" style="74" customWidth="1"/>
    <col min="2" max="2" width="10.28515625" customWidth="1"/>
    <col min="3" max="3" width="18.85546875" style="74" customWidth="1"/>
    <col min="4" max="4" width="10.28515625" customWidth="1"/>
    <col min="5" max="5" width="17.7109375" customWidth="1"/>
    <col min="6" max="6" width="10.28515625" customWidth="1"/>
    <col min="7" max="7" width="21" style="74" customWidth="1"/>
    <col min="8" max="8" width="14.140625" customWidth="1"/>
    <col min="9" max="9" width="11" customWidth="1"/>
    <col min="10" max="10" width="12.7109375" customWidth="1"/>
    <col min="11" max="11" width="13.42578125" customWidth="1"/>
  </cols>
  <sheetData>
    <row r="1" spans="1:11" x14ac:dyDescent="0.25">
      <c r="A1" s="74" t="s">
        <v>246</v>
      </c>
      <c r="B1" t="s">
        <v>247</v>
      </c>
      <c r="C1" s="74" t="s">
        <v>248</v>
      </c>
      <c r="D1" t="s">
        <v>249</v>
      </c>
      <c r="E1" t="s">
        <v>250</v>
      </c>
      <c r="F1" t="s">
        <v>251</v>
      </c>
      <c r="G1" s="74" t="s">
        <v>252</v>
      </c>
      <c r="H1" t="s">
        <v>253</v>
      </c>
      <c r="I1" t="s">
        <v>254</v>
      </c>
      <c r="J1" t="s">
        <v>255</v>
      </c>
      <c r="K1" t="s">
        <v>256</v>
      </c>
    </row>
    <row r="2" spans="1:11" x14ac:dyDescent="0.25">
      <c r="A2" s="74" t="s">
        <v>257</v>
      </c>
      <c r="C2" s="74" t="s">
        <v>30</v>
      </c>
      <c r="E2" t="s">
        <v>258</v>
      </c>
    </row>
    <row r="3" spans="1:11" x14ac:dyDescent="0.25">
      <c r="A3" s="74" t="s">
        <v>259</v>
      </c>
      <c r="E3" t="s">
        <v>260</v>
      </c>
    </row>
    <row r="4" spans="1:11" x14ac:dyDescent="0.25">
      <c r="A4" s="74" t="s">
        <v>261</v>
      </c>
    </row>
    <row r="5" spans="1:11" x14ac:dyDescent="0.25">
      <c r="A5" s="74" t="s">
        <v>262</v>
      </c>
    </row>
    <row r="6" spans="1:11" x14ac:dyDescent="0.25">
      <c r="A6" s="74" t="s">
        <v>263</v>
      </c>
    </row>
    <row r="7" spans="1:11" x14ac:dyDescent="0.25">
      <c r="A7" s="74" t="s">
        <v>264</v>
      </c>
    </row>
    <row r="8" spans="1:11" x14ac:dyDescent="0.25">
      <c r="A8" s="74" t="s">
        <v>265</v>
      </c>
    </row>
    <row r="9" spans="1:11" x14ac:dyDescent="0.25">
      <c r="A9" s="74" t="s">
        <v>266</v>
      </c>
    </row>
    <row r="10" spans="1:11" x14ac:dyDescent="0.25">
      <c r="A10" s="74" t="s">
        <v>267</v>
      </c>
    </row>
    <row r="11" spans="1:11" x14ac:dyDescent="0.25">
      <c r="A11" s="74" t="s">
        <v>268</v>
      </c>
    </row>
    <row r="12" spans="1:11" x14ac:dyDescent="0.25">
      <c r="A12" s="74" t="s">
        <v>269</v>
      </c>
    </row>
    <row r="13" spans="1:11" x14ac:dyDescent="0.25">
      <c r="A13" s="74" t="s">
        <v>270</v>
      </c>
    </row>
    <row r="14" spans="1:11" x14ac:dyDescent="0.25">
      <c r="A14" s="74" t="s">
        <v>271</v>
      </c>
    </row>
    <row r="15" spans="1:11" x14ac:dyDescent="0.25">
      <c r="A15" s="74" t="s">
        <v>272</v>
      </c>
    </row>
    <row r="16" spans="1:11" x14ac:dyDescent="0.25">
      <c r="A16" s="74" t="s">
        <v>273</v>
      </c>
    </row>
    <row r="17" spans="1:1" x14ac:dyDescent="0.25">
      <c r="A17" s="74" t="s">
        <v>274</v>
      </c>
    </row>
    <row r="18" spans="1:1" x14ac:dyDescent="0.25">
      <c r="A18" s="74" t="s">
        <v>275</v>
      </c>
    </row>
    <row r="19" spans="1:1" x14ac:dyDescent="0.25">
      <c r="A19" s="74" t="s">
        <v>276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1751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69</vt:i4>
      </vt:variant>
    </vt:vector>
  </HeadingPairs>
  <TitlesOfParts>
    <vt:vector size="80" baseType="lpstr">
      <vt:lpstr>INÍCIO</vt:lpstr>
      <vt:lpstr>Hemato</vt:lpstr>
      <vt:lpstr>Bioquímica</vt:lpstr>
      <vt:lpstr>Qualitativos</vt:lpstr>
      <vt:lpstr>BIOQ.HORM.COAG</vt:lpstr>
      <vt:lpstr>Erros Totais Permitidos</vt:lpstr>
      <vt:lpstr>Reagentes Hemato-Urina</vt:lpstr>
      <vt:lpstr>ESTOQUE</vt:lpstr>
      <vt:lpstr>CONFIG</vt:lpstr>
      <vt:lpstr>CADASTRO</vt:lpstr>
      <vt:lpstr>TABELA</vt:lpstr>
      <vt:lpstr>BIOQ.HORM.COAG!Area_de_impressao</vt:lpstr>
      <vt:lpstr>Bioquímica!Area_de_impressao</vt:lpstr>
      <vt:lpstr>Hemato!Area_de_impressao</vt:lpstr>
      <vt:lpstr>Qualitativos!Area_de_impressao</vt:lpstr>
      <vt:lpstr>Cad_0</vt:lpstr>
      <vt:lpstr>Cad_1</vt:lpstr>
      <vt:lpstr>Cad_2</vt:lpstr>
      <vt:lpstr>Cad_3</vt:lpstr>
      <vt:lpstr>Cad_4</vt:lpstr>
      <vt:lpstr>BIOQ.HORM.COAG!Print_Area_0</vt:lpstr>
      <vt:lpstr>Bioquímica!Print_Area_0</vt:lpstr>
      <vt:lpstr>QL_0</vt:lpstr>
      <vt:lpstr>QL_1</vt:lpstr>
      <vt:lpstr>QL_10</vt:lpstr>
      <vt:lpstr>QL_18</vt:lpstr>
      <vt:lpstr>QL_19</vt:lpstr>
      <vt:lpstr>QL_2</vt:lpstr>
      <vt:lpstr>QL_27</vt:lpstr>
      <vt:lpstr>QL_28</vt:lpstr>
      <vt:lpstr>QL_3</vt:lpstr>
      <vt:lpstr>QL_36</vt:lpstr>
      <vt:lpstr>QL_4</vt:lpstr>
      <vt:lpstr>QL_5</vt:lpstr>
      <vt:lpstr>QL_6</vt:lpstr>
      <vt:lpstr>QL_7</vt:lpstr>
      <vt:lpstr>QL_8</vt:lpstr>
      <vt:lpstr>QL_9</vt:lpstr>
      <vt:lpstr>R_1</vt:lpstr>
      <vt:lpstr>R_2</vt:lpstr>
      <vt:lpstr>R_3</vt:lpstr>
      <vt:lpstr>V_0</vt:lpstr>
      <vt:lpstr>V_1</vt:lpstr>
      <vt:lpstr>V_10</vt:lpstr>
      <vt:lpstr>V_11</vt:lpstr>
      <vt:lpstr>V_12</vt:lpstr>
      <vt:lpstr>V_13</vt:lpstr>
      <vt:lpstr>V_14</vt:lpstr>
      <vt:lpstr>V_15</vt:lpstr>
      <vt:lpstr>V_16</vt:lpstr>
      <vt:lpstr>V_17</vt:lpstr>
      <vt:lpstr>V_18</vt:lpstr>
      <vt:lpstr>V_19</vt:lpstr>
      <vt:lpstr>V_2</vt:lpstr>
      <vt:lpstr>V_20</vt:lpstr>
      <vt:lpstr>V_21</vt:lpstr>
      <vt:lpstr>V_22</vt:lpstr>
      <vt:lpstr>V_23</vt:lpstr>
      <vt:lpstr>V_24</vt:lpstr>
      <vt:lpstr>V_25</vt:lpstr>
      <vt:lpstr>V_26</vt:lpstr>
      <vt:lpstr>V_3</vt:lpstr>
      <vt:lpstr>V_4</vt:lpstr>
      <vt:lpstr>V_5</vt:lpstr>
      <vt:lpstr>V_6</vt:lpstr>
      <vt:lpstr>V_7</vt:lpstr>
      <vt:lpstr>V_8</vt:lpstr>
      <vt:lpstr>V_9</vt:lpstr>
      <vt:lpstr>BIOQ.HORM.COAG!VL_0</vt:lpstr>
      <vt:lpstr>VL_0</vt:lpstr>
      <vt:lpstr>BIOQ.HORM.COAG!VL_1</vt:lpstr>
      <vt:lpstr>VL_1</vt:lpstr>
      <vt:lpstr>BIOQ.HORM.COAG!VL_2</vt:lpstr>
      <vt:lpstr>VL_2</vt:lpstr>
      <vt:lpstr>BIOQ.HORM.COAG!VL_3</vt:lpstr>
      <vt:lpstr>VL_3</vt:lpstr>
      <vt:lpstr>BIOQ.HORM.COAG!VL_4</vt:lpstr>
      <vt:lpstr>VL_4</vt:lpstr>
      <vt:lpstr>BIOQ.HORM.COAG!VL_5</vt:lpstr>
      <vt:lpstr>VL_5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Cleiton Rodrigo De Lima Fukuda</dc:creator>
  <dc:description/>
  <cp:lastModifiedBy>João Vitor Zamara</cp:lastModifiedBy>
  <cp:revision>56</cp:revision>
  <cp:lastPrinted>2025-01-30T19:01:44Z</cp:lastPrinted>
  <dcterms:created xsi:type="dcterms:W3CDTF">2015-06-05T18:19:34Z</dcterms:created>
  <dcterms:modified xsi:type="dcterms:W3CDTF">2025-03-13T11:44:50Z</dcterms:modified>
  <dc:language>pt-BR</dc:language>
</cp:coreProperties>
</file>